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"/>
    </mc:Choice>
  </mc:AlternateContent>
  <xr:revisionPtr revIDLastSave="0" documentId="13_ncr:1_{366FDB52-6E6E-47E1-9F9F-C4405C648011}" xr6:coauthVersionLast="47" xr6:coauthVersionMax="47" xr10:uidLastSave="{00000000-0000-0000-0000-000000000000}"/>
  <bookViews>
    <workbookView xWindow="-108" yWindow="-108" windowWidth="23256" windowHeight="12456" firstSheet="2" activeTab="12" xr2:uid="{00000000-000D-0000-FFFF-FFFF00000000}"/>
  </bookViews>
  <sheets>
    <sheet name="2556" sheetId="17" r:id="rId1"/>
    <sheet name="2557" sheetId="16" r:id="rId2"/>
    <sheet name="2558" sheetId="14" r:id="rId3"/>
    <sheet name="2559" sheetId="10" r:id="rId4"/>
    <sheet name="2560" sheetId="11" r:id="rId5"/>
    <sheet name="2561" sheetId="12" r:id="rId6"/>
    <sheet name="2562" sheetId="8" r:id="rId7"/>
    <sheet name="2563" sheetId="7" r:id="rId8"/>
    <sheet name="2564" sheetId="6" r:id="rId9"/>
    <sheet name="2565" sheetId="5" r:id="rId10"/>
    <sheet name="2566" sheetId="9" r:id="rId11"/>
    <sheet name="2567" sheetId="18" r:id="rId12"/>
    <sheet name="2568" sheetId="20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20" l="1"/>
  <c r="I72" i="20"/>
  <c r="E72" i="20"/>
  <c r="F72" i="20" s="1"/>
  <c r="D72" i="20"/>
  <c r="V71" i="20"/>
  <c r="E71" i="20"/>
  <c r="D71" i="20"/>
  <c r="V70" i="20"/>
  <c r="E70" i="20"/>
  <c r="D70" i="20"/>
  <c r="V69" i="20"/>
  <c r="E69" i="20"/>
  <c r="F69" i="20" s="1"/>
  <c r="H69" i="20" s="1"/>
  <c r="I69" i="20" s="1"/>
  <c r="D69" i="20"/>
  <c r="V68" i="20"/>
  <c r="E68" i="20"/>
  <c r="D68" i="20"/>
  <c r="V67" i="20"/>
  <c r="E67" i="20"/>
  <c r="F67" i="20" s="1"/>
  <c r="H67" i="20" s="1"/>
  <c r="I67" i="20" s="1"/>
  <c r="D67" i="20"/>
  <c r="V66" i="20"/>
  <c r="E66" i="20"/>
  <c r="D66" i="20"/>
  <c r="V65" i="20"/>
  <c r="E65" i="20"/>
  <c r="D65" i="20"/>
  <c r="V64" i="20"/>
  <c r="E64" i="20"/>
  <c r="D64" i="20"/>
  <c r="V63" i="20"/>
  <c r="E63" i="20"/>
  <c r="F63" i="20" s="1"/>
  <c r="H63" i="20" s="1"/>
  <c r="I63" i="20" s="1"/>
  <c r="D63" i="20"/>
  <c r="V62" i="20"/>
  <c r="E62" i="20"/>
  <c r="D62" i="20"/>
  <c r="V61" i="20"/>
  <c r="E61" i="20"/>
  <c r="F61" i="20" s="1"/>
  <c r="H61" i="20" s="1"/>
  <c r="I61" i="20" s="1"/>
  <c r="D61" i="20"/>
  <c r="V60" i="20"/>
  <c r="E60" i="20"/>
  <c r="D60" i="20"/>
  <c r="V59" i="20"/>
  <c r="E59" i="20"/>
  <c r="F59" i="20" s="1"/>
  <c r="H59" i="20" s="1"/>
  <c r="I59" i="20" s="1"/>
  <c r="D59" i="20"/>
  <c r="V58" i="20"/>
  <c r="E58" i="20"/>
  <c r="D58" i="20"/>
  <c r="V57" i="20"/>
  <c r="E57" i="20"/>
  <c r="F57" i="20" s="1"/>
  <c r="H57" i="20" s="1"/>
  <c r="I57" i="20" s="1"/>
  <c r="D57" i="20"/>
  <c r="V56" i="20"/>
  <c r="E56" i="20"/>
  <c r="D56" i="20"/>
  <c r="V55" i="20"/>
  <c r="E55" i="20"/>
  <c r="F55" i="20" s="1"/>
  <c r="H55" i="20" s="1"/>
  <c r="I55" i="20" s="1"/>
  <c r="D55" i="20"/>
  <c r="V54" i="20"/>
  <c r="R54" i="20"/>
  <c r="E54" i="20"/>
  <c r="D54" i="20"/>
  <c r="E48" i="20"/>
  <c r="D48" i="20"/>
  <c r="V47" i="20"/>
  <c r="I47" i="20"/>
  <c r="F47" i="20"/>
  <c r="V46" i="20"/>
  <c r="F46" i="20"/>
  <c r="H46" i="20" s="1"/>
  <c r="I46" i="20" s="1"/>
  <c r="V45" i="20"/>
  <c r="F45" i="20"/>
  <c r="H45" i="20" s="1"/>
  <c r="I45" i="20" s="1"/>
  <c r="V44" i="20"/>
  <c r="F44" i="20"/>
  <c r="H44" i="20" s="1"/>
  <c r="I44" i="20" s="1"/>
  <c r="V43" i="20"/>
  <c r="F43" i="20"/>
  <c r="H43" i="20" s="1"/>
  <c r="I43" i="20" s="1"/>
  <c r="V42" i="20"/>
  <c r="H42" i="20"/>
  <c r="I42" i="20" s="1"/>
  <c r="F42" i="20"/>
  <c r="V41" i="20"/>
  <c r="F41" i="20"/>
  <c r="H41" i="20" s="1"/>
  <c r="I41" i="20" s="1"/>
  <c r="V40" i="20"/>
  <c r="F40" i="20"/>
  <c r="H40" i="20" s="1"/>
  <c r="I40" i="20" s="1"/>
  <c r="V39" i="20"/>
  <c r="F39" i="20"/>
  <c r="H39" i="20" s="1"/>
  <c r="I39" i="20" s="1"/>
  <c r="V38" i="20"/>
  <c r="F38" i="20"/>
  <c r="H38" i="20" s="1"/>
  <c r="I38" i="20" s="1"/>
  <c r="V37" i="20"/>
  <c r="F37" i="20"/>
  <c r="H37" i="20" s="1"/>
  <c r="I37" i="20" s="1"/>
  <c r="V36" i="20"/>
  <c r="F36" i="20"/>
  <c r="H36" i="20" s="1"/>
  <c r="I36" i="20" s="1"/>
  <c r="V35" i="20"/>
  <c r="F35" i="20"/>
  <c r="H35" i="20" s="1"/>
  <c r="I35" i="20" s="1"/>
  <c r="V34" i="20"/>
  <c r="F34" i="20"/>
  <c r="H34" i="20" s="1"/>
  <c r="I34" i="20" s="1"/>
  <c r="V33" i="20"/>
  <c r="F33" i="20"/>
  <c r="H33" i="20" s="1"/>
  <c r="I33" i="20" s="1"/>
  <c r="V32" i="20"/>
  <c r="F32" i="20"/>
  <c r="H32" i="20" s="1"/>
  <c r="I32" i="20" s="1"/>
  <c r="V31" i="20"/>
  <c r="F31" i="20"/>
  <c r="H31" i="20" s="1"/>
  <c r="I31" i="20" s="1"/>
  <c r="V30" i="20"/>
  <c r="F30" i="20"/>
  <c r="H30" i="20" s="1"/>
  <c r="I30" i="20" s="1"/>
  <c r="V29" i="20"/>
  <c r="R29" i="20"/>
  <c r="F29" i="20"/>
  <c r="H29" i="20" s="1"/>
  <c r="E23" i="20"/>
  <c r="D23" i="20"/>
  <c r="V22" i="20"/>
  <c r="I22" i="20"/>
  <c r="F22" i="20"/>
  <c r="V21" i="20"/>
  <c r="H21" i="20"/>
  <c r="I21" i="20" s="1"/>
  <c r="F21" i="20"/>
  <c r="V20" i="20"/>
  <c r="F20" i="20"/>
  <c r="H20" i="20" s="1"/>
  <c r="I20" i="20" s="1"/>
  <c r="V19" i="20"/>
  <c r="F19" i="20"/>
  <c r="H19" i="20" s="1"/>
  <c r="I19" i="20" s="1"/>
  <c r="V18" i="20"/>
  <c r="H18" i="20"/>
  <c r="I18" i="20" s="1"/>
  <c r="F18" i="20"/>
  <c r="V17" i="20"/>
  <c r="F17" i="20"/>
  <c r="H17" i="20" s="1"/>
  <c r="I17" i="20" s="1"/>
  <c r="V16" i="20"/>
  <c r="F16" i="20"/>
  <c r="H16" i="20" s="1"/>
  <c r="I16" i="20" s="1"/>
  <c r="V15" i="20"/>
  <c r="F15" i="20"/>
  <c r="H15" i="20" s="1"/>
  <c r="I15" i="20" s="1"/>
  <c r="V14" i="20"/>
  <c r="F14" i="20"/>
  <c r="H14" i="20" s="1"/>
  <c r="I14" i="20" s="1"/>
  <c r="V13" i="20"/>
  <c r="F13" i="20"/>
  <c r="H13" i="20" s="1"/>
  <c r="I13" i="20" s="1"/>
  <c r="V12" i="20"/>
  <c r="H12" i="20"/>
  <c r="I12" i="20" s="1"/>
  <c r="F12" i="20"/>
  <c r="V11" i="20"/>
  <c r="F11" i="20"/>
  <c r="H11" i="20" s="1"/>
  <c r="I11" i="20" s="1"/>
  <c r="V10" i="20"/>
  <c r="F10" i="20"/>
  <c r="H10" i="20" s="1"/>
  <c r="I10" i="20" s="1"/>
  <c r="V9" i="20"/>
  <c r="F9" i="20"/>
  <c r="H9" i="20" s="1"/>
  <c r="I9" i="20" s="1"/>
  <c r="V8" i="20"/>
  <c r="F8" i="20"/>
  <c r="H8" i="20" s="1"/>
  <c r="I8" i="20" s="1"/>
  <c r="V7" i="20"/>
  <c r="H7" i="20"/>
  <c r="I7" i="20" s="1"/>
  <c r="F7" i="20"/>
  <c r="V6" i="20"/>
  <c r="H6" i="20"/>
  <c r="I6" i="20" s="1"/>
  <c r="F6" i="20"/>
  <c r="V5" i="20"/>
  <c r="F5" i="20"/>
  <c r="H5" i="20" s="1"/>
  <c r="I5" i="20" s="1"/>
  <c r="V4" i="20"/>
  <c r="R4" i="20"/>
  <c r="F4" i="20"/>
  <c r="H4" i="20" s="1"/>
  <c r="V72" i="18"/>
  <c r="I72" i="18"/>
  <c r="E72" i="18"/>
  <c r="D72" i="18"/>
  <c r="V71" i="18"/>
  <c r="E71" i="18"/>
  <c r="D71" i="18"/>
  <c r="V70" i="18"/>
  <c r="E70" i="18"/>
  <c r="D70" i="18"/>
  <c r="V69" i="18"/>
  <c r="E69" i="18"/>
  <c r="D69" i="18"/>
  <c r="V68" i="18"/>
  <c r="E68" i="18"/>
  <c r="D68" i="18"/>
  <c r="V67" i="18"/>
  <c r="E67" i="18"/>
  <c r="D67" i="18"/>
  <c r="V66" i="18"/>
  <c r="E66" i="18"/>
  <c r="D66" i="18"/>
  <c r="V65" i="18"/>
  <c r="E65" i="18"/>
  <c r="D65" i="18"/>
  <c r="V64" i="18"/>
  <c r="E64" i="18"/>
  <c r="D64" i="18"/>
  <c r="V63" i="18"/>
  <c r="E63" i="18"/>
  <c r="D63" i="18"/>
  <c r="V62" i="18"/>
  <c r="E62" i="18"/>
  <c r="D62" i="18"/>
  <c r="V61" i="18"/>
  <c r="E61" i="18"/>
  <c r="D61" i="18"/>
  <c r="V60" i="18"/>
  <c r="E60" i="18"/>
  <c r="D60" i="18"/>
  <c r="V59" i="18"/>
  <c r="E59" i="18"/>
  <c r="F59" i="18" s="1"/>
  <c r="H59" i="18" s="1"/>
  <c r="I59" i="18" s="1"/>
  <c r="D59" i="18"/>
  <c r="V58" i="18"/>
  <c r="E58" i="18"/>
  <c r="D58" i="18"/>
  <c r="V57" i="18"/>
  <c r="E57" i="18"/>
  <c r="D57" i="18"/>
  <c r="V56" i="18"/>
  <c r="E56" i="18"/>
  <c r="D56" i="18"/>
  <c r="V55" i="18"/>
  <c r="E55" i="18"/>
  <c r="D55" i="18"/>
  <c r="V54" i="18"/>
  <c r="R54" i="18"/>
  <c r="E54" i="18"/>
  <c r="F54" i="18" s="1"/>
  <c r="H54" i="18" s="1"/>
  <c r="D54" i="18"/>
  <c r="E48" i="18"/>
  <c r="D48" i="18"/>
  <c r="V47" i="18"/>
  <c r="I47" i="18"/>
  <c r="F47" i="18"/>
  <c r="V46" i="18"/>
  <c r="F46" i="18"/>
  <c r="H46" i="18" s="1"/>
  <c r="I46" i="18" s="1"/>
  <c r="V45" i="18"/>
  <c r="F45" i="18"/>
  <c r="H45" i="18" s="1"/>
  <c r="I45" i="18" s="1"/>
  <c r="V44" i="18"/>
  <c r="F44" i="18"/>
  <c r="H44" i="18" s="1"/>
  <c r="I44" i="18" s="1"/>
  <c r="V43" i="18"/>
  <c r="F43" i="18"/>
  <c r="H43" i="18" s="1"/>
  <c r="I43" i="18" s="1"/>
  <c r="V42" i="18"/>
  <c r="F42" i="18"/>
  <c r="H42" i="18" s="1"/>
  <c r="I42" i="18" s="1"/>
  <c r="V41" i="18"/>
  <c r="F41" i="18"/>
  <c r="H41" i="18" s="1"/>
  <c r="I41" i="18" s="1"/>
  <c r="V40" i="18"/>
  <c r="F40" i="18"/>
  <c r="H40" i="18" s="1"/>
  <c r="I40" i="18" s="1"/>
  <c r="V39" i="18"/>
  <c r="F39" i="18"/>
  <c r="H39" i="18" s="1"/>
  <c r="I39" i="18" s="1"/>
  <c r="V38" i="18"/>
  <c r="F38" i="18"/>
  <c r="H38" i="18" s="1"/>
  <c r="I38" i="18" s="1"/>
  <c r="V37" i="18"/>
  <c r="F37" i="18"/>
  <c r="H37" i="18" s="1"/>
  <c r="I37" i="18" s="1"/>
  <c r="V36" i="18"/>
  <c r="F36" i="18"/>
  <c r="H36" i="18" s="1"/>
  <c r="I36" i="18" s="1"/>
  <c r="V35" i="18"/>
  <c r="F35" i="18"/>
  <c r="H35" i="18" s="1"/>
  <c r="I35" i="18" s="1"/>
  <c r="V34" i="18"/>
  <c r="F34" i="18"/>
  <c r="H34" i="18" s="1"/>
  <c r="I34" i="18" s="1"/>
  <c r="V33" i="18"/>
  <c r="F33" i="18"/>
  <c r="H33" i="18" s="1"/>
  <c r="I33" i="18" s="1"/>
  <c r="V32" i="18"/>
  <c r="F32" i="18"/>
  <c r="H32" i="18" s="1"/>
  <c r="I32" i="18" s="1"/>
  <c r="V31" i="18"/>
  <c r="F31" i="18"/>
  <c r="H31" i="18" s="1"/>
  <c r="I31" i="18" s="1"/>
  <c r="V30" i="18"/>
  <c r="F30" i="18"/>
  <c r="H30" i="18" s="1"/>
  <c r="I30" i="18" s="1"/>
  <c r="V29" i="18"/>
  <c r="R29" i="18"/>
  <c r="F29" i="18"/>
  <c r="H29" i="18" s="1"/>
  <c r="K29" i="18" s="1"/>
  <c r="E23" i="18"/>
  <c r="D23" i="18"/>
  <c r="V22" i="18"/>
  <c r="I22" i="18"/>
  <c r="F22" i="18"/>
  <c r="V21" i="18"/>
  <c r="F21" i="18"/>
  <c r="H21" i="18" s="1"/>
  <c r="I21" i="18" s="1"/>
  <c r="V20" i="18"/>
  <c r="F20" i="18"/>
  <c r="H20" i="18" s="1"/>
  <c r="I20" i="18" s="1"/>
  <c r="V19" i="18"/>
  <c r="F19" i="18"/>
  <c r="H19" i="18" s="1"/>
  <c r="I19" i="18" s="1"/>
  <c r="V18" i="18"/>
  <c r="F18" i="18"/>
  <c r="H18" i="18" s="1"/>
  <c r="I18" i="18" s="1"/>
  <c r="V17" i="18"/>
  <c r="F17" i="18"/>
  <c r="H17" i="18" s="1"/>
  <c r="I17" i="18" s="1"/>
  <c r="V16" i="18"/>
  <c r="F16" i="18"/>
  <c r="H16" i="18" s="1"/>
  <c r="I16" i="18" s="1"/>
  <c r="V15" i="18"/>
  <c r="F15" i="18"/>
  <c r="H15" i="18" s="1"/>
  <c r="I15" i="18" s="1"/>
  <c r="V14" i="18"/>
  <c r="F14" i="18"/>
  <c r="H14" i="18" s="1"/>
  <c r="I14" i="18" s="1"/>
  <c r="V13" i="18"/>
  <c r="F13" i="18"/>
  <c r="H13" i="18" s="1"/>
  <c r="I13" i="18" s="1"/>
  <c r="V12" i="18"/>
  <c r="F12" i="18"/>
  <c r="H12" i="18" s="1"/>
  <c r="I12" i="18" s="1"/>
  <c r="V11" i="18"/>
  <c r="F11" i="18"/>
  <c r="H11" i="18" s="1"/>
  <c r="I11" i="18" s="1"/>
  <c r="V10" i="18"/>
  <c r="F10" i="18"/>
  <c r="H10" i="18" s="1"/>
  <c r="I10" i="18" s="1"/>
  <c r="V9" i="18"/>
  <c r="F9" i="18"/>
  <c r="H9" i="18" s="1"/>
  <c r="I9" i="18" s="1"/>
  <c r="V8" i="18"/>
  <c r="F8" i="18"/>
  <c r="H8" i="18" s="1"/>
  <c r="I8" i="18" s="1"/>
  <c r="V7" i="18"/>
  <c r="F7" i="18"/>
  <c r="H7" i="18" s="1"/>
  <c r="I7" i="18" s="1"/>
  <c r="V6" i="18"/>
  <c r="F6" i="18"/>
  <c r="H6" i="18" s="1"/>
  <c r="I6" i="18" s="1"/>
  <c r="V5" i="18"/>
  <c r="F5" i="18"/>
  <c r="H5" i="18" s="1"/>
  <c r="I5" i="18" s="1"/>
  <c r="V4" i="18"/>
  <c r="R4" i="18"/>
  <c r="F4" i="18"/>
  <c r="H4" i="18" s="1"/>
  <c r="V72" i="17"/>
  <c r="I72" i="17"/>
  <c r="E72" i="17"/>
  <c r="D72" i="17"/>
  <c r="V71" i="17"/>
  <c r="E71" i="17"/>
  <c r="F71" i="17" s="1"/>
  <c r="H71" i="17" s="1"/>
  <c r="I71" i="17" s="1"/>
  <c r="D71" i="17"/>
  <c r="V70" i="17"/>
  <c r="E70" i="17"/>
  <c r="F70" i="17" s="1"/>
  <c r="H70" i="17" s="1"/>
  <c r="I70" i="17" s="1"/>
  <c r="D70" i="17"/>
  <c r="V69" i="17"/>
  <c r="E69" i="17"/>
  <c r="D69" i="17"/>
  <c r="V68" i="17"/>
  <c r="E68" i="17"/>
  <c r="D68" i="17"/>
  <c r="V67" i="17"/>
  <c r="E67" i="17"/>
  <c r="D67" i="17"/>
  <c r="V66" i="17"/>
  <c r="E66" i="17"/>
  <c r="D66" i="17"/>
  <c r="V65" i="17"/>
  <c r="E65" i="17"/>
  <c r="F65" i="17" s="1"/>
  <c r="H65" i="17" s="1"/>
  <c r="I65" i="17" s="1"/>
  <c r="D65" i="17"/>
  <c r="V64" i="17"/>
  <c r="E64" i="17"/>
  <c r="D64" i="17"/>
  <c r="V63" i="17"/>
  <c r="E63" i="17"/>
  <c r="F63" i="17" s="1"/>
  <c r="H63" i="17" s="1"/>
  <c r="I63" i="17" s="1"/>
  <c r="D63" i="17"/>
  <c r="V62" i="17"/>
  <c r="E62" i="17"/>
  <c r="D62" i="17"/>
  <c r="V61" i="17"/>
  <c r="E61" i="17"/>
  <c r="D61" i="17"/>
  <c r="V60" i="17"/>
  <c r="E60" i="17"/>
  <c r="D60" i="17"/>
  <c r="V59" i="17"/>
  <c r="E59" i="17"/>
  <c r="F59" i="17" s="1"/>
  <c r="H59" i="17" s="1"/>
  <c r="I59" i="17" s="1"/>
  <c r="D59" i="17"/>
  <c r="V58" i="17"/>
  <c r="E58" i="17"/>
  <c r="D58" i="17"/>
  <c r="V57" i="17"/>
  <c r="E57" i="17"/>
  <c r="F57" i="17" s="1"/>
  <c r="H57" i="17" s="1"/>
  <c r="I57" i="17" s="1"/>
  <c r="D57" i="17"/>
  <c r="V56" i="17"/>
  <c r="E56" i="17"/>
  <c r="D56" i="17"/>
  <c r="V55" i="17"/>
  <c r="F55" i="17"/>
  <c r="H55" i="17" s="1"/>
  <c r="I55" i="17" s="1"/>
  <c r="E55" i="17"/>
  <c r="D55" i="17"/>
  <c r="V54" i="17"/>
  <c r="R54" i="17"/>
  <c r="E54" i="17"/>
  <c r="F54" i="17" s="1"/>
  <c r="H54" i="17" s="1"/>
  <c r="D54" i="17"/>
  <c r="E48" i="17"/>
  <c r="D48" i="17"/>
  <c r="V47" i="17"/>
  <c r="I47" i="17"/>
  <c r="F47" i="17"/>
  <c r="V46" i="17"/>
  <c r="F46" i="17"/>
  <c r="H46" i="17" s="1"/>
  <c r="I46" i="17" s="1"/>
  <c r="V45" i="17"/>
  <c r="F45" i="17"/>
  <c r="H45" i="17" s="1"/>
  <c r="I45" i="17" s="1"/>
  <c r="V44" i="17"/>
  <c r="F44" i="17"/>
  <c r="H44" i="17" s="1"/>
  <c r="I44" i="17" s="1"/>
  <c r="V43" i="17"/>
  <c r="H43" i="17"/>
  <c r="I43" i="17" s="1"/>
  <c r="F43" i="17"/>
  <c r="V42" i="17"/>
  <c r="H42" i="17"/>
  <c r="I42" i="17" s="1"/>
  <c r="F42" i="17"/>
  <c r="V41" i="17"/>
  <c r="F41" i="17"/>
  <c r="H41" i="17" s="1"/>
  <c r="I41" i="17" s="1"/>
  <c r="V40" i="17"/>
  <c r="F40" i="17"/>
  <c r="H40" i="17" s="1"/>
  <c r="I40" i="17" s="1"/>
  <c r="V39" i="17"/>
  <c r="H39" i="17"/>
  <c r="I39" i="17" s="1"/>
  <c r="F39" i="17"/>
  <c r="V38" i="17"/>
  <c r="H38" i="17"/>
  <c r="I38" i="17" s="1"/>
  <c r="F38" i="17"/>
  <c r="V37" i="17"/>
  <c r="F37" i="17"/>
  <c r="H37" i="17" s="1"/>
  <c r="I37" i="17" s="1"/>
  <c r="V36" i="17"/>
  <c r="F36" i="17"/>
  <c r="H36" i="17" s="1"/>
  <c r="I36" i="17" s="1"/>
  <c r="V35" i="17"/>
  <c r="H35" i="17"/>
  <c r="I35" i="17" s="1"/>
  <c r="F35" i="17"/>
  <c r="V34" i="17"/>
  <c r="H34" i="17"/>
  <c r="I34" i="17" s="1"/>
  <c r="F34" i="17"/>
  <c r="V33" i="17"/>
  <c r="F33" i="17"/>
  <c r="H33" i="17" s="1"/>
  <c r="I33" i="17" s="1"/>
  <c r="V32" i="17"/>
  <c r="F32" i="17"/>
  <c r="H32" i="17" s="1"/>
  <c r="I32" i="17" s="1"/>
  <c r="V31" i="17"/>
  <c r="H31" i="17"/>
  <c r="I31" i="17" s="1"/>
  <c r="F31" i="17"/>
  <c r="V30" i="17"/>
  <c r="H30" i="17"/>
  <c r="I30" i="17" s="1"/>
  <c r="F30" i="17"/>
  <c r="V29" i="17"/>
  <c r="R29" i="17"/>
  <c r="F29" i="17"/>
  <c r="H29" i="17" s="1"/>
  <c r="E23" i="17"/>
  <c r="D23" i="17"/>
  <c r="V22" i="17"/>
  <c r="I22" i="17"/>
  <c r="F22" i="17"/>
  <c r="V21" i="17"/>
  <c r="F21" i="17"/>
  <c r="H21" i="17" s="1"/>
  <c r="I21" i="17" s="1"/>
  <c r="V20" i="17"/>
  <c r="F20" i="17"/>
  <c r="H20" i="17" s="1"/>
  <c r="I20" i="17" s="1"/>
  <c r="V19" i="17"/>
  <c r="F19" i="17"/>
  <c r="H19" i="17" s="1"/>
  <c r="I19" i="17" s="1"/>
  <c r="V18" i="17"/>
  <c r="F18" i="17"/>
  <c r="H18" i="17" s="1"/>
  <c r="I18" i="17" s="1"/>
  <c r="V17" i="17"/>
  <c r="H17" i="17"/>
  <c r="I17" i="17" s="1"/>
  <c r="F17" i="17"/>
  <c r="V16" i="17"/>
  <c r="H16" i="17"/>
  <c r="I16" i="17" s="1"/>
  <c r="F16" i="17"/>
  <c r="V15" i="17"/>
  <c r="H15" i="17"/>
  <c r="I15" i="17" s="1"/>
  <c r="F15" i="17"/>
  <c r="V14" i="17"/>
  <c r="H14" i="17"/>
  <c r="I14" i="17" s="1"/>
  <c r="F14" i="17"/>
  <c r="V13" i="17"/>
  <c r="H13" i="17"/>
  <c r="I13" i="17" s="1"/>
  <c r="F13" i="17"/>
  <c r="V12" i="17"/>
  <c r="H12" i="17"/>
  <c r="I12" i="17" s="1"/>
  <c r="F12" i="17"/>
  <c r="V11" i="17"/>
  <c r="H11" i="17"/>
  <c r="I11" i="17" s="1"/>
  <c r="F11" i="17"/>
  <c r="V10" i="17"/>
  <c r="H10" i="17"/>
  <c r="I10" i="17" s="1"/>
  <c r="F10" i="17"/>
  <c r="V9" i="17"/>
  <c r="H9" i="17"/>
  <c r="I9" i="17" s="1"/>
  <c r="F9" i="17"/>
  <c r="V8" i="17"/>
  <c r="H8" i="17"/>
  <c r="I8" i="17" s="1"/>
  <c r="F8" i="17"/>
  <c r="V7" i="17"/>
  <c r="H7" i="17"/>
  <c r="I7" i="17" s="1"/>
  <c r="F7" i="17"/>
  <c r="V6" i="17"/>
  <c r="H6" i="17"/>
  <c r="I6" i="17" s="1"/>
  <c r="F6" i="17"/>
  <c r="V5" i="17"/>
  <c r="H5" i="17"/>
  <c r="I5" i="17" s="1"/>
  <c r="F5" i="17"/>
  <c r="V4" i="17"/>
  <c r="R4" i="17"/>
  <c r="I4" i="17"/>
  <c r="J5" i="17" s="1"/>
  <c r="H4" i="17"/>
  <c r="K4" i="17" s="1"/>
  <c r="F4" i="17"/>
  <c r="V72" i="16"/>
  <c r="I72" i="16"/>
  <c r="E72" i="16"/>
  <c r="D72" i="16"/>
  <c r="V71" i="16"/>
  <c r="E71" i="16"/>
  <c r="D71" i="16"/>
  <c r="V70" i="16"/>
  <c r="E70" i="16"/>
  <c r="F70" i="16" s="1"/>
  <c r="H70" i="16" s="1"/>
  <c r="I70" i="16" s="1"/>
  <c r="D70" i="16"/>
  <c r="V69" i="16"/>
  <c r="E69" i="16"/>
  <c r="D69" i="16"/>
  <c r="V68" i="16"/>
  <c r="E68" i="16"/>
  <c r="D68" i="16"/>
  <c r="V67" i="16"/>
  <c r="E67" i="16"/>
  <c r="D67" i="16"/>
  <c r="V66" i="16"/>
  <c r="E66" i="16"/>
  <c r="D66" i="16"/>
  <c r="F66" i="16" s="1"/>
  <c r="H66" i="16" s="1"/>
  <c r="I66" i="16" s="1"/>
  <c r="V65" i="16"/>
  <c r="E65" i="16"/>
  <c r="D65" i="16"/>
  <c r="V64" i="16"/>
  <c r="E64" i="16"/>
  <c r="F64" i="16" s="1"/>
  <c r="H64" i="16" s="1"/>
  <c r="I64" i="16" s="1"/>
  <c r="D64" i="16"/>
  <c r="V63" i="16"/>
  <c r="E63" i="16"/>
  <c r="D63" i="16"/>
  <c r="V62" i="16"/>
  <c r="E62" i="16"/>
  <c r="D62" i="16"/>
  <c r="V61" i="16"/>
  <c r="E61" i="16"/>
  <c r="D61" i="16"/>
  <c r="V60" i="16"/>
  <c r="E60" i="16"/>
  <c r="F60" i="16" s="1"/>
  <c r="H60" i="16" s="1"/>
  <c r="I60" i="16" s="1"/>
  <c r="D60" i="16"/>
  <c r="V59" i="16"/>
  <c r="E59" i="16"/>
  <c r="D59" i="16"/>
  <c r="V58" i="16"/>
  <c r="E58" i="16"/>
  <c r="F58" i="16" s="1"/>
  <c r="H58" i="16" s="1"/>
  <c r="I58" i="16" s="1"/>
  <c r="D58" i="16"/>
  <c r="V57" i="16"/>
  <c r="E57" i="16"/>
  <c r="D57" i="16"/>
  <c r="V56" i="16"/>
  <c r="E56" i="16"/>
  <c r="F56" i="16" s="1"/>
  <c r="H56" i="16" s="1"/>
  <c r="I56" i="16" s="1"/>
  <c r="D56" i="16"/>
  <c r="V55" i="16"/>
  <c r="E55" i="16"/>
  <c r="D55" i="16"/>
  <c r="V54" i="16"/>
  <c r="R54" i="16"/>
  <c r="E54" i="16"/>
  <c r="D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H41" i="16"/>
  <c r="I41" i="16" s="1"/>
  <c r="F41" i="16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H34" i="16"/>
  <c r="I34" i="16" s="1"/>
  <c r="F34" i="16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H30" i="16"/>
  <c r="I30" i="16" s="1"/>
  <c r="F30" i="16"/>
  <c r="V29" i="16"/>
  <c r="R29" i="16"/>
  <c r="H29" i="16"/>
  <c r="F29" i="16"/>
  <c r="E23" i="16"/>
  <c r="D23" i="16"/>
  <c r="V22" i="16"/>
  <c r="I22" i="16"/>
  <c r="F22" i="16"/>
  <c r="V21" i="16"/>
  <c r="F21" i="16"/>
  <c r="H21" i="16" s="1"/>
  <c r="I21" i="16" s="1"/>
  <c r="V20" i="16"/>
  <c r="H20" i="16"/>
  <c r="I20" i="16" s="1"/>
  <c r="F20" i="16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H9" i="16"/>
  <c r="I9" i="16" s="1"/>
  <c r="F9" i="16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J6" i="16" s="1"/>
  <c r="V4" i="16"/>
  <c r="R4" i="16"/>
  <c r="F4" i="16"/>
  <c r="H4" i="16" s="1"/>
  <c r="I4" i="16" s="1"/>
  <c r="J5" i="16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F65" i="14" s="1"/>
  <c r="H65" i="14" s="1"/>
  <c r="I65" i="14" s="1"/>
  <c r="D65" i="14"/>
  <c r="V64" i="14"/>
  <c r="E64" i="14"/>
  <c r="F64" i="14" s="1"/>
  <c r="H64" i="14" s="1"/>
  <c r="I64" i="14" s="1"/>
  <c r="D64" i="14"/>
  <c r="V63" i="14"/>
  <c r="E63" i="14"/>
  <c r="D63" i="14"/>
  <c r="F63" i="14" s="1"/>
  <c r="H63" i="14" s="1"/>
  <c r="I63" i="14" s="1"/>
  <c r="V62" i="14"/>
  <c r="E62" i="14"/>
  <c r="D62" i="14"/>
  <c r="V61" i="14"/>
  <c r="E61" i="14"/>
  <c r="D61" i="14"/>
  <c r="V60" i="14"/>
  <c r="E60" i="14"/>
  <c r="D60" i="14"/>
  <c r="V59" i="14"/>
  <c r="E59" i="14"/>
  <c r="D59" i="14"/>
  <c r="F59" i="14" s="1"/>
  <c r="H59" i="14" s="1"/>
  <c r="I59" i="14" s="1"/>
  <c r="V58" i="14"/>
  <c r="E58" i="14"/>
  <c r="D58" i="14"/>
  <c r="V57" i="14"/>
  <c r="E57" i="14"/>
  <c r="D57" i="14"/>
  <c r="V56" i="14"/>
  <c r="E56" i="14"/>
  <c r="D56" i="14"/>
  <c r="V55" i="14"/>
  <c r="E55" i="14"/>
  <c r="D55" i="14"/>
  <c r="F55" i="14" s="1"/>
  <c r="H55" i="14" s="1"/>
  <c r="I55" i="14" s="1"/>
  <c r="V54" i="14"/>
  <c r="R54" i="14"/>
  <c r="E54" i="14"/>
  <c r="D54" i="14"/>
  <c r="F54" i="14" s="1"/>
  <c r="H54" i="14" s="1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H20" i="14"/>
  <c r="I20" i="14" s="1"/>
  <c r="F20" i="14"/>
  <c r="V19" i="14"/>
  <c r="H19" i="14"/>
  <c r="I19" i="14" s="1"/>
  <c r="F19" i="14"/>
  <c r="V18" i="14"/>
  <c r="F18" i="14"/>
  <c r="H18" i="14" s="1"/>
  <c r="I18" i="14" s="1"/>
  <c r="V17" i="14"/>
  <c r="H17" i="14"/>
  <c r="I17" i="14" s="1"/>
  <c r="F17" i="14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H11" i="14"/>
  <c r="I11" i="14" s="1"/>
  <c r="F11" i="14"/>
  <c r="V10" i="14"/>
  <c r="H10" i="14"/>
  <c r="I10" i="14" s="1"/>
  <c r="F10" i="14"/>
  <c r="V9" i="14"/>
  <c r="F9" i="14"/>
  <c r="H9" i="14" s="1"/>
  <c r="I9" i="14" s="1"/>
  <c r="V8" i="14"/>
  <c r="F8" i="14"/>
  <c r="H8" i="14" s="1"/>
  <c r="I8" i="14" s="1"/>
  <c r="V7" i="14"/>
  <c r="H7" i="14"/>
  <c r="I7" i="14" s="1"/>
  <c r="F7" i="14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0"/>
  <c r="I72" i="10"/>
  <c r="E72" i="10"/>
  <c r="D72" i="10"/>
  <c r="V71" i="10"/>
  <c r="E71" i="10"/>
  <c r="D71" i="10"/>
  <c r="V70" i="10"/>
  <c r="E70" i="10"/>
  <c r="D70" i="10"/>
  <c r="V69" i="10"/>
  <c r="E69" i="10"/>
  <c r="D69" i="10"/>
  <c r="V68" i="10"/>
  <c r="E68" i="10"/>
  <c r="D68" i="10"/>
  <c r="V67" i="10"/>
  <c r="E67" i="10"/>
  <c r="D67" i="10"/>
  <c r="V66" i="10"/>
  <c r="E66" i="10"/>
  <c r="D66" i="10"/>
  <c r="V65" i="10"/>
  <c r="E65" i="10"/>
  <c r="D65" i="10"/>
  <c r="V64" i="10"/>
  <c r="E64" i="10"/>
  <c r="D64" i="10"/>
  <c r="V63" i="10"/>
  <c r="E63" i="10"/>
  <c r="D63" i="10"/>
  <c r="V62" i="10"/>
  <c r="E62" i="10"/>
  <c r="D62" i="10"/>
  <c r="V61" i="10"/>
  <c r="E61" i="10"/>
  <c r="D61" i="10"/>
  <c r="V60" i="10"/>
  <c r="E60" i="10"/>
  <c r="D60" i="10"/>
  <c r="V59" i="10"/>
  <c r="E59" i="10"/>
  <c r="D59" i="10"/>
  <c r="V58" i="10"/>
  <c r="E58" i="10"/>
  <c r="D58" i="10"/>
  <c r="V57" i="10"/>
  <c r="E57" i="10"/>
  <c r="D57" i="10"/>
  <c r="V56" i="10"/>
  <c r="E56" i="10"/>
  <c r="D56" i="10"/>
  <c r="V55" i="10"/>
  <c r="E55" i="10"/>
  <c r="D55" i="10"/>
  <c r="V54" i="10"/>
  <c r="R54" i="10"/>
  <c r="E54" i="10"/>
  <c r="E73" i="10" s="1"/>
  <c r="D54" i="10"/>
  <c r="E48" i="10"/>
  <c r="D48" i="10"/>
  <c r="V47" i="10"/>
  <c r="I47" i="10"/>
  <c r="F47" i="10"/>
  <c r="V46" i="10"/>
  <c r="F46" i="10"/>
  <c r="H46" i="10" s="1"/>
  <c r="I46" i="10" s="1"/>
  <c r="V45" i="10"/>
  <c r="I45" i="10"/>
  <c r="F45" i="10"/>
  <c r="H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I41" i="10"/>
  <c r="F41" i="10"/>
  <c r="H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I37" i="10"/>
  <c r="F37" i="10"/>
  <c r="H37" i="10" s="1"/>
  <c r="V36" i="10"/>
  <c r="F36" i="10"/>
  <c r="H36" i="10" s="1"/>
  <c r="I36" i="10" s="1"/>
  <c r="V35" i="10"/>
  <c r="F35" i="10"/>
  <c r="H35" i="10" s="1"/>
  <c r="I35" i="10" s="1"/>
  <c r="V34" i="10"/>
  <c r="I34" i="10"/>
  <c r="F34" i="10"/>
  <c r="H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H29" i="10"/>
  <c r="F29" i="10"/>
  <c r="E23" i="10"/>
  <c r="D23" i="10"/>
  <c r="V22" i="10"/>
  <c r="I22" i="10"/>
  <c r="F22" i="10"/>
  <c r="V21" i="10"/>
  <c r="F21" i="10"/>
  <c r="H21" i="10" s="1"/>
  <c r="I21" i="10" s="1"/>
  <c r="V20" i="10"/>
  <c r="I20" i="10"/>
  <c r="F20" i="10"/>
  <c r="H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I13" i="10"/>
  <c r="F13" i="10"/>
  <c r="H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F8" i="10"/>
  <c r="H8" i="10" s="1"/>
  <c r="I8" i="10" s="1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K4" i="10" s="1"/>
  <c r="V72" i="12"/>
  <c r="I72" i="12"/>
  <c r="E72" i="12"/>
  <c r="D72" i="12"/>
  <c r="V71" i="12"/>
  <c r="E71" i="12"/>
  <c r="D71" i="12"/>
  <c r="F71" i="12" s="1"/>
  <c r="H71" i="12" s="1"/>
  <c r="I71" i="12" s="1"/>
  <c r="V70" i="12"/>
  <c r="E70" i="12"/>
  <c r="D70" i="12"/>
  <c r="V69" i="12"/>
  <c r="E69" i="12"/>
  <c r="D69" i="12"/>
  <c r="V68" i="12"/>
  <c r="E68" i="12"/>
  <c r="D68" i="12"/>
  <c r="V67" i="12"/>
  <c r="E67" i="12"/>
  <c r="D67" i="12"/>
  <c r="F67" i="12" s="1"/>
  <c r="H67" i="12" s="1"/>
  <c r="I67" i="12" s="1"/>
  <c r="V66" i="12"/>
  <c r="E66" i="12"/>
  <c r="D66" i="12"/>
  <c r="V65" i="12"/>
  <c r="E65" i="12"/>
  <c r="D65" i="12"/>
  <c r="V64" i="12"/>
  <c r="E64" i="12"/>
  <c r="F64" i="12" s="1"/>
  <c r="H64" i="12" s="1"/>
  <c r="I64" i="12" s="1"/>
  <c r="D64" i="12"/>
  <c r="V63" i="12"/>
  <c r="E63" i="12"/>
  <c r="F63" i="12" s="1"/>
  <c r="H63" i="12" s="1"/>
  <c r="I63" i="12" s="1"/>
  <c r="D63" i="12"/>
  <c r="V62" i="12"/>
  <c r="E62" i="12"/>
  <c r="D62" i="12"/>
  <c r="V61" i="12"/>
  <c r="E61" i="12"/>
  <c r="D61" i="12"/>
  <c r="V60" i="12"/>
  <c r="E60" i="12"/>
  <c r="D60" i="12"/>
  <c r="V59" i="12"/>
  <c r="E59" i="12"/>
  <c r="D59" i="12"/>
  <c r="F59" i="12" s="1"/>
  <c r="H59" i="12" s="1"/>
  <c r="I59" i="12" s="1"/>
  <c r="V58" i="12"/>
  <c r="E58" i="12"/>
  <c r="D58" i="12"/>
  <c r="V57" i="12"/>
  <c r="E57" i="12"/>
  <c r="D57" i="12"/>
  <c r="V56" i="12"/>
  <c r="E56" i="12"/>
  <c r="F56" i="12" s="1"/>
  <c r="H56" i="12" s="1"/>
  <c r="I56" i="12" s="1"/>
  <c r="D56" i="12"/>
  <c r="V55" i="12"/>
  <c r="E55" i="12"/>
  <c r="D55" i="12"/>
  <c r="F55" i="12" s="1"/>
  <c r="H55" i="12" s="1"/>
  <c r="I55" i="12" s="1"/>
  <c r="V54" i="12"/>
  <c r="R54" i="12"/>
  <c r="E54" i="12"/>
  <c r="D54" i="12"/>
  <c r="F54" i="12" s="1"/>
  <c r="H54" i="12" s="1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H35" i="12"/>
  <c r="I35" i="12" s="1"/>
  <c r="F35" i="12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H30" i="12"/>
  <c r="I30" i="12" s="1"/>
  <c r="F30" i="12"/>
  <c r="V29" i="12"/>
  <c r="R29" i="12"/>
  <c r="F29" i="12"/>
  <c r="H29" i="12" s="1"/>
  <c r="E23" i="12"/>
  <c r="D23" i="12"/>
  <c r="V22" i="12"/>
  <c r="I22" i="12"/>
  <c r="F22" i="12"/>
  <c r="V21" i="12"/>
  <c r="H21" i="12"/>
  <c r="I21" i="12" s="1"/>
  <c r="F21" i="12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H16" i="12"/>
  <c r="I16" i="12" s="1"/>
  <c r="F16" i="12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H6" i="12"/>
  <c r="I6" i="12" s="1"/>
  <c r="F6" i="12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F71" i="11" s="1"/>
  <c r="H71" i="11" s="1"/>
  <c r="I71" i="11" s="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F62" i="11" s="1"/>
  <c r="H62" i="11" s="1"/>
  <c r="I62" i="11" s="1"/>
  <c r="V61" i="11"/>
  <c r="E61" i="11"/>
  <c r="D61" i="11"/>
  <c r="V60" i="11"/>
  <c r="E60" i="11"/>
  <c r="F60" i="11" s="1"/>
  <c r="H60" i="11" s="1"/>
  <c r="I60" i="11" s="1"/>
  <c r="D60" i="11"/>
  <c r="V59" i="11"/>
  <c r="E59" i="11"/>
  <c r="D59" i="11"/>
  <c r="V58" i="11"/>
  <c r="E58" i="11"/>
  <c r="D58" i="11"/>
  <c r="V57" i="11"/>
  <c r="E57" i="11"/>
  <c r="D57" i="11"/>
  <c r="V56" i="11"/>
  <c r="E56" i="11"/>
  <c r="F56" i="11" s="1"/>
  <c r="H56" i="11" s="1"/>
  <c r="I56" i="11" s="1"/>
  <c r="D56" i="11"/>
  <c r="V55" i="11"/>
  <c r="E55" i="11"/>
  <c r="D55" i="11"/>
  <c r="V54" i="11"/>
  <c r="R54" i="11"/>
  <c r="E54" i="11"/>
  <c r="D54" i="11"/>
  <c r="E48" i="11"/>
  <c r="D48" i="11"/>
  <c r="V47" i="11"/>
  <c r="I47" i="11"/>
  <c r="F47" i="11"/>
  <c r="V46" i="11"/>
  <c r="H46" i="11"/>
  <c r="I46" i="11" s="1"/>
  <c r="F46" i="1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9"/>
  <c r="I72" i="9"/>
  <c r="E72" i="9"/>
  <c r="D72" i="9"/>
  <c r="V71" i="9"/>
  <c r="E71" i="9"/>
  <c r="F71" i="9" s="1"/>
  <c r="H71" i="9" s="1"/>
  <c r="I71" i="9" s="1"/>
  <c r="D71" i="9"/>
  <c r="V70" i="9"/>
  <c r="E70" i="9"/>
  <c r="D70" i="9"/>
  <c r="V69" i="9"/>
  <c r="E69" i="9"/>
  <c r="D69" i="9"/>
  <c r="V68" i="9"/>
  <c r="E68" i="9"/>
  <c r="D68" i="9"/>
  <c r="V67" i="9"/>
  <c r="E67" i="9"/>
  <c r="F67" i="9" s="1"/>
  <c r="H67" i="9" s="1"/>
  <c r="I67" i="9" s="1"/>
  <c r="D67" i="9"/>
  <c r="V66" i="9"/>
  <c r="E66" i="9"/>
  <c r="D66" i="9"/>
  <c r="V65" i="9"/>
  <c r="E65" i="9"/>
  <c r="D65" i="9"/>
  <c r="V64" i="9"/>
  <c r="E64" i="9"/>
  <c r="D64" i="9"/>
  <c r="V63" i="9"/>
  <c r="E63" i="9"/>
  <c r="F63" i="9" s="1"/>
  <c r="H63" i="9" s="1"/>
  <c r="I63" i="9" s="1"/>
  <c r="D63" i="9"/>
  <c r="V62" i="9"/>
  <c r="E62" i="9"/>
  <c r="D62" i="9"/>
  <c r="V61" i="9"/>
  <c r="E61" i="9"/>
  <c r="D61" i="9"/>
  <c r="V60" i="9"/>
  <c r="E60" i="9"/>
  <c r="D60" i="9"/>
  <c r="V59" i="9"/>
  <c r="E59" i="9"/>
  <c r="F59" i="9" s="1"/>
  <c r="H59" i="9" s="1"/>
  <c r="I59" i="9" s="1"/>
  <c r="D59" i="9"/>
  <c r="V58" i="9"/>
  <c r="E58" i="9"/>
  <c r="D58" i="9"/>
  <c r="V57" i="9"/>
  <c r="E57" i="9"/>
  <c r="D57" i="9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D54" i="9"/>
  <c r="E48" i="9"/>
  <c r="D48" i="9"/>
  <c r="V47" i="9"/>
  <c r="I47" i="9"/>
  <c r="F47" i="9"/>
  <c r="V46" i="9"/>
  <c r="H46" i="9"/>
  <c r="I46" i="9" s="1"/>
  <c r="F46" i="9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H19" i="9"/>
  <c r="I19" i="9" s="1"/>
  <c r="F19" i="9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D68" i="8"/>
  <c r="V67" i="8"/>
  <c r="E67" i="8"/>
  <c r="D67" i="8"/>
  <c r="V66" i="8"/>
  <c r="E66" i="8"/>
  <c r="D66" i="8"/>
  <c r="V65" i="8"/>
  <c r="E65" i="8"/>
  <c r="D65" i="8"/>
  <c r="F65" i="8" s="1"/>
  <c r="H65" i="8" s="1"/>
  <c r="I65" i="8" s="1"/>
  <c r="V64" i="8"/>
  <c r="E64" i="8"/>
  <c r="D64" i="8"/>
  <c r="V63" i="8"/>
  <c r="E63" i="8"/>
  <c r="D63" i="8"/>
  <c r="V62" i="8"/>
  <c r="E62" i="8"/>
  <c r="D62" i="8"/>
  <c r="V61" i="8"/>
  <c r="E61" i="8"/>
  <c r="F61" i="8" s="1"/>
  <c r="H61" i="8" s="1"/>
  <c r="I61" i="8" s="1"/>
  <c r="D61" i="8"/>
  <c r="V60" i="8"/>
  <c r="E60" i="8"/>
  <c r="D60" i="8"/>
  <c r="V59" i="8"/>
  <c r="E59" i="8"/>
  <c r="D59" i="8"/>
  <c r="F59" i="8" s="1"/>
  <c r="H59" i="8" s="1"/>
  <c r="I59" i="8" s="1"/>
  <c r="V58" i="8"/>
  <c r="E58" i="8"/>
  <c r="D58" i="8"/>
  <c r="V57" i="8"/>
  <c r="E57" i="8"/>
  <c r="D57" i="8"/>
  <c r="V56" i="8"/>
  <c r="E56" i="8"/>
  <c r="D56" i="8"/>
  <c r="V55" i="8"/>
  <c r="E55" i="8"/>
  <c r="D55" i="8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H43" i="8"/>
  <c r="I43" i="8" s="1"/>
  <c r="F43" i="8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H38" i="8"/>
  <c r="I38" i="8" s="1"/>
  <c r="F38" i="8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H31" i="8"/>
  <c r="I31" i="8" s="1"/>
  <c r="F31" i="8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F58" i="7" s="1"/>
  <c r="H58" i="7" s="1"/>
  <c r="I58" i="7" s="1"/>
  <c r="D58" i="7"/>
  <c r="V57" i="7"/>
  <c r="E57" i="7"/>
  <c r="D57" i="7"/>
  <c r="V56" i="7"/>
  <c r="E56" i="7"/>
  <c r="D56" i="7"/>
  <c r="V55" i="7"/>
  <c r="E55" i="7"/>
  <c r="D55" i="7"/>
  <c r="F55" i="7" s="1"/>
  <c r="H55" i="7" s="1"/>
  <c r="I55" i="7" s="1"/>
  <c r="V54" i="7"/>
  <c r="R54" i="7"/>
  <c r="E54" i="7"/>
  <c r="D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H11" i="7"/>
  <c r="I11" i="7" s="1"/>
  <c r="F11" i="7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V70" i="6"/>
  <c r="E70" i="6"/>
  <c r="D70" i="6"/>
  <c r="V69" i="6"/>
  <c r="E69" i="6"/>
  <c r="D69" i="6"/>
  <c r="V68" i="6"/>
  <c r="E68" i="6"/>
  <c r="D68" i="6"/>
  <c r="V67" i="6"/>
  <c r="E67" i="6"/>
  <c r="D67" i="6"/>
  <c r="V66" i="6"/>
  <c r="E66" i="6"/>
  <c r="D66" i="6"/>
  <c r="V65" i="6"/>
  <c r="E65" i="6"/>
  <c r="D65" i="6"/>
  <c r="V64" i="6"/>
  <c r="E64" i="6"/>
  <c r="D64" i="6"/>
  <c r="V63" i="6"/>
  <c r="E63" i="6"/>
  <c r="D63" i="6"/>
  <c r="V62" i="6"/>
  <c r="E62" i="6"/>
  <c r="D62" i="6"/>
  <c r="V61" i="6"/>
  <c r="E61" i="6"/>
  <c r="D61" i="6"/>
  <c r="V60" i="6"/>
  <c r="E60" i="6"/>
  <c r="D60" i="6"/>
  <c r="V59" i="6"/>
  <c r="E59" i="6"/>
  <c r="D59" i="6"/>
  <c r="V58" i="6"/>
  <c r="E58" i="6"/>
  <c r="D58" i="6"/>
  <c r="V57" i="6"/>
  <c r="E57" i="6"/>
  <c r="D57" i="6"/>
  <c r="V56" i="6"/>
  <c r="E56" i="6"/>
  <c r="D56" i="6"/>
  <c r="V55" i="6"/>
  <c r="E55" i="6"/>
  <c r="D55" i="6"/>
  <c r="V54" i="6"/>
  <c r="R54" i="6"/>
  <c r="E54" i="6"/>
  <c r="D54" i="6"/>
  <c r="E48" i="6"/>
  <c r="D48" i="6"/>
  <c r="V47" i="6"/>
  <c r="I47" i="6"/>
  <c r="F47" i="6"/>
  <c r="V46" i="6"/>
  <c r="H46" i="6"/>
  <c r="I46" i="6" s="1"/>
  <c r="F46" i="6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K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F15" i="6"/>
  <c r="H15" i="6" s="1"/>
  <c r="I15" i="6" s="1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R5" i="6"/>
  <c r="F5" i="6"/>
  <c r="H5" i="6" s="1"/>
  <c r="I5" i="6" s="1"/>
  <c r="V4" i="6"/>
  <c r="R4" i="6"/>
  <c r="K4" i="6"/>
  <c r="L4" i="6" s="1"/>
  <c r="F4" i="6"/>
  <c r="H4" i="6" s="1"/>
  <c r="I4" i="6" s="1"/>
  <c r="J5" i="6" s="1"/>
  <c r="K5" i="6" s="1"/>
  <c r="V72" i="5"/>
  <c r="I72" i="5"/>
  <c r="E72" i="5"/>
  <c r="D72" i="5"/>
  <c r="V71" i="5"/>
  <c r="E71" i="5"/>
  <c r="D71" i="5"/>
  <c r="V70" i="5"/>
  <c r="E70" i="5"/>
  <c r="D70" i="5"/>
  <c r="V69" i="5"/>
  <c r="E69" i="5"/>
  <c r="D69" i="5"/>
  <c r="V68" i="5"/>
  <c r="E68" i="5"/>
  <c r="F68" i="5" s="1"/>
  <c r="H68" i="5" s="1"/>
  <c r="I68" i="5" s="1"/>
  <c r="D68" i="5"/>
  <c r="V67" i="5"/>
  <c r="E67" i="5"/>
  <c r="D67" i="5"/>
  <c r="V66" i="5"/>
  <c r="E66" i="5"/>
  <c r="D66" i="5"/>
  <c r="V65" i="5"/>
  <c r="E65" i="5"/>
  <c r="D65" i="5"/>
  <c r="V64" i="5"/>
  <c r="E64" i="5"/>
  <c r="D64" i="5"/>
  <c r="V63" i="5"/>
  <c r="E63" i="5"/>
  <c r="F63" i="5" s="1"/>
  <c r="H63" i="5" s="1"/>
  <c r="I63" i="5" s="1"/>
  <c r="D63" i="5"/>
  <c r="V62" i="5"/>
  <c r="E62" i="5"/>
  <c r="D62" i="5"/>
  <c r="V61" i="5"/>
  <c r="E61" i="5"/>
  <c r="D61" i="5"/>
  <c r="V60" i="5"/>
  <c r="E60" i="5"/>
  <c r="D60" i="5"/>
  <c r="V59" i="5"/>
  <c r="E59" i="5"/>
  <c r="D59" i="5"/>
  <c r="V58" i="5"/>
  <c r="E58" i="5"/>
  <c r="F58" i="5" s="1"/>
  <c r="H58" i="5" s="1"/>
  <c r="I58" i="5" s="1"/>
  <c r="D58" i="5"/>
  <c r="V57" i="5"/>
  <c r="E57" i="5"/>
  <c r="D57" i="5"/>
  <c r="V56" i="5"/>
  <c r="E56" i="5"/>
  <c r="D56" i="5"/>
  <c r="V55" i="5"/>
  <c r="E55" i="5"/>
  <c r="D55" i="5"/>
  <c r="V54" i="5"/>
  <c r="R54" i="5"/>
  <c r="E54" i="5"/>
  <c r="F54" i="5" s="1"/>
  <c r="H54" i="5" s="1"/>
  <c r="D54" i="5"/>
  <c r="E48" i="5"/>
  <c r="D48" i="5"/>
  <c r="V47" i="5"/>
  <c r="I47" i="5"/>
  <c r="F47" i="5"/>
  <c r="V46" i="5"/>
  <c r="H46" i="5"/>
  <c r="I46" i="5" s="1"/>
  <c r="F46" i="5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H19" i="5"/>
  <c r="I19" i="5" s="1"/>
  <c r="F19" i="5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F58" i="20" l="1"/>
  <c r="H58" i="20" s="1"/>
  <c r="I58" i="20" s="1"/>
  <c r="F66" i="20"/>
  <c r="H66" i="20" s="1"/>
  <c r="I66" i="20" s="1"/>
  <c r="F70" i="20"/>
  <c r="H70" i="20" s="1"/>
  <c r="I70" i="20" s="1"/>
  <c r="F56" i="20"/>
  <c r="H56" i="20" s="1"/>
  <c r="I56" i="20" s="1"/>
  <c r="F60" i="20"/>
  <c r="H60" i="20" s="1"/>
  <c r="I60" i="20" s="1"/>
  <c r="F71" i="20"/>
  <c r="H71" i="20" s="1"/>
  <c r="I71" i="20" s="1"/>
  <c r="F64" i="20"/>
  <c r="H64" i="20" s="1"/>
  <c r="I64" i="20" s="1"/>
  <c r="F68" i="20"/>
  <c r="H68" i="20" s="1"/>
  <c r="I68" i="20" s="1"/>
  <c r="F54" i="20"/>
  <c r="H54" i="20" s="1"/>
  <c r="K54" i="20" s="1"/>
  <c r="E73" i="20"/>
  <c r="F65" i="20"/>
  <c r="H65" i="20" s="1"/>
  <c r="I65" i="20" s="1"/>
  <c r="F62" i="20"/>
  <c r="H62" i="20" s="1"/>
  <c r="I62" i="20" s="1"/>
  <c r="D73" i="20"/>
  <c r="F69" i="18"/>
  <c r="H69" i="18" s="1"/>
  <c r="I69" i="18" s="1"/>
  <c r="K29" i="20"/>
  <c r="I29" i="20"/>
  <c r="J30" i="20" s="1"/>
  <c r="J31" i="20"/>
  <c r="J32" i="20"/>
  <c r="K4" i="20"/>
  <c r="I4" i="20"/>
  <c r="J5" i="20" s="1"/>
  <c r="F70" i="18"/>
  <c r="H70" i="18" s="1"/>
  <c r="I70" i="18" s="1"/>
  <c r="F71" i="18"/>
  <c r="H71" i="18" s="1"/>
  <c r="I71" i="18" s="1"/>
  <c r="F57" i="18"/>
  <c r="H57" i="18" s="1"/>
  <c r="I57" i="18" s="1"/>
  <c r="F60" i="18"/>
  <c r="H60" i="18" s="1"/>
  <c r="I60" i="18" s="1"/>
  <c r="F68" i="18"/>
  <c r="H68" i="18" s="1"/>
  <c r="I68" i="18" s="1"/>
  <c r="F58" i="18"/>
  <c r="H58" i="18" s="1"/>
  <c r="I58" i="18" s="1"/>
  <c r="F62" i="18"/>
  <c r="H62" i="18" s="1"/>
  <c r="I62" i="18" s="1"/>
  <c r="F65" i="18"/>
  <c r="H65" i="18" s="1"/>
  <c r="I65" i="18" s="1"/>
  <c r="K54" i="18"/>
  <c r="I54" i="18"/>
  <c r="J55" i="18" s="1"/>
  <c r="R55" i="18" s="1"/>
  <c r="F64" i="18"/>
  <c r="H64" i="18" s="1"/>
  <c r="I64" i="18" s="1"/>
  <c r="F55" i="18"/>
  <c r="H55" i="18" s="1"/>
  <c r="I55" i="18" s="1"/>
  <c r="F67" i="18"/>
  <c r="H67" i="18" s="1"/>
  <c r="I67" i="18" s="1"/>
  <c r="F61" i="18"/>
  <c r="H61" i="18" s="1"/>
  <c r="I61" i="18" s="1"/>
  <c r="F56" i="18"/>
  <c r="H56" i="18" s="1"/>
  <c r="I56" i="18" s="1"/>
  <c r="F63" i="18"/>
  <c r="H63" i="18" s="1"/>
  <c r="I63" i="18" s="1"/>
  <c r="F66" i="18"/>
  <c r="H66" i="18" s="1"/>
  <c r="I66" i="18" s="1"/>
  <c r="K4" i="18"/>
  <c r="I4" i="18"/>
  <c r="J5" i="18" s="1"/>
  <c r="J6" i="18" s="1"/>
  <c r="J7" i="18" s="1"/>
  <c r="I29" i="18"/>
  <c r="J30" i="18" s="1"/>
  <c r="J31" i="18" s="1"/>
  <c r="J32" i="18" s="1"/>
  <c r="F72" i="18"/>
  <c r="D73" i="18"/>
  <c r="E73" i="18"/>
  <c r="F62" i="17"/>
  <c r="H62" i="17" s="1"/>
  <c r="I62" i="17" s="1"/>
  <c r="F67" i="17"/>
  <c r="H67" i="17" s="1"/>
  <c r="I67" i="17" s="1"/>
  <c r="F72" i="17"/>
  <c r="D73" i="17"/>
  <c r="F61" i="17"/>
  <c r="H61" i="17" s="1"/>
  <c r="I61" i="17" s="1"/>
  <c r="F69" i="17"/>
  <c r="H69" i="17" s="1"/>
  <c r="I69" i="17" s="1"/>
  <c r="F58" i="17"/>
  <c r="H58" i="17" s="1"/>
  <c r="I58" i="17" s="1"/>
  <c r="F66" i="17"/>
  <c r="H66" i="17" s="1"/>
  <c r="I66" i="17" s="1"/>
  <c r="E73" i="17"/>
  <c r="F68" i="17"/>
  <c r="H68" i="17" s="1"/>
  <c r="I68" i="17" s="1"/>
  <c r="K29" i="17"/>
  <c r="I29" i="17"/>
  <c r="J30" i="17" s="1"/>
  <c r="J31" i="17" s="1"/>
  <c r="L4" i="17"/>
  <c r="R5" i="17"/>
  <c r="K5" i="17"/>
  <c r="J6" i="17"/>
  <c r="K54" i="17"/>
  <c r="I54" i="17"/>
  <c r="J55" i="17" s="1"/>
  <c r="F56" i="17"/>
  <c r="H56" i="17" s="1"/>
  <c r="I56" i="17" s="1"/>
  <c r="F60" i="17"/>
  <c r="H60" i="17" s="1"/>
  <c r="I60" i="17" s="1"/>
  <c r="F64" i="17"/>
  <c r="H64" i="17" s="1"/>
  <c r="I64" i="17" s="1"/>
  <c r="F68" i="16"/>
  <c r="H68" i="16" s="1"/>
  <c r="I68" i="16" s="1"/>
  <c r="F72" i="16"/>
  <c r="F62" i="16"/>
  <c r="H62" i="16" s="1"/>
  <c r="I62" i="16" s="1"/>
  <c r="R5" i="16"/>
  <c r="K5" i="16"/>
  <c r="J7" i="16"/>
  <c r="J8" i="16" s="1"/>
  <c r="J9" i="16" s="1"/>
  <c r="R6" i="16"/>
  <c r="K6" i="16"/>
  <c r="L5" i="16"/>
  <c r="K4" i="16"/>
  <c r="L4" i="16" s="1"/>
  <c r="I29" i="16"/>
  <c r="J30" i="16" s="1"/>
  <c r="K29" i="16"/>
  <c r="F55" i="16"/>
  <c r="H55" i="16" s="1"/>
  <c r="I55" i="16" s="1"/>
  <c r="F59" i="16"/>
  <c r="H59" i="16" s="1"/>
  <c r="I59" i="16" s="1"/>
  <c r="F63" i="16"/>
  <c r="H63" i="16" s="1"/>
  <c r="I63" i="16" s="1"/>
  <c r="F67" i="16"/>
  <c r="H67" i="16" s="1"/>
  <c r="I67" i="16" s="1"/>
  <c r="F71" i="16"/>
  <c r="H71" i="16" s="1"/>
  <c r="I71" i="16" s="1"/>
  <c r="D73" i="16"/>
  <c r="F54" i="16"/>
  <c r="H54" i="16" s="1"/>
  <c r="E73" i="16"/>
  <c r="F57" i="16"/>
  <c r="H57" i="16" s="1"/>
  <c r="I57" i="16" s="1"/>
  <c r="F61" i="16"/>
  <c r="H61" i="16" s="1"/>
  <c r="I61" i="16" s="1"/>
  <c r="F65" i="16"/>
  <c r="H65" i="16" s="1"/>
  <c r="I65" i="16" s="1"/>
  <c r="F69" i="16"/>
  <c r="H69" i="16" s="1"/>
  <c r="I69" i="16" s="1"/>
  <c r="F67" i="14"/>
  <c r="H67" i="14" s="1"/>
  <c r="I67" i="14" s="1"/>
  <c r="F71" i="14"/>
  <c r="H71" i="14" s="1"/>
  <c r="I71" i="14" s="1"/>
  <c r="F57" i="14"/>
  <c r="H57" i="14" s="1"/>
  <c r="I57" i="14" s="1"/>
  <c r="F61" i="14"/>
  <c r="H61" i="14" s="1"/>
  <c r="I61" i="14" s="1"/>
  <c r="F69" i="14"/>
  <c r="H69" i="14" s="1"/>
  <c r="I69" i="14" s="1"/>
  <c r="E73" i="14"/>
  <c r="F57" i="10"/>
  <c r="H57" i="10" s="1"/>
  <c r="I57" i="10" s="1"/>
  <c r="F61" i="10"/>
  <c r="H61" i="10" s="1"/>
  <c r="I61" i="10" s="1"/>
  <c r="F65" i="10"/>
  <c r="H65" i="10" s="1"/>
  <c r="I65" i="10" s="1"/>
  <c r="F69" i="10"/>
  <c r="H69" i="10" s="1"/>
  <c r="I69" i="10" s="1"/>
  <c r="F54" i="10"/>
  <c r="H54" i="10" s="1"/>
  <c r="F55" i="10"/>
  <c r="H55" i="10" s="1"/>
  <c r="I55" i="10" s="1"/>
  <c r="F59" i="10"/>
  <c r="H59" i="10" s="1"/>
  <c r="I59" i="10" s="1"/>
  <c r="F63" i="10"/>
  <c r="H63" i="10" s="1"/>
  <c r="I63" i="10" s="1"/>
  <c r="F67" i="10"/>
  <c r="H67" i="10" s="1"/>
  <c r="I67" i="10" s="1"/>
  <c r="F71" i="10"/>
  <c r="H71" i="10" s="1"/>
  <c r="I71" i="10" s="1"/>
  <c r="F57" i="12"/>
  <c r="H57" i="12" s="1"/>
  <c r="I57" i="12" s="1"/>
  <c r="E73" i="12"/>
  <c r="F61" i="12"/>
  <c r="H61" i="12" s="1"/>
  <c r="I61" i="12" s="1"/>
  <c r="F65" i="12"/>
  <c r="H65" i="12" s="1"/>
  <c r="I65" i="12" s="1"/>
  <c r="F69" i="12"/>
  <c r="H69" i="12" s="1"/>
  <c r="I69" i="12" s="1"/>
  <c r="I29" i="12"/>
  <c r="J30" i="12" s="1"/>
  <c r="J31" i="12" s="1"/>
  <c r="K29" i="12"/>
  <c r="L29" i="12" s="1"/>
  <c r="S29" i="12" s="1"/>
  <c r="W29" i="12" s="1"/>
  <c r="F72" i="12"/>
  <c r="F60" i="12"/>
  <c r="H60" i="12" s="1"/>
  <c r="I60" i="12" s="1"/>
  <c r="F68" i="12"/>
  <c r="H68" i="12" s="1"/>
  <c r="I68" i="12" s="1"/>
  <c r="F58" i="11"/>
  <c r="H58" i="11" s="1"/>
  <c r="I58" i="11" s="1"/>
  <c r="F70" i="10"/>
  <c r="H70" i="10" s="1"/>
  <c r="I70" i="10" s="1"/>
  <c r="F72" i="10"/>
  <c r="F56" i="14"/>
  <c r="H56" i="14" s="1"/>
  <c r="I56" i="14" s="1"/>
  <c r="F60" i="14"/>
  <c r="H60" i="14" s="1"/>
  <c r="I60" i="14" s="1"/>
  <c r="F68" i="14"/>
  <c r="H68" i="14" s="1"/>
  <c r="I68" i="14" s="1"/>
  <c r="F72" i="14"/>
  <c r="I4" i="14"/>
  <c r="J5" i="14" s="1"/>
  <c r="J6" i="14" s="1"/>
  <c r="K4" i="14"/>
  <c r="J31" i="14"/>
  <c r="K29" i="14"/>
  <c r="I29" i="14"/>
  <c r="J30" i="14" s="1"/>
  <c r="K54" i="14"/>
  <c r="I54" i="14"/>
  <c r="J55" i="14" s="1"/>
  <c r="J56" i="14" s="1"/>
  <c r="J57" i="14" s="1"/>
  <c r="J58" i="14" s="1"/>
  <c r="F58" i="14"/>
  <c r="H58" i="14" s="1"/>
  <c r="I58" i="14" s="1"/>
  <c r="F62" i="14"/>
  <c r="H62" i="14" s="1"/>
  <c r="I62" i="14" s="1"/>
  <c r="F66" i="14"/>
  <c r="H66" i="14" s="1"/>
  <c r="I66" i="14" s="1"/>
  <c r="F70" i="14"/>
  <c r="H70" i="14" s="1"/>
  <c r="I70" i="14" s="1"/>
  <c r="D73" i="14"/>
  <c r="I4" i="10"/>
  <c r="J5" i="10" s="1"/>
  <c r="J6" i="10" s="1"/>
  <c r="K29" i="10"/>
  <c r="I29" i="10"/>
  <c r="J30" i="10" s="1"/>
  <c r="J31" i="10" s="1"/>
  <c r="K54" i="10"/>
  <c r="I54" i="10"/>
  <c r="J55" i="10" s="1"/>
  <c r="F58" i="10"/>
  <c r="H58" i="10" s="1"/>
  <c r="I58" i="10" s="1"/>
  <c r="F62" i="10"/>
  <c r="H62" i="10" s="1"/>
  <c r="I62" i="10" s="1"/>
  <c r="F66" i="10"/>
  <c r="H66" i="10" s="1"/>
  <c r="I66" i="10" s="1"/>
  <c r="D73" i="10"/>
  <c r="F56" i="10"/>
  <c r="H56" i="10" s="1"/>
  <c r="I56" i="10" s="1"/>
  <c r="F60" i="10"/>
  <c r="H60" i="10" s="1"/>
  <c r="I60" i="10" s="1"/>
  <c r="F64" i="10"/>
  <c r="H64" i="10" s="1"/>
  <c r="I64" i="10" s="1"/>
  <c r="F68" i="10"/>
  <c r="H68" i="10" s="1"/>
  <c r="I68" i="10" s="1"/>
  <c r="K4" i="12"/>
  <c r="I4" i="12"/>
  <c r="J5" i="12" s="1"/>
  <c r="K54" i="12"/>
  <c r="I54" i="12"/>
  <c r="J55" i="12" s="1"/>
  <c r="J56" i="12" s="1"/>
  <c r="F58" i="12"/>
  <c r="H58" i="12" s="1"/>
  <c r="I58" i="12" s="1"/>
  <c r="F62" i="12"/>
  <c r="H62" i="12" s="1"/>
  <c r="I62" i="12" s="1"/>
  <c r="F66" i="12"/>
  <c r="H66" i="12" s="1"/>
  <c r="I66" i="12" s="1"/>
  <c r="F70" i="12"/>
  <c r="H70" i="12" s="1"/>
  <c r="I70" i="12" s="1"/>
  <c r="D73" i="12"/>
  <c r="F63" i="11"/>
  <c r="H63" i="11" s="1"/>
  <c r="I63" i="11" s="1"/>
  <c r="F64" i="11"/>
  <c r="H64" i="11" s="1"/>
  <c r="I64" i="11" s="1"/>
  <c r="F67" i="11"/>
  <c r="H67" i="11" s="1"/>
  <c r="I67" i="11" s="1"/>
  <c r="F68" i="11"/>
  <c r="H68" i="11" s="1"/>
  <c r="I68" i="11" s="1"/>
  <c r="F59" i="11"/>
  <c r="H59" i="11" s="1"/>
  <c r="I59" i="11" s="1"/>
  <c r="F65" i="11"/>
  <c r="H65" i="11" s="1"/>
  <c r="I65" i="11" s="1"/>
  <c r="F66" i="11"/>
  <c r="H66" i="11" s="1"/>
  <c r="I66" i="11" s="1"/>
  <c r="F69" i="11"/>
  <c r="H69" i="11" s="1"/>
  <c r="I69" i="11" s="1"/>
  <c r="F70" i="11"/>
  <c r="H70" i="11" s="1"/>
  <c r="I70" i="11" s="1"/>
  <c r="F72" i="11"/>
  <c r="F61" i="11"/>
  <c r="H61" i="11" s="1"/>
  <c r="I61" i="11" s="1"/>
  <c r="D73" i="11"/>
  <c r="F55" i="11"/>
  <c r="H55" i="11" s="1"/>
  <c r="I55" i="11" s="1"/>
  <c r="F57" i="11"/>
  <c r="H57" i="11" s="1"/>
  <c r="I57" i="11" s="1"/>
  <c r="I4" i="11"/>
  <c r="J5" i="11" s="1"/>
  <c r="J6" i="11" s="1"/>
  <c r="K4" i="11"/>
  <c r="R30" i="11"/>
  <c r="K30" i="11"/>
  <c r="K29" i="11"/>
  <c r="L29" i="11" s="1"/>
  <c r="J31" i="11"/>
  <c r="F54" i="11"/>
  <c r="H54" i="11" s="1"/>
  <c r="E73" i="11"/>
  <c r="E73" i="9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54" i="9"/>
  <c r="H54" i="9" s="1"/>
  <c r="K54" i="9" s="1"/>
  <c r="F66" i="9"/>
  <c r="H66" i="9" s="1"/>
  <c r="I66" i="9" s="1"/>
  <c r="F58" i="9"/>
  <c r="H58" i="9" s="1"/>
  <c r="I58" i="9" s="1"/>
  <c r="F68" i="9"/>
  <c r="H68" i="9" s="1"/>
  <c r="I68" i="9" s="1"/>
  <c r="F60" i="9"/>
  <c r="H60" i="9" s="1"/>
  <c r="I60" i="9" s="1"/>
  <c r="K4" i="9"/>
  <c r="I4" i="9"/>
  <c r="J5" i="9" s="1"/>
  <c r="K29" i="9"/>
  <c r="I29" i="9"/>
  <c r="J30" i="9" s="1"/>
  <c r="J31" i="9" s="1"/>
  <c r="F62" i="9"/>
  <c r="H62" i="9" s="1"/>
  <c r="I62" i="9" s="1"/>
  <c r="F70" i="9"/>
  <c r="H70" i="9" s="1"/>
  <c r="I70" i="9" s="1"/>
  <c r="F56" i="9"/>
  <c r="H56" i="9" s="1"/>
  <c r="I56" i="9" s="1"/>
  <c r="F64" i="9"/>
  <c r="H64" i="9" s="1"/>
  <c r="I64" i="9" s="1"/>
  <c r="F72" i="9"/>
  <c r="D73" i="9"/>
  <c r="F63" i="8"/>
  <c r="H63" i="8" s="1"/>
  <c r="I63" i="8" s="1"/>
  <c r="F57" i="8"/>
  <c r="H57" i="8" s="1"/>
  <c r="I57" i="8" s="1"/>
  <c r="F62" i="8"/>
  <c r="H62" i="8" s="1"/>
  <c r="I62" i="8" s="1"/>
  <c r="F56" i="8"/>
  <c r="H56" i="8" s="1"/>
  <c r="I56" i="8" s="1"/>
  <c r="F60" i="8"/>
  <c r="H60" i="8" s="1"/>
  <c r="I60" i="8" s="1"/>
  <c r="F59" i="6"/>
  <c r="H59" i="6" s="1"/>
  <c r="I59" i="6" s="1"/>
  <c r="F71" i="6"/>
  <c r="H71" i="6" s="1"/>
  <c r="I71" i="6" s="1"/>
  <c r="E73" i="6"/>
  <c r="F64" i="8"/>
  <c r="H64" i="8" s="1"/>
  <c r="I64" i="8" s="1"/>
  <c r="F69" i="8"/>
  <c r="H69" i="8" s="1"/>
  <c r="I69" i="8" s="1"/>
  <c r="F66" i="8"/>
  <c r="H66" i="8" s="1"/>
  <c r="I66" i="8" s="1"/>
  <c r="F72" i="7"/>
  <c r="F63" i="7"/>
  <c r="H63" i="7" s="1"/>
  <c r="I63" i="7" s="1"/>
  <c r="F57" i="7"/>
  <c r="H57" i="7" s="1"/>
  <c r="I57" i="7" s="1"/>
  <c r="F61" i="7"/>
  <c r="H61" i="7" s="1"/>
  <c r="I61" i="7" s="1"/>
  <c r="F65" i="7"/>
  <c r="H65" i="7" s="1"/>
  <c r="I65" i="7" s="1"/>
  <c r="F69" i="7"/>
  <c r="H69" i="7" s="1"/>
  <c r="I69" i="7" s="1"/>
  <c r="I29" i="6"/>
  <c r="J30" i="6" s="1"/>
  <c r="F55" i="6"/>
  <c r="H55" i="6" s="1"/>
  <c r="I55" i="6" s="1"/>
  <c r="F69" i="6"/>
  <c r="H69" i="6" s="1"/>
  <c r="I69" i="6" s="1"/>
  <c r="F58" i="6"/>
  <c r="H58" i="6" s="1"/>
  <c r="I58" i="6" s="1"/>
  <c r="F63" i="6"/>
  <c r="H63" i="6" s="1"/>
  <c r="I63" i="6" s="1"/>
  <c r="F67" i="6"/>
  <c r="H67" i="6" s="1"/>
  <c r="I67" i="6" s="1"/>
  <c r="F72" i="6"/>
  <c r="F62" i="5"/>
  <c r="H62" i="5" s="1"/>
  <c r="I62" i="5" s="1"/>
  <c r="F67" i="5"/>
  <c r="H67" i="5" s="1"/>
  <c r="I67" i="5" s="1"/>
  <c r="F71" i="5"/>
  <c r="H71" i="5" s="1"/>
  <c r="I71" i="5" s="1"/>
  <c r="F72" i="5"/>
  <c r="F57" i="5"/>
  <c r="H57" i="5" s="1"/>
  <c r="I57" i="5" s="1"/>
  <c r="F66" i="5"/>
  <c r="H66" i="5" s="1"/>
  <c r="I66" i="5" s="1"/>
  <c r="D73" i="5"/>
  <c r="F59" i="5"/>
  <c r="H59" i="5" s="1"/>
  <c r="I59" i="5" s="1"/>
  <c r="F60" i="5"/>
  <c r="H60" i="5" s="1"/>
  <c r="I60" i="5" s="1"/>
  <c r="F65" i="5"/>
  <c r="H65" i="5" s="1"/>
  <c r="I65" i="5" s="1"/>
  <c r="F70" i="5"/>
  <c r="H70" i="5" s="1"/>
  <c r="I70" i="5" s="1"/>
  <c r="F64" i="5"/>
  <c r="H64" i="5" s="1"/>
  <c r="I64" i="5" s="1"/>
  <c r="F69" i="5"/>
  <c r="H69" i="5" s="1"/>
  <c r="I69" i="5" s="1"/>
  <c r="F55" i="5"/>
  <c r="H55" i="5" s="1"/>
  <c r="I55" i="5" s="1"/>
  <c r="F56" i="5"/>
  <c r="H56" i="5" s="1"/>
  <c r="I56" i="5" s="1"/>
  <c r="F61" i="5"/>
  <c r="H61" i="5" s="1"/>
  <c r="I61" i="5" s="1"/>
  <c r="F57" i="6"/>
  <c r="H57" i="6" s="1"/>
  <c r="I57" i="6" s="1"/>
  <c r="F66" i="6"/>
  <c r="H66" i="6" s="1"/>
  <c r="I66" i="6" s="1"/>
  <c r="F61" i="6"/>
  <c r="H61" i="6" s="1"/>
  <c r="I61" i="6" s="1"/>
  <c r="F65" i="6"/>
  <c r="H65" i="6" s="1"/>
  <c r="I65" i="6" s="1"/>
  <c r="J6" i="6"/>
  <c r="F56" i="6"/>
  <c r="H56" i="6" s="1"/>
  <c r="I56" i="6" s="1"/>
  <c r="F64" i="6"/>
  <c r="H64" i="6" s="1"/>
  <c r="I64" i="6" s="1"/>
  <c r="F62" i="6"/>
  <c r="H62" i="6" s="1"/>
  <c r="I62" i="6" s="1"/>
  <c r="F70" i="6"/>
  <c r="H70" i="6" s="1"/>
  <c r="I70" i="6" s="1"/>
  <c r="F60" i="6"/>
  <c r="H60" i="6" s="1"/>
  <c r="I60" i="6" s="1"/>
  <c r="F68" i="6"/>
  <c r="H68" i="6" s="1"/>
  <c r="I68" i="6" s="1"/>
  <c r="F60" i="7"/>
  <c r="H60" i="7" s="1"/>
  <c r="I60" i="7" s="1"/>
  <c r="F67" i="7"/>
  <c r="H67" i="7" s="1"/>
  <c r="I67" i="7" s="1"/>
  <c r="E73" i="7"/>
  <c r="F56" i="7"/>
  <c r="H56" i="7" s="1"/>
  <c r="I56" i="7" s="1"/>
  <c r="F66" i="7"/>
  <c r="H66" i="7" s="1"/>
  <c r="I66" i="7" s="1"/>
  <c r="F71" i="7"/>
  <c r="H71" i="7" s="1"/>
  <c r="I71" i="7" s="1"/>
  <c r="F64" i="7"/>
  <c r="H64" i="7" s="1"/>
  <c r="I64" i="7" s="1"/>
  <c r="F62" i="7"/>
  <c r="H62" i="7" s="1"/>
  <c r="I62" i="7" s="1"/>
  <c r="F70" i="7"/>
  <c r="H70" i="7" s="1"/>
  <c r="I70" i="7" s="1"/>
  <c r="F68" i="7"/>
  <c r="H68" i="7" s="1"/>
  <c r="I68" i="7" s="1"/>
  <c r="F72" i="8"/>
  <c r="F67" i="8"/>
  <c r="H67" i="8" s="1"/>
  <c r="I67" i="8" s="1"/>
  <c r="F71" i="8"/>
  <c r="H71" i="8" s="1"/>
  <c r="I71" i="8" s="1"/>
  <c r="F55" i="8"/>
  <c r="H55" i="8" s="1"/>
  <c r="I55" i="8" s="1"/>
  <c r="F70" i="8"/>
  <c r="H70" i="8" s="1"/>
  <c r="I70" i="8" s="1"/>
  <c r="F58" i="8"/>
  <c r="H58" i="8" s="1"/>
  <c r="I58" i="8" s="1"/>
  <c r="F68" i="8"/>
  <c r="H68" i="8" s="1"/>
  <c r="I68" i="8" s="1"/>
  <c r="I4" i="8"/>
  <c r="J5" i="8" s="1"/>
  <c r="J6" i="8" s="1"/>
  <c r="K4" i="8"/>
  <c r="K29" i="8"/>
  <c r="I29" i="8"/>
  <c r="J30" i="8" s="1"/>
  <c r="J31" i="8" s="1"/>
  <c r="D73" i="8"/>
  <c r="F54" i="8"/>
  <c r="H54" i="8" s="1"/>
  <c r="E73" i="8"/>
  <c r="I4" i="7"/>
  <c r="J5" i="7" s="1"/>
  <c r="K4" i="7"/>
  <c r="R30" i="7"/>
  <c r="K30" i="7"/>
  <c r="J31" i="7"/>
  <c r="J32" i="7" s="1"/>
  <c r="K29" i="7"/>
  <c r="L29" i="7" s="1"/>
  <c r="F54" i="7"/>
  <c r="H54" i="7" s="1"/>
  <c r="D73" i="7"/>
  <c r="L29" i="6"/>
  <c r="R30" i="6"/>
  <c r="K30" i="6"/>
  <c r="J31" i="6"/>
  <c r="S4" i="6"/>
  <c r="W4" i="6" s="1"/>
  <c r="L5" i="6"/>
  <c r="J7" i="6"/>
  <c r="J8" i="6" s="1"/>
  <c r="F54" i="6"/>
  <c r="H54" i="6" s="1"/>
  <c r="D73" i="6"/>
  <c r="K4" i="5"/>
  <c r="L4" i="5" s="1"/>
  <c r="K5" i="5"/>
  <c r="R5" i="5"/>
  <c r="J6" i="5"/>
  <c r="K29" i="5"/>
  <c r="I29" i="5"/>
  <c r="J30" i="5" s="1"/>
  <c r="J31" i="5"/>
  <c r="J32" i="5" s="1"/>
  <c r="K54" i="5"/>
  <c r="I54" i="5"/>
  <c r="J55" i="5" s="1"/>
  <c r="E73" i="5"/>
  <c r="I54" i="20" l="1"/>
  <c r="J55" i="20" s="1"/>
  <c r="J56" i="20" s="1"/>
  <c r="J57" i="20" s="1"/>
  <c r="K57" i="20"/>
  <c r="R57" i="20"/>
  <c r="J58" i="20"/>
  <c r="K5" i="20"/>
  <c r="L4" i="20"/>
  <c r="R5" i="20"/>
  <c r="K32" i="20"/>
  <c r="R32" i="20"/>
  <c r="R31" i="20"/>
  <c r="K31" i="20"/>
  <c r="L31" i="20" s="1"/>
  <c r="J33" i="20"/>
  <c r="L29" i="20"/>
  <c r="R30" i="20"/>
  <c r="K30" i="20"/>
  <c r="L30" i="20" s="1"/>
  <c r="K55" i="20"/>
  <c r="L54" i="20"/>
  <c r="R55" i="20"/>
  <c r="J6" i="20"/>
  <c r="L55" i="20"/>
  <c r="R56" i="20"/>
  <c r="K56" i="20"/>
  <c r="L56" i="20" s="1"/>
  <c r="L54" i="18"/>
  <c r="S54" i="18" s="1"/>
  <c r="W54" i="18" s="1"/>
  <c r="J56" i="18"/>
  <c r="R56" i="18" s="1"/>
  <c r="K55" i="18"/>
  <c r="R7" i="18"/>
  <c r="K7" i="18"/>
  <c r="J8" i="18"/>
  <c r="K32" i="18"/>
  <c r="R32" i="18"/>
  <c r="K31" i="18"/>
  <c r="L31" i="18" s="1"/>
  <c r="R31" i="18"/>
  <c r="J33" i="18"/>
  <c r="R5" i="18"/>
  <c r="L4" i="18"/>
  <c r="K5" i="18"/>
  <c r="L5" i="18" s="1"/>
  <c r="R6" i="18"/>
  <c r="K6" i="18"/>
  <c r="L6" i="18" s="1"/>
  <c r="R30" i="18"/>
  <c r="L29" i="18"/>
  <c r="K30" i="18"/>
  <c r="L30" i="18" s="1"/>
  <c r="R31" i="17"/>
  <c r="K31" i="17"/>
  <c r="J32" i="17"/>
  <c r="L54" i="17"/>
  <c r="R55" i="17"/>
  <c r="K55" i="17"/>
  <c r="S4" i="17"/>
  <c r="W4" i="17" s="1"/>
  <c r="L5" i="17"/>
  <c r="R6" i="17"/>
  <c r="K6" i="17"/>
  <c r="J7" i="17"/>
  <c r="R30" i="17"/>
  <c r="K30" i="17"/>
  <c r="L30" i="17" s="1"/>
  <c r="L29" i="17"/>
  <c r="J56" i="17"/>
  <c r="K30" i="16"/>
  <c r="L29" i="16"/>
  <c r="R30" i="16"/>
  <c r="R9" i="16"/>
  <c r="K9" i="16"/>
  <c r="I54" i="16"/>
  <c r="J55" i="16" s="1"/>
  <c r="K54" i="16"/>
  <c r="J31" i="16"/>
  <c r="K8" i="16"/>
  <c r="L8" i="16" s="1"/>
  <c r="R8" i="16"/>
  <c r="S5" i="16"/>
  <c r="W5" i="16" s="1"/>
  <c r="J10" i="16"/>
  <c r="S4" i="16"/>
  <c r="W4" i="16" s="1"/>
  <c r="K7" i="16"/>
  <c r="L7" i="16" s="1"/>
  <c r="L6" i="16"/>
  <c r="R7" i="16"/>
  <c r="R31" i="12"/>
  <c r="K31" i="12"/>
  <c r="J32" i="12"/>
  <c r="J33" i="12" s="1"/>
  <c r="R33" i="12" s="1"/>
  <c r="R30" i="12"/>
  <c r="K30" i="12"/>
  <c r="L30" i="12" s="1"/>
  <c r="R58" i="14"/>
  <c r="K58" i="14"/>
  <c r="J59" i="14"/>
  <c r="R57" i="14"/>
  <c r="K57" i="14"/>
  <c r="L57" i="14" s="1"/>
  <c r="R6" i="14"/>
  <c r="K6" i="14"/>
  <c r="R56" i="14"/>
  <c r="K56" i="14"/>
  <c r="L56" i="14" s="1"/>
  <c r="J7" i="14"/>
  <c r="K31" i="14"/>
  <c r="R31" i="14"/>
  <c r="L54" i="14"/>
  <c r="K55" i="14"/>
  <c r="L55" i="14" s="1"/>
  <c r="R55" i="14"/>
  <c r="R30" i="14"/>
  <c r="K30" i="14"/>
  <c r="L30" i="14" s="1"/>
  <c r="L29" i="14"/>
  <c r="J32" i="14"/>
  <c r="L4" i="14"/>
  <c r="R5" i="14"/>
  <c r="K5" i="14"/>
  <c r="L5" i="14" s="1"/>
  <c r="K31" i="10"/>
  <c r="R31" i="10"/>
  <c r="J32" i="10"/>
  <c r="K6" i="10"/>
  <c r="R6" i="10"/>
  <c r="J7" i="10"/>
  <c r="L54" i="10"/>
  <c r="R55" i="10"/>
  <c r="K55" i="10"/>
  <c r="J56" i="10"/>
  <c r="L29" i="10"/>
  <c r="K30" i="10"/>
  <c r="L30" i="10" s="1"/>
  <c r="R30" i="10"/>
  <c r="L4" i="10"/>
  <c r="K5" i="10"/>
  <c r="L5" i="10" s="1"/>
  <c r="R5" i="10"/>
  <c r="K33" i="12"/>
  <c r="R56" i="12"/>
  <c r="K56" i="12"/>
  <c r="J57" i="12"/>
  <c r="S30" i="12"/>
  <c r="W30" i="12" s="1"/>
  <c r="L54" i="12"/>
  <c r="K55" i="12"/>
  <c r="L55" i="12" s="1"/>
  <c r="R55" i="12"/>
  <c r="R5" i="12"/>
  <c r="K5" i="12"/>
  <c r="L4" i="12"/>
  <c r="R32" i="12"/>
  <c r="J6" i="12"/>
  <c r="S29" i="11"/>
  <c r="W29" i="11" s="1"/>
  <c r="R6" i="11"/>
  <c r="K6" i="11"/>
  <c r="J7" i="11"/>
  <c r="I54" i="11"/>
  <c r="J55" i="11" s="1"/>
  <c r="K54" i="11"/>
  <c r="L30" i="11"/>
  <c r="R31" i="11"/>
  <c r="K31" i="11"/>
  <c r="J32" i="11"/>
  <c r="L4" i="11"/>
  <c r="R5" i="11"/>
  <c r="K5" i="11"/>
  <c r="L5" i="11" s="1"/>
  <c r="I54" i="9"/>
  <c r="J55" i="9" s="1"/>
  <c r="J56" i="9" s="1"/>
  <c r="J57" i="9" s="1"/>
  <c r="K31" i="9"/>
  <c r="R31" i="9"/>
  <c r="J32" i="9"/>
  <c r="R5" i="9"/>
  <c r="K5" i="9"/>
  <c r="L4" i="9"/>
  <c r="L54" i="9"/>
  <c r="K55" i="9"/>
  <c r="R55" i="9"/>
  <c r="R56" i="9"/>
  <c r="K56" i="9"/>
  <c r="L55" i="9"/>
  <c r="R30" i="9"/>
  <c r="K30" i="9"/>
  <c r="L30" i="9" s="1"/>
  <c r="L29" i="9"/>
  <c r="J6" i="9"/>
  <c r="R6" i="6"/>
  <c r="K6" i="6"/>
  <c r="L6" i="6" s="1"/>
  <c r="R6" i="8"/>
  <c r="K6" i="8"/>
  <c r="J7" i="8"/>
  <c r="R30" i="8"/>
  <c r="K30" i="8"/>
  <c r="L29" i="8"/>
  <c r="R31" i="8"/>
  <c r="K31" i="8"/>
  <c r="L30" i="8"/>
  <c r="J32" i="8"/>
  <c r="I54" i="8"/>
  <c r="J55" i="8" s="1"/>
  <c r="K54" i="8"/>
  <c r="L4" i="8"/>
  <c r="R5" i="8"/>
  <c r="K5" i="8"/>
  <c r="L5" i="8" s="1"/>
  <c r="S29" i="7"/>
  <c r="W29" i="7" s="1"/>
  <c r="K54" i="7"/>
  <c r="I54" i="7"/>
  <c r="J55" i="7" s="1"/>
  <c r="R32" i="7"/>
  <c r="K32" i="7"/>
  <c r="R5" i="7"/>
  <c r="K5" i="7"/>
  <c r="L4" i="7"/>
  <c r="J6" i="7"/>
  <c r="J33" i="7"/>
  <c r="L30" i="7"/>
  <c r="R31" i="7"/>
  <c r="K31" i="7"/>
  <c r="L31" i="7" s="1"/>
  <c r="R8" i="6"/>
  <c r="K8" i="6"/>
  <c r="J9" i="6"/>
  <c r="L30" i="6"/>
  <c r="R31" i="6"/>
  <c r="K31" i="6"/>
  <c r="J32" i="6"/>
  <c r="S5" i="6"/>
  <c r="W5" i="6" s="1"/>
  <c r="R7" i="6"/>
  <c r="K7" i="6"/>
  <c r="L7" i="6" s="1"/>
  <c r="K54" i="6"/>
  <c r="I54" i="6"/>
  <c r="J55" i="6" s="1"/>
  <c r="S29" i="6"/>
  <c r="W29" i="6" s="1"/>
  <c r="R32" i="5"/>
  <c r="K32" i="5"/>
  <c r="J33" i="5"/>
  <c r="L54" i="5"/>
  <c r="R55" i="5"/>
  <c r="K55" i="5"/>
  <c r="L5" i="5"/>
  <c r="R6" i="5"/>
  <c r="K6" i="5"/>
  <c r="R31" i="5"/>
  <c r="K31" i="5"/>
  <c r="L31" i="5" s="1"/>
  <c r="J56" i="5"/>
  <c r="L29" i="5"/>
  <c r="R30" i="5"/>
  <c r="K30" i="5"/>
  <c r="L30" i="5" s="1"/>
  <c r="J7" i="5"/>
  <c r="S4" i="5"/>
  <c r="W4" i="5" s="1"/>
  <c r="L55" i="18" l="1"/>
  <c r="S55" i="18" s="1"/>
  <c r="W55" i="18" s="1"/>
  <c r="S31" i="20"/>
  <c r="W31" i="20" s="1"/>
  <c r="S30" i="20"/>
  <c r="W30" i="20" s="1"/>
  <c r="S56" i="20"/>
  <c r="W56" i="20" s="1"/>
  <c r="S55" i="20"/>
  <c r="W55" i="20" s="1"/>
  <c r="S54" i="20"/>
  <c r="W54" i="20" s="1"/>
  <c r="L57" i="20"/>
  <c r="R58" i="20"/>
  <c r="K58" i="20"/>
  <c r="J59" i="20"/>
  <c r="L5" i="20"/>
  <c r="R6" i="20"/>
  <c r="K6" i="20"/>
  <c r="J7" i="20"/>
  <c r="S4" i="20"/>
  <c r="W4" i="20" s="1"/>
  <c r="S29" i="20"/>
  <c r="W29" i="20" s="1"/>
  <c r="L32" i="20"/>
  <c r="R33" i="20"/>
  <c r="K33" i="20"/>
  <c r="J34" i="20"/>
  <c r="K56" i="18"/>
  <c r="J57" i="18"/>
  <c r="S6" i="18"/>
  <c r="W6" i="18" s="1"/>
  <c r="S30" i="18"/>
  <c r="W30" i="18" s="1"/>
  <c r="S29" i="18"/>
  <c r="W29" i="18" s="1"/>
  <c r="R8" i="18"/>
  <c r="K8" i="18"/>
  <c r="L7" i="18"/>
  <c r="J9" i="18"/>
  <c r="S4" i="18"/>
  <c r="W4" i="18" s="1"/>
  <c r="S31" i="18"/>
  <c r="W31" i="18" s="1"/>
  <c r="S5" i="18"/>
  <c r="W5" i="18" s="1"/>
  <c r="K33" i="18"/>
  <c r="L32" i="18"/>
  <c r="R33" i="18"/>
  <c r="J34" i="18"/>
  <c r="S30" i="17"/>
  <c r="W30" i="17" s="1"/>
  <c r="R56" i="17"/>
  <c r="K56" i="17"/>
  <c r="L55" i="17"/>
  <c r="J57" i="17"/>
  <c r="R32" i="17"/>
  <c r="K32" i="17"/>
  <c r="L31" i="17"/>
  <c r="J33" i="17"/>
  <c r="S29" i="17"/>
  <c r="W29" i="17" s="1"/>
  <c r="S5" i="17"/>
  <c r="W5" i="17" s="1"/>
  <c r="L6" i="17"/>
  <c r="R7" i="17"/>
  <c r="K7" i="17"/>
  <c r="J8" i="17"/>
  <c r="S54" i="17"/>
  <c r="W54" i="17" s="1"/>
  <c r="S6" i="16"/>
  <c r="W6" i="16" s="1"/>
  <c r="K10" i="16"/>
  <c r="L9" i="16"/>
  <c r="R10" i="16"/>
  <c r="J11" i="16"/>
  <c r="S7" i="16"/>
  <c r="W7" i="16" s="1"/>
  <c r="S29" i="16"/>
  <c r="W29" i="16" s="1"/>
  <c r="K31" i="16"/>
  <c r="L30" i="16"/>
  <c r="R31" i="16"/>
  <c r="J32" i="16"/>
  <c r="L54" i="16"/>
  <c r="R55" i="16"/>
  <c r="K55" i="16"/>
  <c r="S8" i="16"/>
  <c r="W8" i="16" s="1"/>
  <c r="J56" i="16"/>
  <c r="L31" i="12"/>
  <c r="J34" i="12"/>
  <c r="J35" i="12" s="1"/>
  <c r="K32" i="12"/>
  <c r="L32" i="12" s="1"/>
  <c r="S55" i="14"/>
  <c r="W55" i="14" s="1"/>
  <c r="S30" i="14"/>
  <c r="W30" i="14" s="1"/>
  <c r="S56" i="14"/>
  <c r="W56" i="14" s="1"/>
  <c r="S57" i="14"/>
  <c r="W57" i="14" s="1"/>
  <c r="S4" i="14"/>
  <c r="W4" i="14" s="1"/>
  <c r="S5" i="14"/>
  <c r="W5" i="14" s="1"/>
  <c r="L58" i="14"/>
  <c r="K59" i="14"/>
  <c r="R59" i="14"/>
  <c r="J60" i="14"/>
  <c r="L31" i="14"/>
  <c r="K32" i="14"/>
  <c r="R32" i="14"/>
  <c r="J33" i="14"/>
  <c r="S29" i="14"/>
  <c r="W29" i="14" s="1"/>
  <c r="L6" i="14"/>
  <c r="R7" i="14"/>
  <c r="K7" i="14"/>
  <c r="J8" i="14"/>
  <c r="S54" i="14"/>
  <c r="W54" i="14" s="1"/>
  <c r="S30" i="10"/>
  <c r="W30" i="10" s="1"/>
  <c r="S5" i="10"/>
  <c r="W5" i="10" s="1"/>
  <c r="S29" i="10"/>
  <c r="W29" i="10" s="1"/>
  <c r="L6" i="10"/>
  <c r="K7" i="10"/>
  <c r="R7" i="10"/>
  <c r="J8" i="10"/>
  <c r="L31" i="10"/>
  <c r="K32" i="10"/>
  <c r="R32" i="10"/>
  <c r="J33" i="10"/>
  <c r="S4" i="10"/>
  <c r="W4" i="10" s="1"/>
  <c r="S54" i="10"/>
  <c r="W54" i="10" s="1"/>
  <c r="R56" i="10"/>
  <c r="K56" i="10"/>
  <c r="L55" i="10"/>
  <c r="J57" i="10"/>
  <c r="S32" i="12"/>
  <c r="W32" i="12" s="1"/>
  <c r="S55" i="12"/>
  <c r="W55" i="12" s="1"/>
  <c r="R6" i="12"/>
  <c r="K6" i="12"/>
  <c r="L5" i="12"/>
  <c r="J7" i="12"/>
  <c r="S4" i="12"/>
  <c r="W4" i="12" s="1"/>
  <c r="L56" i="12"/>
  <c r="R57" i="12"/>
  <c r="K57" i="12"/>
  <c r="J58" i="12"/>
  <c r="R34" i="12"/>
  <c r="K34" i="12"/>
  <c r="L33" i="12"/>
  <c r="S54" i="12"/>
  <c r="W54" i="12" s="1"/>
  <c r="S31" i="12"/>
  <c r="W31" i="12" s="1"/>
  <c r="S5" i="11"/>
  <c r="W5" i="11" s="1"/>
  <c r="L31" i="11"/>
  <c r="R32" i="11"/>
  <c r="K32" i="11"/>
  <c r="J33" i="11"/>
  <c r="S30" i="11"/>
  <c r="W30" i="11" s="1"/>
  <c r="L54" i="11"/>
  <c r="R55" i="11"/>
  <c r="K55" i="11"/>
  <c r="J56" i="11"/>
  <c r="S4" i="11"/>
  <c r="W4" i="11" s="1"/>
  <c r="L6" i="11"/>
  <c r="R7" i="11"/>
  <c r="K7" i="11"/>
  <c r="J8" i="11"/>
  <c r="J58" i="9"/>
  <c r="R57" i="9"/>
  <c r="L56" i="9"/>
  <c r="S56" i="9" s="1"/>
  <c r="W56" i="9" s="1"/>
  <c r="K57" i="9"/>
  <c r="L57" i="9" s="1"/>
  <c r="S57" i="9" s="1"/>
  <c r="W57" i="9" s="1"/>
  <c r="J59" i="9"/>
  <c r="J60" i="9" s="1"/>
  <c r="S30" i="9"/>
  <c r="W30" i="9" s="1"/>
  <c r="R59" i="9"/>
  <c r="L31" i="9"/>
  <c r="K32" i="9"/>
  <c r="R32" i="9"/>
  <c r="J33" i="9"/>
  <c r="R6" i="9"/>
  <c r="K6" i="9"/>
  <c r="L5" i="9"/>
  <c r="J7" i="9"/>
  <c r="S4" i="9"/>
  <c r="W4" i="9" s="1"/>
  <c r="S29" i="9"/>
  <c r="W29" i="9" s="1"/>
  <c r="S55" i="9"/>
  <c r="W55" i="9" s="1"/>
  <c r="S54" i="9"/>
  <c r="W54" i="9" s="1"/>
  <c r="L54" i="8"/>
  <c r="R55" i="8"/>
  <c r="K55" i="8"/>
  <c r="J56" i="8"/>
  <c r="L6" i="8"/>
  <c r="R7" i="8"/>
  <c r="K7" i="8"/>
  <c r="J8" i="8"/>
  <c r="R32" i="8"/>
  <c r="K32" i="8"/>
  <c r="L31" i="8"/>
  <c r="J33" i="8"/>
  <c r="S29" i="8"/>
  <c r="W29" i="8" s="1"/>
  <c r="S5" i="8"/>
  <c r="W5" i="8" s="1"/>
  <c r="S4" i="8"/>
  <c r="W4" i="8" s="1"/>
  <c r="S30" i="8"/>
  <c r="W30" i="8" s="1"/>
  <c r="S31" i="7"/>
  <c r="W31" i="7" s="1"/>
  <c r="L32" i="7"/>
  <c r="R33" i="7"/>
  <c r="K33" i="7"/>
  <c r="J34" i="7"/>
  <c r="L54" i="7"/>
  <c r="R55" i="7"/>
  <c r="K55" i="7"/>
  <c r="J56" i="7"/>
  <c r="R6" i="7"/>
  <c r="K6" i="7"/>
  <c r="L5" i="7"/>
  <c r="J7" i="7"/>
  <c r="S4" i="7"/>
  <c r="W4" i="7" s="1"/>
  <c r="S30" i="7"/>
  <c r="W30" i="7" s="1"/>
  <c r="S7" i="6"/>
  <c r="W7" i="6" s="1"/>
  <c r="L31" i="6"/>
  <c r="R32" i="6"/>
  <c r="K32" i="6"/>
  <c r="J33" i="6"/>
  <c r="L8" i="6"/>
  <c r="K9" i="6"/>
  <c r="R9" i="6"/>
  <c r="J10" i="6"/>
  <c r="L54" i="6"/>
  <c r="R55" i="6"/>
  <c r="K55" i="6"/>
  <c r="J56" i="6"/>
  <c r="S6" i="6"/>
  <c r="W6" i="6" s="1"/>
  <c r="S30" i="6"/>
  <c r="W30" i="6" s="1"/>
  <c r="S31" i="5"/>
  <c r="W31" i="5" s="1"/>
  <c r="S5" i="5"/>
  <c r="W5" i="5" s="1"/>
  <c r="L32" i="5"/>
  <c r="R33" i="5"/>
  <c r="K33" i="5"/>
  <c r="J34" i="5"/>
  <c r="S29" i="5"/>
  <c r="W29" i="5" s="1"/>
  <c r="L6" i="5"/>
  <c r="K7" i="5"/>
  <c r="R7" i="5"/>
  <c r="J8" i="5"/>
  <c r="R56" i="5"/>
  <c r="K56" i="5"/>
  <c r="L55" i="5"/>
  <c r="J57" i="5"/>
  <c r="S30" i="5"/>
  <c r="W30" i="5" s="1"/>
  <c r="S54" i="5"/>
  <c r="W54" i="5" s="1"/>
  <c r="S32" i="20" l="1"/>
  <c r="W32" i="20" s="1"/>
  <c r="R34" i="20"/>
  <c r="L33" i="20"/>
  <c r="K34" i="20"/>
  <c r="J35" i="20"/>
  <c r="K59" i="20"/>
  <c r="L58" i="20"/>
  <c r="R59" i="20"/>
  <c r="J60" i="20"/>
  <c r="S57" i="20"/>
  <c r="W57" i="20" s="1"/>
  <c r="R7" i="20"/>
  <c r="K7" i="20"/>
  <c r="L6" i="20"/>
  <c r="J8" i="20"/>
  <c r="S5" i="20"/>
  <c r="W5" i="20" s="1"/>
  <c r="J58" i="18"/>
  <c r="R57" i="18"/>
  <c r="L56" i="18"/>
  <c r="S56" i="18" s="1"/>
  <c r="W56" i="18" s="1"/>
  <c r="K57" i="18"/>
  <c r="S32" i="18"/>
  <c r="W32" i="18" s="1"/>
  <c r="S7" i="18"/>
  <c r="W7" i="18" s="1"/>
  <c r="R34" i="18"/>
  <c r="L33" i="18"/>
  <c r="K34" i="18"/>
  <c r="J35" i="18"/>
  <c r="R9" i="18"/>
  <c r="L8" i="18"/>
  <c r="K9" i="18"/>
  <c r="J10" i="18"/>
  <c r="S6" i="17"/>
  <c r="W6" i="17" s="1"/>
  <c r="L7" i="17"/>
  <c r="R8" i="17"/>
  <c r="K8" i="17"/>
  <c r="J9" i="17"/>
  <c r="R33" i="17"/>
  <c r="K33" i="17"/>
  <c r="L32" i="17"/>
  <c r="J34" i="17"/>
  <c r="L56" i="17"/>
  <c r="K57" i="17"/>
  <c r="R57" i="17"/>
  <c r="J58" i="17"/>
  <c r="S31" i="17"/>
  <c r="W31" i="17" s="1"/>
  <c r="S55" i="17"/>
  <c r="W55" i="17" s="1"/>
  <c r="S30" i="16"/>
  <c r="W30" i="16" s="1"/>
  <c r="S54" i="16"/>
  <c r="W54" i="16" s="1"/>
  <c r="R32" i="16"/>
  <c r="K32" i="16"/>
  <c r="L31" i="16"/>
  <c r="J33" i="16"/>
  <c r="L55" i="16"/>
  <c r="R56" i="16"/>
  <c r="K56" i="16"/>
  <c r="J57" i="16"/>
  <c r="S9" i="16"/>
  <c r="W9" i="16" s="1"/>
  <c r="K11" i="16"/>
  <c r="R11" i="16"/>
  <c r="L10" i="16"/>
  <c r="J12" i="16"/>
  <c r="L32" i="14"/>
  <c r="K33" i="14"/>
  <c r="R33" i="14"/>
  <c r="J34" i="14"/>
  <c r="R60" i="14"/>
  <c r="K60" i="14"/>
  <c r="L59" i="14"/>
  <c r="J61" i="14"/>
  <c r="S6" i="14"/>
  <c r="W6" i="14" s="1"/>
  <c r="L7" i="14"/>
  <c r="R8" i="14"/>
  <c r="K8" i="14"/>
  <c r="J9" i="14"/>
  <c r="S31" i="14"/>
  <c r="W31" i="14" s="1"/>
  <c r="S58" i="14"/>
  <c r="W58" i="14" s="1"/>
  <c r="S31" i="10"/>
  <c r="W31" i="10" s="1"/>
  <c r="S6" i="10"/>
  <c r="W6" i="10" s="1"/>
  <c r="L56" i="10"/>
  <c r="R57" i="10"/>
  <c r="K57" i="10"/>
  <c r="J58" i="10"/>
  <c r="L32" i="10"/>
  <c r="K33" i="10"/>
  <c r="R33" i="10"/>
  <c r="J34" i="10"/>
  <c r="L7" i="10"/>
  <c r="K8" i="10"/>
  <c r="R8" i="10"/>
  <c r="J9" i="10"/>
  <c r="S55" i="10"/>
  <c r="W55" i="10" s="1"/>
  <c r="R7" i="12"/>
  <c r="K7" i="12"/>
  <c r="L6" i="12"/>
  <c r="J8" i="12"/>
  <c r="S56" i="12"/>
  <c r="W56" i="12" s="1"/>
  <c r="S5" i="12"/>
  <c r="W5" i="12" s="1"/>
  <c r="R35" i="12"/>
  <c r="K35" i="12"/>
  <c r="L34" i="12"/>
  <c r="J36" i="12"/>
  <c r="R58" i="12"/>
  <c r="K58" i="12"/>
  <c r="L57" i="12"/>
  <c r="J59" i="12"/>
  <c r="S33" i="12"/>
  <c r="W33" i="12" s="1"/>
  <c r="L55" i="11"/>
  <c r="R56" i="11"/>
  <c r="K56" i="11"/>
  <c r="J57" i="11"/>
  <c r="S6" i="11"/>
  <c r="W6" i="11" s="1"/>
  <c r="S31" i="11"/>
  <c r="W31" i="11" s="1"/>
  <c r="L7" i="11"/>
  <c r="R8" i="11"/>
  <c r="K8" i="11"/>
  <c r="J9" i="11"/>
  <c r="L32" i="11"/>
  <c r="K33" i="11"/>
  <c r="R33" i="11"/>
  <c r="J34" i="11"/>
  <c r="S54" i="11"/>
  <c r="W54" i="11" s="1"/>
  <c r="K59" i="9"/>
  <c r="K58" i="9"/>
  <c r="L58" i="9" s="1"/>
  <c r="S58" i="9" s="1"/>
  <c r="W58" i="9" s="1"/>
  <c r="R58" i="9"/>
  <c r="S31" i="9"/>
  <c r="W31" i="9" s="1"/>
  <c r="R7" i="9"/>
  <c r="K7" i="9"/>
  <c r="L6" i="9"/>
  <c r="J8" i="9"/>
  <c r="L32" i="9"/>
  <c r="K33" i="9"/>
  <c r="R33" i="9"/>
  <c r="J34" i="9"/>
  <c r="R60" i="9"/>
  <c r="K60" i="9"/>
  <c r="L59" i="9"/>
  <c r="J61" i="9"/>
  <c r="S5" i="9"/>
  <c r="W5" i="9" s="1"/>
  <c r="S6" i="8"/>
  <c r="W6" i="8" s="1"/>
  <c r="R33" i="8"/>
  <c r="K33" i="8"/>
  <c r="L32" i="8"/>
  <c r="J34" i="8"/>
  <c r="L7" i="8"/>
  <c r="R8" i="8"/>
  <c r="K8" i="8"/>
  <c r="J9" i="8"/>
  <c r="L55" i="8"/>
  <c r="R56" i="8"/>
  <c r="K56" i="8"/>
  <c r="J57" i="8"/>
  <c r="S31" i="8"/>
  <c r="W31" i="8" s="1"/>
  <c r="S54" i="8"/>
  <c r="W54" i="8" s="1"/>
  <c r="S54" i="7"/>
  <c r="W54" i="7" s="1"/>
  <c r="S32" i="7"/>
  <c r="W32" i="7" s="1"/>
  <c r="R7" i="7"/>
  <c r="K7" i="7"/>
  <c r="L6" i="7"/>
  <c r="J8" i="7"/>
  <c r="R56" i="7"/>
  <c r="K56" i="7"/>
  <c r="L55" i="7"/>
  <c r="J57" i="7"/>
  <c r="L33" i="7"/>
  <c r="R34" i="7"/>
  <c r="K34" i="7"/>
  <c r="J35" i="7"/>
  <c r="S5" i="7"/>
  <c r="W5" i="7" s="1"/>
  <c r="S54" i="6"/>
  <c r="W54" i="6" s="1"/>
  <c r="S8" i="6"/>
  <c r="W8" i="6" s="1"/>
  <c r="S31" i="6"/>
  <c r="W31" i="6" s="1"/>
  <c r="R56" i="6"/>
  <c r="K56" i="6"/>
  <c r="L55" i="6"/>
  <c r="J57" i="6"/>
  <c r="L9" i="6"/>
  <c r="K10" i="6"/>
  <c r="R10" i="6"/>
  <c r="J11" i="6"/>
  <c r="L32" i="6"/>
  <c r="R33" i="6"/>
  <c r="K33" i="6"/>
  <c r="J34" i="6"/>
  <c r="L33" i="5"/>
  <c r="R34" i="5"/>
  <c r="K34" i="5"/>
  <c r="J35" i="5"/>
  <c r="S6" i="5"/>
  <c r="W6" i="5" s="1"/>
  <c r="L56" i="5"/>
  <c r="R57" i="5"/>
  <c r="K57" i="5"/>
  <c r="J58" i="5"/>
  <c r="L7" i="5"/>
  <c r="R8" i="5"/>
  <c r="K8" i="5"/>
  <c r="J9" i="5"/>
  <c r="S55" i="5"/>
  <c r="W55" i="5" s="1"/>
  <c r="S32" i="5"/>
  <c r="W32" i="5" s="1"/>
  <c r="S58" i="20" l="1"/>
  <c r="W58" i="20" s="1"/>
  <c r="K8" i="20"/>
  <c r="L7" i="20"/>
  <c r="R8" i="20"/>
  <c r="J9" i="20"/>
  <c r="S33" i="20"/>
  <c r="W33" i="20" s="1"/>
  <c r="S6" i="20"/>
  <c r="W6" i="20" s="1"/>
  <c r="L59" i="20"/>
  <c r="R60" i="20"/>
  <c r="K60" i="20"/>
  <c r="J61" i="20"/>
  <c r="K35" i="20"/>
  <c r="L34" i="20"/>
  <c r="R35" i="20"/>
  <c r="J36" i="20"/>
  <c r="K58" i="18"/>
  <c r="R58" i="18"/>
  <c r="L57" i="18"/>
  <c r="S57" i="18" s="1"/>
  <c r="W57" i="18" s="1"/>
  <c r="J59" i="18"/>
  <c r="S8" i="18"/>
  <c r="W8" i="18" s="1"/>
  <c r="S33" i="18"/>
  <c r="W33" i="18" s="1"/>
  <c r="R10" i="18"/>
  <c r="K10" i="18"/>
  <c r="L9" i="18"/>
  <c r="J11" i="18"/>
  <c r="R35" i="18"/>
  <c r="K35" i="18"/>
  <c r="L34" i="18"/>
  <c r="J36" i="18"/>
  <c r="S56" i="17"/>
  <c r="W56" i="17" s="1"/>
  <c r="S7" i="17"/>
  <c r="W7" i="17" s="1"/>
  <c r="R58" i="17"/>
  <c r="K58" i="17"/>
  <c r="L57" i="17"/>
  <c r="J59" i="17"/>
  <c r="R34" i="17"/>
  <c r="K34" i="17"/>
  <c r="L33" i="17"/>
  <c r="J35" i="17"/>
  <c r="L8" i="17"/>
  <c r="R9" i="17"/>
  <c r="K9" i="17"/>
  <c r="J10" i="17"/>
  <c r="S32" i="17"/>
  <c r="W32" i="17" s="1"/>
  <c r="L56" i="16"/>
  <c r="R57" i="16"/>
  <c r="K57" i="16"/>
  <c r="J58" i="16"/>
  <c r="K33" i="16"/>
  <c r="L32" i="16"/>
  <c r="R33" i="16"/>
  <c r="J34" i="16"/>
  <c r="S31" i="16"/>
  <c r="W31" i="16" s="1"/>
  <c r="R12" i="16"/>
  <c r="K12" i="16"/>
  <c r="L11" i="16"/>
  <c r="J13" i="16"/>
  <c r="S10" i="16"/>
  <c r="W10" i="16" s="1"/>
  <c r="S55" i="16"/>
  <c r="W55" i="16" s="1"/>
  <c r="L60" i="14"/>
  <c r="R61" i="14"/>
  <c r="K61" i="14"/>
  <c r="J62" i="14"/>
  <c r="L33" i="14"/>
  <c r="K34" i="14"/>
  <c r="R34" i="14"/>
  <c r="J35" i="14"/>
  <c r="S7" i="14"/>
  <c r="W7" i="14" s="1"/>
  <c r="S59" i="14"/>
  <c r="W59" i="14" s="1"/>
  <c r="L8" i="14"/>
  <c r="R9" i="14"/>
  <c r="K9" i="14"/>
  <c r="J10" i="14"/>
  <c r="S32" i="14"/>
  <c r="W32" i="14" s="1"/>
  <c r="L8" i="10"/>
  <c r="K9" i="10"/>
  <c r="R9" i="10"/>
  <c r="J10" i="10"/>
  <c r="L33" i="10"/>
  <c r="K34" i="10"/>
  <c r="R34" i="10"/>
  <c r="J35" i="10"/>
  <c r="R58" i="10"/>
  <c r="K58" i="10"/>
  <c r="L57" i="10"/>
  <c r="J59" i="10"/>
  <c r="S7" i="10"/>
  <c r="W7" i="10" s="1"/>
  <c r="S32" i="10"/>
  <c r="W32" i="10" s="1"/>
  <c r="S56" i="10"/>
  <c r="W56" i="10" s="1"/>
  <c r="L58" i="12"/>
  <c r="K59" i="12"/>
  <c r="R59" i="12"/>
  <c r="J60" i="12"/>
  <c r="K36" i="12"/>
  <c r="L35" i="12"/>
  <c r="R36" i="12"/>
  <c r="J37" i="12"/>
  <c r="R8" i="12"/>
  <c r="K8" i="12"/>
  <c r="L7" i="12"/>
  <c r="J9" i="12"/>
  <c r="S57" i="12"/>
  <c r="W57" i="12" s="1"/>
  <c r="S34" i="12"/>
  <c r="W34" i="12" s="1"/>
  <c r="S6" i="12"/>
  <c r="W6" i="12" s="1"/>
  <c r="L33" i="11"/>
  <c r="R34" i="11"/>
  <c r="K34" i="11"/>
  <c r="J35" i="11"/>
  <c r="L8" i="11"/>
  <c r="R9" i="11"/>
  <c r="K9" i="11"/>
  <c r="J10" i="11"/>
  <c r="L56" i="11"/>
  <c r="R57" i="11"/>
  <c r="K57" i="11"/>
  <c r="J58" i="11"/>
  <c r="S32" i="11"/>
  <c r="W32" i="11" s="1"/>
  <c r="S7" i="11"/>
  <c r="W7" i="11" s="1"/>
  <c r="S55" i="11"/>
  <c r="W55" i="11" s="1"/>
  <c r="L60" i="9"/>
  <c r="R61" i="9"/>
  <c r="K61" i="9"/>
  <c r="J62" i="9"/>
  <c r="L33" i="9"/>
  <c r="K34" i="9"/>
  <c r="R34" i="9"/>
  <c r="J35" i="9"/>
  <c r="R8" i="9"/>
  <c r="K8" i="9"/>
  <c r="L7" i="9"/>
  <c r="J9" i="9"/>
  <c r="S59" i="9"/>
  <c r="W59" i="9" s="1"/>
  <c r="S6" i="9"/>
  <c r="W6" i="9" s="1"/>
  <c r="S32" i="9"/>
  <c r="W32" i="9" s="1"/>
  <c r="S55" i="8"/>
  <c r="W55" i="8" s="1"/>
  <c r="S7" i="8"/>
  <c r="W7" i="8" s="1"/>
  <c r="L56" i="8"/>
  <c r="R57" i="8"/>
  <c r="K57" i="8"/>
  <c r="J58" i="8"/>
  <c r="L8" i="8"/>
  <c r="R9" i="8"/>
  <c r="K9" i="8"/>
  <c r="J10" i="8"/>
  <c r="R34" i="8"/>
  <c r="K34" i="8"/>
  <c r="L33" i="8"/>
  <c r="J35" i="8"/>
  <c r="S32" i="8"/>
  <c r="W32" i="8" s="1"/>
  <c r="L34" i="7"/>
  <c r="R35" i="7"/>
  <c r="K35" i="7"/>
  <c r="J36" i="7"/>
  <c r="L56" i="7"/>
  <c r="R57" i="7"/>
  <c r="K57" i="7"/>
  <c r="J58" i="7"/>
  <c r="R8" i="7"/>
  <c r="K8" i="7"/>
  <c r="L7" i="7"/>
  <c r="J9" i="7"/>
  <c r="S6" i="7"/>
  <c r="W6" i="7" s="1"/>
  <c r="S55" i="7"/>
  <c r="W55" i="7" s="1"/>
  <c r="S33" i="7"/>
  <c r="W33" i="7" s="1"/>
  <c r="S32" i="6"/>
  <c r="W32" i="6" s="1"/>
  <c r="L33" i="6"/>
  <c r="R34" i="6"/>
  <c r="K34" i="6"/>
  <c r="J35" i="6"/>
  <c r="L10" i="6"/>
  <c r="R11" i="6"/>
  <c r="K11" i="6"/>
  <c r="J12" i="6"/>
  <c r="L56" i="6"/>
  <c r="R57" i="6"/>
  <c r="K57" i="6"/>
  <c r="J58" i="6"/>
  <c r="S9" i="6"/>
  <c r="W9" i="6" s="1"/>
  <c r="S55" i="6"/>
  <c r="W55" i="6" s="1"/>
  <c r="L34" i="5"/>
  <c r="R35" i="5"/>
  <c r="K35" i="5"/>
  <c r="J36" i="5"/>
  <c r="R58" i="5"/>
  <c r="K58" i="5"/>
  <c r="L57" i="5"/>
  <c r="J59" i="5"/>
  <c r="S7" i="5"/>
  <c r="W7" i="5" s="1"/>
  <c r="S56" i="5"/>
  <c r="W56" i="5" s="1"/>
  <c r="L8" i="5"/>
  <c r="R9" i="5"/>
  <c r="K9" i="5"/>
  <c r="J10" i="5"/>
  <c r="S33" i="5"/>
  <c r="W33" i="5" s="1"/>
  <c r="S59" i="20" l="1"/>
  <c r="W59" i="20" s="1"/>
  <c r="S34" i="20"/>
  <c r="W34" i="20" s="1"/>
  <c r="S7" i="20"/>
  <c r="W7" i="20" s="1"/>
  <c r="L35" i="20"/>
  <c r="R36" i="20"/>
  <c r="K36" i="20"/>
  <c r="J37" i="20"/>
  <c r="L8" i="20"/>
  <c r="R9" i="20"/>
  <c r="K9" i="20"/>
  <c r="J10" i="20"/>
  <c r="K61" i="20"/>
  <c r="L60" i="20"/>
  <c r="R61" i="20"/>
  <c r="J62" i="20"/>
  <c r="J60" i="18"/>
  <c r="L58" i="18"/>
  <c r="S58" i="18" s="1"/>
  <c r="W58" i="18" s="1"/>
  <c r="K59" i="18"/>
  <c r="R59" i="18"/>
  <c r="R11" i="18"/>
  <c r="K11" i="18"/>
  <c r="L10" i="18"/>
  <c r="J12" i="18"/>
  <c r="S9" i="18"/>
  <c r="W9" i="18" s="1"/>
  <c r="K36" i="18"/>
  <c r="R36" i="18"/>
  <c r="L35" i="18"/>
  <c r="J37" i="18"/>
  <c r="S34" i="18"/>
  <c r="W34" i="18" s="1"/>
  <c r="L9" i="17"/>
  <c r="R10" i="17"/>
  <c r="K10" i="17"/>
  <c r="J11" i="17"/>
  <c r="R35" i="17"/>
  <c r="K35" i="17"/>
  <c r="L34" i="17"/>
  <c r="J36" i="17"/>
  <c r="L58" i="17"/>
  <c r="R59" i="17"/>
  <c r="K59" i="17"/>
  <c r="J60" i="17"/>
  <c r="S57" i="17"/>
  <c r="W57" i="17" s="1"/>
  <c r="S33" i="17"/>
  <c r="W33" i="17" s="1"/>
  <c r="S8" i="17"/>
  <c r="W8" i="17" s="1"/>
  <c r="K34" i="16"/>
  <c r="L33" i="16"/>
  <c r="R34" i="16"/>
  <c r="J35" i="16"/>
  <c r="L57" i="16"/>
  <c r="R58" i="16"/>
  <c r="K58" i="16"/>
  <c r="J59" i="16"/>
  <c r="L12" i="16"/>
  <c r="K13" i="16"/>
  <c r="R13" i="16"/>
  <c r="J14" i="16"/>
  <c r="S32" i="16"/>
  <c r="W32" i="16" s="1"/>
  <c r="S11" i="16"/>
  <c r="W11" i="16" s="1"/>
  <c r="S56" i="16"/>
  <c r="W56" i="16" s="1"/>
  <c r="L9" i="14"/>
  <c r="R10" i="14"/>
  <c r="K10" i="14"/>
  <c r="J11" i="14"/>
  <c r="L34" i="14"/>
  <c r="K35" i="14"/>
  <c r="R35" i="14"/>
  <c r="J36" i="14"/>
  <c r="R62" i="14"/>
  <c r="K62" i="14"/>
  <c r="L61" i="14"/>
  <c r="J63" i="14"/>
  <c r="S8" i="14"/>
  <c r="W8" i="14" s="1"/>
  <c r="S33" i="14"/>
  <c r="W33" i="14" s="1"/>
  <c r="S60" i="14"/>
  <c r="W60" i="14" s="1"/>
  <c r="L58" i="10"/>
  <c r="R59" i="10"/>
  <c r="K59" i="10"/>
  <c r="J60" i="10"/>
  <c r="S57" i="10"/>
  <c r="W57" i="10" s="1"/>
  <c r="L34" i="10"/>
  <c r="K35" i="10"/>
  <c r="R35" i="10"/>
  <c r="J36" i="10"/>
  <c r="L9" i="10"/>
  <c r="K10" i="10"/>
  <c r="R10" i="10"/>
  <c r="J11" i="10"/>
  <c r="S33" i="10"/>
  <c r="W33" i="10" s="1"/>
  <c r="S8" i="10"/>
  <c r="W8" i="10" s="1"/>
  <c r="R9" i="12"/>
  <c r="K9" i="12"/>
  <c r="L8" i="12"/>
  <c r="J10" i="12"/>
  <c r="L36" i="12"/>
  <c r="R37" i="12"/>
  <c r="K37" i="12"/>
  <c r="J38" i="12"/>
  <c r="R60" i="12"/>
  <c r="K60" i="12"/>
  <c r="L59" i="12"/>
  <c r="J61" i="12"/>
  <c r="S7" i="12"/>
  <c r="W7" i="12" s="1"/>
  <c r="S35" i="12"/>
  <c r="W35" i="12" s="1"/>
  <c r="S58" i="12"/>
  <c r="W58" i="12" s="1"/>
  <c r="L57" i="11"/>
  <c r="R58" i="11"/>
  <c r="K58" i="11"/>
  <c r="J59" i="11"/>
  <c r="L9" i="11"/>
  <c r="R10" i="11"/>
  <c r="K10" i="11"/>
  <c r="J11" i="11"/>
  <c r="L34" i="11"/>
  <c r="R35" i="11"/>
  <c r="K35" i="11"/>
  <c r="J36" i="11"/>
  <c r="S56" i="11"/>
  <c r="W56" i="11" s="1"/>
  <c r="S8" i="11"/>
  <c r="W8" i="11" s="1"/>
  <c r="S33" i="11"/>
  <c r="W33" i="11" s="1"/>
  <c r="R9" i="9"/>
  <c r="K9" i="9"/>
  <c r="L8" i="9"/>
  <c r="J10" i="9"/>
  <c r="L34" i="9"/>
  <c r="K35" i="9"/>
  <c r="R35" i="9"/>
  <c r="J36" i="9"/>
  <c r="R62" i="9"/>
  <c r="K62" i="9"/>
  <c r="L61" i="9"/>
  <c r="J63" i="9"/>
  <c r="S7" i="9"/>
  <c r="W7" i="9" s="1"/>
  <c r="S33" i="9"/>
  <c r="W33" i="9" s="1"/>
  <c r="S60" i="9"/>
  <c r="W60" i="9" s="1"/>
  <c r="R35" i="8"/>
  <c r="K35" i="8"/>
  <c r="L34" i="8"/>
  <c r="J36" i="8"/>
  <c r="L9" i="8"/>
  <c r="R10" i="8"/>
  <c r="K10" i="8"/>
  <c r="J11" i="8"/>
  <c r="R58" i="8"/>
  <c r="K58" i="8"/>
  <c r="L57" i="8"/>
  <c r="J59" i="8"/>
  <c r="S33" i="8"/>
  <c r="W33" i="8" s="1"/>
  <c r="S8" i="8"/>
  <c r="W8" i="8" s="1"/>
  <c r="S56" i="8"/>
  <c r="W56" i="8" s="1"/>
  <c r="L8" i="7"/>
  <c r="R9" i="7"/>
  <c r="K9" i="7"/>
  <c r="J10" i="7"/>
  <c r="R58" i="7"/>
  <c r="K58" i="7"/>
  <c r="L57" i="7"/>
  <c r="J59" i="7"/>
  <c r="L35" i="7"/>
  <c r="R36" i="7"/>
  <c r="K36" i="7"/>
  <c r="J37" i="7"/>
  <c r="S7" i="7"/>
  <c r="W7" i="7" s="1"/>
  <c r="S56" i="7"/>
  <c r="W56" i="7" s="1"/>
  <c r="S34" i="7"/>
  <c r="W34" i="7" s="1"/>
  <c r="S33" i="6"/>
  <c r="W33" i="6" s="1"/>
  <c r="R58" i="6"/>
  <c r="K58" i="6"/>
  <c r="L57" i="6"/>
  <c r="J59" i="6"/>
  <c r="L11" i="6"/>
  <c r="R12" i="6"/>
  <c r="K12" i="6"/>
  <c r="J13" i="6"/>
  <c r="L34" i="6"/>
  <c r="R35" i="6"/>
  <c r="K35" i="6"/>
  <c r="J36" i="6"/>
  <c r="S56" i="6"/>
  <c r="W56" i="6" s="1"/>
  <c r="S10" i="6"/>
  <c r="W10" i="6" s="1"/>
  <c r="L35" i="5"/>
  <c r="R36" i="5"/>
  <c r="K36" i="5"/>
  <c r="J37" i="5"/>
  <c r="S57" i="5"/>
  <c r="W57" i="5" s="1"/>
  <c r="L9" i="5"/>
  <c r="R10" i="5"/>
  <c r="K10" i="5"/>
  <c r="J11" i="5"/>
  <c r="L58" i="5"/>
  <c r="R59" i="5"/>
  <c r="K59" i="5"/>
  <c r="J60" i="5"/>
  <c r="S8" i="5"/>
  <c r="W8" i="5" s="1"/>
  <c r="S34" i="5"/>
  <c r="W34" i="5" s="1"/>
  <c r="L61" i="20" l="1"/>
  <c r="R62" i="20"/>
  <c r="K62" i="20"/>
  <c r="J63" i="20"/>
  <c r="S60" i="20"/>
  <c r="W60" i="20" s="1"/>
  <c r="R37" i="20"/>
  <c r="K37" i="20"/>
  <c r="L36" i="20"/>
  <c r="J38" i="20"/>
  <c r="S8" i="20"/>
  <c r="W8" i="20" s="1"/>
  <c r="S35" i="20"/>
  <c r="W35" i="20" s="1"/>
  <c r="R10" i="20"/>
  <c r="K10" i="20"/>
  <c r="L9" i="20"/>
  <c r="J11" i="20"/>
  <c r="J61" i="18"/>
  <c r="L59" i="18"/>
  <c r="S59" i="18" s="1"/>
  <c r="W59" i="18" s="1"/>
  <c r="R60" i="18"/>
  <c r="K60" i="18"/>
  <c r="K37" i="18"/>
  <c r="R37" i="18"/>
  <c r="L36" i="18"/>
  <c r="J38" i="18"/>
  <c r="S10" i="18"/>
  <c r="W10" i="18" s="1"/>
  <c r="S35" i="18"/>
  <c r="W35" i="18" s="1"/>
  <c r="R12" i="18"/>
  <c r="L11" i="18"/>
  <c r="K12" i="18"/>
  <c r="J13" i="18"/>
  <c r="R60" i="17"/>
  <c r="K60" i="17"/>
  <c r="L59" i="17"/>
  <c r="J61" i="17"/>
  <c r="R36" i="17"/>
  <c r="K36" i="17"/>
  <c r="L35" i="17"/>
  <c r="J37" i="17"/>
  <c r="L10" i="17"/>
  <c r="R11" i="17"/>
  <c r="K11" i="17"/>
  <c r="J12" i="17"/>
  <c r="S34" i="17"/>
  <c r="W34" i="17" s="1"/>
  <c r="S58" i="17"/>
  <c r="W58" i="17" s="1"/>
  <c r="S9" i="17"/>
  <c r="W9" i="17" s="1"/>
  <c r="L58" i="16"/>
  <c r="R59" i="16"/>
  <c r="K59" i="16"/>
  <c r="J60" i="16"/>
  <c r="S33" i="16"/>
  <c r="W33" i="16" s="1"/>
  <c r="L13" i="16"/>
  <c r="K14" i="16"/>
  <c r="R14" i="16"/>
  <c r="J15" i="16"/>
  <c r="K35" i="16"/>
  <c r="L34" i="16"/>
  <c r="R35" i="16"/>
  <c r="J36" i="16"/>
  <c r="S12" i="16"/>
  <c r="W12" i="16" s="1"/>
  <c r="S57" i="16"/>
  <c r="W57" i="16" s="1"/>
  <c r="L62" i="14"/>
  <c r="K63" i="14"/>
  <c r="R63" i="14"/>
  <c r="J64" i="14"/>
  <c r="L10" i="14"/>
  <c r="R11" i="14"/>
  <c r="K11" i="14"/>
  <c r="J12" i="14"/>
  <c r="L35" i="14"/>
  <c r="K36" i="14"/>
  <c r="R36" i="14"/>
  <c r="J37" i="14"/>
  <c r="S61" i="14"/>
  <c r="W61" i="14" s="1"/>
  <c r="S34" i="14"/>
  <c r="W34" i="14" s="1"/>
  <c r="S9" i="14"/>
  <c r="W9" i="14" s="1"/>
  <c r="R60" i="10"/>
  <c r="K60" i="10"/>
  <c r="L59" i="10"/>
  <c r="J61" i="10"/>
  <c r="S9" i="10"/>
  <c r="W9" i="10" s="1"/>
  <c r="S34" i="10"/>
  <c r="W34" i="10" s="1"/>
  <c r="L10" i="10"/>
  <c r="R11" i="10"/>
  <c r="K11" i="10"/>
  <c r="J12" i="10"/>
  <c r="L35" i="10"/>
  <c r="K36" i="10"/>
  <c r="R36" i="10"/>
  <c r="J37" i="10"/>
  <c r="S58" i="10"/>
  <c r="W58" i="10" s="1"/>
  <c r="L60" i="12"/>
  <c r="R61" i="12"/>
  <c r="K61" i="12"/>
  <c r="J62" i="12"/>
  <c r="L37" i="12"/>
  <c r="R38" i="12"/>
  <c r="K38" i="12"/>
  <c r="J39" i="12"/>
  <c r="R10" i="12"/>
  <c r="K10" i="12"/>
  <c r="L9" i="12"/>
  <c r="J11" i="12"/>
  <c r="S59" i="12"/>
  <c r="W59" i="12" s="1"/>
  <c r="S8" i="12"/>
  <c r="W8" i="12" s="1"/>
  <c r="S36" i="12"/>
  <c r="W36" i="12" s="1"/>
  <c r="L35" i="11"/>
  <c r="R36" i="11"/>
  <c r="K36" i="11"/>
  <c r="J37" i="11"/>
  <c r="L10" i="11"/>
  <c r="R11" i="11"/>
  <c r="K11" i="11"/>
  <c r="J12" i="11"/>
  <c r="L58" i="11"/>
  <c r="R59" i="11"/>
  <c r="K59" i="11"/>
  <c r="J60" i="11"/>
  <c r="S34" i="11"/>
  <c r="W34" i="11" s="1"/>
  <c r="S9" i="11"/>
  <c r="W9" i="11" s="1"/>
  <c r="S57" i="11"/>
  <c r="W57" i="11" s="1"/>
  <c r="L62" i="9"/>
  <c r="K63" i="9"/>
  <c r="R63" i="9"/>
  <c r="J64" i="9"/>
  <c r="L35" i="9"/>
  <c r="K36" i="9"/>
  <c r="R36" i="9"/>
  <c r="J37" i="9"/>
  <c r="R10" i="9"/>
  <c r="K10" i="9"/>
  <c r="L9" i="9"/>
  <c r="J11" i="9"/>
  <c r="S8" i="9"/>
  <c r="W8" i="9" s="1"/>
  <c r="S61" i="9"/>
  <c r="W61" i="9" s="1"/>
  <c r="S34" i="9"/>
  <c r="W34" i="9" s="1"/>
  <c r="L58" i="8"/>
  <c r="R59" i="8"/>
  <c r="K59" i="8"/>
  <c r="J60" i="8"/>
  <c r="L10" i="8"/>
  <c r="R11" i="8"/>
  <c r="K11" i="8"/>
  <c r="J12" i="8"/>
  <c r="R36" i="8"/>
  <c r="K36" i="8"/>
  <c r="L35" i="8"/>
  <c r="J37" i="8"/>
  <c r="S57" i="8"/>
  <c r="W57" i="8" s="1"/>
  <c r="S34" i="8"/>
  <c r="W34" i="8" s="1"/>
  <c r="S9" i="8"/>
  <c r="W9" i="8" s="1"/>
  <c r="L36" i="7"/>
  <c r="R37" i="7"/>
  <c r="K37" i="7"/>
  <c r="J38" i="7"/>
  <c r="L58" i="7"/>
  <c r="R59" i="7"/>
  <c r="K59" i="7"/>
  <c r="J60" i="7"/>
  <c r="K10" i="7"/>
  <c r="R10" i="7"/>
  <c r="L9" i="7"/>
  <c r="J11" i="7"/>
  <c r="S57" i="7"/>
  <c r="W57" i="7" s="1"/>
  <c r="S35" i="7"/>
  <c r="W35" i="7" s="1"/>
  <c r="S8" i="7"/>
  <c r="W8" i="7" s="1"/>
  <c r="L58" i="6"/>
  <c r="R59" i="6"/>
  <c r="K59" i="6"/>
  <c r="J60" i="6"/>
  <c r="L12" i="6"/>
  <c r="K13" i="6"/>
  <c r="R13" i="6"/>
  <c r="J14" i="6"/>
  <c r="S34" i="6"/>
  <c r="W34" i="6" s="1"/>
  <c r="S11" i="6"/>
  <c r="W11" i="6" s="1"/>
  <c r="L35" i="6"/>
  <c r="R36" i="6"/>
  <c r="K36" i="6"/>
  <c r="J37" i="6"/>
  <c r="S57" i="6"/>
  <c r="W57" i="6" s="1"/>
  <c r="L10" i="5"/>
  <c r="K11" i="5"/>
  <c r="R11" i="5"/>
  <c r="J12" i="5"/>
  <c r="L36" i="5"/>
  <c r="R37" i="5"/>
  <c r="K37" i="5"/>
  <c r="J38" i="5"/>
  <c r="S58" i="5"/>
  <c r="W58" i="5" s="1"/>
  <c r="S9" i="5"/>
  <c r="W9" i="5" s="1"/>
  <c r="R60" i="5"/>
  <c r="K60" i="5"/>
  <c r="L59" i="5"/>
  <c r="J61" i="5"/>
  <c r="S35" i="5"/>
  <c r="W35" i="5" s="1"/>
  <c r="S36" i="20" l="1"/>
  <c r="W36" i="20" s="1"/>
  <c r="K38" i="20"/>
  <c r="L37" i="20"/>
  <c r="R38" i="20"/>
  <c r="J39" i="20"/>
  <c r="K11" i="20"/>
  <c r="L10" i="20"/>
  <c r="R11" i="20"/>
  <c r="J12" i="20"/>
  <c r="S9" i="20"/>
  <c r="W9" i="20" s="1"/>
  <c r="K63" i="20"/>
  <c r="L62" i="20"/>
  <c r="R63" i="20"/>
  <c r="J64" i="20"/>
  <c r="S61" i="20"/>
  <c r="W61" i="20" s="1"/>
  <c r="K61" i="18"/>
  <c r="J62" i="18"/>
  <c r="R61" i="18"/>
  <c r="L60" i="18"/>
  <c r="S60" i="18" s="1"/>
  <c r="W60" i="18" s="1"/>
  <c r="S11" i="18"/>
  <c r="W11" i="18" s="1"/>
  <c r="R38" i="18"/>
  <c r="L37" i="18"/>
  <c r="K38" i="18"/>
  <c r="J39" i="18"/>
  <c r="S36" i="18"/>
  <c r="W36" i="18" s="1"/>
  <c r="R13" i="18"/>
  <c r="K13" i="18"/>
  <c r="L12" i="18"/>
  <c r="J14" i="18"/>
  <c r="L11" i="17"/>
  <c r="R12" i="17"/>
  <c r="K12" i="17"/>
  <c r="J13" i="17"/>
  <c r="R37" i="17"/>
  <c r="K37" i="17"/>
  <c r="L36" i="17"/>
  <c r="J38" i="17"/>
  <c r="L60" i="17"/>
  <c r="K61" i="17"/>
  <c r="R61" i="17"/>
  <c r="J62" i="17"/>
  <c r="S35" i="17"/>
  <c r="W35" i="17" s="1"/>
  <c r="S59" i="17"/>
  <c r="W59" i="17" s="1"/>
  <c r="S10" i="17"/>
  <c r="W10" i="17" s="1"/>
  <c r="S34" i="16"/>
  <c r="W34" i="16" s="1"/>
  <c r="L59" i="16"/>
  <c r="R60" i="16"/>
  <c r="K60" i="16"/>
  <c r="J61" i="16"/>
  <c r="S13" i="16"/>
  <c r="W13" i="16" s="1"/>
  <c r="R36" i="16"/>
  <c r="L35" i="16"/>
  <c r="K36" i="16"/>
  <c r="J37" i="16"/>
  <c r="L14" i="16"/>
  <c r="R15" i="16"/>
  <c r="K15" i="16"/>
  <c r="J16" i="16"/>
  <c r="S58" i="16"/>
  <c r="W58" i="16" s="1"/>
  <c r="L36" i="14"/>
  <c r="K37" i="14"/>
  <c r="R37" i="14"/>
  <c r="J38" i="14"/>
  <c r="L11" i="14"/>
  <c r="R12" i="14"/>
  <c r="K12" i="14"/>
  <c r="J13" i="14"/>
  <c r="R64" i="14"/>
  <c r="K64" i="14"/>
  <c r="L63" i="14"/>
  <c r="J65" i="14"/>
  <c r="S35" i="14"/>
  <c r="W35" i="14" s="1"/>
  <c r="S10" i="14"/>
  <c r="W10" i="14" s="1"/>
  <c r="S62" i="14"/>
  <c r="W62" i="14" s="1"/>
  <c r="L11" i="10"/>
  <c r="R12" i="10"/>
  <c r="K12" i="10"/>
  <c r="J13" i="10"/>
  <c r="S59" i="10"/>
  <c r="W59" i="10" s="1"/>
  <c r="L36" i="10"/>
  <c r="K37" i="10"/>
  <c r="R37" i="10"/>
  <c r="J38" i="10"/>
  <c r="L60" i="10"/>
  <c r="R61" i="10"/>
  <c r="K61" i="10"/>
  <c r="J62" i="10"/>
  <c r="S35" i="10"/>
  <c r="W35" i="10" s="1"/>
  <c r="S10" i="10"/>
  <c r="W10" i="10" s="1"/>
  <c r="R11" i="12"/>
  <c r="K11" i="12"/>
  <c r="L10" i="12"/>
  <c r="J12" i="12"/>
  <c r="L38" i="12"/>
  <c r="R39" i="12"/>
  <c r="K39" i="12"/>
  <c r="J40" i="12"/>
  <c r="R62" i="12"/>
  <c r="K62" i="12"/>
  <c r="L61" i="12"/>
  <c r="J63" i="12"/>
  <c r="S9" i="12"/>
  <c r="W9" i="12" s="1"/>
  <c r="S37" i="12"/>
  <c r="W37" i="12" s="1"/>
  <c r="S60" i="12"/>
  <c r="W60" i="12" s="1"/>
  <c r="L59" i="11"/>
  <c r="R60" i="11"/>
  <c r="K60" i="11"/>
  <c r="J61" i="11"/>
  <c r="L11" i="11"/>
  <c r="R12" i="11"/>
  <c r="K12" i="11"/>
  <c r="J13" i="11"/>
  <c r="L36" i="11"/>
  <c r="K37" i="11"/>
  <c r="R37" i="11"/>
  <c r="J38" i="11"/>
  <c r="S58" i="11"/>
  <c r="W58" i="11" s="1"/>
  <c r="S10" i="11"/>
  <c r="W10" i="11" s="1"/>
  <c r="S35" i="11"/>
  <c r="W35" i="11" s="1"/>
  <c r="R11" i="9"/>
  <c r="K11" i="9"/>
  <c r="L10" i="9"/>
  <c r="J12" i="9"/>
  <c r="R64" i="9"/>
  <c r="K64" i="9"/>
  <c r="L63" i="9"/>
  <c r="J65" i="9"/>
  <c r="L36" i="9"/>
  <c r="K37" i="9"/>
  <c r="R37" i="9"/>
  <c r="J38" i="9"/>
  <c r="S9" i="9"/>
  <c r="W9" i="9" s="1"/>
  <c r="S35" i="9"/>
  <c r="W35" i="9" s="1"/>
  <c r="S62" i="9"/>
  <c r="W62" i="9" s="1"/>
  <c r="R37" i="8"/>
  <c r="K37" i="8"/>
  <c r="L36" i="8"/>
  <c r="J38" i="8"/>
  <c r="L11" i="8"/>
  <c r="R12" i="8"/>
  <c r="K12" i="8"/>
  <c r="J13" i="8"/>
  <c r="R60" i="8"/>
  <c r="K60" i="8"/>
  <c r="L59" i="8"/>
  <c r="J61" i="8"/>
  <c r="S35" i="8"/>
  <c r="W35" i="8" s="1"/>
  <c r="S10" i="8"/>
  <c r="W10" i="8" s="1"/>
  <c r="S58" i="8"/>
  <c r="W58" i="8" s="1"/>
  <c r="L10" i="7"/>
  <c r="K11" i="7"/>
  <c r="R11" i="7"/>
  <c r="J12" i="7"/>
  <c r="L37" i="7"/>
  <c r="R38" i="7"/>
  <c r="K38" i="7"/>
  <c r="J39" i="7"/>
  <c r="R60" i="7"/>
  <c r="K60" i="7"/>
  <c r="L59" i="7"/>
  <c r="J61" i="7"/>
  <c r="S9" i="7"/>
  <c r="W9" i="7" s="1"/>
  <c r="S58" i="7"/>
  <c r="W58" i="7" s="1"/>
  <c r="S36" i="7"/>
  <c r="W36" i="7" s="1"/>
  <c r="L13" i="6"/>
  <c r="K14" i="6"/>
  <c r="R14" i="6"/>
  <c r="J15" i="6"/>
  <c r="R60" i="6"/>
  <c r="K60" i="6"/>
  <c r="L59" i="6"/>
  <c r="J61" i="6"/>
  <c r="L36" i="6"/>
  <c r="R37" i="6"/>
  <c r="K37" i="6"/>
  <c r="J38" i="6"/>
  <c r="S35" i="6"/>
  <c r="W35" i="6" s="1"/>
  <c r="S12" i="6"/>
  <c r="W12" i="6" s="1"/>
  <c r="S58" i="6"/>
  <c r="W58" i="6" s="1"/>
  <c r="S36" i="5"/>
  <c r="W36" i="5" s="1"/>
  <c r="L60" i="5"/>
  <c r="R61" i="5"/>
  <c r="K61" i="5"/>
  <c r="J62" i="5"/>
  <c r="L37" i="5"/>
  <c r="R38" i="5"/>
  <c r="K38" i="5"/>
  <c r="J39" i="5"/>
  <c r="L11" i="5"/>
  <c r="R12" i="5"/>
  <c r="K12" i="5"/>
  <c r="J13" i="5"/>
  <c r="S59" i="5"/>
  <c r="W59" i="5" s="1"/>
  <c r="S10" i="5"/>
  <c r="W10" i="5" s="1"/>
  <c r="S10" i="20" l="1"/>
  <c r="W10" i="20" s="1"/>
  <c r="L11" i="20"/>
  <c r="R12" i="20"/>
  <c r="K12" i="20"/>
  <c r="J13" i="20"/>
  <c r="L38" i="20"/>
  <c r="R39" i="20"/>
  <c r="K39" i="20"/>
  <c r="J40" i="20"/>
  <c r="L63" i="20"/>
  <c r="R64" i="20"/>
  <c r="K64" i="20"/>
  <c r="J65" i="20"/>
  <c r="S37" i="20"/>
  <c r="W37" i="20" s="1"/>
  <c r="S62" i="20"/>
  <c r="W62" i="20" s="1"/>
  <c r="K62" i="18"/>
  <c r="J63" i="18"/>
  <c r="L61" i="18"/>
  <c r="S61" i="18" s="1"/>
  <c r="W61" i="18" s="1"/>
  <c r="R62" i="18"/>
  <c r="R14" i="18"/>
  <c r="L13" i="18"/>
  <c r="K14" i="18"/>
  <c r="J15" i="18"/>
  <c r="S37" i="18"/>
  <c r="W37" i="18" s="1"/>
  <c r="R39" i="18"/>
  <c r="K39" i="18"/>
  <c r="L38" i="18"/>
  <c r="J40" i="18"/>
  <c r="S12" i="18"/>
  <c r="W12" i="18" s="1"/>
  <c r="R62" i="17"/>
  <c r="K62" i="17"/>
  <c r="L61" i="17"/>
  <c r="J63" i="17"/>
  <c r="R38" i="17"/>
  <c r="K38" i="17"/>
  <c r="L37" i="17"/>
  <c r="J39" i="17"/>
  <c r="L12" i="17"/>
  <c r="R13" i="17"/>
  <c r="K13" i="17"/>
  <c r="J14" i="17"/>
  <c r="S36" i="17"/>
  <c r="W36" i="17" s="1"/>
  <c r="S60" i="17"/>
  <c r="W60" i="17" s="1"/>
  <c r="S11" i="17"/>
  <c r="W11" i="17" s="1"/>
  <c r="L15" i="16"/>
  <c r="R16" i="16"/>
  <c r="K16" i="16"/>
  <c r="J17" i="16"/>
  <c r="K37" i="16"/>
  <c r="L36" i="16"/>
  <c r="R37" i="16"/>
  <c r="J38" i="16"/>
  <c r="S59" i="16"/>
  <c r="W59" i="16" s="1"/>
  <c r="S35" i="16"/>
  <c r="W35" i="16" s="1"/>
  <c r="L60" i="16"/>
  <c r="R61" i="16"/>
  <c r="K61" i="16"/>
  <c r="J62" i="16"/>
  <c r="S14" i="16"/>
  <c r="W14" i="16" s="1"/>
  <c r="L64" i="14"/>
  <c r="R65" i="14"/>
  <c r="K65" i="14"/>
  <c r="J66" i="14"/>
  <c r="K13" i="14"/>
  <c r="L12" i="14"/>
  <c r="R13" i="14"/>
  <c r="J14" i="14"/>
  <c r="L37" i="14"/>
  <c r="K38" i="14"/>
  <c r="R38" i="14"/>
  <c r="J39" i="14"/>
  <c r="S63" i="14"/>
  <c r="W63" i="14" s="1"/>
  <c r="S11" i="14"/>
  <c r="W11" i="14" s="1"/>
  <c r="S36" i="14"/>
  <c r="W36" i="14" s="1"/>
  <c r="S11" i="10"/>
  <c r="W11" i="10" s="1"/>
  <c r="L12" i="10"/>
  <c r="R13" i="10"/>
  <c r="K13" i="10"/>
  <c r="J14" i="10"/>
  <c r="S60" i="10"/>
  <c r="W60" i="10" s="1"/>
  <c r="S36" i="10"/>
  <c r="W36" i="10" s="1"/>
  <c r="R62" i="10"/>
  <c r="K62" i="10"/>
  <c r="L61" i="10"/>
  <c r="J63" i="10"/>
  <c r="L37" i="10"/>
  <c r="K38" i="10"/>
  <c r="R38" i="10"/>
  <c r="J39" i="10"/>
  <c r="L62" i="12"/>
  <c r="K63" i="12"/>
  <c r="R63" i="12"/>
  <c r="J64" i="12"/>
  <c r="L39" i="12"/>
  <c r="K40" i="12"/>
  <c r="R40" i="12"/>
  <c r="J41" i="12"/>
  <c r="S10" i="12"/>
  <c r="W10" i="12" s="1"/>
  <c r="R12" i="12"/>
  <c r="K12" i="12"/>
  <c r="L11" i="12"/>
  <c r="J13" i="12"/>
  <c r="S61" i="12"/>
  <c r="W61" i="12" s="1"/>
  <c r="S38" i="12"/>
  <c r="W38" i="12" s="1"/>
  <c r="L37" i="11"/>
  <c r="R38" i="11"/>
  <c r="K38" i="11"/>
  <c r="J39" i="11"/>
  <c r="L12" i="11"/>
  <c r="R13" i="11"/>
  <c r="K13" i="11"/>
  <c r="J14" i="11"/>
  <c r="L60" i="11"/>
  <c r="R61" i="11"/>
  <c r="K61" i="11"/>
  <c r="J62" i="11"/>
  <c r="S36" i="11"/>
  <c r="W36" i="11" s="1"/>
  <c r="S11" i="11"/>
  <c r="W11" i="11" s="1"/>
  <c r="S59" i="11"/>
  <c r="W59" i="11" s="1"/>
  <c r="R12" i="9"/>
  <c r="K12" i="9"/>
  <c r="L11" i="9"/>
  <c r="J13" i="9"/>
  <c r="S36" i="9"/>
  <c r="W36" i="9" s="1"/>
  <c r="L64" i="9"/>
  <c r="K65" i="9"/>
  <c r="R65" i="9"/>
  <c r="J66" i="9"/>
  <c r="S63" i="9"/>
  <c r="W63" i="9" s="1"/>
  <c r="S10" i="9"/>
  <c r="W10" i="9" s="1"/>
  <c r="L37" i="9"/>
  <c r="K38" i="9"/>
  <c r="R38" i="9"/>
  <c r="J39" i="9"/>
  <c r="L60" i="8"/>
  <c r="R61" i="8"/>
  <c r="K61" i="8"/>
  <c r="J62" i="8"/>
  <c r="L12" i="8"/>
  <c r="R13" i="8"/>
  <c r="K13" i="8"/>
  <c r="J14" i="8"/>
  <c r="R38" i="8"/>
  <c r="K38" i="8"/>
  <c r="L37" i="8"/>
  <c r="J39" i="8"/>
  <c r="S59" i="8"/>
  <c r="W59" i="8" s="1"/>
  <c r="S36" i="8"/>
  <c r="W36" i="8" s="1"/>
  <c r="S11" i="8"/>
  <c r="W11" i="8" s="1"/>
  <c r="L11" i="7"/>
  <c r="K12" i="7"/>
  <c r="R12" i="7"/>
  <c r="J13" i="7"/>
  <c r="L60" i="7"/>
  <c r="R61" i="7"/>
  <c r="K61" i="7"/>
  <c r="J62" i="7"/>
  <c r="S59" i="7"/>
  <c r="W59" i="7" s="1"/>
  <c r="L38" i="7"/>
  <c r="R39" i="7"/>
  <c r="K39" i="7"/>
  <c r="J40" i="7"/>
  <c r="S37" i="7"/>
  <c r="W37" i="7" s="1"/>
  <c r="S10" i="7"/>
  <c r="W10" i="7" s="1"/>
  <c r="L37" i="6"/>
  <c r="K38" i="6"/>
  <c r="R38" i="6"/>
  <c r="J39" i="6"/>
  <c r="L60" i="6"/>
  <c r="R61" i="6"/>
  <c r="K61" i="6"/>
  <c r="J62" i="6"/>
  <c r="L14" i="6"/>
  <c r="R15" i="6"/>
  <c r="K15" i="6"/>
  <c r="J16" i="6"/>
  <c r="S59" i="6"/>
  <c r="W59" i="6" s="1"/>
  <c r="S36" i="6"/>
  <c r="W36" i="6" s="1"/>
  <c r="S13" i="6"/>
  <c r="W13" i="6" s="1"/>
  <c r="S11" i="5"/>
  <c r="W11" i="5" s="1"/>
  <c r="S37" i="5"/>
  <c r="W37" i="5" s="1"/>
  <c r="S60" i="5"/>
  <c r="W60" i="5" s="1"/>
  <c r="L12" i="5"/>
  <c r="R13" i="5"/>
  <c r="K13" i="5"/>
  <c r="J14" i="5"/>
  <c r="L38" i="5"/>
  <c r="R39" i="5"/>
  <c r="K39" i="5"/>
  <c r="J40" i="5"/>
  <c r="R62" i="5"/>
  <c r="K62" i="5"/>
  <c r="L61" i="5"/>
  <c r="J63" i="5"/>
  <c r="S38" i="20" l="1"/>
  <c r="W38" i="20" s="1"/>
  <c r="R13" i="20"/>
  <c r="L12" i="20"/>
  <c r="K13" i="20"/>
  <c r="J14" i="20"/>
  <c r="S63" i="20"/>
  <c r="W63" i="20" s="1"/>
  <c r="S11" i="20"/>
  <c r="W11" i="20" s="1"/>
  <c r="K65" i="20"/>
  <c r="L64" i="20"/>
  <c r="R65" i="20"/>
  <c r="J66" i="20"/>
  <c r="R40" i="20"/>
  <c r="K40" i="20"/>
  <c r="L39" i="20"/>
  <c r="J41" i="20"/>
  <c r="L62" i="18"/>
  <c r="S62" i="18" s="1"/>
  <c r="W62" i="18" s="1"/>
  <c r="K63" i="18"/>
  <c r="R63" i="18"/>
  <c r="J64" i="18"/>
  <c r="R15" i="18"/>
  <c r="L14" i="18"/>
  <c r="K15" i="18"/>
  <c r="J16" i="18"/>
  <c r="K40" i="18"/>
  <c r="R40" i="18"/>
  <c r="L39" i="18"/>
  <c r="J41" i="18"/>
  <c r="S13" i="18"/>
  <c r="W13" i="18" s="1"/>
  <c r="S38" i="18"/>
  <c r="W38" i="18" s="1"/>
  <c r="L62" i="17"/>
  <c r="R63" i="17"/>
  <c r="K63" i="17"/>
  <c r="J64" i="17"/>
  <c r="S37" i="17"/>
  <c r="W37" i="17" s="1"/>
  <c r="S61" i="17"/>
  <c r="W61" i="17" s="1"/>
  <c r="R39" i="17"/>
  <c r="K39" i="17"/>
  <c r="L38" i="17"/>
  <c r="J40" i="17"/>
  <c r="L13" i="17"/>
  <c r="R14" i="17"/>
  <c r="K14" i="17"/>
  <c r="J15" i="17"/>
  <c r="S12" i="17"/>
  <c r="W12" i="17" s="1"/>
  <c r="L61" i="16"/>
  <c r="R62" i="16"/>
  <c r="K62" i="16"/>
  <c r="J63" i="16"/>
  <c r="K38" i="16"/>
  <c r="L37" i="16"/>
  <c r="R38" i="16"/>
  <c r="J39" i="16"/>
  <c r="L16" i="16"/>
  <c r="K17" i="16"/>
  <c r="R17" i="16"/>
  <c r="J18" i="16"/>
  <c r="S36" i="16"/>
  <c r="W36" i="16" s="1"/>
  <c r="S60" i="16"/>
  <c r="W60" i="16" s="1"/>
  <c r="S15" i="16"/>
  <c r="W15" i="16" s="1"/>
  <c r="L38" i="14"/>
  <c r="K39" i="14"/>
  <c r="R39" i="14"/>
  <c r="J40" i="14"/>
  <c r="R14" i="14"/>
  <c r="K14" i="14"/>
  <c r="L13" i="14"/>
  <c r="J15" i="14"/>
  <c r="R66" i="14"/>
  <c r="K66" i="14"/>
  <c r="L65" i="14"/>
  <c r="J67" i="14"/>
  <c r="S12" i="14"/>
  <c r="W12" i="14" s="1"/>
  <c r="S37" i="14"/>
  <c r="W37" i="14" s="1"/>
  <c r="S64" i="14"/>
  <c r="W64" i="14" s="1"/>
  <c r="L38" i="10"/>
  <c r="K39" i="10"/>
  <c r="R39" i="10"/>
  <c r="J40" i="10"/>
  <c r="L62" i="10"/>
  <c r="R63" i="10"/>
  <c r="K63" i="10"/>
  <c r="J64" i="10"/>
  <c r="L13" i="10"/>
  <c r="R14" i="10"/>
  <c r="K14" i="10"/>
  <c r="J15" i="10"/>
  <c r="S37" i="10"/>
  <c r="W37" i="10" s="1"/>
  <c r="S12" i="10"/>
  <c r="W12" i="10" s="1"/>
  <c r="S61" i="10"/>
  <c r="W61" i="10" s="1"/>
  <c r="L40" i="12"/>
  <c r="R41" i="12"/>
  <c r="K41" i="12"/>
  <c r="J42" i="12"/>
  <c r="R64" i="12"/>
  <c r="K64" i="12"/>
  <c r="L63" i="12"/>
  <c r="J65" i="12"/>
  <c r="R13" i="12"/>
  <c r="K13" i="12"/>
  <c r="L12" i="12"/>
  <c r="J14" i="12"/>
  <c r="S11" i="12"/>
  <c r="W11" i="12" s="1"/>
  <c r="S39" i="12"/>
  <c r="W39" i="12" s="1"/>
  <c r="S62" i="12"/>
  <c r="W62" i="12" s="1"/>
  <c r="L61" i="11"/>
  <c r="R62" i="11"/>
  <c r="K62" i="11"/>
  <c r="J63" i="11"/>
  <c r="L13" i="11"/>
  <c r="R14" i="11"/>
  <c r="K14" i="11"/>
  <c r="J15" i="11"/>
  <c r="L38" i="11"/>
  <c r="K39" i="11"/>
  <c r="R39" i="11"/>
  <c r="J40" i="11"/>
  <c r="S60" i="11"/>
  <c r="W60" i="11" s="1"/>
  <c r="S12" i="11"/>
  <c r="W12" i="11" s="1"/>
  <c r="S37" i="11"/>
  <c r="W37" i="11" s="1"/>
  <c r="R13" i="9"/>
  <c r="K13" i="9"/>
  <c r="L12" i="9"/>
  <c r="J14" i="9"/>
  <c r="S64" i="9"/>
  <c r="W64" i="9" s="1"/>
  <c r="S11" i="9"/>
  <c r="W11" i="9" s="1"/>
  <c r="R66" i="9"/>
  <c r="K66" i="9"/>
  <c r="L65" i="9"/>
  <c r="J67" i="9"/>
  <c r="S37" i="9"/>
  <c r="W37" i="9" s="1"/>
  <c r="L38" i="9"/>
  <c r="K39" i="9"/>
  <c r="R39" i="9"/>
  <c r="J40" i="9"/>
  <c r="R39" i="8"/>
  <c r="K39" i="8"/>
  <c r="L38" i="8"/>
  <c r="J40" i="8"/>
  <c r="L13" i="8"/>
  <c r="R14" i="8"/>
  <c r="K14" i="8"/>
  <c r="J15" i="8"/>
  <c r="R62" i="8"/>
  <c r="K62" i="8"/>
  <c r="L61" i="8"/>
  <c r="J63" i="8"/>
  <c r="S12" i="8"/>
  <c r="W12" i="8" s="1"/>
  <c r="S37" i="8"/>
  <c r="W37" i="8" s="1"/>
  <c r="S60" i="8"/>
  <c r="W60" i="8" s="1"/>
  <c r="R62" i="7"/>
  <c r="K62" i="7"/>
  <c r="L61" i="7"/>
  <c r="J63" i="7"/>
  <c r="L12" i="7"/>
  <c r="K13" i="7"/>
  <c r="R13" i="7"/>
  <c r="J14" i="7"/>
  <c r="S38" i="7"/>
  <c r="W38" i="7" s="1"/>
  <c r="L39" i="7"/>
  <c r="R40" i="7"/>
  <c r="K40" i="7"/>
  <c r="J41" i="7"/>
  <c r="S60" i="7"/>
  <c r="W60" i="7" s="1"/>
  <c r="S11" i="7"/>
  <c r="W11" i="7" s="1"/>
  <c r="L15" i="6"/>
  <c r="R16" i="6"/>
  <c r="K16" i="6"/>
  <c r="J17" i="6"/>
  <c r="R62" i="6"/>
  <c r="K62" i="6"/>
  <c r="L61" i="6"/>
  <c r="J63" i="6"/>
  <c r="L38" i="6"/>
  <c r="R39" i="6"/>
  <c r="K39" i="6"/>
  <c r="J40" i="6"/>
  <c r="S14" i="6"/>
  <c r="W14" i="6" s="1"/>
  <c r="S60" i="6"/>
  <c r="W60" i="6" s="1"/>
  <c r="S37" i="6"/>
  <c r="W37" i="6" s="1"/>
  <c r="S12" i="5"/>
  <c r="W12" i="5" s="1"/>
  <c r="S38" i="5"/>
  <c r="W38" i="5" s="1"/>
  <c r="L62" i="5"/>
  <c r="R63" i="5"/>
  <c r="K63" i="5"/>
  <c r="J64" i="5"/>
  <c r="L39" i="5"/>
  <c r="R40" i="5"/>
  <c r="K40" i="5"/>
  <c r="J41" i="5"/>
  <c r="L13" i="5"/>
  <c r="R14" i="5"/>
  <c r="K14" i="5"/>
  <c r="J15" i="5"/>
  <c r="S61" i="5"/>
  <c r="W61" i="5" s="1"/>
  <c r="K14" i="20" l="1"/>
  <c r="L13" i="20"/>
  <c r="R14" i="20"/>
  <c r="J15" i="20"/>
  <c r="S39" i="20"/>
  <c r="W39" i="20" s="1"/>
  <c r="S12" i="20"/>
  <c r="W12" i="20" s="1"/>
  <c r="S64" i="20"/>
  <c r="W64" i="20" s="1"/>
  <c r="L65" i="20"/>
  <c r="R66" i="20"/>
  <c r="K66" i="20"/>
  <c r="J67" i="20"/>
  <c r="K41" i="20"/>
  <c r="L40" i="20"/>
  <c r="R41" i="20"/>
  <c r="J42" i="20"/>
  <c r="J65" i="18"/>
  <c r="L63" i="18"/>
  <c r="S63" i="18" s="1"/>
  <c r="W63" i="18" s="1"/>
  <c r="K64" i="18"/>
  <c r="R64" i="18"/>
  <c r="K41" i="18"/>
  <c r="R41" i="18"/>
  <c r="J42" i="18"/>
  <c r="L40" i="18"/>
  <c r="S14" i="18"/>
  <c r="W14" i="18" s="1"/>
  <c r="S39" i="18"/>
  <c r="W39" i="18" s="1"/>
  <c r="R16" i="18"/>
  <c r="K16" i="18"/>
  <c r="L15" i="18"/>
  <c r="J17" i="18"/>
  <c r="L14" i="17"/>
  <c r="R15" i="17"/>
  <c r="K15" i="17"/>
  <c r="J16" i="17"/>
  <c r="R40" i="17"/>
  <c r="K40" i="17"/>
  <c r="L39" i="17"/>
  <c r="J41" i="17"/>
  <c r="R64" i="17"/>
  <c r="K64" i="17"/>
  <c r="L63" i="17"/>
  <c r="J65" i="17"/>
  <c r="S38" i="17"/>
  <c r="W38" i="17" s="1"/>
  <c r="S13" i="17"/>
  <c r="W13" i="17" s="1"/>
  <c r="S62" i="17"/>
  <c r="W62" i="17" s="1"/>
  <c r="L17" i="16"/>
  <c r="K18" i="16"/>
  <c r="R18" i="16"/>
  <c r="J19" i="16"/>
  <c r="K39" i="16"/>
  <c r="L38" i="16"/>
  <c r="R39" i="16"/>
  <c r="J40" i="16"/>
  <c r="L62" i="16"/>
  <c r="R63" i="16"/>
  <c r="K63" i="16"/>
  <c r="J64" i="16"/>
  <c r="S37" i="16"/>
  <c r="W37" i="16" s="1"/>
  <c r="S16" i="16"/>
  <c r="W16" i="16" s="1"/>
  <c r="S61" i="16"/>
  <c r="W61" i="16" s="1"/>
  <c r="L39" i="14"/>
  <c r="R40" i="14"/>
  <c r="K40" i="14"/>
  <c r="J41" i="14"/>
  <c r="L66" i="14"/>
  <c r="K67" i="14"/>
  <c r="R67" i="14"/>
  <c r="J68" i="14"/>
  <c r="S65" i="14"/>
  <c r="W65" i="14" s="1"/>
  <c r="S13" i="14"/>
  <c r="W13" i="14" s="1"/>
  <c r="R15" i="14"/>
  <c r="K15" i="14"/>
  <c r="L14" i="14"/>
  <c r="J16" i="14"/>
  <c r="S38" i="14"/>
  <c r="W38" i="14" s="1"/>
  <c r="L14" i="10"/>
  <c r="R15" i="10"/>
  <c r="K15" i="10"/>
  <c r="J16" i="10"/>
  <c r="R64" i="10"/>
  <c r="K64" i="10"/>
  <c r="L63" i="10"/>
  <c r="J65" i="10"/>
  <c r="L39" i="10"/>
  <c r="K40" i="10"/>
  <c r="R40" i="10"/>
  <c r="J41" i="10"/>
  <c r="S13" i="10"/>
  <c r="W13" i="10" s="1"/>
  <c r="S62" i="10"/>
  <c r="W62" i="10" s="1"/>
  <c r="S38" i="10"/>
  <c r="W38" i="10" s="1"/>
  <c r="L41" i="12"/>
  <c r="R42" i="12"/>
  <c r="K42" i="12"/>
  <c r="J43" i="12"/>
  <c r="R14" i="12"/>
  <c r="K14" i="12"/>
  <c r="L13" i="12"/>
  <c r="J15" i="12"/>
  <c r="S12" i="12"/>
  <c r="W12" i="12" s="1"/>
  <c r="S63" i="12"/>
  <c r="W63" i="12" s="1"/>
  <c r="L64" i="12"/>
  <c r="R65" i="12"/>
  <c r="K65" i="12"/>
  <c r="J66" i="12"/>
  <c r="S40" i="12"/>
  <c r="W40" i="12" s="1"/>
  <c r="L39" i="11"/>
  <c r="R40" i="11"/>
  <c r="K40" i="11"/>
  <c r="J41" i="11"/>
  <c r="L14" i="11"/>
  <c r="R15" i="11"/>
  <c r="K15" i="11"/>
  <c r="J16" i="11"/>
  <c r="L62" i="11"/>
  <c r="R63" i="11"/>
  <c r="K63" i="11"/>
  <c r="J64" i="11"/>
  <c r="S38" i="11"/>
  <c r="W38" i="11" s="1"/>
  <c r="S13" i="11"/>
  <c r="W13" i="11" s="1"/>
  <c r="S61" i="11"/>
  <c r="W61" i="11" s="1"/>
  <c r="L66" i="9"/>
  <c r="R67" i="9"/>
  <c r="K67" i="9"/>
  <c r="J68" i="9"/>
  <c r="R14" i="9"/>
  <c r="K14" i="9"/>
  <c r="L13" i="9"/>
  <c r="J15" i="9"/>
  <c r="S38" i="9"/>
  <c r="W38" i="9" s="1"/>
  <c r="S12" i="9"/>
  <c r="W12" i="9" s="1"/>
  <c r="L39" i="9"/>
  <c r="K40" i="9"/>
  <c r="R40" i="9"/>
  <c r="J41" i="9"/>
  <c r="S65" i="9"/>
  <c r="W65" i="9" s="1"/>
  <c r="L62" i="8"/>
  <c r="R63" i="8"/>
  <c r="K63" i="8"/>
  <c r="J64" i="8"/>
  <c r="L14" i="8"/>
  <c r="R15" i="8"/>
  <c r="K15" i="8"/>
  <c r="J16" i="8"/>
  <c r="R40" i="8"/>
  <c r="K40" i="8"/>
  <c r="L39" i="8"/>
  <c r="J41" i="8"/>
  <c r="S61" i="8"/>
  <c r="W61" i="8" s="1"/>
  <c r="S38" i="8"/>
  <c r="W38" i="8" s="1"/>
  <c r="S13" i="8"/>
  <c r="W13" i="8" s="1"/>
  <c r="L62" i="7"/>
  <c r="R63" i="7"/>
  <c r="K63" i="7"/>
  <c r="J64" i="7"/>
  <c r="S61" i="7"/>
  <c r="W61" i="7" s="1"/>
  <c r="L40" i="7"/>
  <c r="R41" i="7"/>
  <c r="K41" i="7"/>
  <c r="J42" i="7"/>
  <c r="L13" i="7"/>
  <c r="R14" i="7"/>
  <c r="K14" i="7"/>
  <c r="J15" i="7"/>
  <c r="S39" i="7"/>
  <c r="W39" i="7" s="1"/>
  <c r="S12" i="7"/>
  <c r="W12" i="7" s="1"/>
  <c r="L39" i="6"/>
  <c r="R40" i="6"/>
  <c r="K40" i="6"/>
  <c r="J41" i="6"/>
  <c r="L62" i="6"/>
  <c r="R63" i="6"/>
  <c r="K63" i="6"/>
  <c r="J64" i="6"/>
  <c r="L16" i="6"/>
  <c r="K17" i="6"/>
  <c r="R17" i="6"/>
  <c r="J18" i="6"/>
  <c r="S61" i="6"/>
  <c r="W61" i="6" s="1"/>
  <c r="S38" i="6"/>
  <c r="W38" i="6" s="1"/>
  <c r="S15" i="6"/>
  <c r="W15" i="6" s="1"/>
  <c r="L14" i="5"/>
  <c r="K15" i="5"/>
  <c r="R15" i="5"/>
  <c r="J16" i="5"/>
  <c r="L40" i="5"/>
  <c r="R41" i="5"/>
  <c r="K41" i="5"/>
  <c r="J42" i="5"/>
  <c r="R64" i="5"/>
  <c r="K64" i="5"/>
  <c r="L63" i="5"/>
  <c r="J65" i="5"/>
  <c r="S13" i="5"/>
  <c r="W13" i="5" s="1"/>
  <c r="S39" i="5"/>
  <c r="W39" i="5" s="1"/>
  <c r="S62" i="5"/>
  <c r="W62" i="5" s="1"/>
  <c r="S65" i="20" l="1"/>
  <c r="W65" i="20" s="1"/>
  <c r="L41" i="20"/>
  <c r="R42" i="20"/>
  <c r="K42" i="20"/>
  <c r="J43" i="20"/>
  <c r="S40" i="20"/>
  <c r="W40" i="20" s="1"/>
  <c r="L14" i="20"/>
  <c r="R15" i="20"/>
  <c r="K15" i="20"/>
  <c r="J16" i="20"/>
  <c r="K67" i="20"/>
  <c r="L66" i="20"/>
  <c r="R67" i="20"/>
  <c r="J68" i="20"/>
  <c r="S13" i="20"/>
  <c r="W13" i="20" s="1"/>
  <c r="R65" i="18"/>
  <c r="L64" i="18"/>
  <c r="S64" i="18" s="1"/>
  <c r="W64" i="18" s="1"/>
  <c r="J66" i="18"/>
  <c r="K65" i="18"/>
  <c r="S40" i="18"/>
  <c r="W40" i="18" s="1"/>
  <c r="R42" i="18"/>
  <c r="L41" i="18"/>
  <c r="K42" i="18"/>
  <c r="J43" i="18"/>
  <c r="K17" i="18"/>
  <c r="L16" i="18"/>
  <c r="R17" i="18"/>
  <c r="J18" i="18"/>
  <c r="S15" i="18"/>
  <c r="W15" i="18" s="1"/>
  <c r="L64" i="17"/>
  <c r="K65" i="17"/>
  <c r="R65" i="17"/>
  <c r="J66" i="17"/>
  <c r="R41" i="17"/>
  <c r="K41" i="17"/>
  <c r="L40" i="17"/>
  <c r="J42" i="17"/>
  <c r="R16" i="17"/>
  <c r="L15" i="17"/>
  <c r="K16" i="17"/>
  <c r="J17" i="17"/>
  <c r="S63" i="17"/>
  <c r="W63" i="17" s="1"/>
  <c r="S39" i="17"/>
  <c r="W39" i="17" s="1"/>
  <c r="S14" i="17"/>
  <c r="W14" i="17" s="1"/>
  <c r="L63" i="16"/>
  <c r="R64" i="16"/>
  <c r="K64" i="16"/>
  <c r="J65" i="16"/>
  <c r="R40" i="16"/>
  <c r="K40" i="16"/>
  <c r="L39" i="16"/>
  <c r="J41" i="16"/>
  <c r="L18" i="16"/>
  <c r="R19" i="16"/>
  <c r="K19" i="16"/>
  <c r="J20" i="16"/>
  <c r="S38" i="16"/>
  <c r="W38" i="16" s="1"/>
  <c r="S62" i="16"/>
  <c r="W62" i="16" s="1"/>
  <c r="S17" i="16"/>
  <c r="W17" i="16" s="1"/>
  <c r="R16" i="14"/>
  <c r="K16" i="14"/>
  <c r="L15" i="14"/>
  <c r="J17" i="14"/>
  <c r="R68" i="14"/>
  <c r="K68" i="14"/>
  <c r="L67" i="14"/>
  <c r="J69" i="14"/>
  <c r="L40" i="14"/>
  <c r="R41" i="14"/>
  <c r="K41" i="14"/>
  <c r="J42" i="14"/>
  <c r="S14" i="14"/>
  <c r="W14" i="14" s="1"/>
  <c r="S66" i="14"/>
  <c r="W66" i="14" s="1"/>
  <c r="S39" i="14"/>
  <c r="W39" i="14" s="1"/>
  <c r="L40" i="10"/>
  <c r="K41" i="10"/>
  <c r="R41" i="10"/>
  <c r="J42" i="10"/>
  <c r="L64" i="10"/>
  <c r="R65" i="10"/>
  <c r="K65" i="10"/>
  <c r="J66" i="10"/>
  <c r="L15" i="10"/>
  <c r="R16" i="10"/>
  <c r="K16" i="10"/>
  <c r="J17" i="10"/>
  <c r="S63" i="10"/>
  <c r="W63" i="10" s="1"/>
  <c r="S39" i="10"/>
  <c r="W39" i="10" s="1"/>
  <c r="S14" i="10"/>
  <c r="W14" i="10" s="1"/>
  <c r="R66" i="12"/>
  <c r="K66" i="12"/>
  <c r="L65" i="12"/>
  <c r="J67" i="12"/>
  <c r="R15" i="12"/>
  <c r="K15" i="12"/>
  <c r="L14" i="12"/>
  <c r="J16" i="12"/>
  <c r="L42" i="12"/>
  <c r="R43" i="12"/>
  <c r="K43" i="12"/>
  <c r="J44" i="12"/>
  <c r="S13" i="12"/>
  <c r="W13" i="12" s="1"/>
  <c r="S64" i="12"/>
  <c r="W64" i="12" s="1"/>
  <c r="S41" i="12"/>
  <c r="W41" i="12" s="1"/>
  <c r="L63" i="11"/>
  <c r="R64" i="11"/>
  <c r="K64" i="11"/>
  <c r="J65" i="11"/>
  <c r="L15" i="11"/>
  <c r="R16" i="11"/>
  <c r="K16" i="11"/>
  <c r="J17" i="11"/>
  <c r="L40" i="11"/>
  <c r="K41" i="11"/>
  <c r="R41" i="11"/>
  <c r="J42" i="11"/>
  <c r="S62" i="11"/>
  <c r="W62" i="11" s="1"/>
  <c r="S14" i="11"/>
  <c r="W14" i="11" s="1"/>
  <c r="S39" i="11"/>
  <c r="W39" i="11" s="1"/>
  <c r="S13" i="9"/>
  <c r="W13" i="9" s="1"/>
  <c r="L40" i="9"/>
  <c r="K41" i="9"/>
  <c r="R41" i="9"/>
  <c r="J42" i="9"/>
  <c r="R68" i="9"/>
  <c r="K68" i="9"/>
  <c r="L67" i="9"/>
  <c r="J69" i="9"/>
  <c r="R15" i="9"/>
  <c r="K15" i="9"/>
  <c r="L14" i="9"/>
  <c r="J16" i="9"/>
  <c r="S39" i="9"/>
  <c r="W39" i="9" s="1"/>
  <c r="S66" i="9"/>
  <c r="W66" i="9" s="1"/>
  <c r="R41" i="8"/>
  <c r="K41" i="8"/>
  <c r="L40" i="8"/>
  <c r="J42" i="8"/>
  <c r="L15" i="8"/>
  <c r="R16" i="8"/>
  <c r="K16" i="8"/>
  <c r="J17" i="8"/>
  <c r="R64" i="8"/>
  <c r="K64" i="8"/>
  <c r="L63" i="8"/>
  <c r="J65" i="8"/>
  <c r="S39" i="8"/>
  <c r="W39" i="8" s="1"/>
  <c r="S14" i="8"/>
  <c r="W14" i="8" s="1"/>
  <c r="S62" i="8"/>
  <c r="W62" i="8" s="1"/>
  <c r="R15" i="7"/>
  <c r="K15" i="7"/>
  <c r="L14" i="7"/>
  <c r="J16" i="7"/>
  <c r="R64" i="7"/>
  <c r="K64" i="7"/>
  <c r="L63" i="7"/>
  <c r="J65" i="7"/>
  <c r="S13" i="7"/>
  <c r="W13" i="7" s="1"/>
  <c r="S40" i="7"/>
  <c r="W40" i="7" s="1"/>
  <c r="L41" i="7"/>
  <c r="R42" i="7"/>
  <c r="K42" i="7"/>
  <c r="J43" i="7"/>
  <c r="S62" i="7"/>
  <c r="W62" i="7" s="1"/>
  <c r="L17" i="6"/>
  <c r="K18" i="6"/>
  <c r="R18" i="6"/>
  <c r="J19" i="6"/>
  <c r="L40" i="6"/>
  <c r="R41" i="6"/>
  <c r="K41" i="6"/>
  <c r="J42" i="6"/>
  <c r="R64" i="6"/>
  <c r="K64" i="6"/>
  <c r="L63" i="6"/>
  <c r="J65" i="6"/>
  <c r="S16" i="6"/>
  <c r="W16" i="6" s="1"/>
  <c r="S62" i="6"/>
  <c r="W62" i="6" s="1"/>
  <c r="S39" i="6"/>
  <c r="W39" i="6" s="1"/>
  <c r="L64" i="5"/>
  <c r="R65" i="5"/>
  <c r="K65" i="5"/>
  <c r="J66" i="5"/>
  <c r="L41" i="5"/>
  <c r="R42" i="5"/>
  <c r="K42" i="5"/>
  <c r="J43" i="5"/>
  <c r="L15" i="5"/>
  <c r="R16" i="5"/>
  <c r="K16" i="5"/>
  <c r="J17" i="5"/>
  <c r="S63" i="5"/>
  <c r="W63" i="5" s="1"/>
  <c r="S40" i="5"/>
  <c r="W40" i="5" s="1"/>
  <c r="S14" i="5"/>
  <c r="W14" i="5" s="1"/>
  <c r="R16" i="20" l="1"/>
  <c r="K16" i="20"/>
  <c r="L15" i="20"/>
  <c r="J17" i="20"/>
  <c r="S14" i="20"/>
  <c r="W14" i="20" s="1"/>
  <c r="R43" i="20"/>
  <c r="L42" i="20"/>
  <c r="K43" i="20"/>
  <c r="J44" i="20"/>
  <c r="L67" i="20"/>
  <c r="R68" i="20"/>
  <c r="K68" i="20"/>
  <c r="J69" i="20"/>
  <c r="S41" i="20"/>
  <c r="W41" i="20" s="1"/>
  <c r="S66" i="20"/>
  <c r="W66" i="20" s="1"/>
  <c r="R66" i="18"/>
  <c r="K66" i="18"/>
  <c r="L65" i="18"/>
  <c r="S65" i="18" s="1"/>
  <c r="W65" i="18" s="1"/>
  <c r="J67" i="18"/>
  <c r="S16" i="18"/>
  <c r="W16" i="18" s="1"/>
  <c r="S41" i="18"/>
  <c r="W41" i="18" s="1"/>
  <c r="R43" i="18"/>
  <c r="K43" i="18"/>
  <c r="L42" i="18"/>
  <c r="J44" i="18"/>
  <c r="L17" i="18"/>
  <c r="R18" i="18"/>
  <c r="K18" i="18"/>
  <c r="J19" i="18"/>
  <c r="R17" i="17"/>
  <c r="K17" i="17"/>
  <c r="L16" i="17"/>
  <c r="J18" i="17"/>
  <c r="R42" i="17"/>
  <c r="K42" i="17"/>
  <c r="L41" i="17"/>
  <c r="J43" i="17"/>
  <c r="R66" i="17"/>
  <c r="K66" i="17"/>
  <c r="L65" i="17"/>
  <c r="J67" i="17"/>
  <c r="S40" i="17"/>
  <c r="W40" i="17" s="1"/>
  <c r="S15" i="17"/>
  <c r="W15" i="17" s="1"/>
  <c r="S64" i="17"/>
  <c r="W64" i="17" s="1"/>
  <c r="K20" i="16"/>
  <c r="R20" i="16"/>
  <c r="L19" i="16"/>
  <c r="J21" i="16"/>
  <c r="R41" i="16"/>
  <c r="K41" i="16"/>
  <c r="L40" i="16"/>
  <c r="J42" i="16"/>
  <c r="L64" i="16"/>
  <c r="R65" i="16"/>
  <c r="K65" i="16"/>
  <c r="J66" i="16"/>
  <c r="S39" i="16"/>
  <c r="W39" i="16" s="1"/>
  <c r="S18" i="16"/>
  <c r="W18" i="16" s="1"/>
  <c r="S63" i="16"/>
  <c r="W63" i="16" s="1"/>
  <c r="L41" i="14"/>
  <c r="R42" i="14"/>
  <c r="K42" i="14"/>
  <c r="J43" i="14"/>
  <c r="L68" i="14"/>
  <c r="R69" i="14"/>
  <c r="K69" i="14"/>
  <c r="J70" i="14"/>
  <c r="K17" i="14"/>
  <c r="L16" i="14"/>
  <c r="R17" i="14"/>
  <c r="J18" i="14"/>
  <c r="S67" i="14"/>
  <c r="W67" i="14" s="1"/>
  <c r="S15" i="14"/>
  <c r="W15" i="14" s="1"/>
  <c r="S40" i="14"/>
  <c r="W40" i="14" s="1"/>
  <c r="L16" i="10"/>
  <c r="R17" i="10"/>
  <c r="K17" i="10"/>
  <c r="J18" i="10"/>
  <c r="R66" i="10"/>
  <c r="K66" i="10"/>
  <c r="L65" i="10"/>
  <c r="J67" i="10"/>
  <c r="L41" i="10"/>
  <c r="K42" i="10"/>
  <c r="R42" i="10"/>
  <c r="J43" i="10"/>
  <c r="S15" i="10"/>
  <c r="W15" i="10" s="1"/>
  <c r="S64" i="10"/>
  <c r="W64" i="10" s="1"/>
  <c r="S40" i="10"/>
  <c r="W40" i="10" s="1"/>
  <c r="L43" i="12"/>
  <c r="K44" i="12"/>
  <c r="R44" i="12"/>
  <c r="J45" i="12"/>
  <c r="R16" i="12"/>
  <c r="K16" i="12"/>
  <c r="L15" i="12"/>
  <c r="J17" i="12"/>
  <c r="L66" i="12"/>
  <c r="K67" i="12"/>
  <c r="R67" i="12"/>
  <c r="J68" i="12"/>
  <c r="S14" i="12"/>
  <c r="W14" i="12" s="1"/>
  <c r="S65" i="12"/>
  <c r="W65" i="12" s="1"/>
  <c r="S42" i="12"/>
  <c r="W42" i="12" s="1"/>
  <c r="L41" i="11"/>
  <c r="R42" i="11"/>
  <c r="K42" i="11"/>
  <c r="J43" i="11"/>
  <c r="L16" i="11"/>
  <c r="R17" i="11"/>
  <c r="K17" i="11"/>
  <c r="J18" i="11"/>
  <c r="L64" i="11"/>
  <c r="R65" i="11"/>
  <c r="K65" i="11"/>
  <c r="J66" i="11"/>
  <c r="S40" i="11"/>
  <c r="W40" i="11" s="1"/>
  <c r="S15" i="11"/>
  <c r="W15" i="11" s="1"/>
  <c r="S63" i="11"/>
  <c r="W63" i="11" s="1"/>
  <c r="S40" i="9"/>
  <c r="W40" i="9" s="1"/>
  <c r="R16" i="9"/>
  <c r="K16" i="9"/>
  <c r="L15" i="9"/>
  <c r="J17" i="9"/>
  <c r="L68" i="9"/>
  <c r="R69" i="9"/>
  <c r="K69" i="9"/>
  <c r="J70" i="9"/>
  <c r="L41" i="9"/>
  <c r="K42" i="9"/>
  <c r="R42" i="9"/>
  <c r="J43" i="9"/>
  <c r="S14" i="9"/>
  <c r="W14" i="9" s="1"/>
  <c r="S67" i="9"/>
  <c r="W67" i="9" s="1"/>
  <c r="L64" i="8"/>
  <c r="R65" i="8"/>
  <c r="K65" i="8"/>
  <c r="J66" i="8"/>
  <c r="L16" i="8"/>
  <c r="R17" i="8"/>
  <c r="K17" i="8"/>
  <c r="J18" i="8"/>
  <c r="R42" i="8"/>
  <c r="K42" i="8"/>
  <c r="L41" i="8"/>
  <c r="J43" i="8"/>
  <c r="S63" i="8"/>
  <c r="W63" i="8" s="1"/>
  <c r="S40" i="8"/>
  <c r="W40" i="8" s="1"/>
  <c r="S15" i="8"/>
  <c r="W15" i="8" s="1"/>
  <c r="S41" i="7"/>
  <c r="W41" i="7" s="1"/>
  <c r="L42" i="7"/>
  <c r="R43" i="7"/>
  <c r="K43" i="7"/>
  <c r="J44" i="7"/>
  <c r="L64" i="7"/>
  <c r="R65" i="7"/>
  <c r="K65" i="7"/>
  <c r="J66" i="7"/>
  <c r="K16" i="7"/>
  <c r="L15" i="7"/>
  <c r="R16" i="7"/>
  <c r="J17" i="7"/>
  <c r="S63" i="7"/>
  <c r="W63" i="7" s="1"/>
  <c r="S14" i="7"/>
  <c r="W14" i="7" s="1"/>
  <c r="L41" i="6"/>
  <c r="R42" i="6"/>
  <c r="K42" i="6"/>
  <c r="J43" i="6"/>
  <c r="L64" i="6"/>
  <c r="R65" i="6"/>
  <c r="K65" i="6"/>
  <c r="J66" i="6"/>
  <c r="L18" i="6"/>
  <c r="R19" i="6"/>
  <c r="K19" i="6"/>
  <c r="J20" i="6"/>
  <c r="S63" i="6"/>
  <c r="W63" i="6" s="1"/>
  <c r="S40" i="6"/>
  <c r="W40" i="6" s="1"/>
  <c r="S17" i="6"/>
  <c r="W17" i="6" s="1"/>
  <c r="R17" i="5"/>
  <c r="L16" i="5"/>
  <c r="K17" i="5"/>
  <c r="J18" i="5"/>
  <c r="L42" i="5"/>
  <c r="R43" i="5"/>
  <c r="K43" i="5"/>
  <c r="J44" i="5"/>
  <c r="R66" i="5"/>
  <c r="K66" i="5"/>
  <c r="L65" i="5"/>
  <c r="J67" i="5"/>
  <c r="S15" i="5"/>
  <c r="W15" i="5" s="1"/>
  <c r="S41" i="5"/>
  <c r="W41" i="5" s="1"/>
  <c r="S64" i="5"/>
  <c r="W64" i="5" s="1"/>
  <c r="S42" i="20" l="1"/>
  <c r="W42" i="20" s="1"/>
  <c r="S67" i="20"/>
  <c r="W67" i="20" s="1"/>
  <c r="K17" i="20"/>
  <c r="L16" i="20"/>
  <c r="R17" i="20"/>
  <c r="J18" i="20"/>
  <c r="K44" i="20"/>
  <c r="L43" i="20"/>
  <c r="R44" i="20"/>
  <c r="J45" i="20"/>
  <c r="S15" i="20"/>
  <c r="W15" i="20" s="1"/>
  <c r="K69" i="20"/>
  <c r="L68" i="20"/>
  <c r="R69" i="20"/>
  <c r="J70" i="20"/>
  <c r="R67" i="18"/>
  <c r="K67" i="18"/>
  <c r="J68" i="18"/>
  <c r="L66" i="18"/>
  <c r="S66" i="18" s="1"/>
  <c r="W66" i="18" s="1"/>
  <c r="R19" i="18"/>
  <c r="L18" i="18"/>
  <c r="K19" i="18"/>
  <c r="J20" i="18"/>
  <c r="K44" i="18"/>
  <c r="L43" i="18"/>
  <c r="R44" i="18"/>
  <c r="J45" i="18"/>
  <c r="S17" i="18"/>
  <c r="W17" i="18" s="1"/>
  <c r="S42" i="18"/>
  <c r="W42" i="18" s="1"/>
  <c r="L66" i="17"/>
  <c r="R67" i="17"/>
  <c r="K67" i="17"/>
  <c r="J68" i="17"/>
  <c r="R43" i="17"/>
  <c r="K43" i="17"/>
  <c r="L42" i="17"/>
  <c r="J44" i="17"/>
  <c r="R18" i="17"/>
  <c r="K18" i="17"/>
  <c r="J19" i="17"/>
  <c r="L17" i="17"/>
  <c r="S65" i="17"/>
  <c r="W65" i="17" s="1"/>
  <c r="S41" i="17"/>
  <c r="W41" i="17" s="1"/>
  <c r="S16" i="17"/>
  <c r="W16" i="17" s="1"/>
  <c r="L65" i="16"/>
  <c r="R66" i="16"/>
  <c r="K66" i="16"/>
  <c r="J67" i="16"/>
  <c r="L41" i="16"/>
  <c r="R42" i="16"/>
  <c r="K42" i="16"/>
  <c r="J43" i="16"/>
  <c r="K21" i="16"/>
  <c r="L20" i="16"/>
  <c r="R21" i="16"/>
  <c r="J22" i="16"/>
  <c r="S40" i="16"/>
  <c r="W40" i="16" s="1"/>
  <c r="S19" i="16"/>
  <c r="W19" i="16" s="1"/>
  <c r="S64" i="16"/>
  <c r="W64" i="16" s="1"/>
  <c r="R18" i="14"/>
  <c r="K18" i="14"/>
  <c r="L17" i="14"/>
  <c r="J19" i="14"/>
  <c r="R70" i="14"/>
  <c r="K70" i="14"/>
  <c r="L69" i="14"/>
  <c r="J71" i="14"/>
  <c r="L42" i="14"/>
  <c r="R43" i="14"/>
  <c r="K43" i="14"/>
  <c r="J44" i="14"/>
  <c r="S16" i="14"/>
  <c r="W16" i="14" s="1"/>
  <c r="S68" i="14"/>
  <c r="W68" i="14" s="1"/>
  <c r="S41" i="14"/>
  <c r="W41" i="14" s="1"/>
  <c r="L42" i="10"/>
  <c r="K43" i="10"/>
  <c r="R43" i="10"/>
  <c r="J44" i="10"/>
  <c r="L66" i="10"/>
  <c r="R67" i="10"/>
  <c r="K67" i="10"/>
  <c r="J68" i="10"/>
  <c r="L17" i="10"/>
  <c r="R18" i="10"/>
  <c r="K18" i="10"/>
  <c r="J19" i="10"/>
  <c r="S65" i="10"/>
  <c r="W65" i="10" s="1"/>
  <c r="S41" i="10"/>
  <c r="W41" i="10" s="1"/>
  <c r="S16" i="10"/>
  <c r="W16" i="10" s="1"/>
  <c r="R68" i="12"/>
  <c r="K68" i="12"/>
  <c r="L67" i="12"/>
  <c r="J69" i="12"/>
  <c r="R17" i="12"/>
  <c r="K17" i="12"/>
  <c r="L16" i="12"/>
  <c r="J18" i="12"/>
  <c r="L44" i="12"/>
  <c r="R45" i="12"/>
  <c r="K45" i="12"/>
  <c r="J46" i="12"/>
  <c r="S15" i="12"/>
  <c r="W15" i="12" s="1"/>
  <c r="S66" i="12"/>
  <c r="W66" i="12" s="1"/>
  <c r="S43" i="12"/>
  <c r="W43" i="12" s="1"/>
  <c r="L65" i="11"/>
  <c r="R66" i="11"/>
  <c r="K66" i="11"/>
  <c r="J67" i="11"/>
  <c r="L17" i="11"/>
  <c r="R18" i="11"/>
  <c r="K18" i="11"/>
  <c r="J19" i="11"/>
  <c r="L42" i="11"/>
  <c r="K43" i="11"/>
  <c r="R43" i="11"/>
  <c r="J44" i="11"/>
  <c r="S64" i="11"/>
  <c r="W64" i="11" s="1"/>
  <c r="S16" i="11"/>
  <c r="W16" i="11" s="1"/>
  <c r="S41" i="11"/>
  <c r="W41" i="11" s="1"/>
  <c r="S68" i="9"/>
  <c r="W68" i="9" s="1"/>
  <c r="S41" i="9"/>
  <c r="W41" i="9" s="1"/>
  <c r="L42" i="9"/>
  <c r="K43" i="9"/>
  <c r="R43" i="9"/>
  <c r="J44" i="9"/>
  <c r="R70" i="9"/>
  <c r="K70" i="9"/>
  <c r="L69" i="9"/>
  <c r="J71" i="9"/>
  <c r="R17" i="9"/>
  <c r="K17" i="9"/>
  <c r="L16" i="9"/>
  <c r="J18" i="9"/>
  <c r="S15" i="9"/>
  <c r="W15" i="9" s="1"/>
  <c r="S41" i="8"/>
  <c r="W41" i="8" s="1"/>
  <c r="K43" i="8"/>
  <c r="R43" i="8"/>
  <c r="L42" i="8"/>
  <c r="J44" i="8"/>
  <c r="L17" i="8"/>
  <c r="R18" i="8"/>
  <c r="K18" i="8"/>
  <c r="J19" i="8"/>
  <c r="R66" i="8"/>
  <c r="K66" i="8"/>
  <c r="L65" i="8"/>
  <c r="J67" i="8"/>
  <c r="S16" i="8"/>
  <c r="W16" i="8" s="1"/>
  <c r="S64" i="8"/>
  <c r="W64" i="8" s="1"/>
  <c r="S42" i="7"/>
  <c r="W42" i="7" s="1"/>
  <c r="S15" i="7"/>
  <c r="W15" i="7" s="1"/>
  <c r="S64" i="7"/>
  <c r="W64" i="7" s="1"/>
  <c r="K17" i="7"/>
  <c r="L16" i="7"/>
  <c r="R17" i="7"/>
  <c r="J18" i="7"/>
  <c r="R66" i="7"/>
  <c r="K66" i="7"/>
  <c r="L65" i="7"/>
  <c r="J67" i="7"/>
  <c r="L43" i="7"/>
  <c r="R44" i="7"/>
  <c r="K44" i="7"/>
  <c r="J45" i="7"/>
  <c r="R20" i="6"/>
  <c r="L19" i="6"/>
  <c r="K20" i="6"/>
  <c r="J21" i="6"/>
  <c r="L42" i="6"/>
  <c r="R43" i="6"/>
  <c r="K43" i="6"/>
  <c r="J44" i="6"/>
  <c r="R66" i="6"/>
  <c r="K66" i="6"/>
  <c r="L65" i="6"/>
  <c r="J67" i="6"/>
  <c r="S18" i="6"/>
  <c r="W18" i="6" s="1"/>
  <c r="S64" i="6"/>
  <c r="W64" i="6" s="1"/>
  <c r="S41" i="6"/>
  <c r="W41" i="6" s="1"/>
  <c r="L66" i="5"/>
  <c r="R67" i="5"/>
  <c r="K67" i="5"/>
  <c r="J68" i="5"/>
  <c r="L43" i="5"/>
  <c r="R44" i="5"/>
  <c r="K44" i="5"/>
  <c r="J45" i="5"/>
  <c r="R18" i="5"/>
  <c r="K18" i="5"/>
  <c r="L17" i="5"/>
  <c r="J19" i="5"/>
  <c r="S65" i="5"/>
  <c r="W65" i="5" s="1"/>
  <c r="S16" i="5"/>
  <c r="W16" i="5" s="1"/>
  <c r="S42" i="5"/>
  <c r="W42" i="5" s="1"/>
  <c r="L44" i="20" l="1"/>
  <c r="R45" i="20"/>
  <c r="K45" i="20"/>
  <c r="J46" i="20"/>
  <c r="S43" i="20"/>
  <c r="W43" i="20" s="1"/>
  <c r="L17" i="20"/>
  <c r="R18" i="20"/>
  <c r="K18" i="20"/>
  <c r="J19" i="20"/>
  <c r="S16" i="20"/>
  <c r="W16" i="20" s="1"/>
  <c r="S68" i="20"/>
  <c r="W68" i="20" s="1"/>
  <c r="L69" i="20"/>
  <c r="R70" i="20"/>
  <c r="K70" i="20"/>
  <c r="J71" i="20"/>
  <c r="J69" i="18"/>
  <c r="K68" i="18"/>
  <c r="L67" i="18"/>
  <c r="S67" i="18" s="1"/>
  <c r="W67" i="18" s="1"/>
  <c r="R68" i="18"/>
  <c r="K20" i="18"/>
  <c r="L19" i="18"/>
  <c r="R20" i="18"/>
  <c r="J21" i="18"/>
  <c r="S43" i="18"/>
  <c r="W43" i="18" s="1"/>
  <c r="K45" i="18"/>
  <c r="L44" i="18"/>
  <c r="R45" i="18"/>
  <c r="J46" i="18"/>
  <c r="S18" i="18"/>
  <c r="W18" i="18" s="1"/>
  <c r="S17" i="17"/>
  <c r="W17" i="17" s="1"/>
  <c r="R44" i="17"/>
  <c r="K44" i="17"/>
  <c r="L43" i="17"/>
  <c r="J45" i="17"/>
  <c r="R68" i="17"/>
  <c r="K68" i="17"/>
  <c r="L67" i="17"/>
  <c r="J69" i="17"/>
  <c r="R19" i="17"/>
  <c r="K19" i="17"/>
  <c r="L18" i="17"/>
  <c r="J20" i="17"/>
  <c r="S42" i="17"/>
  <c r="W42" i="17" s="1"/>
  <c r="S66" i="17"/>
  <c r="W66" i="17" s="1"/>
  <c r="R22" i="16"/>
  <c r="K22" i="16"/>
  <c r="L22" i="16" s="1"/>
  <c r="L21" i="16"/>
  <c r="L42" i="16"/>
  <c r="R43" i="16"/>
  <c r="K43" i="16"/>
  <c r="J44" i="16"/>
  <c r="L66" i="16"/>
  <c r="R67" i="16"/>
  <c r="K67" i="16"/>
  <c r="J68" i="16"/>
  <c r="S20" i="16"/>
  <c r="W20" i="16" s="1"/>
  <c r="S41" i="16"/>
  <c r="W41" i="16" s="1"/>
  <c r="S65" i="16"/>
  <c r="W65" i="16" s="1"/>
  <c r="L43" i="14"/>
  <c r="R44" i="14"/>
  <c r="K44" i="14"/>
  <c r="J45" i="14"/>
  <c r="L70" i="14"/>
  <c r="K71" i="14"/>
  <c r="R71" i="14"/>
  <c r="J72" i="14"/>
  <c r="R19" i="14"/>
  <c r="K19" i="14"/>
  <c r="L18" i="14"/>
  <c r="J20" i="14"/>
  <c r="S69" i="14"/>
  <c r="W69" i="14" s="1"/>
  <c r="S17" i="14"/>
  <c r="W17" i="14" s="1"/>
  <c r="S42" i="14"/>
  <c r="W42" i="14" s="1"/>
  <c r="R68" i="10"/>
  <c r="K68" i="10"/>
  <c r="L67" i="10"/>
  <c r="J69" i="10"/>
  <c r="L18" i="10"/>
  <c r="R19" i="10"/>
  <c r="K19" i="10"/>
  <c r="J20" i="10"/>
  <c r="L43" i="10"/>
  <c r="K44" i="10"/>
  <c r="R44" i="10"/>
  <c r="J45" i="10"/>
  <c r="S17" i="10"/>
  <c r="W17" i="10" s="1"/>
  <c r="S66" i="10"/>
  <c r="W66" i="10" s="1"/>
  <c r="S42" i="10"/>
  <c r="W42" i="10" s="1"/>
  <c r="K46" i="12"/>
  <c r="R46" i="12"/>
  <c r="L45" i="12"/>
  <c r="J47" i="12"/>
  <c r="R18" i="12"/>
  <c r="K18" i="12"/>
  <c r="L17" i="12"/>
  <c r="J19" i="12"/>
  <c r="S16" i="12"/>
  <c r="W16" i="12" s="1"/>
  <c r="S67" i="12"/>
  <c r="W67" i="12" s="1"/>
  <c r="L68" i="12"/>
  <c r="R69" i="12"/>
  <c r="K69" i="12"/>
  <c r="J70" i="12"/>
  <c r="S44" i="12"/>
  <c r="W44" i="12" s="1"/>
  <c r="R44" i="11"/>
  <c r="L43" i="11"/>
  <c r="K44" i="11"/>
  <c r="J45" i="11"/>
  <c r="L18" i="11"/>
  <c r="R19" i="11"/>
  <c r="K19" i="11"/>
  <c r="J20" i="11"/>
  <c r="L66" i="11"/>
  <c r="R67" i="11"/>
  <c r="K67" i="11"/>
  <c r="J68" i="11"/>
  <c r="S42" i="11"/>
  <c r="W42" i="11" s="1"/>
  <c r="S17" i="11"/>
  <c r="W17" i="11" s="1"/>
  <c r="S65" i="11"/>
  <c r="W65" i="11" s="1"/>
  <c r="R18" i="9"/>
  <c r="K18" i="9"/>
  <c r="L17" i="9"/>
  <c r="J19" i="9"/>
  <c r="L70" i="9"/>
  <c r="K71" i="9"/>
  <c r="R71" i="9"/>
  <c r="J72" i="9"/>
  <c r="L43" i="9"/>
  <c r="K44" i="9"/>
  <c r="R44" i="9"/>
  <c r="J45" i="9"/>
  <c r="S16" i="9"/>
  <c r="W16" i="9" s="1"/>
  <c r="S69" i="9"/>
  <c r="W69" i="9" s="1"/>
  <c r="S42" i="9"/>
  <c r="W42" i="9" s="1"/>
  <c r="S17" i="8"/>
  <c r="W17" i="8" s="1"/>
  <c r="L66" i="8"/>
  <c r="R67" i="8"/>
  <c r="K67" i="8"/>
  <c r="J68" i="8"/>
  <c r="R19" i="8"/>
  <c r="K19" i="8"/>
  <c r="L18" i="8"/>
  <c r="J20" i="8"/>
  <c r="K44" i="8"/>
  <c r="R44" i="8"/>
  <c r="L43" i="8"/>
  <c r="J45" i="8"/>
  <c r="S65" i="8"/>
  <c r="W65" i="8" s="1"/>
  <c r="S42" i="8"/>
  <c r="W42" i="8" s="1"/>
  <c r="S16" i="7"/>
  <c r="W16" i="7" s="1"/>
  <c r="S43" i="7"/>
  <c r="W43" i="7" s="1"/>
  <c r="L44" i="7"/>
  <c r="R45" i="7"/>
  <c r="K45" i="7"/>
  <c r="J46" i="7"/>
  <c r="L66" i="7"/>
  <c r="R67" i="7"/>
  <c r="K67" i="7"/>
  <c r="J68" i="7"/>
  <c r="K18" i="7"/>
  <c r="L17" i="7"/>
  <c r="R18" i="7"/>
  <c r="J19" i="7"/>
  <c r="S65" i="7"/>
  <c r="W65" i="7" s="1"/>
  <c r="L66" i="6"/>
  <c r="R67" i="6"/>
  <c r="K67" i="6"/>
  <c r="J68" i="6"/>
  <c r="K21" i="6"/>
  <c r="L20" i="6"/>
  <c r="R21" i="6"/>
  <c r="J22" i="6"/>
  <c r="S65" i="6"/>
  <c r="W65" i="6" s="1"/>
  <c r="S19" i="6"/>
  <c r="W19" i="6" s="1"/>
  <c r="L43" i="6"/>
  <c r="R44" i="6"/>
  <c r="K44" i="6"/>
  <c r="J45" i="6"/>
  <c r="S42" i="6"/>
  <c r="W42" i="6" s="1"/>
  <c r="S17" i="5"/>
  <c r="W17" i="5" s="1"/>
  <c r="R19" i="5"/>
  <c r="K19" i="5"/>
  <c r="L18" i="5"/>
  <c r="J20" i="5"/>
  <c r="L44" i="5"/>
  <c r="R45" i="5"/>
  <c r="K45" i="5"/>
  <c r="J46" i="5"/>
  <c r="R68" i="5"/>
  <c r="K68" i="5"/>
  <c r="L67" i="5"/>
  <c r="J69" i="5"/>
  <c r="S43" i="5"/>
  <c r="W43" i="5" s="1"/>
  <c r="S66" i="5"/>
  <c r="W66" i="5" s="1"/>
  <c r="S17" i="20" l="1"/>
  <c r="W17" i="20" s="1"/>
  <c r="L18" i="20"/>
  <c r="R19" i="20"/>
  <c r="K19" i="20"/>
  <c r="J20" i="20"/>
  <c r="K71" i="20"/>
  <c r="L70" i="20"/>
  <c r="R71" i="20"/>
  <c r="J72" i="20"/>
  <c r="L45" i="20"/>
  <c r="R46" i="20"/>
  <c r="K46" i="20"/>
  <c r="J47" i="20"/>
  <c r="S69" i="20"/>
  <c r="W69" i="20" s="1"/>
  <c r="S44" i="20"/>
  <c r="W44" i="20" s="1"/>
  <c r="L68" i="18"/>
  <c r="S68" i="18" s="1"/>
  <c r="W68" i="18" s="1"/>
  <c r="R69" i="18"/>
  <c r="K69" i="18"/>
  <c r="J70" i="18"/>
  <c r="R46" i="18"/>
  <c r="L45" i="18"/>
  <c r="K46" i="18"/>
  <c r="J47" i="18"/>
  <c r="S44" i="18"/>
  <c r="W44" i="18" s="1"/>
  <c r="K21" i="18"/>
  <c r="R21" i="18"/>
  <c r="L20" i="18"/>
  <c r="J22" i="18"/>
  <c r="S19" i="18"/>
  <c r="W19" i="18" s="1"/>
  <c r="R20" i="17"/>
  <c r="K20" i="17"/>
  <c r="L19" i="17"/>
  <c r="J21" i="17"/>
  <c r="L68" i="17"/>
  <c r="R69" i="17"/>
  <c r="K69" i="17"/>
  <c r="J70" i="17"/>
  <c r="K45" i="17"/>
  <c r="R45" i="17"/>
  <c r="L44" i="17"/>
  <c r="J46" i="17"/>
  <c r="S18" i="17"/>
  <c r="W18" i="17" s="1"/>
  <c r="S67" i="17"/>
  <c r="W67" i="17" s="1"/>
  <c r="S43" i="17"/>
  <c r="W43" i="17" s="1"/>
  <c r="S66" i="16"/>
  <c r="W66" i="16" s="1"/>
  <c r="S42" i="16"/>
  <c r="W42" i="16" s="1"/>
  <c r="S21" i="16"/>
  <c r="W21" i="16" s="1"/>
  <c r="L43" i="16"/>
  <c r="R44" i="16"/>
  <c r="K44" i="16"/>
  <c r="J45" i="16"/>
  <c r="S22" i="16"/>
  <c r="W22" i="16" s="1"/>
  <c r="X22" i="16" s="1"/>
  <c r="M22" i="16"/>
  <c r="N22" i="16" s="1"/>
  <c r="T22" i="16" s="1"/>
  <c r="L67" i="16"/>
  <c r="R68" i="16"/>
  <c r="K68" i="16"/>
  <c r="J69" i="16"/>
  <c r="R20" i="14"/>
  <c r="K20" i="14"/>
  <c r="L19" i="14"/>
  <c r="J21" i="14"/>
  <c r="R72" i="14"/>
  <c r="K72" i="14"/>
  <c r="L72" i="14" s="1"/>
  <c r="L71" i="14"/>
  <c r="L44" i="14"/>
  <c r="R45" i="14"/>
  <c r="K45" i="14"/>
  <c r="J46" i="14"/>
  <c r="S18" i="14"/>
  <c r="W18" i="14" s="1"/>
  <c r="S70" i="14"/>
  <c r="W70" i="14" s="1"/>
  <c r="S43" i="14"/>
  <c r="W43" i="14" s="1"/>
  <c r="L68" i="10"/>
  <c r="R69" i="10"/>
  <c r="K69" i="10"/>
  <c r="J70" i="10"/>
  <c r="L19" i="10"/>
  <c r="R20" i="10"/>
  <c r="K20" i="10"/>
  <c r="J21" i="10"/>
  <c r="S67" i="10"/>
  <c r="W67" i="10" s="1"/>
  <c r="L44" i="10"/>
  <c r="K45" i="10"/>
  <c r="R45" i="10"/>
  <c r="J46" i="10"/>
  <c r="S43" i="10"/>
  <c r="W43" i="10" s="1"/>
  <c r="S18" i="10"/>
  <c r="W18" i="10" s="1"/>
  <c r="R70" i="12"/>
  <c r="K70" i="12"/>
  <c r="L69" i="12"/>
  <c r="J71" i="12"/>
  <c r="R19" i="12"/>
  <c r="K19" i="12"/>
  <c r="L18" i="12"/>
  <c r="J20" i="12"/>
  <c r="R47" i="12"/>
  <c r="K47" i="12"/>
  <c r="L47" i="12" s="1"/>
  <c r="L46" i="12"/>
  <c r="S17" i="12"/>
  <c r="W17" i="12" s="1"/>
  <c r="S45" i="12"/>
  <c r="W45" i="12" s="1"/>
  <c r="S68" i="12"/>
  <c r="W68" i="12" s="1"/>
  <c r="L67" i="11"/>
  <c r="R68" i="11"/>
  <c r="K68" i="11"/>
  <c r="J69" i="11"/>
  <c r="L19" i="11"/>
  <c r="R20" i="11"/>
  <c r="K20" i="11"/>
  <c r="J21" i="11"/>
  <c r="R45" i="11"/>
  <c r="K45" i="11"/>
  <c r="L44" i="11"/>
  <c r="J46" i="11"/>
  <c r="S43" i="11"/>
  <c r="W43" i="11" s="1"/>
  <c r="S66" i="11"/>
  <c r="W66" i="11" s="1"/>
  <c r="S18" i="11"/>
  <c r="W18" i="11" s="1"/>
  <c r="L44" i="9"/>
  <c r="K45" i="9"/>
  <c r="R45" i="9"/>
  <c r="J46" i="9"/>
  <c r="R72" i="9"/>
  <c r="L71" i="9"/>
  <c r="K72" i="9"/>
  <c r="L72" i="9" s="1"/>
  <c r="R19" i="9"/>
  <c r="K19" i="9"/>
  <c r="L18" i="9"/>
  <c r="J20" i="9"/>
  <c r="S17" i="9"/>
  <c r="W17" i="9" s="1"/>
  <c r="S43" i="9"/>
  <c r="W43" i="9" s="1"/>
  <c r="S70" i="9"/>
  <c r="W70" i="9" s="1"/>
  <c r="S66" i="8"/>
  <c r="W66" i="8" s="1"/>
  <c r="L44" i="8"/>
  <c r="R45" i="8"/>
  <c r="K45" i="8"/>
  <c r="J46" i="8"/>
  <c r="R20" i="8"/>
  <c r="K20" i="8"/>
  <c r="L19" i="8"/>
  <c r="J21" i="8"/>
  <c r="R68" i="8"/>
  <c r="K68" i="8"/>
  <c r="L67" i="8"/>
  <c r="J69" i="8"/>
  <c r="S43" i="8"/>
  <c r="W43" i="8" s="1"/>
  <c r="S18" i="8"/>
  <c r="W18" i="8" s="1"/>
  <c r="S17" i="7"/>
  <c r="W17" i="7" s="1"/>
  <c r="R19" i="7"/>
  <c r="K19" i="7"/>
  <c r="L18" i="7"/>
  <c r="J20" i="7"/>
  <c r="R68" i="7"/>
  <c r="K68" i="7"/>
  <c r="L67" i="7"/>
  <c r="J69" i="7"/>
  <c r="K46" i="7"/>
  <c r="R46" i="7"/>
  <c r="L45" i="7"/>
  <c r="J47" i="7"/>
  <c r="S66" i="7"/>
  <c r="W66" i="7" s="1"/>
  <c r="S44" i="7"/>
  <c r="W44" i="7" s="1"/>
  <c r="L44" i="6"/>
  <c r="R45" i="6"/>
  <c r="K45" i="6"/>
  <c r="J46" i="6"/>
  <c r="L21" i="6"/>
  <c r="K22" i="6"/>
  <c r="L22" i="6" s="1"/>
  <c r="R22" i="6"/>
  <c r="R68" i="6"/>
  <c r="K68" i="6"/>
  <c r="L67" i="6"/>
  <c r="J69" i="6"/>
  <c r="S20" i="6"/>
  <c r="W20" i="6" s="1"/>
  <c r="S43" i="6"/>
  <c r="W43" i="6" s="1"/>
  <c r="S66" i="6"/>
  <c r="W66" i="6" s="1"/>
  <c r="S44" i="5"/>
  <c r="W44" i="5" s="1"/>
  <c r="L68" i="5"/>
  <c r="R69" i="5"/>
  <c r="K69" i="5"/>
  <c r="J70" i="5"/>
  <c r="R46" i="5"/>
  <c r="L45" i="5"/>
  <c r="K46" i="5"/>
  <c r="J47" i="5"/>
  <c r="R20" i="5"/>
  <c r="K20" i="5"/>
  <c r="L19" i="5"/>
  <c r="J21" i="5"/>
  <c r="S67" i="5"/>
  <c r="W67" i="5" s="1"/>
  <c r="S18" i="5"/>
  <c r="W18" i="5" s="1"/>
  <c r="L71" i="20" l="1"/>
  <c r="R72" i="20"/>
  <c r="K72" i="20"/>
  <c r="L72" i="20" s="1"/>
  <c r="S70" i="20"/>
  <c r="W70" i="20" s="1"/>
  <c r="S45" i="20"/>
  <c r="W45" i="20" s="1"/>
  <c r="K20" i="20"/>
  <c r="L19" i="20"/>
  <c r="R20" i="20"/>
  <c r="J21" i="20"/>
  <c r="S18" i="20"/>
  <c r="W18" i="20" s="1"/>
  <c r="R47" i="20"/>
  <c r="K47" i="20"/>
  <c r="L47" i="20" s="1"/>
  <c r="L46" i="20"/>
  <c r="R70" i="18"/>
  <c r="K70" i="18"/>
  <c r="L69" i="18"/>
  <c r="S69" i="18" s="1"/>
  <c r="W69" i="18" s="1"/>
  <c r="J71" i="18"/>
  <c r="R47" i="18"/>
  <c r="K47" i="18"/>
  <c r="L47" i="18" s="1"/>
  <c r="L46" i="18"/>
  <c r="K22" i="18"/>
  <c r="L22" i="18" s="1"/>
  <c r="L21" i="18"/>
  <c r="R22" i="18"/>
  <c r="S45" i="18"/>
  <c r="W45" i="18" s="1"/>
  <c r="S20" i="18"/>
  <c r="W20" i="18" s="1"/>
  <c r="R70" i="17"/>
  <c r="K70" i="17"/>
  <c r="L69" i="17"/>
  <c r="J71" i="17"/>
  <c r="S44" i="17"/>
  <c r="W44" i="17" s="1"/>
  <c r="S19" i="17"/>
  <c r="W19" i="17" s="1"/>
  <c r="L45" i="17"/>
  <c r="R46" i="17"/>
  <c r="K46" i="17"/>
  <c r="J47" i="17"/>
  <c r="R21" i="17"/>
  <c r="K21" i="17"/>
  <c r="L20" i="17"/>
  <c r="J22" i="17"/>
  <c r="S68" i="17"/>
  <c r="W68" i="17" s="1"/>
  <c r="L68" i="16"/>
  <c r="R69" i="16"/>
  <c r="K69" i="16"/>
  <c r="J70" i="16"/>
  <c r="Y22" i="16"/>
  <c r="Z22" i="16" s="1"/>
  <c r="X21" i="16"/>
  <c r="S43" i="16"/>
  <c r="W43" i="16" s="1"/>
  <c r="R45" i="16"/>
  <c r="K45" i="16"/>
  <c r="L44" i="16"/>
  <c r="J46" i="16"/>
  <c r="M21" i="16"/>
  <c r="S67" i="16"/>
  <c r="W67" i="16" s="1"/>
  <c r="S44" i="14"/>
  <c r="W44" i="14" s="1"/>
  <c r="R21" i="14"/>
  <c r="K21" i="14"/>
  <c r="L20" i="14"/>
  <c r="J22" i="14"/>
  <c r="L45" i="14"/>
  <c r="K46" i="14"/>
  <c r="R46" i="14"/>
  <c r="J47" i="14"/>
  <c r="S71" i="14"/>
  <c r="W71" i="14" s="1"/>
  <c r="S19" i="14"/>
  <c r="W19" i="14" s="1"/>
  <c r="M72" i="14"/>
  <c r="N72" i="14" s="1"/>
  <c r="T72" i="14" s="1"/>
  <c r="S72" i="14"/>
  <c r="W72" i="14" s="1"/>
  <c r="X72" i="14" s="1"/>
  <c r="L20" i="10"/>
  <c r="R21" i="10"/>
  <c r="K21" i="10"/>
  <c r="J22" i="10"/>
  <c r="R70" i="10"/>
  <c r="K70" i="10"/>
  <c r="L69" i="10"/>
  <c r="J71" i="10"/>
  <c r="S44" i="10"/>
  <c r="W44" i="10" s="1"/>
  <c r="L45" i="10"/>
  <c r="K46" i="10"/>
  <c r="R46" i="10"/>
  <c r="J47" i="10"/>
  <c r="S19" i="10"/>
  <c r="W19" i="10" s="1"/>
  <c r="S68" i="10"/>
  <c r="W68" i="10" s="1"/>
  <c r="S46" i="12"/>
  <c r="W46" i="12" s="1"/>
  <c r="S18" i="12"/>
  <c r="W18" i="12" s="1"/>
  <c r="S69" i="12"/>
  <c r="W69" i="12" s="1"/>
  <c r="K20" i="12"/>
  <c r="R20" i="12"/>
  <c r="L19" i="12"/>
  <c r="J21" i="12"/>
  <c r="M47" i="12"/>
  <c r="N47" i="12" s="1"/>
  <c r="T47" i="12" s="1"/>
  <c r="S47" i="12"/>
  <c r="W47" i="12" s="1"/>
  <c r="X47" i="12" s="1"/>
  <c r="L70" i="12"/>
  <c r="K71" i="12"/>
  <c r="R71" i="12"/>
  <c r="J72" i="12"/>
  <c r="R21" i="11"/>
  <c r="L20" i="11"/>
  <c r="K21" i="11"/>
  <c r="J22" i="11"/>
  <c r="L68" i="11"/>
  <c r="R69" i="11"/>
  <c r="K69" i="11"/>
  <c r="J70" i="11"/>
  <c r="R46" i="11"/>
  <c r="K46" i="11"/>
  <c r="L45" i="11"/>
  <c r="J47" i="11"/>
  <c r="S44" i="11"/>
  <c r="W44" i="11" s="1"/>
  <c r="S19" i="11"/>
  <c r="W19" i="11" s="1"/>
  <c r="S67" i="11"/>
  <c r="W67" i="11" s="1"/>
  <c r="R46" i="9"/>
  <c r="L45" i="9"/>
  <c r="K46" i="9"/>
  <c r="J47" i="9"/>
  <c r="M72" i="9"/>
  <c r="N72" i="9" s="1"/>
  <c r="T72" i="9" s="1"/>
  <c r="S72" i="9"/>
  <c r="W72" i="9" s="1"/>
  <c r="X72" i="9" s="1"/>
  <c r="S18" i="9"/>
  <c r="W18" i="9" s="1"/>
  <c r="S71" i="9"/>
  <c r="W71" i="9" s="1"/>
  <c r="R20" i="9"/>
  <c r="K20" i="9"/>
  <c r="L19" i="9"/>
  <c r="J21" i="9"/>
  <c r="S44" i="9"/>
  <c r="W44" i="9" s="1"/>
  <c r="S44" i="8"/>
  <c r="W44" i="8" s="1"/>
  <c r="L68" i="8"/>
  <c r="R69" i="8"/>
  <c r="K69" i="8"/>
  <c r="J70" i="8"/>
  <c r="R21" i="8"/>
  <c r="K21" i="8"/>
  <c r="L20" i="8"/>
  <c r="J22" i="8"/>
  <c r="L45" i="8"/>
  <c r="R46" i="8"/>
  <c r="K46" i="8"/>
  <c r="J47" i="8"/>
  <c r="S67" i="8"/>
  <c r="W67" i="8" s="1"/>
  <c r="S19" i="8"/>
  <c r="W19" i="8" s="1"/>
  <c r="R47" i="7"/>
  <c r="K47" i="7"/>
  <c r="L47" i="7" s="1"/>
  <c r="L46" i="7"/>
  <c r="L68" i="7"/>
  <c r="R69" i="7"/>
  <c r="K69" i="7"/>
  <c r="J70" i="7"/>
  <c r="R20" i="7"/>
  <c r="K20" i="7"/>
  <c r="L19" i="7"/>
  <c r="J21" i="7"/>
  <c r="S45" i="7"/>
  <c r="W45" i="7" s="1"/>
  <c r="S67" i="7"/>
  <c r="W67" i="7" s="1"/>
  <c r="S18" i="7"/>
  <c r="W18" i="7" s="1"/>
  <c r="K46" i="6"/>
  <c r="L45" i="6"/>
  <c r="R46" i="6"/>
  <c r="J47" i="6"/>
  <c r="L68" i="6"/>
  <c r="R69" i="6"/>
  <c r="K69" i="6"/>
  <c r="J70" i="6"/>
  <c r="S67" i="6"/>
  <c r="W67" i="6" s="1"/>
  <c r="M22" i="6"/>
  <c r="N22" i="6" s="1"/>
  <c r="T22" i="6" s="1"/>
  <c r="S22" i="6"/>
  <c r="W22" i="6" s="1"/>
  <c r="X22" i="6" s="1"/>
  <c r="S21" i="6"/>
  <c r="W21" i="6" s="1"/>
  <c r="S44" i="6"/>
  <c r="W44" i="6" s="1"/>
  <c r="S45" i="5"/>
  <c r="W45" i="5" s="1"/>
  <c r="S68" i="5"/>
  <c r="W68" i="5" s="1"/>
  <c r="R21" i="5"/>
  <c r="K21" i="5"/>
  <c r="L20" i="5"/>
  <c r="J22" i="5"/>
  <c r="K47" i="5"/>
  <c r="L47" i="5" s="1"/>
  <c r="R47" i="5"/>
  <c r="L46" i="5"/>
  <c r="R70" i="5"/>
  <c r="K70" i="5"/>
  <c r="L69" i="5"/>
  <c r="J71" i="5"/>
  <c r="S19" i="5"/>
  <c r="W19" i="5" s="1"/>
  <c r="L20" i="20" l="1"/>
  <c r="R21" i="20"/>
  <c r="K21" i="20"/>
  <c r="J22" i="20"/>
  <c r="S19" i="20"/>
  <c r="W19" i="20" s="1"/>
  <c r="S46" i="20"/>
  <c r="W46" i="20" s="1"/>
  <c r="M47" i="20"/>
  <c r="N47" i="20" s="1"/>
  <c r="T47" i="20" s="1"/>
  <c r="S47" i="20"/>
  <c r="W47" i="20" s="1"/>
  <c r="X47" i="20" s="1"/>
  <c r="S72" i="20"/>
  <c r="W72" i="20" s="1"/>
  <c r="X72" i="20" s="1"/>
  <c r="M72" i="20"/>
  <c r="N72" i="20" s="1"/>
  <c r="T72" i="20" s="1"/>
  <c r="S71" i="20"/>
  <c r="W71" i="20" s="1"/>
  <c r="R71" i="18"/>
  <c r="K71" i="18"/>
  <c r="L70" i="18"/>
  <c r="S70" i="18" s="1"/>
  <c r="W70" i="18" s="1"/>
  <c r="J72" i="18"/>
  <c r="S46" i="18"/>
  <c r="W46" i="18" s="1"/>
  <c r="M22" i="18"/>
  <c r="N22" i="18" s="1"/>
  <c r="T22" i="18" s="1"/>
  <c r="S22" i="18"/>
  <c r="W22" i="18" s="1"/>
  <c r="X22" i="18" s="1"/>
  <c r="S47" i="18"/>
  <c r="W47" i="18" s="1"/>
  <c r="X47" i="18" s="1"/>
  <c r="M47" i="18"/>
  <c r="N47" i="18" s="1"/>
  <c r="T47" i="18" s="1"/>
  <c r="S21" i="18"/>
  <c r="W21" i="18" s="1"/>
  <c r="S69" i="17"/>
  <c r="W69" i="17" s="1"/>
  <c r="R22" i="17"/>
  <c r="K22" i="17"/>
  <c r="L22" i="17" s="1"/>
  <c r="L21" i="17"/>
  <c r="R47" i="17"/>
  <c r="K47" i="17"/>
  <c r="L47" i="17" s="1"/>
  <c r="L46" i="17"/>
  <c r="L70" i="17"/>
  <c r="R71" i="17"/>
  <c r="K71" i="17"/>
  <c r="J72" i="17"/>
  <c r="S20" i="17"/>
  <c r="W20" i="17" s="1"/>
  <c r="S45" i="17"/>
  <c r="W45" i="17" s="1"/>
  <c r="S44" i="16"/>
  <c r="W44" i="16" s="1"/>
  <c r="L69" i="16"/>
  <c r="R70" i="16"/>
  <c r="K70" i="16"/>
  <c r="J71" i="16"/>
  <c r="X20" i="16"/>
  <c r="Y21" i="16"/>
  <c r="N21" i="16"/>
  <c r="T21" i="16" s="1"/>
  <c r="M20" i="16"/>
  <c r="L45" i="16"/>
  <c r="R46" i="16"/>
  <c r="K46" i="16"/>
  <c r="J47" i="16"/>
  <c r="S68" i="16"/>
  <c r="W68" i="16" s="1"/>
  <c r="Y72" i="14"/>
  <c r="Z72" i="14" s="1"/>
  <c r="X71" i="14"/>
  <c r="M71" i="14"/>
  <c r="S45" i="14"/>
  <c r="W45" i="14" s="1"/>
  <c r="L46" i="14"/>
  <c r="K47" i="14"/>
  <c r="L47" i="14" s="1"/>
  <c r="R47" i="14"/>
  <c r="R22" i="14"/>
  <c r="K22" i="14"/>
  <c r="L22" i="14" s="1"/>
  <c r="L21" i="14"/>
  <c r="S20" i="14"/>
  <c r="W20" i="14" s="1"/>
  <c r="L70" i="10"/>
  <c r="R71" i="10"/>
  <c r="K71" i="10"/>
  <c r="J72" i="10"/>
  <c r="S45" i="10"/>
  <c r="W45" i="10" s="1"/>
  <c r="R47" i="10"/>
  <c r="K47" i="10"/>
  <c r="L47" i="10" s="1"/>
  <c r="L46" i="10"/>
  <c r="L21" i="10"/>
  <c r="R22" i="10"/>
  <c r="K22" i="10"/>
  <c r="L22" i="10" s="1"/>
  <c r="S69" i="10"/>
  <c r="W69" i="10" s="1"/>
  <c r="S20" i="10"/>
  <c r="W20" i="10" s="1"/>
  <c r="Y47" i="12"/>
  <c r="Z47" i="12" s="1"/>
  <c r="X46" i="12"/>
  <c r="R72" i="12"/>
  <c r="K72" i="12"/>
  <c r="L72" i="12" s="1"/>
  <c r="L71" i="12"/>
  <c r="K21" i="12"/>
  <c r="L20" i="12"/>
  <c r="R21" i="12"/>
  <c r="J22" i="12"/>
  <c r="S70" i="12"/>
  <c r="W70" i="12" s="1"/>
  <c r="S19" i="12"/>
  <c r="W19" i="12" s="1"/>
  <c r="M46" i="12"/>
  <c r="R47" i="11"/>
  <c r="K47" i="11"/>
  <c r="L47" i="11" s="1"/>
  <c r="L46" i="11"/>
  <c r="L69" i="11"/>
  <c r="R70" i="11"/>
  <c r="K70" i="11"/>
  <c r="J71" i="11"/>
  <c r="R22" i="11"/>
  <c r="K22" i="11"/>
  <c r="L22" i="11" s="1"/>
  <c r="L21" i="11"/>
  <c r="S20" i="11"/>
  <c r="W20" i="11" s="1"/>
  <c r="S45" i="11"/>
  <c r="W45" i="11" s="1"/>
  <c r="S68" i="11"/>
  <c r="W68" i="11" s="1"/>
  <c r="M71" i="9"/>
  <c r="M70" i="9" s="1"/>
  <c r="R47" i="9"/>
  <c r="K47" i="9"/>
  <c r="L47" i="9" s="1"/>
  <c r="L46" i="9"/>
  <c r="R21" i="9"/>
  <c r="K21" i="9"/>
  <c r="L20" i="9"/>
  <c r="J22" i="9"/>
  <c r="Y72" i="9"/>
  <c r="Z72" i="9" s="1"/>
  <c r="X71" i="9"/>
  <c r="S45" i="9"/>
  <c r="W45" i="9" s="1"/>
  <c r="S19" i="9"/>
  <c r="W19" i="9" s="1"/>
  <c r="R70" i="8"/>
  <c r="K70" i="8"/>
  <c r="L69" i="8"/>
  <c r="J71" i="8"/>
  <c r="S45" i="8"/>
  <c r="W45" i="8" s="1"/>
  <c r="S68" i="8"/>
  <c r="W68" i="8" s="1"/>
  <c r="R47" i="8"/>
  <c r="K47" i="8"/>
  <c r="L47" i="8" s="1"/>
  <c r="L46" i="8"/>
  <c r="R22" i="8"/>
  <c r="K22" i="8"/>
  <c r="L22" i="8" s="1"/>
  <c r="L21" i="8"/>
  <c r="S20" i="8"/>
  <c r="W20" i="8" s="1"/>
  <c r="S68" i="7"/>
  <c r="W68" i="7" s="1"/>
  <c r="K21" i="7"/>
  <c r="L20" i="7"/>
  <c r="R21" i="7"/>
  <c r="J22" i="7"/>
  <c r="R70" i="7"/>
  <c r="K70" i="7"/>
  <c r="L69" i="7"/>
  <c r="J71" i="7"/>
  <c r="S46" i="7"/>
  <c r="W46" i="7" s="1"/>
  <c r="S19" i="7"/>
  <c r="W19" i="7" s="1"/>
  <c r="S47" i="7"/>
  <c r="W47" i="7" s="1"/>
  <c r="X47" i="7" s="1"/>
  <c r="M47" i="7"/>
  <c r="N47" i="7" s="1"/>
  <c r="T47" i="7" s="1"/>
  <c r="R70" i="6"/>
  <c r="K70" i="6"/>
  <c r="L69" i="6"/>
  <c r="J71" i="6"/>
  <c r="R47" i="6"/>
  <c r="K47" i="6"/>
  <c r="L47" i="6" s="1"/>
  <c r="L46" i="6"/>
  <c r="S45" i="6"/>
  <c r="W45" i="6" s="1"/>
  <c r="Y22" i="6"/>
  <c r="Z22" i="6" s="1"/>
  <c r="X21" i="6"/>
  <c r="M21" i="6"/>
  <c r="S68" i="6"/>
  <c r="W68" i="6" s="1"/>
  <c r="R22" i="5"/>
  <c r="K22" i="5"/>
  <c r="L22" i="5" s="1"/>
  <c r="L21" i="5"/>
  <c r="L70" i="5"/>
  <c r="R71" i="5"/>
  <c r="K71" i="5"/>
  <c r="J72" i="5"/>
  <c r="S46" i="5"/>
  <c r="W46" i="5" s="1"/>
  <c r="S20" i="5"/>
  <c r="W20" i="5" s="1"/>
  <c r="S69" i="5"/>
  <c r="W69" i="5" s="1"/>
  <c r="S47" i="5"/>
  <c r="W47" i="5" s="1"/>
  <c r="X47" i="5" s="1"/>
  <c r="M47" i="5"/>
  <c r="N47" i="5" s="1"/>
  <c r="T47" i="5" s="1"/>
  <c r="M46" i="20" l="1"/>
  <c r="X46" i="20"/>
  <c r="Y47" i="20"/>
  <c r="L21" i="20"/>
  <c r="R22" i="20"/>
  <c r="K22" i="20"/>
  <c r="L22" i="20" s="1"/>
  <c r="Z47" i="20"/>
  <c r="Y72" i="20"/>
  <c r="Z72" i="20" s="1"/>
  <c r="X71" i="20"/>
  <c r="M71" i="20"/>
  <c r="S20" i="20"/>
  <c r="W20" i="20" s="1"/>
  <c r="M21" i="18"/>
  <c r="M20" i="18" s="1"/>
  <c r="K72" i="18"/>
  <c r="L72" i="18" s="1"/>
  <c r="L71" i="18"/>
  <c r="R72" i="18"/>
  <c r="M46" i="18"/>
  <c r="X21" i="18"/>
  <c r="Y22" i="18"/>
  <c r="Z22" i="18" s="1"/>
  <c r="X46" i="18"/>
  <c r="Y47" i="18"/>
  <c r="Z47" i="18" s="1"/>
  <c r="R72" i="17"/>
  <c r="K72" i="17"/>
  <c r="L72" i="17" s="1"/>
  <c r="L71" i="17"/>
  <c r="S46" i="17"/>
  <c r="W46" i="17" s="1"/>
  <c r="S22" i="17"/>
  <c r="W22" i="17" s="1"/>
  <c r="X22" i="17" s="1"/>
  <c r="M22" i="17"/>
  <c r="N22" i="17" s="1"/>
  <c r="T22" i="17" s="1"/>
  <c r="M47" i="17"/>
  <c r="N47" i="17" s="1"/>
  <c r="T47" i="17" s="1"/>
  <c r="S47" i="17"/>
  <c r="W47" i="17" s="1"/>
  <c r="X47" i="17" s="1"/>
  <c r="S70" i="17"/>
  <c r="W70" i="17" s="1"/>
  <c r="S21" i="17"/>
  <c r="W21" i="17" s="1"/>
  <c r="S45" i="16"/>
  <c r="W45" i="16" s="1"/>
  <c r="Y20" i="16"/>
  <c r="X19" i="16"/>
  <c r="S69" i="16"/>
  <c r="W69" i="16" s="1"/>
  <c r="R47" i="16"/>
  <c r="K47" i="16"/>
  <c r="L47" i="16" s="1"/>
  <c r="L46" i="16"/>
  <c r="N20" i="16"/>
  <c r="T20" i="16" s="1"/>
  <c r="Z20" i="16" s="1"/>
  <c r="M19" i="16"/>
  <c r="L70" i="16"/>
  <c r="R71" i="16"/>
  <c r="K71" i="16"/>
  <c r="J72" i="16"/>
  <c r="Z21" i="16"/>
  <c r="S21" i="14"/>
  <c r="W21" i="14" s="1"/>
  <c r="S46" i="14"/>
  <c r="W46" i="14" s="1"/>
  <c r="N71" i="14"/>
  <c r="T71" i="14" s="1"/>
  <c r="M70" i="14"/>
  <c r="X70" i="14"/>
  <c r="Y71" i="14"/>
  <c r="M47" i="14"/>
  <c r="N47" i="14" s="1"/>
  <c r="T47" i="14" s="1"/>
  <c r="S47" i="14"/>
  <c r="W47" i="14" s="1"/>
  <c r="X47" i="14" s="1"/>
  <c r="S22" i="14"/>
  <c r="W22" i="14" s="1"/>
  <c r="X22" i="14" s="1"/>
  <c r="M22" i="14"/>
  <c r="N22" i="14" s="1"/>
  <c r="T22" i="14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R72" i="10"/>
  <c r="K72" i="10"/>
  <c r="L72" i="10" s="1"/>
  <c r="L71" i="10"/>
  <c r="S21" i="10"/>
  <c r="W21" i="10" s="1"/>
  <c r="M21" i="10"/>
  <c r="S46" i="10"/>
  <c r="W46" i="10" s="1"/>
  <c r="S70" i="10"/>
  <c r="W70" i="10" s="1"/>
  <c r="S71" i="12"/>
  <c r="W71" i="12" s="1"/>
  <c r="S20" i="12"/>
  <c r="W20" i="12" s="1"/>
  <c r="R22" i="12"/>
  <c r="K22" i="12"/>
  <c r="L22" i="12" s="1"/>
  <c r="L21" i="12"/>
  <c r="Y46" i="12"/>
  <c r="X45" i="12"/>
  <c r="N46" i="12"/>
  <c r="T46" i="12" s="1"/>
  <c r="M45" i="12"/>
  <c r="M72" i="12"/>
  <c r="N72" i="12" s="1"/>
  <c r="T72" i="12" s="1"/>
  <c r="S72" i="12"/>
  <c r="W72" i="12" s="1"/>
  <c r="X72" i="12" s="1"/>
  <c r="S69" i="11"/>
  <c r="W69" i="11" s="1"/>
  <c r="S46" i="11"/>
  <c r="W46" i="11" s="1"/>
  <c r="L70" i="11"/>
  <c r="R71" i="11"/>
  <c r="K71" i="11"/>
  <c r="J72" i="11"/>
  <c r="S21" i="11"/>
  <c r="W21" i="11" s="1"/>
  <c r="M47" i="11"/>
  <c r="N47" i="11" s="1"/>
  <c r="T47" i="11" s="1"/>
  <c r="S47" i="11"/>
  <c r="W47" i="11" s="1"/>
  <c r="X47" i="11" s="1"/>
  <c r="S22" i="11"/>
  <c r="W22" i="11" s="1"/>
  <c r="X22" i="11" s="1"/>
  <c r="M22" i="11"/>
  <c r="N22" i="11" s="1"/>
  <c r="T22" i="11" s="1"/>
  <c r="N71" i="9"/>
  <c r="T71" i="9" s="1"/>
  <c r="S46" i="9"/>
  <c r="W46" i="9" s="1"/>
  <c r="X70" i="9"/>
  <c r="Y71" i="9"/>
  <c r="N70" i="9"/>
  <c r="T70" i="9" s="1"/>
  <c r="M69" i="9"/>
  <c r="R22" i="9"/>
  <c r="K22" i="9"/>
  <c r="L22" i="9" s="1"/>
  <c r="L21" i="9"/>
  <c r="S20" i="9"/>
  <c r="W20" i="9" s="1"/>
  <c r="M47" i="9"/>
  <c r="N47" i="9" s="1"/>
  <c r="T47" i="9" s="1"/>
  <c r="S47" i="9"/>
  <c r="W47" i="9" s="1"/>
  <c r="X47" i="9" s="1"/>
  <c r="M46" i="5"/>
  <c r="M45" i="5" s="1"/>
  <c r="L70" i="8"/>
  <c r="R71" i="8"/>
  <c r="K71" i="8"/>
  <c r="J72" i="8"/>
  <c r="S46" i="8"/>
  <c r="W46" i="8" s="1"/>
  <c r="S69" i="8"/>
  <c r="W69" i="8" s="1"/>
  <c r="S21" i="8"/>
  <c r="W21" i="8" s="1"/>
  <c r="M47" i="8"/>
  <c r="N47" i="8" s="1"/>
  <c r="T47" i="8" s="1"/>
  <c r="S47" i="8"/>
  <c r="W47" i="8" s="1"/>
  <c r="X47" i="8" s="1"/>
  <c r="S22" i="8"/>
  <c r="W22" i="8" s="1"/>
  <c r="X22" i="8" s="1"/>
  <c r="M22" i="8"/>
  <c r="N22" i="8" s="1"/>
  <c r="T22" i="8" s="1"/>
  <c r="S20" i="7"/>
  <c r="W20" i="7" s="1"/>
  <c r="X46" i="7"/>
  <c r="Y47" i="7"/>
  <c r="Z47" i="7" s="1"/>
  <c r="M46" i="7"/>
  <c r="R22" i="7"/>
  <c r="K22" i="7"/>
  <c r="L22" i="7" s="1"/>
  <c r="L21" i="7"/>
  <c r="L70" i="7"/>
  <c r="R71" i="7"/>
  <c r="K71" i="7"/>
  <c r="J72" i="7"/>
  <c r="S69" i="7"/>
  <c r="W69" i="7" s="1"/>
  <c r="Y21" i="6"/>
  <c r="X20" i="6"/>
  <c r="L70" i="6"/>
  <c r="R71" i="6"/>
  <c r="K71" i="6"/>
  <c r="J72" i="6"/>
  <c r="S46" i="6"/>
  <c r="W46" i="6" s="1"/>
  <c r="S69" i="6"/>
  <c r="W69" i="6" s="1"/>
  <c r="S47" i="6"/>
  <c r="W47" i="6" s="1"/>
  <c r="X47" i="6" s="1"/>
  <c r="M47" i="6"/>
  <c r="N47" i="6" s="1"/>
  <c r="T47" i="6" s="1"/>
  <c r="N21" i="6"/>
  <c r="T21" i="6" s="1"/>
  <c r="Z21" i="6" s="1"/>
  <c r="M20" i="6"/>
  <c r="S70" i="5"/>
  <c r="W70" i="5" s="1"/>
  <c r="R72" i="5"/>
  <c r="L71" i="5"/>
  <c r="K72" i="5"/>
  <c r="L72" i="5" s="1"/>
  <c r="S21" i="5"/>
  <c r="W21" i="5" s="1"/>
  <c r="X46" i="5"/>
  <c r="Y47" i="5"/>
  <c r="Z47" i="5" s="1"/>
  <c r="M22" i="5"/>
  <c r="N22" i="5" s="1"/>
  <c r="T22" i="5" s="1"/>
  <c r="S22" i="5"/>
  <c r="W22" i="5" s="1"/>
  <c r="X22" i="5" s="1"/>
  <c r="N21" i="18" l="1"/>
  <c r="T21" i="18" s="1"/>
  <c r="N71" i="20"/>
  <c r="T71" i="20" s="1"/>
  <c r="M70" i="20"/>
  <c r="X70" i="20"/>
  <c r="Y71" i="20"/>
  <c r="N46" i="20"/>
  <c r="T46" i="20" s="1"/>
  <c r="M45" i="20"/>
  <c r="S22" i="20"/>
  <c r="W22" i="20" s="1"/>
  <c r="X22" i="20" s="1"/>
  <c r="M22" i="20"/>
  <c r="N22" i="20" s="1"/>
  <c r="T22" i="20" s="1"/>
  <c r="S21" i="20"/>
  <c r="W21" i="20" s="1"/>
  <c r="M21" i="20"/>
  <c r="X45" i="20"/>
  <c r="Y46" i="20"/>
  <c r="S71" i="18"/>
  <c r="W71" i="18" s="1"/>
  <c r="S72" i="18"/>
  <c r="W72" i="18" s="1"/>
  <c r="X72" i="18" s="1"/>
  <c r="M72" i="18"/>
  <c r="N72" i="18" s="1"/>
  <c r="T72" i="18" s="1"/>
  <c r="X20" i="18"/>
  <c r="Y21" i="18"/>
  <c r="Z21" i="18" s="1"/>
  <c r="N46" i="18"/>
  <c r="T46" i="18" s="1"/>
  <c r="M45" i="18"/>
  <c r="X45" i="18"/>
  <c r="Y46" i="18"/>
  <c r="N20" i="18"/>
  <c r="T20" i="18" s="1"/>
  <c r="M19" i="18"/>
  <c r="M46" i="17"/>
  <c r="S71" i="17"/>
  <c r="W71" i="17" s="1"/>
  <c r="Y22" i="17"/>
  <c r="Z22" i="17" s="1"/>
  <c r="X21" i="17"/>
  <c r="M72" i="17"/>
  <c r="N72" i="17" s="1"/>
  <c r="T72" i="17" s="1"/>
  <c r="S72" i="17"/>
  <c r="W72" i="17" s="1"/>
  <c r="X72" i="17" s="1"/>
  <c r="M21" i="17"/>
  <c r="Y47" i="17"/>
  <c r="Z47" i="17" s="1"/>
  <c r="X46" i="17"/>
  <c r="S70" i="16"/>
  <c r="W70" i="16" s="1"/>
  <c r="M47" i="16"/>
  <c r="N47" i="16" s="1"/>
  <c r="T47" i="16" s="1"/>
  <c r="S47" i="16"/>
  <c r="W47" i="16" s="1"/>
  <c r="X47" i="16" s="1"/>
  <c r="Y19" i="16"/>
  <c r="X18" i="16"/>
  <c r="R72" i="16"/>
  <c r="K72" i="16"/>
  <c r="L72" i="16" s="1"/>
  <c r="L71" i="16"/>
  <c r="N19" i="16"/>
  <c r="T19" i="16" s="1"/>
  <c r="Z19" i="16" s="1"/>
  <c r="M18" i="16"/>
  <c r="S46" i="16"/>
  <c r="W46" i="16" s="1"/>
  <c r="M46" i="14"/>
  <c r="N46" i="14" s="1"/>
  <c r="T46" i="14" s="1"/>
  <c r="X21" i="14"/>
  <c r="Y22" i="14"/>
  <c r="Z22" i="14" s="1"/>
  <c r="X69" i="14"/>
  <c r="Y70" i="14"/>
  <c r="Y47" i="14"/>
  <c r="X46" i="14"/>
  <c r="N70" i="14"/>
  <c r="T70" i="14" s="1"/>
  <c r="M69" i="14"/>
  <c r="Z47" i="14"/>
  <c r="Z71" i="14"/>
  <c r="M21" i="14"/>
  <c r="Y22" i="10"/>
  <c r="Z22" i="10" s="1"/>
  <c r="X21" i="10"/>
  <c r="S71" i="10"/>
  <c r="W71" i="10" s="1"/>
  <c r="M46" i="10"/>
  <c r="M72" i="10"/>
  <c r="N72" i="10" s="1"/>
  <c r="T72" i="10" s="1"/>
  <c r="S72" i="10"/>
  <c r="W72" i="10" s="1"/>
  <c r="X72" i="10" s="1"/>
  <c r="Y47" i="10"/>
  <c r="X46" i="10"/>
  <c r="N21" i="10"/>
  <c r="T21" i="10" s="1"/>
  <c r="M20" i="10"/>
  <c r="Z47" i="10"/>
  <c r="N45" i="12"/>
  <c r="T45" i="12" s="1"/>
  <c r="M44" i="12"/>
  <c r="S21" i="12"/>
  <c r="W21" i="12" s="1"/>
  <c r="M21" i="12"/>
  <c r="Z46" i="12"/>
  <c r="S22" i="12"/>
  <c r="W22" i="12" s="1"/>
  <c r="X22" i="12" s="1"/>
  <c r="M22" i="12"/>
  <c r="N22" i="12" s="1"/>
  <c r="T22" i="12" s="1"/>
  <c r="Y72" i="12"/>
  <c r="Z72" i="12" s="1"/>
  <c r="X71" i="12"/>
  <c r="Y45" i="12"/>
  <c r="X44" i="12"/>
  <c r="M71" i="12"/>
  <c r="Y47" i="11"/>
  <c r="Z47" i="11" s="1"/>
  <c r="X46" i="11"/>
  <c r="R72" i="11"/>
  <c r="K72" i="11"/>
  <c r="L72" i="11" s="1"/>
  <c r="L71" i="11"/>
  <c r="M46" i="11"/>
  <c r="Y22" i="11"/>
  <c r="Z22" i="11" s="1"/>
  <c r="X21" i="11"/>
  <c r="M21" i="11"/>
  <c r="S70" i="11"/>
  <c r="W70" i="11" s="1"/>
  <c r="Z71" i="9"/>
  <c r="S22" i="9"/>
  <c r="W22" i="9" s="1"/>
  <c r="X22" i="9" s="1"/>
  <c r="M22" i="9"/>
  <c r="N22" i="9" s="1"/>
  <c r="T22" i="9" s="1"/>
  <c r="X69" i="9"/>
  <c r="Y70" i="9"/>
  <c r="Z70" i="9" s="1"/>
  <c r="X46" i="9"/>
  <c r="Y47" i="9"/>
  <c r="Z47" i="9" s="1"/>
  <c r="N69" i="9"/>
  <c r="T69" i="9" s="1"/>
  <c r="M68" i="9"/>
  <c r="S21" i="9"/>
  <c r="W21" i="9" s="1"/>
  <c r="M46" i="9"/>
  <c r="N46" i="5"/>
  <c r="T46" i="5" s="1"/>
  <c r="Y47" i="8"/>
  <c r="Z47" i="8" s="1"/>
  <c r="X46" i="8"/>
  <c r="R72" i="8"/>
  <c r="K72" i="8"/>
  <c r="L72" i="8" s="1"/>
  <c r="L71" i="8"/>
  <c r="M46" i="8"/>
  <c r="X21" i="8"/>
  <c r="Y22" i="8"/>
  <c r="Z22" i="8" s="1"/>
  <c r="M21" i="8"/>
  <c r="S70" i="8"/>
  <c r="W70" i="8" s="1"/>
  <c r="S22" i="7"/>
  <c r="W22" i="7" s="1"/>
  <c r="X22" i="7" s="1"/>
  <c r="M22" i="7"/>
  <c r="N22" i="7" s="1"/>
  <c r="T22" i="7" s="1"/>
  <c r="Y46" i="7"/>
  <c r="X45" i="7"/>
  <c r="S70" i="7"/>
  <c r="W70" i="7" s="1"/>
  <c r="N46" i="7"/>
  <c r="T46" i="7" s="1"/>
  <c r="M45" i="7"/>
  <c r="R72" i="7"/>
  <c r="K72" i="7"/>
  <c r="L72" i="7" s="1"/>
  <c r="L71" i="7"/>
  <c r="S21" i="7"/>
  <c r="W21" i="7" s="1"/>
  <c r="Y47" i="6"/>
  <c r="Z47" i="6" s="1"/>
  <c r="X46" i="6"/>
  <c r="M46" i="6"/>
  <c r="S70" i="6"/>
  <c r="W70" i="6" s="1"/>
  <c r="N20" i="6"/>
  <c r="T20" i="6" s="1"/>
  <c r="M19" i="6"/>
  <c r="R72" i="6"/>
  <c r="K72" i="6"/>
  <c r="L72" i="6" s="1"/>
  <c r="L71" i="6"/>
  <c r="Y20" i="6"/>
  <c r="X19" i="6"/>
  <c r="M72" i="5"/>
  <c r="N72" i="5" s="1"/>
  <c r="T72" i="5" s="1"/>
  <c r="S72" i="5"/>
  <c r="W72" i="5" s="1"/>
  <c r="X72" i="5" s="1"/>
  <c r="Y46" i="5"/>
  <c r="X45" i="5"/>
  <c r="S71" i="5"/>
  <c r="W71" i="5" s="1"/>
  <c r="Y22" i="5"/>
  <c r="X21" i="5"/>
  <c r="M21" i="5"/>
  <c r="N45" i="5"/>
  <c r="T45" i="5" s="1"/>
  <c r="M44" i="5"/>
  <c r="Z22" i="5"/>
  <c r="N45" i="20" l="1"/>
  <c r="T45" i="20" s="1"/>
  <c r="M44" i="20"/>
  <c r="N70" i="20"/>
  <c r="T70" i="20" s="1"/>
  <c r="M69" i="20"/>
  <c r="Y45" i="20"/>
  <c r="X44" i="20"/>
  <c r="N21" i="20"/>
  <c r="T21" i="20" s="1"/>
  <c r="M20" i="20"/>
  <c r="Y22" i="20"/>
  <c r="Z22" i="20" s="1"/>
  <c r="X21" i="20"/>
  <c r="Z46" i="20"/>
  <c r="X69" i="20"/>
  <c r="Y70" i="20"/>
  <c r="Z71" i="20"/>
  <c r="X71" i="18"/>
  <c r="Y72" i="18"/>
  <c r="Z72" i="18" s="1"/>
  <c r="M71" i="18"/>
  <c r="Z46" i="18"/>
  <c r="X44" i="18"/>
  <c r="Y45" i="18"/>
  <c r="Y20" i="18"/>
  <c r="Z20" i="18" s="1"/>
  <c r="X19" i="18"/>
  <c r="N45" i="18"/>
  <c r="T45" i="18" s="1"/>
  <c r="M44" i="18"/>
  <c r="N19" i="18"/>
  <c r="T19" i="18" s="1"/>
  <c r="M18" i="18"/>
  <c r="Y46" i="17"/>
  <c r="X45" i="17"/>
  <c r="M71" i="17"/>
  <c r="X20" i="17"/>
  <c r="Y21" i="17"/>
  <c r="N21" i="17"/>
  <c r="T21" i="17" s="1"/>
  <c r="M20" i="17"/>
  <c r="N46" i="17"/>
  <c r="T46" i="17" s="1"/>
  <c r="Z46" i="17" s="1"/>
  <c r="M45" i="17"/>
  <c r="Y72" i="17"/>
  <c r="Z72" i="17" s="1"/>
  <c r="X71" i="17"/>
  <c r="M72" i="16"/>
  <c r="N72" i="16" s="1"/>
  <c r="T72" i="16" s="1"/>
  <c r="S72" i="16"/>
  <c r="W72" i="16" s="1"/>
  <c r="X72" i="16" s="1"/>
  <c r="Y47" i="16"/>
  <c r="Z47" i="16" s="1"/>
  <c r="X46" i="16"/>
  <c r="N18" i="16"/>
  <c r="T18" i="16" s="1"/>
  <c r="Z18" i="16" s="1"/>
  <c r="M17" i="16"/>
  <c r="Y18" i="16"/>
  <c r="X17" i="16"/>
  <c r="M46" i="16"/>
  <c r="S71" i="16"/>
  <c r="W71" i="16" s="1"/>
  <c r="M45" i="14"/>
  <c r="N45" i="14" s="1"/>
  <c r="T45" i="14" s="1"/>
  <c r="Z70" i="14"/>
  <c r="X68" i="14"/>
  <c r="Y69" i="14"/>
  <c r="N69" i="14"/>
  <c r="T69" i="14" s="1"/>
  <c r="M68" i="14"/>
  <c r="N21" i="14"/>
  <c r="T21" i="14" s="1"/>
  <c r="Z21" i="14" s="1"/>
  <c r="M20" i="14"/>
  <c r="Y21" i="14"/>
  <c r="X20" i="14"/>
  <c r="Y46" i="14"/>
  <c r="Z46" i="14" s="1"/>
  <c r="X45" i="14"/>
  <c r="N20" i="10"/>
  <c r="T20" i="10" s="1"/>
  <c r="M19" i="10"/>
  <c r="Y72" i="10"/>
  <c r="Z72" i="10" s="1"/>
  <c r="X71" i="10"/>
  <c r="M71" i="10"/>
  <c r="Y46" i="10"/>
  <c r="X45" i="10"/>
  <c r="N46" i="10"/>
  <c r="T46" i="10" s="1"/>
  <c r="M45" i="10"/>
  <c r="X20" i="10"/>
  <c r="Y21" i="10"/>
  <c r="Z21" i="10" s="1"/>
  <c r="X70" i="12"/>
  <c r="Y71" i="12"/>
  <c r="Y22" i="12"/>
  <c r="Z22" i="12" s="1"/>
  <c r="X21" i="12"/>
  <c r="N44" i="12"/>
  <c r="T44" i="12" s="1"/>
  <c r="M43" i="12"/>
  <c r="Y44" i="12"/>
  <c r="X43" i="12"/>
  <c r="N21" i="12"/>
  <c r="T21" i="12" s="1"/>
  <c r="M20" i="12"/>
  <c r="N71" i="12"/>
  <c r="T71" i="12" s="1"/>
  <c r="M70" i="12"/>
  <c r="Z45" i="12"/>
  <c r="Y21" i="11"/>
  <c r="X20" i="11"/>
  <c r="N21" i="11"/>
  <c r="T21" i="11" s="1"/>
  <c r="Z21" i="11" s="1"/>
  <c r="M20" i="11"/>
  <c r="N46" i="11"/>
  <c r="T46" i="11" s="1"/>
  <c r="M45" i="11"/>
  <c r="Y46" i="11"/>
  <c r="X45" i="11"/>
  <c r="S71" i="11"/>
  <c r="W71" i="11" s="1"/>
  <c r="M72" i="11"/>
  <c r="N72" i="11" s="1"/>
  <c r="T72" i="11" s="1"/>
  <c r="S72" i="11"/>
  <c r="W72" i="11" s="1"/>
  <c r="X72" i="11" s="1"/>
  <c r="N46" i="9"/>
  <c r="T46" i="9" s="1"/>
  <c r="M45" i="9"/>
  <c r="Y46" i="9"/>
  <c r="X45" i="9"/>
  <c r="N68" i="9"/>
  <c r="T68" i="9" s="1"/>
  <c r="M67" i="9"/>
  <c r="X68" i="9"/>
  <c r="Y69" i="9"/>
  <c r="Z69" i="9" s="1"/>
  <c r="M21" i="9"/>
  <c r="Y22" i="9"/>
  <c r="Z22" i="9" s="1"/>
  <c r="X21" i="9"/>
  <c r="M21" i="7"/>
  <c r="N21" i="7" s="1"/>
  <c r="T21" i="7" s="1"/>
  <c r="Z46" i="5"/>
  <c r="Z46" i="7"/>
  <c r="M71" i="5"/>
  <c r="N71" i="5" s="1"/>
  <c r="T71" i="5" s="1"/>
  <c r="Z20" i="6"/>
  <c r="M72" i="8"/>
  <c r="N72" i="8" s="1"/>
  <c r="T72" i="8" s="1"/>
  <c r="S72" i="8"/>
  <c r="W72" i="8" s="1"/>
  <c r="X72" i="8" s="1"/>
  <c r="X45" i="8"/>
  <c r="Y46" i="8"/>
  <c r="N46" i="8"/>
  <c r="T46" i="8" s="1"/>
  <c r="M45" i="8"/>
  <c r="N21" i="8"/>
  <c r="T21" i="8" s="1"/>
  <c r="M20" i="8"/>
  <c r="Y21" i="8"/>
  <c r="X20" i="8"/>
  <c r="S71" i="8"/>
  <c r="W71" i="8" s="1"/>
  <c r="N45" i="7"/>
  <c r="T45" i="7" s="1"/>
  <c r="M44" i="7"/>
  <c r="Y45" i="7"/>
  <c r="X44" i="7"/>
  <c r="S71" i="7"/>
  <c r="W71" i="7" s="1"/>
  <c r="M72" i="7"/>
  <c r="N72" i="7" s="1"/>
  <c r="T72" i="7" s="1"/>
  <c r="S72" i="7"/>
  <c r="W72" i="7" s="1"/>
  <c r="X72" i="7" s="1"/>
  <c r="Y22" i="7"/>
  <c r="Z22" i="7" s="1"/>
  <c r="X21" i="7"/>
  <c r="N19" i="6"/>
  <c r="T19" i="6" s="1"/>
  <c r="M18" i="6"/>
  <c r="N46" i="6"/>
  <c r="T46" i="6" s="1"/>
  <c r="M45" i="6"/>
  <c r="Y46" i="6"/>
  <c r="X45" i="6"/>
  <c r="S71" i="6"/>
  <c r="W71" i="6" s="1"/>
  <c r="M72" i="6"/>
  <c r="N72" i="6" s="1"/>
  <c r="T72" i="6" s="1"/>
  <c r="S72" i="6"/>
  <c r="W72" i="6" s="1"/>
  <c r="X72" i="6" s="1"/>
  <c r="Y19" i="6"/>
  <c r="X18" i="6"/>
  <c r="Y45" i="5"/>
  <c r="Z45" i="5" s="1"/>
  <c r="X44" i="5"/>
  <c r="N44" i="5"/>
  <c r="T44" i="5" s="1"/>
  <c r="M43" i="5"/>
  <c r="Y72" i="5"/>
  <c r="Z72" i="5" s="1"/>
  <c r="X71" i="5"/>
  <c r="X20" i="5"/>
  <c r="Y21" i="5"/>
  <c r="N21" i="5"/>
  <c r="T21" i="5" s="1"/>
  <c r="M20" i="5"/>
  <c r="Z70" i="20" l="1"/>
  <c r="N20" i="20"/>
  <c r="T20" i="20" s="1"/>
  <c r="M19" i="20"/>
  <c r="Z45" i="20"/>
  <c r="Y21" i="20"/>
  <c r="Z21" i="20" s="1"/>
  <c r="X20" i="20"/>
  <c r="X43" i="20"/>
  <c r="Y44" i="20"/>
  <c r="N69" i="20"/>
  <c r="T69" i="20" s="1"/>
  <c r="Z69" i="20" s="1"/>
  <c r="M68" i="20"/>
  <c r="N44" i="20"/>
  <c r="T44" i="20" s="1"/>
  <c r="Z44" i="20" s="1"/>
  <c r="M43" i="20"/>
  <c r="X68" i="20"/>
  <c r="Y69" i="20"/>
  <c r="N71" i="18"/>
  <c r="T71" i="18" s="1"/>
  <c r="M70" i="18"/>
  <c r="Z45" i="18"/>
  <c r="Y71" i="18"/>
  <c r="X70" i="18"/>
  <c r="N44" i="18"/>
  <c r="T44" i="18" s="1"/>
  <c r="M43" i="18"/>
  <c r="Y19" i="18"/>
  <c r="Z19" i="18" s="1"/>
  <c r="X18" i="18"/>
  <c r="N18" i="18"/>
  <c r="T18" i="18" s="1"/>
  <c r="M17" i="18"/>
  <c r="Y44" i="18"/>
  <c r="X43" i="18"/>
  <c r="Z21" i="17"/>
  <c r="X70" i="17"/>
  <c r="Y71" i="17"/>
  <c r="N20" i="17"/>
  <c r="T20" i="17" s="1"/>
  <c r="M19" i="17"/>
  <c r="N71" i="17"/>
  <c r="T71" i="17" s="1"/>
  <c r="M70" i="17"/>
  <c r="N45" i="17"/>
  <c r="T45" i="17" s="1"/>
  <c r="Z45" i="17" s="1"/>
  <c r="M44" i="17"/>
  <c r="Y45" i="17"/>
  <c r="X44" i="17"/>
  <c r="Y20" i="17"/>
  <c r="X19" i="17"/>
  <c r="M71" i="16"/>
  <c r="N71" i="16"/>
  <c r="T71" i="16" s="1"/>
  <c r="M70" i="16"/>
  <c r="X45" i="16"/>
  <c r="Y46" i="16"/>
  <c r="N17" i="16"/>
  <c r="T17" i="16" s="1"/>
  <c r="M16" i="16"/>
  <c r="Y72" i="16"/>
  <c r="Z72" i="16" s="1"/>
  <c r="X71" i="16"/>
  <c r="N46" i="16"/>
  <c r="T46" i="16" s="1"/>
  <c r="Z46" i="16" s="1"/>
  <c r="M45" i="16"/>
  <c r="Y17" i="16"/>
  <c r="X16" i="16"/>
  <c r="M44" i="14"/>
  <c r="Z71" i="12"/>
  <c r="Z44" i="12"/>
  <c r="Z69" i="14"/>
  <c r="N20" i="14"/>
  <c r="T20" i="14" s="1"/>
  <c r="M19" i="14"/>
  <c r="N68" i="14"/>
  <c r="T68" i="14" s="1"/>
  <c r="Z68" i="14" s="1"/>
  <c r="M67" i="14"/>
  <c r="Y20" i="14"/>
  <c r="X19" i="14"/>
  <c r="N44" i="14"/>
  <c r="T44" i="14" s="1"/>
  <c r="M43" i="14"/>
  <c r="Y45" i="14"/>
  <c r="X44" i="14"/>
  <c r="Z45" i="14"/>
  <c r="X67" i="14"/>
  <c r="Y68" i="14"/>
  <c r="X19" i="10"/>
  <c r="Y20" i="10"/>
  <c r="N45" i="10"/>
  <c r="T45" i="10" s="1"/>
  <c r="M44" i="10"/>
  <c r="X70" i="10"/>
  <c r="Y71" i="10"/>
  <c r="N71" i="10"/>
  <c r="T71" i="10" s="1"/>
  <c r="M70" i="10"/>
  <c r="Z46" i="10"/>
  <c r="N19" i="10"/>
  <c r="T19" i="10" s="1"/>
  <c r="M18" i="10"/>
  <c r="Y45" i="10"/>
  <c r="X44" i="10"/>
  <c r="Z20" i="10"/>
  <c r="X69" i="12"/>
  <c r="Y70" i="12"/>
  <c r="N20" i="12"/>
  <c r="T20" i="12" s="1"/>
  <c r="M19" i="12"/>
  <c r="N43" i="12"/>
  <c r="T43" i="12" s="1"/>
  <c r="M42" i="12"/>
  <c r="N70" i="12"/>
  <c r="T70" i="12" s="1"/>
  <c r="M69" i="12"/>
  <c r="Y43" i="12"/>
  <c r="X42" i="12"/>
  <c r="Y21" i="12"/>
  <c r="Z21" i="12" s="1"/>
  <c r="X20" i="12"/>
  <c r="Y72" i="11"/>
  <c r="Z72" i="11" s="1"/>
  <c r="X71" i="11"/>
  <c r="Y45" i="11"/>
  <c r="X44" i="11"/>
  <c r="N20" i="11"/>
  <c r="T20" i="11" s="1"/>
  <c r="M19" i="11"/>
  <c r="N45" i="11"/>
  <c r="T45" i="11" s="1"/>
  <c r="Z45" i="11" s="1"/>
  <c r="M44" i="11"/>
  <c r="X19" i="11"/>
  <c r="Y20" i="11"/>
  <c r="M71" i="11"/>
  <c r="Z46" i="11"/>
  <c r="Y68" i="9"/>
  <c r="Z68" i="9" s="1"/>
  <c r="X67" i="9"/>
  <c r="Y45" i="9"/>
  <c r="X44" i="9"/>
  <c r="N21" i="9"/>
  <c r="T21" i="9" s="1"/>
  <c r="M20" i="9"/>
  <c r="N67" i="9"/>
  <c r="T67" i="9" s="1"/>
  <c r="M66" i="9"/>
  <c r="N45" i="9"/>
  <c r="T45" i="9" s="1"/>
  <c r="M44" i="9"/>
  <c r="Y21" i="9"/>
  <c r="X20" i="9"/>
  <c r="Z46" i="9"/>
  <c r="M20" i="7"/>
  <c r="M70" i="5"/>
  <c r="Z21" i="5"/>
  <c r="Z19" i="6"/>
  <c r="M71" i="8"/>
  <c r="M70" i="8" s="1"/>
  <c r="Z21" i="8"/>
  <c r="N20" i="8"/>
  <c r="T20" i="8" s="1"/>
  <c r="Z20" i="8" s="1"/>
  <c r="M19" i="8"/>
  <c r="X44" i="8"/>
  <c r="Y45" i="8"/>
  <c r="Y20" i="8"/>
  <c r="X19" i="8"/>
  <c r="N45" i="8"/>
  <c r="T45" i="8" s="1"/>
  <c r="M44" i="8"/>
  <c r="Y72" i="8"/>
  <c r="Z72" i="8" s="1"/>
  <c r="X71" i="8"/>
  <c r="Z46" i="8"/>
  <c r="M71" i="7"/>
  <c r="Y21" i="7"/>
  <c r="Z21" i="7" s="1"/>
  <c r="X20" i="7"/>
  <c r="Y72" i="7"/>
  <c r="Z72" i="7" s="1"/>
  <c r="X71" i="7"/>
  <c r="Y44" i="7"/>
  <c r="X43" i="7"/>
  <c r="N44" i="7"/>
  <c r="T44" i="7" s="1"/>
  <c r="M43" i="7"/>
  <c r="N20" i="7"/>
  <c r="T20" i="7" s="1"/>
  <c r="M19" i="7"/>
  <c r="Z45" i="7"/>
  <c r="N45" i="6"/>
  <c r="T45" i="6" s="1"/>
  <c r="M44" i="6"/>
  <c r="M71" i="6"/>
  <c r="Y18" i="6"/>
  <c r="X17" i="6"/>
  <c r="Z46" i="6"/>
  <c r="Y72" i="6"/>
  <c r="Z72" i="6" s="1"/>
  <c r="X71" i="6"/>
  <c r="Y45" i="6"/>
  <c r="X44" i="6"/>
  <c r="N18" i="6"/>
  <c r="T18" i="6" s="1"/>
  <c r="M17" i="6"/>
  <c r="N43" i="5"/>
  <c r="T43" i="5" s="1"/>
  <c r="M42" i="5"/>
  <c r="N20" i="5"/>
  <c r="T20" i="5" s="1"/>
  <c r="M19" i="5"/>
  <c r="X70" i="5"/>
  <c r="Y71" i="5"/>
  <c r="Z71" i="5" s="1"/>
  <c r="X43" i="5"/>
  <c r="Y44" i="5"/>
  <c r="Z44" i="5" s="1"/>
  <c r="X19" i="5"/>
  <c r="Y20" i="5"/>
  <c r="N70" i="5"/>
  <c r="T70" i="5" s="1"/>
  <c r="M69" i="5"/>
  <c r="N43" i="20" l="1"/>
  <c r="T43" i="20" s="1"/>
  <c r="M42" i="20"/>
  <c r="N68" i="20"/>
  <c r="T68" i="20" s="1"/>
  <c r="M67" i="20"/>
  <c r="N19" i="20"/>
  <c r="T19" i="20" s="1"/>
  <c r="M18" i="20"/>
  <c r="X42" i="20"/>
  <c r="Y43" i="20"/>
  <c r="X19" i="20"/>
  <c r="Y20" i="20"/>
  <c r="Z20" i="20" s="1"/>
  <c r="X67" i="20"/>
  <c r="Y68" i="20"/>
  <c r="Y70" i="18"/>
  <c r="X69" i="18"/>
  <c r="M69" i="18"/>
  <c r="N70" i="18"/>
  <c r="T70" i="18" s="1"/>
  <c r="Z71" i="18"/>
  <c r="Y43" i="18"/>
  <c r="X42" i="18"/>
  <c r="N17" i="18"/>
  <c r="T17" i="18" s="1"/>
  <c r="M16" i="18"/>
  <c r="X17" i="18"/>
  <c r="Y18" i="18"/>
  <c r="Z18" i="18" s="1"/>
  <c r="N43" i="18"/>
  <c r="T43" i="18" s="1"/>
  <c r="M42" i="18"/>
  <c r="Z44" i="18"/>
  <c r="X18" i="17"/>
  <c r="Y19" i="17"/>
  <c r="N44" i="17"/>
  <c r="T44" i="17" s="1"/>
  <c r="M43" i="17"/>
  <c r="Y44" i="17"/>
  <c r="X43" i="17"/>
  <c r="N19" i="17"/>
  <c r="T19" i="17" s="1"/>
  <c r="Z19" i="17" s="1"/>
  <c r="M18" i="17"/>
  <c r="Z20" i="17"/>
  <c r="N70" i="17"/>
  <c r="T70" i="17" s="1"/>
  <c r="M69" i="17"/>
  <c r="Z71" i="17"/>
  <c r="X69" i="17"/>
  <c r="Y70" i="17"/>
  <c r="Z17" i="16"/>
  <c r="Y16" i="16"/>
  <c r="X15" i="16"/>
  <c r="X70" i="16"/>
  <c r="Y71" i="16"/>
  <c r="Z71" i="16" s="1"/>
  <c r="X44" i="16"/>
  <c r="Y45" i="16"/>
  <c r="N45" i="16"/>
  <c r="T45" i="16" s="1"/>
  <c r="Z45" i="16" s="1"/>
  <c r="M44" i="16"/>
  <c r="N16" i="16"/>
  <c r="T16" i="16" s="1"/>
  <c r="Z16" i="16" s="1"/>
  <c r="M15" i="16"/>
  <c r="N70" i="16"/>
  <c r="T70" i="16" s="1"/>
  <c r="M69" i="16"/>
  <c r="Z70" i="12"/>
  <c r="Z71" i="10"/>
  <c r="Y19" i="14"/>
  <c r="X18" i="14"/>
  <c r="X66" i="14"/>
  <c r="Y67" i="14"/>
  <c r="N43" i="14"/>
  <c r="T43" i="14" s="1"/>
  <c r="M42" i="14"/>
  <c r="N67" i="14"/>
  <c r="T67" i="14" s="1"/>
  <c r="M66" i="14"/>
  <c r="X43" i="14"/>
  <c r="Y44" i="14"/>
  <c r="Z44" i="14" s="1"/>
  <c r="N19" i="14"/>
  <c r="T19" i="14" s="1"/>
  <c r="M18" i="14"/>
  <c r="Z20" i="14"/>
  <c r="N70" i="10"/>
  <c r="T70" i="10" s="1"/>
  <c r="M69" i="10"/>
  <c r="N44" i="10"/>
  <c r="T44" i="10" s="1"/>
  <c r="M43" i="10"/>
  <c r="N18" i="10"/>
  <c r="T18" i="10" s="1"/>
  <c r="M17" i="10"/>
  <c r="Z45" i="10"/>
  <c r="X43" i="10"/>
  <c r="Y44" i="10"/>
  <c r="X69" i="10"/>
  <c r="Y70" i="10"/>
  <c r="X18" i="10"/>
  <c r="Y19" i="10"/>
  <c r="Z19" i="10" s="1"/>
  <c r="Y42" i="12"/>
  <c r="X41" i="12"/>
  <c r="N42" i="12"/>
  <c r="T42" i="12" s="1"/>
  <c r="M41" i="12"/>
  <c r="Z43" i="12"/>
  <c r="X68" i="12"/>
  <c r="Y69" i="12"/>
  <c r="Y20" i="12"/>
  <c r="Z20" i="12" s="1"/>
  <c r="X19" i="12"/>
  <c r="N69" i="12"/>
  <c r="T69" i="12" s="1"/>
  <c r="M68" i="12"/>
  <c r="N19" i="12"/>
  <c r="T19" i="12" s="1"/>
  <c r="M18" i="12"/>
  <c r="X43" i="11"/>
  <c r="Y44" i="11"/>
  <c r="X18" i="11"/>
  <c r="Y19" i="11"/>
  <c r="N19" i="11"/>
  <c r="T19" i="11" s="1"/>
  <c r="M18" i="11"/>
  <c r="X70" i="11"/>
  <c r="Y71" i="11"/>
  <c r="N71" i="11"/>
  <c r="T71" i="11" s="1"/>
  <c r="M70" i="11"/>
  <c r="N44" i="11"/>
  <c r="T44" i="11" s="1"/>
  <c r="M43" i="11"/>
  <c r="Z20" i="11"/>
  <c r="Z45" i="9"/>
  <c r="Z21" i="9"/>
  <c r="Y20" i="9"/>
  <c r="X19" i="9"/>
  <c r="N66" i="9"/>
  <c r="T66" i="9" s="1"/>
  <c r="M65" i="9"/>
  <c r="Y44" i="9"/>
  <c r="X43" i="9"/>
  <c r="N44" i="9"/>
  <c r="T44" i="9" s="1"/>
  <c r="M43" i="9"/>
  <c r="N20" i="9"/>
  <c r="T20" i="9" s="1"/>
  <c r="M19" i="9"/>
  <c r="X66" i="9"/>
  <c r="Y67" i="9"/>
  <c r="Z67" i="9" s="1"/>
  <c r="Z20" i="5"/>
  <c r="Z45" i="6"/>
  <c r="Z44" i="7"/>
  <c r="N71" i="8"/>
  <c r="T71" i="8" s="1"/>
  <c r="Z71" i="8" s="1"/>
  <c r="Z45" i="8"/>
  <c r="X43" i="8"/>
  <c r="Y44" i="8"/>
  <c r="X70" i="8"/>
  <c r="Y71" i="8"/>
  <c r="Y19" i="8"/>
  <c r="X18" i="8"/>
  <c r="N70" i="8"/>
  <c r="T70" i="8" s="1"/>
  <c r="M69" i="8"/>
  <c r="N44" i="8"/>
  <c r="T44" i="8" s="1"/>
  <c r="M43" i="8"/>
  <c r="N19" i="8"/>
  <c r="T19" i="8" s="1"/>
  <c r="M18" i="8"/>
  <c r="Y20" i="7"/>
  <c r="Z20" i="7" s="1"/>
  <c r="X19" i="7"/>
  <c r="Y43" i="7"/>
  <c r="X42" i="7"/>
  <c r="N43" i="7"/>
  <c r="T43" i="7" s="1"/>
  <c r="M42" i="7"/>
  <c r="X70" i="7"/>
  <c r="Y71" i="7"/>
  <c r="N19" i="7"/>
  <c r="T19" i="7" s="1"/>
  <c r="M18" i="7"/>
  <c r="N71" i="7"/>
  <c r="T71" i="7" s="1"/>
  <c r="M70" i="7"/>
  <c r="X70" i="6"/>
  <c r="Y71" i="6"/>
  <c r="Z18" i="6"/>
  <c r="Y44" i="6"/>
  <c r="X43" i="6"/>
  <c r="N71" i="6"/>
  <c r="T71" i="6" s="1"/>
  <c r="Z71" i="6" s="1"/>
  <c r="M70" i="6"/>
  <c r="N17" i="6"/>
  <c r="T17" i="6" s="1"/>
  <c r="M16" i="6"/>
  <c r="Y17" i="6"/>
  <c r="X16" i="6"/>
  <c r="N44" i="6"/>
  <c r="T44" i="6" s="1"/>
  <c r="Z44" i="6" s="1"/>
  <c r="M43" i="6"/>
  <c r="X42" i="5"/>
  <c r="Y43" i="5"/>
  <c r="Z43" i="5" s="1"/>
  <c r="N42" i="5"/>
  <c r="T42" i="5" s="1"/>
  <c r="M41" i="5"/>
  <c r="N69" i="5"/>
  <c r="T69" i="5" s="1"/>
  <c r="M68" i="5"/>
  <c r="Y19" i="5"/>
  <c r="X18" i="5"/>
  <c r="Y70" i="5"/>
  <c r="Z70" i="5" s="1"/>
  <c r="X69" i="5"/>
  <c r="N19" i="5"/>
  <c r="T19" i="5" s="1"/>
  <c r="M18" i="5"/>
  <c r="Z70" i="18" l="1"/>
  <c r="N67" i="20"/>
  <c r="T67" i="20" s="1"/>
  <c r="M66" i="20"/>
  <c r="N18" i="20"/>
  <c r="T18" i="20" s="1"/>
  <c r="M17" i="20"/>
  <c r="N42" i="20"/>
  <c r="T42" i="20" s="1"/>
  <c r="M41" i="20"/>
  <c r="X66" i="20"/>
  <c r="Y67" i="20"/>
  <c r="X18" i="20"/>
  <c r="Y19" i="20"/>
  <c r="Z19" i="20" s="1"/>
  <c r="Y42" i="20"/>
  <c r="X41" i="20"/>
  <c r="Z68" i="20"/>
  <c r="Z43" i="20"/>
  <c r="Z43" i="18"/>
  <c r="M68" i="18"/>
  <c r="N69" i="18"/>
  <c r="T69" i="18" s="1"/>
  <c r="Y69" i="18"/>
  <c r="X68" i="18"/>
  <c r="N16" i="18"/>
  <c r="T16" i="18" s="1"/>
  <c r="M15" i="18"/>
  <c r="Y17" i="18"/>
  <c r="Z17" i="18" s="1"/>
  <c r="X16" i="18"/>
  <c r="N42" i="18"/>
  <c r="T42" i="18" s="1"/>
  <c r="M41" i="18"/>
  <c r="X41" i="18"/>
  <c r="Y42" i="18"/>
  <c r="N43" i="17"/>
  <c r="T43" i="17" s="1"/>
  <c r="M42" i="17"/>
  <c r="N69" i="17"/>
  <c r="T69" i="17" s="1"/>
  <c r="M68" i="17"/>
  <c r="Z44" i="17"/>
  <c r="X68" i="17"/>
  <c r="Y69" i="17"/>
  <c r="N18" i="17"/>
  <c r="T18" i="17" s="1"/>
  <c r="M17" i="17"/>
  <c r="Z70" i="17"/>
  <c r="Y43" i="17"/>
  <c r="X42" i="17"/>
  <c r="X17" i="17"/>
  <c r="Y18" i="17"/>
  <c r="N69" i="16"/>
  <c r="T69" i="16" s="1"/>
  <c r="M68" i="16"/>
  <c r="N44" i="16"/>
  <c r="T44" i="16" s="1"/>
  <c r="M43" i="16"/>
  <c r="X69" i="16"/>
  <c r="Y70" i="16"/>
  <c r="Z70" i="16" s="1"/>
  <c r="N15" i="16"/>
  <c r="T15" i="16" s="1"/>
  <c r="M14" i="16"/>
  <c r="Y15" i="16"/>
  <c r="X14" i="16"/>
  <c r="X43" i="16"/>
  <c r="Y44" i="16"/>
  <c r="Z19" i="14"/>
  <c r="Z69" i="12"/>
  <c r="Z44" i="11"/>
  <c r="X65" i="14"/>
  <c r="Y66" i="14"/>
  <c r="N66" i="14"/>
  <c r="T66" i="14" s="1"/>
  <c r="M65" i="14"/>
  <c r="Z67" i="14"/>
  <c r="X42" i="14"/>
  <c r="Y43" i="14"/>
  <c r="N42" i="14"/>
  <c r="T42" i="14" s="1"/>
  <c r="M41" i="14"/>
  <c r="Y18" i="14"/>
  <c r="X17" i="14"/>
  <c r="N18" i="14"/>
  <c r="T18" i="14" s="1"/>
  <c r="Z18" i="14" s="1"/>
  <c r="M17" i="14"/>
  <c r="Z43" i="14"/>
  <c r="N43" i="10"/>
  <c r="T43" i="10" s="1"/>
  <c r="M42" i="10"/>
  <c r="X68" i="10"/>
  <c r="Y69" i="10"/>
  <c r="Z44" i="10"/>
  <c r="N17" i="10"/>
  <c r="T17" i="10" s="1"/>
  <c r="M16" i="10"/>
  <c r="N69" i="10"/>
  <c r="T69" i="10" s="1"/>
  <c r="M68" i="10"/>
  <c r="X17" i="10"/>
  <c r="Y18" i="10"/>
  <c r="Z18" i="10" s="1"/>
  <c r="X42" i="10"/>
  <c r="Y43" i="10"/>
  <c r="Z70" i="10"/>
  <c r="Y19" i="12"/>
  <c r="Z19" i="12" s="1"/>
  <c r="X18" i="12"/>
  <c r="Y41" i="12"/>
  <c r="X40" i="12"/>
  <c r="N68" i="12"/>
  <c r="T68" i="12" s="1"/>
  <c r="M67" i="12"/>
  <c r="N41" i="12"/>
  <c r="T41" i="12" s="1"/>
  <c r="Z41" i="12" s="1"/>
  <c r="M40" i="12"/>
  <c r="X67" i="12"/>
  <c r="Y68" i="12"/>
  <c r="Z42" i="12"/>
  <c r="N18" i="12"/>
  <c r="T18" i="12" s="1"/>
  <c r="M17" i="12"/>
  <c r="N43" i="11"/>
  <c r="T43" i="11" s="1"/>
  <c r="M42" i="11"/>
  <c r="X69" i="11"/>
  <c r="Y70" i="11"/>
  <c r="X17" i="11"/>
  <c r="Y18" i="11"/>
  <c r="N70" i="11"/>
  <c r="T70" i="11" s="1"/>
  <c r="M69" i="11"/>
  <c r="N18" i="11"/>
  <c r="T18" i="11" s="1"/>
  <c r="M17" i="11"/>
  <c r="Z71" i="11"/>
  <c r="Z19" i="11"/>
  <c r="X42" i="11"/>
  <c r="Y43" i="11"/>
  <c r="Z20" i="9"/>
  <c r="Z44" i="9"/>
  <c r="Y66" i="9"/>
  <c r="Z66" i="9" s="1"/>
  <c r="X65" i="9"/>
  <c r="N65" i="9"/>
  <c r="T65" i="9" s="1"/>
  <c r="M64" i="9"/>
  <c r="N19" i="9"/>
  <c r="T19" i="9" s="1"/>
  <c r="M18" i="9"/>
  <c r="Y43" i="9"/>
  <c r="X42" i="9"/>
  <c r="Y19" i="9"/>
  <c r="X18" i="9"/>
  <c r="N43" i="9"/>
  <c r="T43" i="9" s="1"/>
  <c r="Z43" i="9" s="1"/>
  <c r="M42" i="9"/>
  <c r="Z44" i="8"/>
  <c r="Z17" i="6"/>
  <c r="Z71" i="7"/>
  <c r="Z19" i="8"/>
  <c r="N69" i="8"/>
  <c r="T69" i="8" s="1"/>
  <c r="M68" i="8"/>
  <c r="N43" i="8"/>
  <c r="T43" i="8" s="1"/>
  <c r="M42" i="8"/>
  <c r="X69" i="8"/>
  <c r="Y70" i="8"/>
  <c r="Z70" i="8" s="1"/>
  <c r="X17" i="8"/>
  <c r="Y18" i="8"/>
  <c r="N18" i="8"/>
  <c r="T18" i="8" s="1"/>
  <c r="M17" i="8"/>
  <c r="Y43" i="8"/>
  <c r="X42" i="8"/>
  <c r="X69" i="7"/>
  <c r="Y70" i="7"/>
  <c r="N18" i="7"/>
  <c r="T18" i="7" s="1"/>
  <c r="M17" i="7"/>
  <c r="N42" i="7"/>
  <c r="T42" i="7" s="1"/>
  <c r="M41" i="7"/>
  <c r="Y19" i="7"/>
  <c r="Z19" i="7" s="1"/>
  <c r="X18" i="7"/>
  <c r="Z43" i="7"/>
  <c r="N70" i="7"/>
  <c r="T70" i="7" s="1"/>
  <c r="M69" i="7"/>
  <c r="Y42" i="7"/>
  <c r="X41" i="7"/>
  <c r="Y16" i="6"/>
  <c r="X15" i="6"/>
  <c r="N70" i="6"/>
  <c r="T70" i="6" s="1"/>
  <c r="M69" i="6"/>
  <c r="N43" i="6"/>
  <c r="T43" i="6" s="1"/>
  <c r="M42" i="6"/>
  <c r="N16" i="6"/>
  <c r="T16" i="6" s="1"/>
  <c r="M15" i="6"/>
  <c r="Y43" i="6"/>
  <c r="X42" i="6"/>
  <c r="X69" i="6"/>
  <c r="Y70" i="6"/>
  <c r="X68" i="5"/>
  <c r="Y69" i="5"/>
  <c r="Z69" i="5" s="1"/>
  <c r="Y18" i="5"/>
  <c r="X17" i="5"/>
  <c r="N41" i="5"/>
  <c r="T41" i="5" s="1"/>
  <c r="M40" i="5"/>
  <c r="N18" i="5"/>
  <c r="T18" i="5" s="1"/>
  <c r="Z18" i="5" s="1"/>
  <c r="M17" i="5"/>
  <c r="N68" i="5"/>
  <c r="T68" i="5" s="1"/>
  <c r="M67" i="5"/>
  <c r="Z19" i="5"/>
  <c r="X41" i="5"/>
  <c r="Y42" i="5"/>
  <c r="Z42" i="5" s="1"/>
  <c r="N17" i="20" l="1"/>
  <c r="T17" i="20" s="1"/>
  <c r="M16" i="20"/>
  <c r="X40" i="20"/>
  <c r="Y41" i="20"/>
  <c r="X65" i="20"/>
  <c r="Y66" i="20"/>
  <c r="Z42" i="20"/>
  <c r="N66" i="20"/>
  <c r="T66" i="20" s="1"/>
  <c r="Z66" i="20" s="1"/>
  <c r="M65" i="20"/>
  <c r="Y18" i="20"/>
  <c r="Z18" i="20" s="1"/>
  <c r="X17" i="20"/>
  <c r="N41" i="20"/>
  <c r="T41" i="20" s="1"/>
  <c r="M40" i="20"/>
  <c r="Z67" i="20"/>
  <c r="X67" i="18"/>
  <c r="Y68" i="18"/>
  <c r="Z42" i="18"/>
  <c r="Z69" i="18"/>
  <c r="M67" i="18"/>
  <c r="N68" i="18"/>
  <c r="T68" i="18" s="1"/>
  <c r="Z68" i="18" s="1"/>
  <c r="X15" i="18"/>
  <c r="Y16" i="18"/>
  <c r="Z16" i="18" s="1"/>
  <c r="N15" i="18"/>
  <c r="T15" i="18" s="1"/>
  <c r="M14" i="18"/>
  <c r="X40" i="18"/>
  <c r="Y41" i="18"/>
  <c r="N41" i="18"/>
  <c r="T41" i="18" s="1"/>
  <c r="Z41" i="18" s="1"/>
  <c r="M40" i="18"/>
  <c r="Y42" i="17"/>
  <c r="X41" i="17"/>
  <c r="Z18" i="17"/>
  <c r="N68" i="17"/>
  <c r="T68" i="17" s="1"/>
  <c r="M67" i="17"/>
  <c r="Z69" i="17"/>
  <c r="X67" i="17"/>
  <c r="Y68" i="17"/>
  <c r="N42" i="17"/>
  <c r="T42" i="17" s="1"/>
  <c r="Z42" i="17" s="1"/>
  <c r="M41" i="17"/>
  <c r="Y17" i="17"/>
  <c r="X16" i="17"/>
  <c r="N17" i="17"/>
  <c r="T17" i="17" s="1"/>
  <c r="M16" i="17"/>
  <c r="Z43" i="17"/>
  <c r="Z44" i="16"/>
  <c r="Y43" i="16"/>
  <c r="X42" i="16"/>
  <c r="Z15" i="16"/>
  <c r="N43" i="16"/>
  <c r="T43" i="16" s="1"/>
  <c r="M42" i="16"/>
  <c r="Y14" i="16"/>
  <c r="X13" i="16"/>
  <c r="N68" i="16"/>
  <c r="T68" i="16" s="1"/>
  <c r="M67" i="16"/>
  <c r="X68" i="16"/>
  <c r="Y69" i="16"/>
  <c r="Z69" i="16" s="1"/>
  <c r="N14" i="16"/>
  <c r="T14" i="16" s="1"/>
  <c r="Z14" i="16" s="1"/>
  <c r="M13" i="16"/>
  <c r="Z69" i="10"/>
  <c r="N65" i="14"/>
  <c r="T65" i="14" s="1"/>
  <c r="M64" i="14"/>
  <c r="Y17" i="14"/>
  <c r="X16" i="14"/>
  <c r="Z66" i="14"/>
  <c r="X41" i="14"/>
  <c r="Y42" i="14"/>
  <c r="Z42" i="14" s="1"/>
  <c r="N17" i="14"/>
  <c r="T17" i="14" s="1"/>
  <c r="M16" i="14"/>
  <c r="N41" i="14"/>
  <c r="T41" i="14" s="1"/>
  <c r="M40" i="14"/>
  <c r="X64" i="14"/>
  <c r="Y65" i="14"/>
  <c r="X41" i="10"/>
  <c r="Y42" i="10"/>
  <c r="N16" i="10"/>
  <c r="T16" i="10" s="1"/>
  <c r="M15" i="10"/>
  <c r="X67" i="10"/>
  <c r="Y68" i="10"/>
  <c r="X16" i="10"/>
  <c r="Y17" i="10"/>
  <c r="Z17" i="10" s="1"/>
  <c r="N42" i="10"/>
  <c r="T42" i="10" s="1"/>
  <c r="M41" i="10"/>
  <c r="N68" i="10"/>
  <c r="T68" i="10" s="1"/>
  <c r="M67" i="10"/>
  <c r="Z43" i="10"/>
  <c r="N17" i="12"/>
  <c r="T17" i="12" s="1"/>
  <c r="M16" i="12"/>
  <c r="Y18" i="12"/>
  <c r="Z18" i="12" s="1"/>
  <c r="X17" i="12"/>
  <c r="X66" i="12"/>
  <c r="Y67" i="12"/>
  <c r="N40" i="12"/>
  <c r="T40" i="12" s="1"/>
  <c r="M39" i="12"/>
  <c r="Y40" i="12"/>
  <c r="X39" i="12"/>
  <c r="N67" i="12"/>
  <c r="T67" i="12" s="1"/>
  <c r="Z67" i="12" s="1"/>
  <c r="M66" i="12"/>
  <c r="Z68" i="12"/>
  <c r="Z70" i="11"/>
  <c r="Z18" i="11"/>
  <c r="X41" i="11"/>
  <c r="Y42" i="11"/>
  <c r="N69" i="11"/>
  <c r="T69" i="11" s="1"/>
  <c r="M68" i="11"/>
  <c r="X68" i="11"/>
  <c r="Y69" i="11"/>
  <c r="N17" i="11"/>
  <c r="T17" i="11" s="1"/>
  <c r="M16" i="11"/>
  <c r="N42" i="11"/>
  <c r="T42" i="11" s="1"/>
  <c r="M41" i="11"/>
  <c r="X16" i="11"/>
  <c r="Y17" i="11"/>
  <c r="Z43" i="11"/>
  <c r="N64" i="9"/>
  <c r="T64" i="9" s="1"/>
  <c r="M63" i="9"/>
  <c r="Y18" i="9"/>
  <c r="X17" i="9"/>
  <c r="N18" i="9"/>
  <c r="T18" i="9" s="1"/>
  <c r="M17" i="9"/>
  <c r="X64" i="9"/>
  <c r="Y65" i="9"/>
  <c r="Z65" i="9" s="1"/>
  <c r="N42" i="9"/>
  <c r="T42" i="9" s="1"/>
  <c r="M41" i="9"/>
  <c r="Y42" i="9"/>
  <c r="X41" i="9"/>
  <c r="Z19" i="9"/>
  <c r="Z18" i="8"/>
  <c r="Z16" i="6"/>
  <c r="Z70" i="7"/>
  <c r="Z43" i="8"/>
  <c r="Y42" i="8"/>
  <c r="X41" i="8"/>
  <c r="X16" i="8"/>
  <c r="Y17" i="8"/>
  <c r="N42" i="8"/>
  <c r="T42" i="8" s="1"/>
  <c r="M41" i="8"/>
  <c r="N17" i="8"/>
  <c r="T17" i="8" s="1"/>
  <c r="M16" i="8"/>
  <c r="X68" i="8"/>
  <c r="Y69" i="8"/>
  <c r="Z69" i="8" s="1"/>
  <c r="N68" i="8"/>
  <c r="T68" i="8" s="1"/>
  <c r="M67" i="8"/>
  <c r="N69" i="7"/>
  <c r="T69" i="7" s="1"/>
  <c r="M68" i="7"/>
  <c r="Y18" i="7"/>
  <c r="X17" i="7"/>
  <c r="N17" i="7"/>
  <c r="T17" i="7" s="1"/>
  <c r="M16" i="7"/>
  <c r="Z18" i="7"/>
  <c r="Y41" i="7"/>
  <c r="X40" i="7"/>
  <c r="N41" i="7"/>
  <c r="T41" i="7" s="1"/>
  <c r="M40" i="7"/>
  <c r="Z42" i="7"/>
  <c r="X68" i="7"/>
  <c r="Y69" i="7"/>
  <c r="N15" i="6"/>
  <c r="T15" i="6" s="1"/>
  <c r="M14" i="6"/>
  <c r="N69" i="6"/>
  <c r="T69" i="6" s="1"/>
  <c r="M68" i="6"/>
  <c r="Z70" i="6"/>
  <c r="Y42" i="6"/>
  <c r="X41" i="6"/>
  <c r="N42" i="6"/>
  <c r="T42" i="6" s="1"/>
  <c r="M41" i="6"/>
  <c r="Y15" i="6"/>
  <c r="X14" i="6"/>
  <c r="X68" i="6"/>
  <c r="Y69" i="6"/>
  <c r="Z43" i="6"/>
  <c r="X16" i="5"/>
  <c r="Y17" i="5"/>
  <c r="N67" i="5"/>
  <c r="T67" i="5" s="1"/>
  <c r="M66" i="5"/>
  <c r="N40" i="5"/>
  <c r="T40" i="5" s="1"/>
  <c r="M39" i="5"/>
  <c r="X40" i="5"/>
  <c r="Y41" i="5"/>
  <c r="Z41" i="5" s="1"/>
  <c r="N17" i="5"/>
  <c r="T17" i="5" s="1"/>
  <c r="M16" i="5"/>
  <c r="Y68" i="5"/>
  <c r="Z68" i="5" s="1"/>
  <c r="X67" i="5"/>
  <c r="X16" i="20" l="1"/>
  <c r="Y17" i="20"/>
  <c r="X39" i="20"/>
  <c r="Y40" i="20"/>
  <c r="N40" i="20"/>
  <c r="T40" i="20" s="1"/>
  <c r="Z40" i="20" s="1"/>
  <c r="M39" i="20"/>
  <c r="N16" i="20"/>
  <c r="T16" i="20" s="1"/>
  <c r="M15" i="20"/>
  <c r="N65" i="20"/>
  <c r="T65" i="20" s="1"/>
  <c r="M64" i="20"/>
  <c r="X64" i="20"/>
  <c r="Y65" i="20"/>
  <c r="Z41" i="20"/>
  <c r="Z17" i="20"/>
  <c r="N67" i="18"/>
  <c r="T67" i="18" s="1"/>
  <c r="M66" i="18"/>
  <c r="X66" i="18"/>
  <c r="Y67" i="18"/>
  <c r="N40" i="18"/>
  <c r="T40" i="18" s="1"/>
  <c r="M39" i="18"/>
  <c r="N14" i="18"/>
  <c r="T14" i="18" s="1"/>
  <c r="M13" i="18"/>
  <c r="Y40" i="18"/>
  <c r="X39" i="18"/>
  <c r="Y15" i="18"/>
  <c r="Z15" i="18" s="1"/>
  <c r="X14" i="18"/>
  <c r="X15" i="17"/>
  <c r="Y16" i="17"/>
  <c r="Z68" i="17"/>
  <c r="X66" i="17"/>
  <c r="Y67" i="17"/>
  <c r="N16" i="17"/>
  <c r="T16" i="17" s="1"/>
  <c r="Z16" i="17" s="1"/>
  <c r="M15" i="17"/>
  <c r="N41" i="17"/>
  <c r="T41" i="17" s="1"/>
  <c r="Z41" i="17" s="1"/>
  <c r="M40" i="17"/>
  <c r="Y41" i="17"/>
  <c r="X40" i="17"/>
  <c r="Z17" i="17"/>
  <c r="N67" i="17"/>
  <c r="T67" i="17" s="1"/>
  <c r="Z67" i="17" s="1"/>
  <c r="M66" i="17"/>
  <c r="Z43" i="16"/>
  <c r="Y13" i="16"/>
  <c r="X12" i="16"/>
  <c r="X67" i="16"/>
  <c r="Y68" i="16"/>
  <c r="Z68" i="16" s="1"/>
  <c r="Y42" i="16"/>
  <c r="X41" i="16"/>
  <c r="N13" i="16"/>
  <c r="T13" i="16" s="1"/>
  <c r="Z13" i="16" s="1"/>
  <c r="M12" i="16"/>
  <c r="N67" i="16"/>
  <c r="T67" i="16" s="1"/>
  <c r="M66" i="16"/>
  <c r="N42" i="16"/>
  <c r="T42" i="16" s="1"/>
  <c r="Z42" i="16" s="1"/>
  <c r="M41" i="16"/>
  <c r="Z42" i="10"/>
  <c r="Z68" i="10"/>
  <c r="Z42" i="11"/>
  <c r="Z40" i="12"/>
  <c r="N40" i="14"/>
  <c r="T40" i="14" s="1"/>
  <c r="M39" i="14"/>
  <c r="X40" i="14"/>
  <c r="Y41" i="14"/>
  <c r="Z41" i="14" s="1"/>
  <c r="N64" i="14"/>
  <c r="T64" i="14" s="1"/>
  <c r="M63" i="14"/>
  <c r="N16" i="14"/>
  <c r="T16" i="14" s="1"/>
  <c r="M15" i="14"/>
  <c r="Z65" i="14"/>
  <c r="X63" i="14"/>
  <c r="Y64" i="14"/>
  <c r="Z17" i="14"/>
  <c r="Y16" i="14"/>
  <c r="X15" i="14"/>
  <c r="N15" i="10"/>
  <c r="T15" i="10" s="1"/>
  <c r="M14" i="10"/>
  <c r="X15" i="10"/>
  <c r="Y16" i="10"/>
  <c r="Z16" i="10" s="1"/>
  <c r="N41" i="10"/>
  <c r="T41" i="10" s="1"/>
  <c r="Z41" i="10" s="1"/>
  <c r="M40" i="10"/>
  <c r="N67" i="10"/>
  <c r="T67" i="10" s="1"/>
  <c r="M66" i="10"/>
  <c r="X66" i="10"/>
  <c r="Y67" i="10"/>
  <c r="X40" i="10"/>
  <c r="Y41" i="10"/>
  <c r="N66" i="12"/>
  <c r="T66" i="12" s="1"/>
  <c r="M65" i="12"/>
  <c r="N39" i="12"/>
  <c r="T39" i="12" s="1"/>
  <c r="M38" i="12"/>
  <c r="Y17" i="12"/>
  <c r="Z17" i="12" s="1"/>
  <c r="X16" i="12"/>
  <c r="Y39" i="12"/>
  <c r="X38" i="12"/>
  <c r="N16" i="12"/>
  <c r="T16" i="12" s="1"/>
  <c r="M15" i="12"/>
  <c r="X65" i="12"/>
  <c r="Y66" i="12"/>
  <c r="Z69" i="11"/>
  <c r="N16" i="11"/>
  <c r="T16" i="11" s="1"/>
  <c r="M15" i="11"/>
  <c r="N68" i="11"/>
  <c r="T68" i="11" s="1"/>
  <c r="M67" i="11"/>
  <c r="Z17" i="11"/>
  <c r="X67" i="11"/>
  <c r="Y68" i="11"/>
  <c r="X15" i="11"/>
  <c r="Y16" i="11"/>
  <c r="N41" i="11"/>
  <c r="T41" i="11" s="1"/>
  <c r="Z41" i="11" s="1"/>
  <c r="M40" i="11"/>
  <c r="X40" i="11"/>
  <c r="Y41" i="11"/>
  <c r="Z18" i="9"/>
  <c r="Z42" i="9"/>
  <c r="Y64" i="9"/>
  <c r="Z64" i="9" s="1"/>
  <c r="X63" i="9"/>
  <c r="Y17" i="9"/>
  <c r="X16" i="9"/>
  <c r="N41" i="9"/>
  <c r="T41" i="9" s="1"/>
  <c r="M40" i="9"/>
  <c r="N17" i="9"/>
  <c r="T17" i="9" s="1"/>
  <c r="M16" i="9"/>
  <c r="N63" i="9"/>
  <c r="T63" i="9" s="1"/>
  <c r="M62" i="9"/>
  <c r="Y41" i="9"/>
  <c r="X40" i="9"/>
  <c r="Z41" i="7"/>
  <c r="Z42" i="8"/>
  <c r="Z42" i="6"/>
  <c r="Z17" i="5"/>
  <c r="N67" i="8"/>
  <c r="T67" i="8" s="1"/>
  <c r="M66" i="8"/>
  <c r="X15" i="8"/>
  <c r="Y16" i="8"/>
  <c r="N16" i="8"/>
  <c r="T16" i="8" s="1"/>
  <c r="M15" i="8"/>
  <c r="Z17" i="8"/>
  <c r="N41" i="8"/>
  <c r="T41" i="8" s="1"/>
  <c r="M40" i="8"/>
  <c r="Y41" i="8"/>
  <c r="X40" i="8"/>
  <c r="X67" i="8"/>
  <c r="Y68" i="8"/>
  <c r="Z68" i="8" s="1"/>
  <c r="X67" i="7"/>
  <c r="Y68" i="7"/>
  <c r="Y40" i="7"/>
  <c r="X39" i="7"/>
  <c r="Y17" i="7"/>
  <c r="X16" i="7"/>
  <c r="N40" i="7"/>
  <c r="T40" i="7" s="1"/>
  <c r="Z40" i="7" s="1"/>
  <c r="M39" i="7"/>
  <c r="N16" i="7"/>
  <c r="T16" i="7" s="1"/>
  <c r="M15" i="7"/>
  <c r="N68" i="7"/>
  <c r="T68" i="7" s="1"/>
  <c r="M67" i="7"/>
  <c r="Z17" i="7"/>
  <c r="Z69" i="7"/>
  <c r="X67" i="6"/>
  <c r="Y68" i="6"/>
  <c r="N68" i="6"/>
  <c r="T68" i="6" s="1"/>
  <c r="M67" i="6"/>
  <c r="Z69" i="6"/>
  <c r="Y41" i="6"/>
  <c r="X40" i="6"/>
  <c r="N14" i="6"/>
  <c r="T14" i="6" s="1"/>
  <c r="M13" i="6"/>
  <c r="Y14" i="6"/>
  <c r="X13" i="6"/>
  <c r="N41" i="6"/>
  <c r="T41" i="6" s="1"/>
  <c r="M40" i="6"/>
  <c r="Z15" i="6"/>
  <c r="X39" i="5"/>
  <c r="Y40" i="5"/>
  <c r="Z40" i="5" s="1"/>
  <c r="N66" i="5"/>
  <c r="T66" i="5" s="1"/>
  <c r="M65" i="5"/>
  <c r="N16" i="5"/>
  <c r="T16" i="5" s="1"/>
  <c r="M15" i="5"/>
  <c r="N39" i="5"/>
  <c r="T39" i="5" s="1"/>
  <c r="M38" i="5"/>
  <c r="X66" i="5"/>
  <c r="Y67" i="5"/>
  <c r="Z67" i="5" s="1"/>
  <c r="X15" i="5"/>
  <c r="Y16" i="5"/>
  <c r="N64" i="20" l="1"/>
  <c r="T64" i="20" s="1"/>
  <c r="M63" i="20"/>
  <c r="N15" i="20"/>
  <c r="T15" i="20" s="1"/>
  <c r="M14" i="20"/>
  <c r="X63" i="20"/>
  <c r="Y64" i="20"/>
  <c r="Z16" i="20"/>
  <c r="Z65" i="20"/>
  <c r="N39" i="20"/>
  <c r="T39" i="20" s="1"/>
  <c r="M38" i="20"/>
  <c r="Y39" i="20"/>
  <c r="X38" i="20"/>
  <c r="X15" i="20"/>
  <c r="Y16" i="20"/>
  <c r="Y66" i="18"/>
  <c r="X65" i="18"/>
  <c r="Z40" i="18"/>
  <c r="N66" i="18"/>
  <c r="T66" i="18" s="1"/>
  <c r="M65" i="18"/>
  <c r="Z67" i="18"/>
  <c r="N39" i="18"/>
  <c r="T39" i="18" s="1"/>
  <c r="M38" i="18"/>
  <c r="X13" i="18"/>
  <c r="Y14" i="18"/>
  <c r="Z14" i="18" s="1"/>
  <c r="Y39" i="18"/>
  <c r="X38" i="18"/>
  <c r="N13" i="18"/>
  <c r="T13" i="18" s="1"/>
  <c r="M12" i="18"/>
  <c r="N15" i="17"/>
  <c r="T15" i="17" s="1"/>
  <c r="M14" i="17"/>
  <c r="X65" i="17"/>
  <c r="Y66" i="17"/>
  <c r="Y40" i="17"/>
  <c r="X39" i="17"/>
  <c r="N66" i="17"/>
  <c r="T66" i="17" s="1"/>
  <c r="M65" i="17"/>
  <c r="N40" i="17"/>
  <c r="T40" i="17" s="1"/>
  <c r="Z40" i="17" s="1"/>
  <c r="M39" i="17"/>
  <c r="X14" i="17"/>
  <c r="Y15" i="17"/>
  <c r="Y41" i="16"/>
  <c r="X40" i="16"/>
  <c r="X66" i="16"/>
  <c r="Y67" i="16"/>
  <c r="Z67" i="16" s="1"/>
  <c r="N66" i="16"/>
  <c r="T66" i="16" s="1"/>
  <c r="M65" i="16"/>
  <c r="Y12" i="16"/>
  <c r="X11" i="16"/>
  <c r="N41" i="16"/>
  <c r="T41" i="16" s="1"/>
  <c r="Z41" i="16" s="1"/>
  <c r="M40" i="16"/>
  <c r="N12" i="16"/>
  <c r="T12" i="16" s="1"/>
  <c r="Z12" i="16" s="1"/>
  <c r="M11" i="16"/>
  <c r="Z66" i="12"/>
  <c r="Z67" i="10"/>
  <c r="Z64" i="14"/>
  <c r="Z16" i="14"/>
  <c r="X39" i="14"/>
  <c r="Y40" i="14"/>
  <c r="Z40" i="14" s="1"/>
  <c r="Y15" i="14"/>
  <c r="X14" i="14"/>
  <c r="X62" i="14"/>
  <c r="Y63" i="14"/>
  <c r="N63" i="14"/>
  <c r="T63" i="14" s="1"/>
  <c r="M62" i="14"/>
  <c r="N39" i="14"/>
  <c r="T39" i="14" s="1"/>
  <c r="M38" i="14"/>
  <c r="N15" i="14"/>
  <c r="T15" i="14" s="1"/>
  <c r="Z15" i="14" s="1"/>
  <c r="M14" i="14"/>
  <c r="X39" i="10"/>
  <c r="Y40" i="10"/>
  <c r="X14" i="10"/>
  <c r="Y15" i="10"/>
  <c r="Z15" i="10" s="1"/>
  <c r="N40" i="10"/>
  <c r="T40" i="10" s="1"/>
  <c r="M39" i="10"/>
  <c r="X65" i="10"/>
  <c r="Y66" i="10"/>
  <c r="N14" i="10"/>
  <c r="T14" i="10" s="1"/>
  <c r="M13" i="10"/>
  <c r="N66" i="10"/>
  <c r="T66" i="10" s="1"/>
  <c r="M65" i="10"/>
  <c r="Y38" i="12"/>
  <c r="X37" i="12"/>
  <c r="N38" i="12"/>
  <c r="T38" i="12" s="1"/>
  <c r="Z38" i="12" s="1"/>
  <c r="M37" i="12"/>
  <c r="X64" i="12"/>
  <c r="Y65" i="12"/>
  <c r="Z39" i="12"/>
  <c r="N15" i="12"/>
  <c r="T15" i="12" s="1"/>
  <c r="M14" i="12"/>
  <c r="Y16" i="12"/>
  <c r="Z16" i="12" s="1"/>
  <c r="X15" i="12"/>
  <c r="N65" i="12"/>
  <c r="T65" i="12" s="1"/>
  <c r="M64" i="12"/>
  <c r="Z68" i="11"/>
  <c r="X39" i="11"/>
  <c r="Y40" i="11"/>
  <c r="N67" i="11"/>
  <c r="T67" i="11" s="1"/>
  <c r="M66" i="11"/>
  <c r="N40" i="11"/>
  <c r="T40" i="11" s="1"/>
  <c r="M39" i="11"/>
  <c r="X66" i="11"/>
  <c r="Y67" i="11"/>
  <c r="X14" i="11"/>
  <c r="Y15" i="11"/>
  <c r="N15" i="11"/>
  <c r="T15" i="11" s="1"/>
  <c r="Z15" i="11" s="1"/>
  <c r="M14" i="11"/>
  <c r="Z16" i="11"/>
  <c r="N16" i="9"/>
  <c r="T16" i="9" s="1"/>
  <c r="M15" i="9"/>
  <c r="Y16" i="9"/>
  <c r="X15" i="9"/>
  <c r="Z17" i="9"/>
  <c r="N62" i="9"/>
  <c r="T62" i="9" s="1"/>
  <c r="M61" i="9"/>
  <c r="N40" i="9"/>
  <c r="T40" i="9" s="1"/>
  <c r="M39" i="9"/>
  <c r="X62" i="9"/>
  <c r="Y63" i="9"/>
  <c r="Z63" i="9" s="1"/>
  <c r="Y40" i="9"/>
  <c r="X39" i="9"/>
  <c r="Z41" i="9"/>
  <c r="Z41" i="6"/>
  <c r="Z14" i="6"/>
  <c r="Z68" i="6"/>
  <c r="Z68" i="7"/>
  <c r="Y40" i="8"/>
  <c r="X39" i="8"/>
  <c r="X14" i="8"/>
  <c r="Y15" i="8"/>
  <c r="N40" i="8"/>
  <c r="T40" i="8" s="1"/>
  <c r="Z40" i="8" s="1"/>
  <c r="M39" i="8"/>
  <c r="N15" i="8"/>
  <c r="T15" i="8" s="1"/>
  <c r="M14" i="8"/>
  <c r="N66" i="8"/>
  <c r="T66" i="8" s="1"/>
  <c r="M65" i="8"/>
  <c r="X66" i="8"/>
  <c r="Y67" i="8"/>
  <c r="Z67" i="8" s="1"/>
  <c r="Z41" i="8"/>
  <c r="Z16" i="8"/>
  <c r="N67" i="7"/>
  <c r="T67" i="7" s="1"/>
  <c r="M66" i="7"/>
  <c r="N39" i="7"/>
  <c r="T39" i="7" s="1"/>
  <c r="M38" i="7"/>
  <c r="Y39" i="7"/>
  <c r="X38" i="7"/>
  <c r="N15" i="7"/>
  <c r="T15" i="7" s="1"/>
  <c r="M14" i="7"/>
  <c r="Y16" i="7"/>
  <c r="Z16" i="7" s="1"/>
  <c r="X15" i="7"/>
  <c r="X66" i="7"/>
  <c r="Y67" i="7"/>
  <c r="Y13" i="6"/>
  <c r="X12" i="6"/>
  <c r="N67" i="6"/>
  <c r="T67" i="6" s="1"/>
  <c r="M66" i="6"/>
  <c r="Y40" i="6"/>
  <c r="X39" i="6"/>
  <c r="N40" i="6"/>
  <c r="T40" i="6" s="1"/>
  <c r="M39" i="6"/>
  <c r="N13" i="6"/>
  <c r="T13" i="6" s="1"/>
  <c r="Z13" i="6" s="1"/>
  <c r="M12" i="6"/>
  <c r="X66" i="6"/>
  <c r="Y67" i="6"/>
  <c r="N15" i="5"/>
  <c r="T15" i="5" s="1"/>
  <c r="M14" i="5"/>
  <c r="N38" i="5"/>
  <c r="T38" i="5" s="1"/>
  <c r="M37" i="5"/>
  <c r="N65" i="5"/>
  <c r="T65" i="5" s="1"/>
  <c r="M64" i="5"/>
  <c r="Y66" i="5"/>
  <c r="Z66" i="5" s="1"/>
  <c r="X65" i="5"/>
  <c r="X14" i="5"/>
  <c r="Y15" i="5"/>
  <c r="Z16" i="5"/>
  <c r="X38" i="5"/>
  <c r="Y39" i="5"/>
  <c r="Z39" i="5" s="1"/>
  <c r="Z66" i="18" l="1"/>
  <c r="X62" i="20"/>
  <c r="Y63" i="20"/>
  <c r="N14" i="20"/>
  <c r="T14" i="20" s="1"/>
  <c r="M13" i="20"/>
  <c r="Z15" i="20"/>
  <c r="Y38" i="20"/>
  <c r="X37" i="20"/>
  <c r="N38" i="20"/>
  <c r="T38" i="20" s="1"/>
  <c r="Z38" i="20" s="1"/>
  <c r="M37" i="20"/>
  <c r="N63" i="20"/>
  <c r="T63" i="20" s="1"/>
  <c r="Z63" i="20" s="1"/>
  <c r="M62" i="20"/>
  <c r="Z39" i="20"/>
  <c r="Y15" i="20"/>
  <c r="X14" i="20"/>
  <c r="Z64" i="20"/>
  <c r="M64" i="18"/>
  <c r="N65" i="18"/>
  <c r="T65" i="18" s="1"/>
  <c r="Y65" i="18"/>
  <c r="X64" i="18"/>
  <c r="N12" i="18"/>
  <c r="T12" i="18" s="1"/>
  <c r="M11" i="18"/>
  <c r="X37" i="18"/>
  <c r="Y38" i="18"/>
  <c r="N38" i="18"/>
  <c r="T38" i="18" s="1"/>
  <c r="M37" i="18"/>
  <c r="Y13" i="18"/>
  <c r="Z13" i="18" s="1"/>
  <c r="X12" i="18"/>
  <c r="Z39" i="18"/>
  <c r="Z66" i="17"/>
  <c r="N65" i="17"/>
  <c r="T65" i="17" s="1"/>
  <c r="M64" i="17"/>
  <c r="X13" i="17"/>
  <c r="Y14" i="17"/>
  <c r="X64" i="17"/>
  <c r="Y65" i="17"/>
  <c r="N39" i="17"/>
  <c r="T39" i="17" s="1"/>
  <c r="Z39" i="17" s="1"/>
  <c r="M38" i="17"/>
  <c r="Y39" i="17"/>
  <c r="X38" i="17"/>
  <c r="N14" i="17"/>
  <c r="T14" i="17" s="1"/>
  <c r="M13" i="17"/>
  <c r="Z15" i="17"/>
  <c r="X65" i="16"/>
  <c r="Y66" i="16"/>
  <c r="Z66" i="16" s="1"/>
  <c r="N65" i="16"/>
  <c r="T65" i="16" s="1"/>
  <c r="M64" i="16"/>
  <c r="Y11" i="16"/>
  <c r="X10" i="16"/>
  <c r="N40" i="16"/>
  <c r="T40" i="16" s="1"/>
  <c r="Z40" i="16" s="1"/>
  <c r="M39" i="16"/>
  <c r="Y40" i="16"/>
  <c r="X39" i="16"/>
  <c r="N11" i="16"/>
  <c r="T11" i="16" s="1"/>
  <c r="Z11" i="16" s="1"/>
  <c r="M10" i="16"/>
  <c r="Z40" i="10"/>
  <c r="Z63" i="14"/>
  <c r="N38" i="14"/>
  <c r="T38" i="14" s="1"/>
  <c r="M37" i="14"/>
  <c r="X61" i="14"/>
  <c r="Y62" i="14"/>
  <c r="X38" i="14"/>
  <c r="Y39" i="14"/>
  <c r="Z39" i="14" s="1"/>
  <c r="N14" i="14"/>
  <c r="T14" i="14" s="1"/>
  <c r="M13" i="14"/>
  <c r="N62" i="14"/>
  <c r="T62" i="14" s="1"/>
  <c r="Z62" i="14" s="1"/>
  <c r="M61" i="14"/>
  <c r="Y14" i="14"/>
  <c r="X13" i="14"/>
  <c r="X64" i="10"/>
  <c r="Y65" i="10"/>
  <c r="Z66" i="10"/>
  <c r="X13" i="10"/>
  <c r="Y14" i="10"/>
  <c r="Z14" i="10" s="1"/>
  <c r="N13" i="10"/>
  <c r="T13" i="10" s="1"/>
  <c r="M12" i="10"/>
  <c r="N39" i="10"/>
  <c r="T39" i="10" s="1"/>
  <c r="M38" i="10"/>
  <c r="N65" i="10"/>
  <c r="T65" i="10" s="1"/>
  <c r="Z65" i="10" s="1"/>
  <c r="M64" i="10"/>
  <c r="X38" i="10"/>
  <c r="Y39" i="10"/>
  <c r="N64" i="12"/>
  <c r="T64" i="12" s="1"/>
  <c r="M63" i="12"/>
  <c r="N14" i="12"/>
  <c r="T14" i="12" s="1"/>
  <c r="M13" i="12"/>
  <c r="Y15" i="12"/>
  <c r="Z15" i="12" s="1"/>
  <c r="X14" i="12"/>
  <c r="N37" i="12"/>
  <c r="T37" i="12" s="1"/>
  <c r="M36" i="12"/>
  <c r="Y37" i="12"/>
  <c r="X36" i="12"/>
  <c r="Z65" i="12"/>
  <c r="X63" i="12"/>
  <c r="Y64" i="12"/>
  <c r="N14" i="11"/>
  <c r="T14" i="11" s="1"/>
  <c r="M13" i="11"/>
  <c r="N66" i="11"/>
  <c r="T66" i="11" s="1"/>
  <c r="Z66" i="11" s="1"/>
  <c r="M65" i="11"/>
  <c r="X65" i="11"/>
  <c r="Y66" i="11"/>
  <c r="Z67" i="11"/>
  <c r="N39" i="11"/>
  <c r="T39" i="11" s="1"/>
  <c r="M38" i="11"/>
  <c r="X13" i="11"/>
  <c r="Y14" i="11"/>
  <c r="Z40" i="11"/>
  <c r="X38" i="11"/>
  <c r="Y39" i="11"/>
  <c r="Z40" i="9"/>
  <c r="X61" i="9"/>
  <c r="Y62" i="9"/>
  <c r="Z62" i="9" s="1"/>
  <c r="N15" i="9"/>
  <c r="T15" i="9" s="1"/>
  <c r="M14" i="9"/>
  <c r="Y15" i="9"/>
  <c r="X14" i="9"/>
  <c r="N61" i="9"/>
  <c r="T61" i="9" s="1"/>
  <c r="M60" i="9"/>
  <c r="Y39" i="9"/>
  <c r="X38" i="9"/>
  <c r="N39" i="9"/>
  <c r="T39" i="9" s="1"/>
  <c r="M38" i="9"/>
  <c r="Z16" i="9"/>
  <c r="Z40" i="6"/>
  <c r="Z67" i="6"/>
  <c r="N14" i="8"/>
  <c r="T14" i="8" s="1"/>
  <c r="M13" i="8"/>
  <c r="X65" i="8"/>
  <c r="Y66" i="8"/>
  <c r="Z66" i="8" s="1"/>
  <c r="Z15" i="8"/>
  <c r="X13" i="8"/>
  <c r="Y14" i="8"/>
  <c r="N65" i="8"/>
  <c r="T65" i="8" s="1"/>
  <c r="M64" i="8"/>
  <c r="N39" i="8"/>
  <c r="T39" i="8" s="1"/>
  <c r="M38" i="8"/>
  <c r="Y39" i="8"/>
  <c r="X38" i="8"/>
  <c r="Y38" i="7"/>
  <c r="X37" i="7"/>
  <c r="X65" i="7"/>
  <c r="Y66" i="7"/>
  <c r="N14" i="7"/>
  <c r="T14" i="7" s="1"/>
  <c r="M13" i="7"/>
  <c r="N38" i="7"/>
  <c r="T38" i="7" s="1"/>
  <c r="M37" i="7"/>
  <c r="Y15" i="7"/>
  <c r="Z15" i="7" s="1"/>
  <c r="X14" i="7"/>
  <c r="N66" i="7"/>
  <c r="T66" i="7" s="1"/>
  <c r="M65" i="7"/>
  <c r="Z39" i="7"/>
  <c r="Z67" i="7"/>
  <c r="N66" i="6"/>
  <c r="T66" i="6" s="1"/>
  <c r="M65" i="6"/>
  <c r="N39" i="6"/>
  <c r="T39" i="6" s="1"/>
  <c r="M38" i="6"/>
  <c r="X65" i="6"/>
  <c r="Y66" i="6"/>
  <c r="N12" i="6"/>
  <c r="T12" i="6" s="1"/>
  <c r="M11" i="6"/>
  <c r="Y39" i="6"/>
  <c r="X38" i="6"/>
  <c r="Y12" i="6"/>
  <c r="X11" i="6"/>
  <c r="N37" i="5"/>
  <c r="T37" i="5" s="1"/>
  <c r="M36" i="5"/>
  <c r="X13" i="5"/>
  <c r="Y14" i="5"/>
  <c r="N64" i="5"/>
  <c r="T64" i="5" s="1"/>
  <c r="M63" i="5"/>
  <c r="N14" i="5"/>
  <c r="T14" i="5" s="1"/>
  <c r="M13" i="5"/>
  <c r="X37" i="5"/>
  <c r="Y38" i="5"/>
  <c r="Z38" i="5" s="1"/>
  <c r="X64" i="5"/>
  <c r="Y65" i="5"/>
  <c r="Z65" i="5" s="1"/>
  <c r="Z15" i="5"/>
  <c r="N62" i="20" l="1"/>
  <c r="T62" i="20" s="1"/>
  <c r="M61" i="20"/>
  <c r="N13" i="20"/>
  <c r="T13" i="20" s="1"/>
  <c r="M12" i="20"/>
  <c r="X13" i="20"/>
  <c r="Y14" i="20"/>
  <c r="Z14" i="20" s="1"/>
  <c r="N37" i="20"/>
  <c r="T37" i="20" s="1"/>
  <c r="M36" i="20"/>
  <c r="X36" i="20"/>
  <c r="Y37" i="20"/>
  <c r="X61" i="20"/>
  <c r="Y62" i="20"/>
  <c r="Y64" i="18"/>
  <c r="X63" i="18"/>
  <c r="Z65" i="18"/>
  <c r="Z38" i="18"/>
  <c r="N64" i="18"/>
  <c r="T64" i="18" s="1"/>
  <c r="Z64" i="18" s="1"/>
  <c r="M63" i="18"/>
  <c r="N37" i="18"/>
  <c r="T37" i="18" s="1"/>
  <c r="M36" i="18"/>
  <c r="X11" i="18"/>
  <c r="Y12" i="18"/>
  <c r="Z12" i="18" s="1"/>
  <c r="N11" i="18"/>
  <c r="T11" i="18" s="1"/>
  <c r="M10" i="18"/>
  <c r="X36" i="18"/>
  <c r="Y37" i="18"/>
  <c r="N13" i="17"/>
  <c r="T13" i="17" s="1"/>
  <c r="Z13" i="17" s="1"/>
  <c r="M12" i="17"/>
  <c r="N38" i="17"/>
  <c r="T38" i="17" s="1"/>
  <c r="M37" i="17"/>
  <c r="Z14" i="17"/>
  <c r="X12" i="17"/>
  <c r="Y13" i="17"/>
  <c r="Y38" i="17"/>
  <c r="X37" i="17"/>
  <c r="N64" i="17"/>
  <c r="T64" i="17" s="1"/>
  <c r="M63" i="17"/>
  <c r="X63" i="17"/>
  <c r="Y64" i="17"/>
  <c r="Z65" i="17"/>
  <c r="N10" i="16"/>
  <c r="T10" i="16" s="1"/>
  <c r="M9" i="16"/>
  <c r="N39" i="16"/>
  <c r="T39" i="16" s="1"/>
  <c r="Z39" i="16" s="1"/>
  <c r="M38" i="16"/>
  <c r="N64" i="16"/>
  <c r="T64" i="16" s="1"/>
  <c r="M63" i="16"/>
  <c r="Z65" i="16"/>
  <c r="X38" i="16"/>
  <c r="Y39" i="16"/>
  <c r="Y10" i="16"/>
  <c r="X9" i="16"/>
  <c r="X64" i="16"/>
  <c r="Y65" i="16"/>
  <c r="Z39" i="10"/>
  <c r="Z14" i="14"/>
  <c r="X60" i="14"/>
  <c r="Y61" i="14"/>
  <c r="N61" i="14"/>
  <c r="T61" i="14" s="1"/>
  <c r="M60" i="14"/>
  <c r="X37" i="14"/>
  <c r="Y38" i="14"/>
  <c r="Z38" i="14" s="1"/>
  <c r="N37" i="14"/>
  <c r="T37" i="14" s="1"/>
  <c r="M36" i="14"/>
  <c r="Y13" i="14"/>
  <c r="X12" i="14"/>
  <c r="N13" i="14"/>
  <c r="T13" i="14" s="1"/>
  <c r="M12" i="14"/>
  <c r="X12" i="10"/>
  <c r="Y13" i="10"/>
  <c r="Z13" i="10" s="1"/>
  <c r="N64" i="10"/>
  <c r="T64" i="10" s="1"/>
  <c r="M63" i="10"/>
  <c r="N12" i="10"/>
  <c r="T12" i="10" s="1"/>
  <c r="M11" i="10"/>
  <c r="X37" i="10"/>
  <c r="Y38" i="10"/>
  <c r="N38" i="10"/>
  <c r="T38" i="10" s="1"/>
  <c r="M37" i="10"/>
  <c r="X63" i="10"/>
  <c r="Y64" i="10"/>
  <c r="N63" i="12"/>
  <c r="T63" i="12" s="1"/>
  <c r="M62" i="12"/>
  <c r="N36" i="12"/>
  <c r="T36" i="12" s="1"/>
  <c r="Z36" i="12" s="1"/>
  <c r="M35" i="12"/>
  <c r="N13" i="12"/>
  <c r="T13" i="12" s="1"/>
  <c r="M12" i="12"/>
  <c r="Y36" i="12"/>
  <c r="X35" i="12"/>
  <c r="Z37" i="12"/>
  <c r="Y14" i="12"/>
  <c r="Z14" i="12" s="1"/>
  <c r="X13" i="12"/>
  <c r="X62" i="12"/>
  <c r="Y63" i="12"/>
  <c r="Z64" i="12"/>
  <c r="Z39" i="11"/>
  <c r="N65" i="11"/>
  <c r="T65" i="11" s="1"/>
  <c r="M64" i="11"/>
  <c r="X12" i="11"/>
  <c r="Y13" i="11"/>
  <c r="N13" i="11"/>
  <c r="T13" i="11" s="1"/>
  <c r="M12" i="11"/>
  <c r="X37" i="11"/>
  <c r="Y38" i="11"/>
  <c r="N38" i="11"/>
  <c r="T38" i="11" s="1"/>
  <c r="Z38" i="11" s="1"/>
  <c r="M37" i="11"/>
  <c r="X64" i="11"/>
  <c r="Y65" i="11"/>
  <c r="Z14" i="11"/>
  <c r="Z39" i="9"/>
  <c r="Y14" i="9"/>
  <c r="X13" i="9"/>
  <c r="Y38" i="9"/>
  <c r="X37" i="9"/>
  <c r="N38" i="9"/>
  <c r="T38" i="9" s="1"/>
  <c r="M37" i="9"/>
  <c r="N60" i="9"/>
  <c r="T60" i="9" s="1"/>
  <c r="M59" i="9"/>
  <c r="N14" i="9"/>
  <c r="T14" i="9" s="1"/>
  <c r="M13" i="9"/>
  <c r="X60" i="9"/>
  <c r="Y61" i="9"/>
  <c r="Z61" i="9" s="1"/>
  <c r="Z15" i="9"/>
  <c r="Z38" i="7"/>
  <c r="Z14" i="5"/>
  <c r="Z66" i="6"/>
  <c r="Z14" i="8"/>
  <c r="N38" i="8"/>
  <c r="T38" i="8" s="1"/>
  <c r="M37" i="8"/>
  <c r="X64" i="8"/>
  <c r="Y65" i="8"/>
  <c r="Z65" i="8" s="1"/>
  <c r="Z39" i="8"/>
  <c r="X12" i="8"/>
  <c r="Y13" i="8"/>
  <c r="N13" i="8"/>
  <c r="T13" i="8" s="1"/>
  <c r="Z13" i="8" s="1"/>
  <c r="M12" i="8"/>
  <c r="Y38" i="8"/>
  <c r="X37" i="8"/>
  <c r="N64" i="8"/>
  <c r="T64" i="8" s="1"/>
  <c r="M63" i="8"/>
  <c r="X64" i="7"/>
  <c r="Y65" i="7"/>
  <c r="N37" i="7"/>
  <c r="T37" i="7" s="1"/>
  <c r="M36" i="7"/>
  <c r="Z66" i="7"/>
  <c r="Y14" i="7"/>
  <c r="X13" i="7"/>
  <c r="N13" i="7"/>
  <c r="T13" i="7" s="1"/>
  <c r="M12" i="7"/>
  <c r="Y37" i="7"/>
  <c r="X36" i="7"/>
  <c r="N65" i="7"/>
  <c r="T65" i="7" s="1"/>
  <c r="M64" i="7"/>
  <c r="Z14" i="7"/>
  <c r="Z39" i="6"/>
  <c r="Y11" i="6"/>
  <c r="X10" i="6"/>
  <c r="N11" i="6"/>
  <c r="T11" i="6" s="1"/>
  <c r="M10" i="6"/>
  <c r="N38" i="6"/>
  <c r="T38" i="6" s="1"/>
  <c r="Z38" i="6" s="1"/>
  <c r="M37" i="6"/>
  <c r="Z12" i="6"/>
  <c r="Y38" i="6"/>
  <c r="X37" i="6"/>
  <c r="N65" i="6"/>
  <c r="T65" i="6" s="1"/>
  <c r="M64" i="6"/>
  <c r="X64" i="6"/>
  <c r="Y65" i="6"/>
  <c r="Y64" i="5"/>
  <c r="Z64" i="5" s="1"/>
  <c r="X63" i="5"/>
  <c r="X12" i="5"/>
  <c r="Y13" i="5"/>
  <c r="X36" i="5"/>
  <c r="Y37" i="5"/>
  <c r="Z37" i="5" s="1"/>
  <c r="N36" i="5"/>
  <c r="T36" i="5" s="1"/>
  <c r="M35" i="5"/>
  <c r="N63" i="5"/>
  <c r="T63" i="5" s="1"/>
  <c r="M62" i="5"/>
  <c r="N13" i="5"/>
  <c r="T13" i="5" s="1"/>
  <c r="M12" i="5"/>
  <c r="Z37" i="20" l="1"/>
  <c r="X12" i="20"/>
  <c r="Y13" i="20"/>
  <c r="N12" i="20"/>
  <c r="T12" i="20" s="1"/>
  <c r="M11" i="20"/>
  <c r="X60" i="20"/>
  <c r="Y61" i="20"/>
  <c r="Y36" i="20"/>
  <c r="X35" i="20"/>
  <c r="Z13" i="20"/>
  <c r="N36" i="20"/>
  <c r="T36" i="20" s="1"/>
  <c r="Z36" i="20" s="1"/>
  <c r="M35" i="20"/>
  <c r="N61" i="20"/>
  <c r="T61" i="20" s="1"/>
  <c r="M60" i="20"/>
  <c r="Z62" i="20"/>
  <c r="Y63" i="18"/>
  <c r="X62" i="18"/>
  <c r="N63" i="18"/>
  <c r="T63" i="18" s="1"/>
  <c r="Z63" i="18" s="1"/>
  <c r="M62" i="18"/>
  <c r="X10" i="18"/>
  <c r="Y11" i="18"/>
  <c r="Z11" i="18" s="1"/>
  <c r="X35" i="18"/>
  <c r="Y36" i="18"/>
  <c r="N36" i="18"/>
  <c r="T36" i="18" s="1"/>
  <c r="M35" i="18"/>
  <c r="Z37" i="18"/>
  <c r="N10" i="18"/>
  <c r="T10" i="18" s="1"/>
  <c r="M9" i="18"/>
  <c r="X62" i="17"/>
  <c r="Y63" i="17"/>
  <c r="N37" i="17"/>
  <c r="T37" i="17" s="1"/>
  <c r="Z37" i="17" s="1"/>
  <c r="M36" i="17"/>
  <c r="N63" i="17"/>
  <c r="T63" i="17" s="1"/>
  <c r="M62" i="17"/>
  <c r="Z38" i="17"/>
  <c r="Z64" i="17"/>
  <c r="X11" i="17"/>
  <c r="Y12" i="17"/>
  <c r="N12" i="17"/>
  <c r="T12" i="17" s="1"/>
  <c r="M11" i="17"/>
  <c r="Y37" i="17"/>
  <c r="X36" i="17"/>
  <c r="X63" i="16"/>
  <c r="Y64" i="16"/>
  <c r="N38" i="16"/>
  <c r="T38" i="16" s="1"/>
  <c r="M37" i="16"/>
  <c r="N63" i="16"/>
  <c r="T63" i="16" s="1"/>
  <c r="M62" i="16"/>
  <c r="N9" i="16"/>
  <c r="T9" i="16" s="1"/>
  <c r="M8" i="16"/>
  <c r="Y38" i="16"/>
  <c r="X37" i="16"/>
  <c r="X8" i="16"/>
  <c r="Y9" i="16"/>
  <c r="Z64" i="16"/>
  <c r="Z10" i="16"/>
  <c r="Z13" i="14"/>
  <c r="Z61" i="14"/>
  <c r="Z13" i="11"/>
  <c r="Z65" i="11"/>
  <c r="Z38" i="10"/>
  <c r="Z64" i="10"/>
  <c r="Y12" i="14"/>
  <c r="X11" i="14"/>
  <c r="X36" i="14"/>
  <c r="Y37" i="14"/>
  <c r="Z37" i="14" s="1"/>
  <c r="X59" i="14"/>
  <c r="Y60" i="14"/>
  <c r="N12" i="14"/>
  <c r="T12" i="14" s="1"/>
  <c r="M11" i="14"/>
  <c r="N36" i="14"/>
  <c r="T36" i="14" s="1"/>
  <c r="M35" i="14"/>
  <c r="N60" i="14"/>
  <c r="T60" i="14" s="1"/>
  <c r="M59" i="14"/>
  <c r="X62" i="10"/>
  <c r="Y63" i="10"/>
  <c r="X36" i="10"/>
  <c r="Y37" i="10"/>
  <c r="N63" i="10"/>
  <c r="T63" i="10" s="1"/>
  <c r="M62" i="10"/>
  <c r="N37" i="10"/>
  <c r="T37" i="10" s="1"/>
  <c r="M36" i="10"/>
  <c r="N11" i="10"/>
  <c r="T11" i="10" s="1"/>
  <c r="M10" i="10"/>
  <c r="Z12" i="10"/>
  <c r="X11" i="10"/>
  <c r="Y12" i="10"/>
  <c r="N35" i="12"/>
  <c r="T35" i="12" s="1"/>
  <c r="M34" i="12"/>
  <c r="Y35" i="12"/>
  <c r="X34" i="12"/>
  <c r="N12" i="12"/>
  <c r="T12" i="12" s="1"/>
  <c r="M11" i="12"/>
  <c r="N62" i="12"/>
  <c r="T62" i="12" s="1"/>
  <c r="M61" i="12"/>
  <c r="Y13" i="12"/>
  <c r="X12" i="12"/>
  <c r="X61" i="12"/>
  <c r="Y62" i="12"/>
  <c r="Z13" i="12"/>
  <c r="Z63" i="12"/>
  <c r="X11" i="11"/>
  <c r="Y12" i="11"/>
  <c r="N12" i="11"/>
  <c r="T12" i="11" s="1"/>
  <c r="M11" i="11"/>
  <c r="X63" i="11"/>
  <c r="Y64" i="11"/>
  <c r="X36" i="11"/>
  <c r="Y37" i="11"/>
  <c r="N37" i="11"/>
  <c r="T37" i="11" s="1"/>
  <c r="M36" i="11"/>
  <c r="N64" i="11"/>
  <c r="T64" i="11" s="1"/>
  <c r="M63" i="11"/>
  <c r="Z14" i="9"/>
  <c r="N59" i="9"/>
  <c r="T59" i="9" s="1"/>
  <c r="M58" i="9"/>
  <c r="Y37" i="9"/>
  <c r="X36" i="9"/>
  <c r="Y60" i="9"/>
  <c r="Z60" i="9" s="1"/>
  <c r="X59" i="9"/>
  <c r="N13" i="9"/>
  <c r="T13" i="9" s="1"/>
  <c r="M12" i="9"/>
  <c r="N37" i="9"/>
  <c r="T37" i="9" s="1"/>
  <c r="M36" i="9"/>
  <c r="Y13" i="9"/>
  <c r="X12" i="9"/>
  <c r="Z38" i="9"/>
  <c r="Z13" i="5"/>
  <c r="Z65" i="7"/>
  <c r="Z65" i="6"/>
  <c r="Y37" i="8"/>
  <c r="X36" i="8"/>
  <c r="X63" i="8"/>
  <c r="Y64" i="8"/>
  <c r="Z64" i="8" s="1"/>
  <c r="X11" i="8"/>
  <c r="Y12" i="8"/>
  <c r="N37" i="8"/>
  <c r="T37" i="8" s="1"/>
  <c r="M36" i="8"/>
  <c r="N63" i="8"/>
  <c r="T63" i="8" s="1"/>
  <c r="M62" i="8"/>
  <c r="N12" i="8"/>
  <c r="T12" i="8" s="1"/>
  <c r="M11" i="8"/>
  <c r="Z38" i="8"/>
  <c r="N36" i="7"/>
  <c r="T36" i="7" s="1"/>
  <c r="M35" i="7"/>
  <c r="Y36" i="7"/>
  <c r="X35" i="7"/>
  <c r="Y13" i="7"/>
  <c r="Z13" i="7" s="1"/>
  <c r="X12" i="7"/>
  <c r="Z37" i="7"/>
  <c r="N64" i="7"/>
  <c r="T64" i="7" s="1"/>
  <c r="M63" i="7"/>
  <c r="N12" i="7"/>
  <c r="T12" i="7" s="1"/>
  <c r="M11" i="7"/>
  <c r="X63" i="7"/>
  <c r="Y64" i="7"/>
  <c r="N64" i="6"/>
  <c r="T64" i="6" s="1"/>
  <c r="M63" i="6"/>
  <c r="Z11" i="6"/>
  <c r="N37" i="6"/>
  <c r="T37" i="6" s="1"/>
  <c r="M36" i="6"/>
  <c r="Y10" i="6"/>
  <c r="X9" i="6"/>
  <c r="Y37" i="6"/>
  <c r="X36" i="6"/>
  <c r="X63" i="6"/>
  <c r="Y64" i="6"/>
  <c r="N10" i="6"/>
  <c r="T10" i="6" s="1"/>
  <c r="M9" i="6"/>
  <c r="N62" i="5"/>
  <c r="T62" i="5" s="1"/>
  <c r="M61" i="5"/>
  <c r="X11" i="5"/>
  <c r="Y12" i="5"/>
  <c r="X62" i="5"/>
  <c r="Y63" i="5"/>
  <c r="Z63" i="5" s="1"/>
  <c r="N12" i="5"/>
  <c r="T12" i="5" s="1"/>
  <c r="M11" i="5"/>
  <c r="N35" i="5"/>
  <c r="T35" i="5" s="1"/>
  <c r="M34" i="5"/>
  <c r="X35" i="5"/>
  <c r="Y36" i="5"/>
  <c r="Z36" i="5" s="1"/>
  <c r="Y35" i="20" l="1"/>
  <c r="X34" i="20"/>
  <c r="X59" i="20"/>
  <c r="Y60" i="20"/>
  <c r="N11" i="20"/>
  <c r="T11" i="20" s="1"/>
  <c r="M10" i="20"/>
  <c r="N35" i="20"/>
  <c r="T35" i="20" s="1"/>
  <c r="Z35" i="20" s="1"/>
  <c r="M34" i="20"/>
  <c r="N60" i="20"/>
  <c r="T60" i="20" s="1"/>
  <c r="Z60" i="20" s="1"/>
  <c r="M59" i="20"/>
  <c r="Y12" i="20"/>
  <c r="Z12" i="20" s="1"/>
  <c r="X11" i="20"/>
  <c r="Z61" i="20"/>
  <c r="N62" i="18"/>
  <c r="T62" i="18" s="1"/>
  <c r="M61" i="18"/>
  <c r="X61" i="18"/>
  <c r="Y62" i="18"/>
  <c r="N35" i="18"/>
  <c r="T35" i="18" s="1"/>
  <c r="M34" i="18"/>
  <c r="Z36" i="18"/>
  <c r="X34" i="18"/>
  <c r="Y35" i="18"/>
  <c r="N9" i="18"/>
  <c r="T9" i="18" s="1"/>
  <c r="M8" i="18"/>
  <c r="Y10" i="18"/>
  <c r="Z10" i="18" s="1"/>
  <c r="X9" i="18"/>
  <c r="Z12" i="17"/>
  <c r="Z63" i="17"/>
  <c r="N11" i="17"/>
  <c r="T11" i="17" s="1"/>
  <c r="M10" i="17"/>
  <c r="N36" i="17"/>
  <c r="T36" i="17" s="1"/>
  <c r="M35" i="17"/>
  <c r="Y36" i="17"/>
  <c r="X35" i="17"/>
  <c r="N62" i="17"/>
  <c r="T62" i="17" s="1"/>
  <c r="M61" i="17"/>
  <c r="X10" i="17"/>
  <c r="Y11" i="17"/>
  <c r="X61" i="17"/>
  <c r="Y62" i="17"/>
  <c r="Z9" i="16"/>
  <c r="N8" i="16"/>
  <c r="T8" i="16" s="1"/>
  <c r="M7" i="16"/>
  <c r="N37" i="16"/>
  <c r="T37" i="16" s="1"/>
  <c r="M36" i="16"/>
  <c r="X7" i="16"/>
  <c r="Y8" i="16"/>
  <c r="Z38" i="16"/>
  <c r="Y37" i="16"/>
  <c r="X36" i="16"/>
  <c r="N62" i="16"/>
  <c r="T62" i="16" s="1"/>
  <c r="M61" i="16"/>
  <c r="X62" i="16"/>
  <c r="Y63" i="16"/>
  <c r="Z63" i="16" s="1"/>
  <c r="Z37" i="10"/>
  <c r="Z37" i="11"/>
  <c r="Z60" i="14"/>
  <c r="Z12" i="14"/>
  <c r="X35" i="14"/>
  <c r="Y36" i="14"/>
  <c r="Z36" i="14" s="1"/>
  <c r="N35" i="14"/>
  <c r="T35" i="14" s="1"/>
  <c r="M34" i="14"/>
  <c r="Y11" i="14"/>
  <c r="X10" i="14"/>
  <c r="X58" i="14"/>
  <c r="Y59" i="14"/>
  <c r="N59" i="14"/>
  <c r="T59" i="14" s="1"/>
  <c r="M58" i="14"/>
  <c r="N11" i="14"/>
  <c r="T11" i="14" s="1"/>
  <c r="M10" i="14"/>
  <c r="X10" i="10"/>
  <c r="Y11" i="10"/>
  <c r="Z11" i="10" s="1"/>
  <c r="N36" i="10"/>
  <c r="T36" i="10" s="1"/>
  <c r="M35" i="10"/>
  <c r="X35" i="10"/>
  <c r="Y36" i="10"/>
  <c r="N10" i="10"/>
  <c r="T10" i="10" s="1"/>
  <c r="M9" i="10"/>
  <c r="N62" i="10"/>
  <c r="T62" i="10" s="1"/>
  <c r="M61" i="10"/>
  <c r="Z63" i="10"/>
  <c r="X61" i="10"/>
  <c r="Y62" i="10"/>
  <c r="N61" i="12"/>
  <c r="T61" i="12" s="1"/>
  <c r="M60" i="12"/>
  <c r="Y34" i="12"/>
  <c r="X33" i="12"/>
  <c r="Z62" i="12"/>
  <c r="X60" i="12"/>
  <c r="Y61" i="12"/>
  <c r="Y12" i="12"/>
  <c r="Z12" i="12" s="1"/>
  <c r="X11" i="12"/>
  <c r="N11" i="12"/>
  <c r="T11" i="12" s="1"/>
  <c r="M10" i="12"/>
  <c r="N34" i="12"/>
  <c r="T34" i="12" s="1"/>
  <c r="Z34" i="12" s="1"/>
  <c r="M33" i="12"/>
  <c r="Z35" i="12"/>
  <c r="N63" i="11"/>
  <c r="T63" i="11" s="1"/>
  <c r="M62" i="11"/>
  <c r="N11" i="11"/>
  <c r="T11" i="11" s="1"/>
  <c r="M10" i="11"/>
  <c r="Z64" i="11"/>
  <c r="X35" i="11"/>
  <c r="Y36" i="11"/>
  <c r="Z12" i="11"/>
  <c r="N36" i="11"/>
  <c r="T36" i="11" s="1"/>
  <c r="M35" i="11"/>
  <c r="X62" i="11"/>
  <c r="Y63" i="11"/>
  <c r="X10" i="11"/>
  <c r="Y11" i="11"/>
  <c r="Z13" i="9"/>
  <c r="Y36" i="9"/>
  <c r="X35" i="9"/>
  <c r="N36" i="9"/>
  <c r="T36" i="9" s="1"/>
  <c r="M35" i="9"/>
  <c r="Z37" i="9"/>
  <c r="X58" i="9"/>
  <c r="Y59" i="9"/>
  <c r="Z59" i="9" s="1"/>
  <c r="N58" i="9"/>
  <c r="T58" i="9" s="1"/>
  <c r="M57" i="9"/>
  <c r="Y12" i="9"/>
  <c r="X11" i="9"/>
  <c r="N12" i="9"/>
  <c r="T12" i="9" s="1"/>
  <c r="M11" i="9"/>
  <c r="Z10" i="6"/>
  <c r="Z12" i="5"/>
  <c r="Z37" i="6"/>
  <c r="Z36" i="7"/>
  <c r="X10" i="8"/>
  <c r="Y11" i="8"/>
  <c r="N11" i="8"/>
  <c r="T11" i="8" s="1"/>
  <c r="M10" i="8"/>
  <c r="N36" i="8"/>
  <c r="T36" i="8" s="1"/>
  <c r="M35" i="8"/>
  <c r="Z12" i="8"/>
  <c r="Z37" i="8"/>
  <c r="X62" i="8"/>
  <c r="Y63" i="8"/>
  <c r="Z63" i="8" s="1"/>
  <c r="N62" i="8"/>
  <c r="T62" i="8" s="1"/>
  <c r="M61" i="8"/>
  <c r="Y36" i="8"/>
  <c r="X35" i="8"/>
  <c r="N63" i="7"/>
  <c r="T63" i="7" s="1"/>
  <c r="M62" i="7"/>
  <c r="Z64" i="7"/>
  <c r="N11" i="7"/>
  <c r="T11" i="7" s="1"/>
  <c r="M10" i="7"/>
  <c r="Y35" i="7"/>
  <c r="X34" i="7"/>
  <c r="Y12" i="7"/>
  <c r="Z12" i="7" s="1"/>
  <c r="X11" i="7"/>
  <c r="N35" i="7"/>
  <c r="T35" i="7" s="1"/>
  <c r="M34" i="7"/>
  <c r="X62" i="7"/>
  <c r="Y63" i="7"/>
  <c r="Y9" i="6"/>
  <c r="X8" i="6"/>
  <c r="X62" i="6"/>
  <c r="Y63" i="6"/>
  <c r="N63" i="6"/>
  <c r="T63" i="6" s="1"/>
  <c r="M62" i="6"/>
  <c r="N9" i="6"/>
  <c r="T9" i="6" s="1"/>
  <c r="M8" i="6"/>
  <c r="Y36" i="6"/>
  <c r="X35" i="6"/>
  <c r="N36" i="6"/>
  <c r="T36" i="6" s="1"/>
  <c r="M35" i="6"/>
  <c r="Z64" i="6"/>
  <c r="X34" i="5"/>
  <c r="Y35" i="5"/>
  <c r="Z35" i="5" s="1"/>
  <c r="X10" i="5"/>
  <c r="Y11" i="5"/>
  <c r="Y62" i="5"/>
  <c r="Z62" i="5" s="1"/>
  <c r="X61" i="5"/>
  <c r="N34" i="5"/>
  <c r="T34" i="5" s="1"/>
  <c r="M33" i="5"/>
  <c r="N61" i="5"/>
  <c r="T61" i="5" s="1"/>
  <c r="M60" i="5"/>
  <c r="N11" i="5"/>
  <c r="T11" i="5" s="1"/>
  <c r="M10" i="5"/>
  <c r="N10" i="20" l="1"/>
  <c r="T10" i="20" s="1"/>
  <c r="M9" i="20"/>
  <c r="N34" i="20"/>
  <c r="T34" i="20" s="1"/>
  <c r="M33" i="20"/>
  <c r="X58" i="20"/>
  <c r="Y59" i="20"/>
  <c r="N59" i="20"/>
  <c r="T59" i="20" s="1"/>
  <c r="Z59" i="20" s="1"/>
  <c r="M58" i="20"/>
  <c r="X33" i="20"/>
  <c r="Y34" i="20"/>
  <c r="Y11" i="20"/>
  <c r="Z11" i="20" s="1"/>
  <c r="X10" i="20"/>
  <c r="Y61" i="18"/>
  <c r="X60" i="18"/>
  <c r="N61" i="18"/>
  <c r="T61" i="18" s="1"/>
  <c r="Z61" i="18" s="1"/>
  <c r="M60" i="18"/>
  <c r="Z62" i="18"/>
  <c r="Y34" i="18"/>
  <c r="X33" i="18"/>
  <c r="N8" i="18"/>
  <c r="T8" i="18" s="1"/>
  <c r="M7" i="18"/>
  <c r="N34" i="18"/>
  <c r="T34" i="18" s="1"/>
  <c r="M33" i="18"/>
  <c r="X8" i="18"/>
  <c r="Y9" i="18"/>
  <c r="Z9" i="18" s="1"/>
  <c r="Z35" i="18"/>
  <c r="Z36" i="17"/>
  <c r="N61" i="17"/>
  <c r="T61" i="17" s="1"/>
  <c r="M60" i="17"/>
  <c r="N35" i="17"/>
  <c r="T35" i="17" s="1"/>
  <c r="Z35" i="17" s="1"/>
  <c r="M34" i="17"/>
  <c r="X60" i="17"/>
  <c r="Y61" i="17"/>
  <c r="Z62" i="17"/>
  <c r="Y35" i="17"/>
  <c r="X34" i="17"/>
  <c r="N10" i="17"/>
  <c r="T10" i="17" s="1"/>
  <c r="M9" i="17"/>
  <c r="X9" i="17"/>
  <c r="Y10" i="17"/>
  <c r="Z11" i="17"/>
  <c r="Z8" i="16"/>
  <c r="Z37" i="16"/>
  <c r="N7" i="16"/>
  <c r="T7" i="16" s="1"/>
  <c r="M6" i="16"/>
  <c r="N36" i="16"/>
  <c r="T36" i="16" s="1"/>
  <c r="M35" i="16"/>
  <c r="N61" i="16"/>
  <c r="T61" i="16" s="1"/>
  <c r="M60" i="16"/>
  <c r="X61" i="16"/>
  <c r="Y62" i="16"/>
  <c r="Z62" i="16" s="1"/>
  <c r="X35" i="16"/>
  <c r="Y36" i="16"/>
  <c r="Y7" i="16"/>
  <c r="X6" i="16"/>
  <c r="Z61" i="12"/>
  <c r="Z11" i="11"/>
  <c r="Z36" i="10"/>
  <c r="Z11" i="14"/>
  <c r="Z59" i="14"/>
  <c r="Y10" i="14"/>
  <c r="X9" i="14"/>
  <c r="N10" i="14"/>
  <c r="T10" i="14" s="1"/>
  <c r="M9" i="14"/>
  <c r="X34" i="14"/>
  <c r="Y35" i="14"/>
  <c r="Z35" i="14" s="1"/>
  <c r="N34" i="14"/>
  <c r="T34" i="14" s="1"/>
  <c r="M33" i="14"/>
  <c r="N58" i="14"/>
  <c r="T58" i="14" s="1"/>
  <c r="M57" i="14"/>
  <c r="X57" i="14"/>
  <c r="Y58" i="14"/>
  <c r="N9" i="10"/>
  <c r="T9" i="10" s="1"/>
  <c r="M8" i="10"/>
  <c r="N35" i="10"/>
  <c r="T35" i="10" s="1"/>
  <c r="M34" i="10"/>
  <c r="N61" i="10"/>
  <c r="T61" i="10" s="1"/>
  <c r="M60" i="10"/>
  <c r="X60" i="10"/>
  <c r="Y61" i="10"/>
  <c r="Z62" i="10"/>
  <c r="X34" i="10"/>
  <c r="Y35" i="10"/>
  <c r="X9" i="10"/>
  <c r="Y10" i="10"/>
  <c r="Z10" i="10" s="1"/>
  <c r="Y33" i="12"/>
  <c r="X32" i="12"/>
  <c r="N10" i="12"/>
  <c r="T10" i="12" s="1"/>
  <c r="M9" i="12"/>
  <c r="X59" i="12"/>
  <c r="Y60" i="12"/>
  <c r="N60" i="12"/>
  <c r="T60" i="12" s="1"/>
  <c r="M59" i="12"/>
  <c r="N33" i="12"/>
  <c r="T33" i="12" s="1"/>
  <c r="M32" i="12"/>
  <c r="Y11" i="12"/>
  <c r="Z11" i="12" s="1"/>
  <c r="X10" i="12"/>
  <c r="N10" i="11"/>
  <c r="T10" i="11" s="1"/>
  <c r="M9" i="11"/>
  <c r="X61" i="11"/>
  <c r="Y62" i="11"/>
  <c r="N35" i="11"/>
  <c r="T35" i="11" s="1"/>
  <c r="M34" i="11"/>
  <c r="X34" i="11"/>
  <c r="Y35" i="11"/>
  <c r="N62" i="11"/>
  <c r="T62" i="11" s="1"/>
  <c r="M61" i="11"/>
  <c r="X9" i="11"/>
  <c r="Y10" i="11"/>
  <c r="Z36" i="11"/>
  <c r="Z63" i="11"/>
  <c r="Z36" i="9"/>
  <c r="Z12" i="9"/>
  <c r="Y11" i="9"/>
  <c r="X10" i="9"/>
  <c r="Y58" i="9"/>
  <c r="Z58" i="9" s="1"/>
  <c r="X57" i="9"/>
  <c r="Y35" i="9"/>
  <c r="X34" i="9"/>
  <c r="N11" i="9"/>
  <c r="T11" i="9" s="1"/>
  <c r="M10" i="9"/>
  <c r="N57" i="9"/>
  <c r="T57" i="9" s="1"/>
  <c r="M56" i="9"/>
  <c r="N35" i="9"/>
  <c r="T35" i="9" s="1"/>
  <c r="M34" i="9"/>
  <c r="Z36" i="6"/>
  <c r="Z11" i="5"/>
  <c r="Z9" i="6"/>
  <c r="Z11" i="8"/>
  <c r="Y35" i="8"/>
  <c r="X34" i="8"/>
  <c r="N35" i="8"/>
  <c r="T35" i="8" s="1"/>
  <c r="M34" i="8"/>
  <c r="X61" i="8"/>
  <c r="Y62" i="8"/>
  <c r="Z62" i="8" s="1"/>
  <c r="Z36" i="8"/>
  <c r="X9" i="8"/>
  <c r="Y10" i="8"/>
  <c r="N61" i="8"/>
  <c r="T61" i="8" s="1"/>
  <c r="M60" i="8"/>
  <c r="N10" i="8"/>
  <c r="T10" i="8" s="1"/>
  <c r="Z10" i="8" s="1"/>
  <c r="M9" i="8"/>
  <c r="N62" i="7"/>
  <c r="T62" i="7" s="1"/>
  <c r="M61" i="7"/>
  <c r="N10" i="7"/>
  <c r="T10" i="7" s="1"/>
  <c r="M9" i="7"/>
  <c r="N34" i="7"/>
  <c r="T34" i="7" s="1"/>
  <c r="M33" i="7"/>
  <c r="Y11" i="7"/>
  <c r="Z11" i="7" s="1"/>
  <c r="X10" i="7"/>
  <c r="X61" i="7"/>
  <c r="Y62" i="7"/>
  <c r="Z35" i="7"/>
  <c r="Y34" i="7"/>
  <c r="X33" i="7"/>
  <c r="Z63" i="7"/>
  <c r="N35" i="6"/>
  <c r="T35" i="6" s="1"/>
  <c r="M34" i="6"/>
  <c r="N8" i="6"/>
  <c r="T8" i="6" s="1"/>
  <c r="M7" i="6"/>
  <c r="X61" i="6"/>
  <c r="Y62" i="6"/>
  <c r="Y35" i="6"/>
  <c r="X34" i="6"/>
  <c r="N62" i="6"/>
  <c r="T62" i="6" s="1"/>
  <c r="M61" i="6"/>
  <c r="Y8" i="6"/>
  <c r="X7" i="6"/>
  <c r="Z63" i="6"/>
  <c r="N60" i="5"/>
  <c r="T60" i="5" s="1"/>
  <c r="M59" i="5"/>
  <c r="N33" i="5"/>
  <c r="T33" i="5" s="1"/>
  <c r="M32" i="5"/>
  <c r="X9" i="5"/>
  <c r="Y10" i="5"/>
  <c r="X60" i="5"/>
  <c r="Y61" i="5"/>
  <c r="Z61" i="5" s="1"/>
  <c r="N10" i="5"/>
  <c r="T10" i="5" s="1"/>
  <c r="Z10" i="5" s="1"/>
  <c r="M9" i="5"/>
  <c r="X33" i="5"/>
  <c r="Y34" i="5"/>
  <c r="Z34" i="5" s="1"/>
  <c r="Y33" i="20" l="1"/>
  <c r="X32" i="20"/>
  <c r="X57" i="20"/>
  <c r="Y58" i="20"/>
  <c r="N33" i="20"/>
  <c r="T33" i="20" s="1"/>
  <c r="Z33" i="20" s="1"/>
  <c r="M32" i="20"/>
  <c r="Z34" i="20"/>
  <c r="N58" i="20"/>
  <c r="T58" i="20" s="1"/>
  <c r="Z58" i="20" s="1"/>
  <c r="M57" i="20"/>
  <c r="N9" i="20"/>
  <c r="T9" i="20" s="1"/>
  <c r="M8" i="20"/>
  <c r="X9" i="20"/>
  <c r="Y10" i="20"/>
  <c r="Z10" i="20"/>
  <c r="N60" i="18"/>
  <c r="T60" i="18" s="1"/>
  <c r="M59" i="18"/>
  <c r="Z34" i="18"/>
  <c r="Y60" i="18"/>
  <c r="X59" i="18"/>
  <c r="X7" i="18"/>
  <c r="Y8" i="18"/>
  <c r="Z8" i="18" s="1"/>
  <c r="N33" i="18"/>
  <c r="T33" i="18" s="1"/>
  <c r="M32" i="18"/>
  <c r="N7" i="18"/>
  <c r="T7" i="18" s="1"/>
  <c r="M6" i="18"/>
  <c r="X32" i="18"/>
  <c r="Y33" i="18"/>
  <c r="Z61" i="17"/>
  <c r="X8" i="17"/>
  <c r="Y9" i="17"/>
  <c r="N34" i="17"/>
  <c r="T34" i="17" s="1"/>
  <c r="M33" i="17"/>
  <c r="N9" i="17"/>
  <c r="T9" i="17" s="1"/>
  <c r="M8" i="17"/>
  <c r="Z10" i="17"/>
  <c r="N60" i="17"/>
  <c r="T60" i="17" s="1"/>
  <c r="M59" i="17"/>
  <c r="Y34" i="17"/>
  <c r="X33" i="17"/>
  <c r="X59" i="17"/>
  <c r="Y60" i="17"/>
  <c r="N60" i="16"/>
  <c r="T60" i="16" s="1"/>
  <c r="M59" i="16"/>
  <c r="N6" i="16"/>
  <c r="T6" i="16" s="1"/>
  <c r="Z6" i="16" s="1"/>
  <c r="M5" i="16"/>
  <c r="X34" i="16"/>
  <c r="Y35" i="16"/>
  <c r="Z61" i="16"/>
  <c r="Z7" i="16"/>
  <c r="X5" i="16"/>
  <c r="Y6" i="16"/>
  <c r="N35" i="16"/>
  <c r="T35" i="16" s="1"/>
  <c r="Z35" i="16" s="1"/>
  <c r="M34" i="16"/>
  <c r="X60" i="16"/>
  <c r="Y61" i="16"/>
  <c r="Z36" i="16"/>
  <c r="Z61" i="10"/>
  <c r="Z33" i="12"/>
  <c r="Z60" i="12"/>
  <c r="Z58" i="14"/>
  <c r="Z10" i="14"/>
  <c r="X56" i="14"/>
  <c r="Y57" i="14"/>
  <c r="Y9" i="14"/>
  <c r="X8" i="14"/>
  <c r="N57" i="14"/>
  <c r="T57" i="14" s="1"/>
  <c r="M56" i="14"/>
  <c r="X33" i="14"/>
  <c r="Y34" i="14"/>
  <c r="Z34" i="14" s="1"/>
  <c r="N33" i="14"/>
  <c r="T33" i="14" s="1"/>
  <c r="M32" i="14"/>
  <c r="N9" i="14"/>
  <c r="T9" i="14" s="1"/>
  <c r="Z9" i="14" s="1"/>
  <c r="M8" i="14"/>
  <c r="X59" i="10"/>
  <c r="Y60" i="10"/>
  <c r="N8" i="10"/>
  <c r="T8" i="10" s="1"/>
  <c r="M7" i="10"/>
  <c r="Z35" i="10"/>
  <c r="X33" i="10"/>
  <c r="Y34" i="10"/>
  <c r="N60" i="10"/>
  <c r="T60" i="10" s="1"/>
  <c r="M59" i="10"/>
  <c r="X8" i="10"/>
  <c r="Y9" i="10"/>
  <c r="Z9" i="10" s="1"/>
  <c r="N34" i="10"/>
  <c r="T34" i="10" s="1"/>
  <c r="M33" i="10"/>
  <c r="N9" i="12"/>
  <c r="T9" i="12" s="1"/>
  <c r="M8" i="12"/>
  <c r="X58" i="12"/>
  <c r="Y59" i="12"/>
  <c r="Y32" i="12"/>
  <c r="X31" i="12"/>
  <c r="N32" i="12"/>
  <c r="T32" i="12" s="1"/>
  <c r="M31" i="12"/>
  <c r="Y10" i="12"/>
  <c r="Z10" i="12" s="1"/>
  <c r="X9" i="12"/>
  <c r="N59" i="12"/>
  <c r="T59" i="12" s="1"/>
  <c r="M58" i="12"/>
  <c r="X8" i="11"/>
  <c r="Y9" i="11"/>
  <c r="X33" i="11"/>
  <c r="Y34" i="11"/>
  <c r="X60" i="11"/>
  <c r="Y61" i="11"/>
  <c r="N61" i="11"/>
  <c r="T61" i="11" s="1"/>
  <c r="M60" i="11"/>
  <c r="N34" i="11"/>
  <c r="T34" i="11" s="1"/>
  <c r="M33" i="11"/>
  <c r="N9" i="11"/>
  <c r="T9" i="11" s="1"/>
  <c r="M8" i="11"/>
  <c r="Z62" i="11"/>
  <c r="Z35" i="11"/>
  <c r="Z10" i="11"/>
  <c r="Z35" i="9"/>
  <c r="Z11" i="9"/>
  <c r="N56" i="9"/>
  <c r="T56" i="9" s="1"/>
  <c r="M55" i="9"/>
  <c r="N10" i="9"/>
  <c r="T10" i="9" s="1"/>
  <c r="M9" i="9"/>
  <c r="X56" i="9"/>
  <c r="Y57" i="9"/>
  <c r="Z57" i="9" s="1"/>
  <c r="Y34" i="9"/>
  <c r="X33" i="9"/>
  <c r="Y10" i="9"/>
  <c r="X9" i="9"/>
  <c r="N34" i="9"/>
  <c r="T34" i="9" s="1"/>
  <c r="Z34" i="9" s="1"/>
  <c r="M33" i="9"/>
  <c r="Z62" i="7"/>
  <c r="Z35" i="8"/>
  <c r="Y34" i="8"/>
  <c r="X33" i="8"/>
  <c r="N9" i="8"/>
  <c r="T9" i="8" s="1"/>
  <c r="M8" i="8"/>
  <c r="X60" i="8"/>
  <c r="Y61" i="8"/>
  <c r="Z61" i="8" s="1"/>
  <c r="N60" i="8"/>
  <c r="T60" i="8" s="1"/>
  <c r="M59" i="8"/>
  <c r="Y9" i="8"/>
  <c r="X8" i="8"/>
  <c r="N34" i="8"/>
  <c r="T34" i="8" s="1"/>
  <c r="M33" i="8"/>
  <c r="N9" i="7"/>
  <c r="T9" i="7" s="1"/>
  <c r="M8" i="7"/>
  <c r="X60" i="7"/>
  <c r="Y61" i="7"/>
  <c r="N61" i="7"/>
  <c r="T61" i="7" s="1"/>
  <c r="M60" i="7"/>
  <c r="Y33" i="7"/>
  <c r="X32" i="7"/>
  <c r="N33" i="7"/>
  <c r="T33" i="7" s="1"/>
  <c r="M32" i="7"/>
  <c r="Y10" i="7"/>
  <c r="Z10" i="7" s="1"/>
  <c r="X9" i="7"/>
  <c r="Z34" i="7"/>
  <c r="N7" i="6"/>
  <c r="T7" i="6" s="1"/>
  <c r="M6" i="6"/>
  <c r="Y34" i="6"/>
  <c r="X33" i="6"/>
  <c r="Z8" i="6"/>
  <c r="Y7" i="6"/>
  <c r="X6" i="6"/>
  <c r="N61" i="6"/>
  <c r="T61" i="6" s="1"/>
  <c r="M60" i="6"/>
  <c r="N34" i="6"/>
  <c r="T34" i="6" s="1"/>
  <c r="M33" i="6"/>
  <c r="Z62" i="6"/>
  <c r="X60" i="6"/>
  <c r="Y61" i="6"/>
  <c r="Z35" i="6"/>
  <c r="N9" i="5"/>
  <c r="T9" i="5" s="1"/>
  <c r="M8" i="5"/>
  <c r="N32" i="5"/>
  <c r="T32" i="5" s="1"/>
  <c r="M31" i="5"/>
  <c r="X8" i="5"/>
  <c r="Y9" i="5"/>
  <c r="N59" i="5"/>
  <c r="T59" i="5" s="1"/>
  <c r="M58" i="5"/>
  <c r="X32" i="5"/>
  <c r="Y33" i="5"/>
  <c r="Z33" i="5" s="1"/>
  <c r="Y60" i="5"/>
  <c r="Z60" i="5" s="1"/>
  <c r="X59" i="5"/>
  <c r="Y9" i="20" l="1"/>
  <c r="X8" i="20"/>
  <c r="Z9" i="20"/>
  <c r="N32" i="20"/>
  <c r="T32" i="20" s="1"/>
  <c r="M31" i="20"/>
  <c r="N8" i="20"/>
  <c r="T8" i="20" s="1"/>
  <c r="M7" i="20"/>
  <c r="X56" i="20"/>
  <c r="Y57" i="20"/>
  <c r="N57" i="20"/>
  <c r="T57" i="20" s="1"/>
  <c r="M56" i="20"/>
  <c r="Y32" i="20"/>
  <c r="X31" i="20"/>
  <c r="X58" i="18"/>
  <c r="Y59" i="18"/>
  <c r="Z33" i="18"/>
  <c r="M58" i="18"/>
  <c r="N59" i="18"/>
  <c r="T59" i="18" s="1"/>
  <c r="Z59" i="18" s="1"/>
  <c r="Z60" i="18"/>
  <c r="N32" i="18"/>
  <c r="T32" i="18" s="1"/>
  <c r="M31" i="18"/>
  <c r="X31" i="18"/>
  <c r="Y32" i="18"/>
  <c r="N6" i="18"/>
  <c r="T6" i="18" s="1"/>
  <c r="M5" i="18"/>
  <c r="X6" i="18"/>
  <c r="Y7" i="18"/>
  <c r="Z7" i="18" s="1"/>
  <c r="Z60" i="17"/>
  <c r="X58" i="17"/>
  <c r="Y59" i="17"/>
  <c r="N33" i="17"/>
  <c r="T33" i="17" s="1"/>
  <c r="M32" i="17"/>
  <c r="Y33" i="17"/>
  <c r="X32" i="17"/>
  <c r="Z34" i="17"/>
  <c r="N8" i="17"/>
  <c r="T8" i="17" s="1"/>
  <c r="Z8" i="17" s="1"/>
  <c r="M7" i="17"/>
  <c r="N59" i="17"/>
  <c r="T59" i="17" s="1"/>
  <c r="Z59" i="17" s="1"/>
  <c r="M58" i="17"/>
  <c r="Z9" i="17"/>
  <c r="X7" i="17"/>
  <c r="Y8" i="17"/>
  <c r="N34" i="16"/>
  <c r="T34" i="16" s="1"/>
  <c r="M33" i="16"/>
  <c r="N5" i="16"/>
  <c r="T5" i="16" s="1"/>
  <c r="M4" i="16"/>
  <c r="N4" i="16" s="1"/>
  <c r="N59" i="16"/>
  <c r="T59" i="16" s="1"/>
  <c r="M58" i="16"/>
  <c r="X59" i="16"/>
  <c r="Y60" i="16"/>
  <c r="Z60" i="16" s="1"/>
  <c r="X4" i="16"/>
  <c r="Y4" i="16" s="1"/>
  <c r="F78" i="16" s="1"/>
  <c r="Y5" i="16"/>
  <c r="Y34" i="16"/>
  <c r="X33" i="16"/>
  <c r="Z9" i="11"/>
  <c r="Z61" i="11"/>
  <c r="Z32" i="12"/>
  <c r="Z59" i="12"/>
  <c r="Z34" i="10"/>
  <c r="Z57" i="14"/>
  <c r="X32" i="14"/>
  <c r="Y33" i="14"/>
  <c r="N32" i="14"/>
  <c r="T32" i="14" s="1"/>
  <c r="M31" i="14"/>
  <c r="N56" i="14"/>
  <c r="T56" i="14" s="1"/>
  <c r="M55" i="14"/>
  <c r="Z33" i="14"/>
  <c r="Y8" i="14"/>
  <c r="X7" i="14"/>
  <c r="N8" i="14"/>
  <c r="T8" i="14" s="1"/>
  <c r="M7" i="14"/>
  <c r="X55" i="14"/>
  <c r="Y56" i="14"/>
  <c r="N33" i="10"/>
  <c r="T33" i="10" s="1"/>
  <c r="M32" i="10"/>
  <c r="Z60" i="10"/>
  <c r="N7" i="10"/>
  <c r="T7" i="10" s="1"/>
  <c r="M6" i="10"/>
  <c r="X7" i="10"/>
  <c r="Y8" i="10"/>
  <c r="Z8" i="10"/>
  <c r="X32" i="10"/>
  <c r="Y33" i="10"/>
  <c r="N59" i="10"/>
  <c r="T59" i="10" s="1"/>
  <c r="M58" i="10"/>
  <c r="X58" i="10"/>
  <c r="Y59" i="10"/>
  <c r="X57" i="12"/>
  <c r="Y58" i="12"/>
  <c r="Y9" i="12"/>
  <c r="Z9" i="12" s="1"/>
  <c r="X8" i="12"/>
  <c r="Y31" i="12"/>
  <c r="X30" i="12"/>
  <c r="N8" i="12"/>
  <c r="T8" i="12" s="1"/>
  <c r="M7" i="12"/>
  <c r="N58" i="12"/>
  <c r="T58" i="12" s="1"/>
  <c r="M57" i="12"/>
  <c r="N31" i="12"/>
  <c r="T31" i="12" s="1"/>
  <c r="M30" i="12"/>
  <c r="N8" i="11"/>
  <c r="T8" i="11" s="1"/>
  <c r="M7" i="11"/>
  <c r="N60" i="11"/>
  <c r="T60" i="11" s="1"/>
  <c r="M59" i="11"/>
  <c r="X32" i="11"/>
  <c r="Y33" i="11"/>
  <c r="N33" i="11"/>
  <c r="T33" i="11" s="1"/>
  <c r="M32" i="11"/>
  <c r="Z34" i="11"/>
  <c r="X59" i="11"/>
  <c r="Y60" i="11"/>
  <c r="X7" i="11"/>
  <c r="Y8" i="11"/>
  <c r="Z10" i="9"/>
  <c r="N33" i="9"/>
  <c r="T33" i="9" s="1"/>
  <c r="M32" i="9"/>
  <c r="Y33" i="9"/>
  <c r="X32" i="9"/>
  <c r="N9" i="9"/>
  <c r="T9" i="9" s="1"/>
  <c r="M8" i="9"/>
  <c r="Y9" i="9"/>
  <c r="X8" i="9"/>
  <c r="N55" i="9"/>
  <c r="T55" i="9" s="1"/>
  <c r="M54" i="9"/>
  <c r="N54" i="9" s="1"/>
  <c r="Y56" i="9"/>
  <c r="Z56" i="9" s="1"/>
  <c r="X55" i="9"/>
  <c r="Z34" i="6"/>
  <c r="Z61" i="7"/>
  <c r="Z61" i="6"/>
  <c r="Z33" i="7"/>
  <c r="N33" i="8"/>
  <c r="T33" i="8" s="1"/>
  <c r="M32" i="8"/>
  <c r="N8" i="8"/>
  <c r="T8" i="8" s="1"/>
  <c r="M7" i="8"/>
  <c r="Z34" i="8"/>
  <c r="Z9" i="8"/>
  <c r="X7" i="8"/>
  <c r="Y8" i="8"/>
  <c r="Y33" i="8"/>
  <c r="X32" i="8"/>
  <c r="X59" i="8"/>
  <c r="Y60" i="8"/>
  <c r="Z60" i="8" s="1"/>
  <c r="N59" i="8"/>
  <c r="T59" i="8" s="1"/>
  <c r="M58" i="8"/>
  <c r="N8" i="7"/>
  <c r="T8" i="7" s="1"/>
  <c r="M7" i="7"/>
  <c r="Y9" i="7"/>
  <c r="Z9" i="7" s="1"/>
  <c r="X8" i="7"/>
  <c r="Y32" i="7"/>
  <c r="X31" i="7"/>
  <c r="N60" i="7"/>
  <c r="T60" i="7" s="1"/>
  <c r="M59" i="7"/>
  <c r="N32" i="7"/>
  <c r="T32" i="7" s="1"/>
  <c r="Z32" i="7" s="1"/>
  <c r="M31" i="7"/>
  <c r="X59" i="7"/>
  <c r="Y60" i="7"/>
  <c r="Y33" i="6"/>
  <c r="X32" i="6"/>
  <c r="N33" i="6"/>
  <c r="T33" i="6" s="1"/>
  <c r="M32" i="6"/>
  <c r="Y6" i="6"/>
  <c r="X5" i="6"/>
  <c r="N6" i="6"/>
  <c r="T6" i="6" s="1"/>
  <c r="M5" i="6"/>
  <c r="X59" i="6"/>
  <c r="Y60" i="6"/>
  <c r="N60" i="6"/>
  <c r="T60" i="6" s="1"/>
  <c r="M59" i="6"/>
  <c r="Z7" i="6"/>
  <c r="N31" i="5"/>
  <c r="T31" i="5" s="1"/>
  <c r="M30" i="5"/>
  <c r="X58" i="5"/>
  <c r="Y59" i="5"/>
  <c r="Z59" i="5" s="1"/>
  <c r="X31" i="5"/>
  <c r="Y32" i="5"/>
  <c r="Z32" i="5" s="1"/>
  <c r="X7" i="5"/>
  <c r="Y8" i="5"/>
  <c r="N8" i="5"/>
  <c r="T8" i="5" s="1"/>
  <c r="M7" i="5"/>
  <c r="N58" i="5"/>
  <c r="T58" i="5" s="1"/>
  <c r="M57" i="5"/>
  <c r="Z9" i="5"/>
  <c r="N56" i="20" l="1"/>
  <c r="T56" i="20" s="1"/>
  <c r="M55" i="20"/>
  <c r="Z57" i="20"/>
  <c r="N7" i="20"/>
  <c r="T7" i="20" s="1"/>
  <c r="M6" i="20"/>
  <c r="X55" i="20"/>
  <c r="Y56" i="20"/>
  <c r="Z8" i="20"/>
  <c r="N31" i="20"/>
  <c r="T31" i="20" s="1"/>
  <c r="Z31" i="20" s="1"/>
  <c r="M30" i="20"/>
  <c r="Z32" i="20"/>
  <c r="X7" i="20"/>
  <c r="Y8" i="20"/>
  <c r="X30" i="20"/>
  <c r="Y31" i="20"/>
  <c r="N58" i="18"/>
  <c r="T58" i="18" s="1"/>
  <c r="M57" i="18"/>
  <c r="X57" i="18"/>
  <c r="Y58" i="18"/>
  <c r="N31" i="18"/>
  <c r="T31" i="18" s="1"/>
  <c r="M30" i="18"/>
  <c r="N5" i="18"/>
  <c r="T5" i="18" s="1"/>
  <c r="M4" i="18"/>
  <c r="N4" i="18" s="1"/>
  <c r="Y6" i="18"/>
  <c r="Z6" i="18" s="1"/>
  <c r="X5" i="18"/>
  <c r="Z32" i="18"/>
  <c r="Y31" i="18"/>
  <c r="X30" i="18"/>
  <c r="Z33" i="17"/>
  <c r="N58" i="17"/>
  <c r="T58" i="17" s="1"/>
  <c r="M57" i="17"/>
  <c r="N32" i="17"/>
  <c r="T32" i="17" s="1"/>
  <c r="M31" i="17"/>
  <c r="Y32" i="17"/>
  <c r="X31" i="17"/>
  <c r="X6" i="17"/>
  <c r="Y7" i="17"/>
  <c r="N7" i="17"/>
  <c r="T7" i="17" s="1"/>
  <c r="M6" i="17"/>
  <c r="X57" i="17"/>
  <c r="Y58" i="17"/>
  <c r="Y33" i="16"/>
  <c r="X32" i="16"/>
  <c r="E78" i="16"/>
  <c r="G78" i="16" s="1"/>
  <c r="T4" i="16"/>
  <c r="Z4" i="16" s="1"/>
  <c r="X58" i="16"/>
  <c r="Y59" i="16"/>
  <c r="Z5" i="16"/>
  <c r="N58" i="16"/>
  <c r="T58" i="16" s="1"/>
  <c r="M57" i="16"/>
  <c r="N33" i="16"/>
  <c r="T33" i="16" s="1"/>
  <c r="Z33" i="16" s="1"/>
  <c r="M32" i="16"/>
  <c r="Z59" i="16"/>
  <c r="Z34" i="16"/>
  <c r="Z33" i="11"/>
  <c r="Z31" i="12"/>
  <c r="Z59" i="10"/>
  <c r="X54" i="14"/>
  <c r="Y54" i="14" s="1"/>
  <c r="F80" i="14" s="1"/>
  <c r="Y55" i="14"/>
  <c r="N31" i="14"/>
  <c r="T31" i="14" s="1"/>
  <c r="M30" i="14"/>
  <c r="Z8" i="14"/>
  <c r="N55" i="14"/>
  <c r="T55" i="14" s="1"/>
  <c r="Z55" i="14" s="1"/>
  <c r="M54" i="14"/>
  <c r="N54" i="14" s="1"/>
  <c r="N7" i="14"/>
  <c r="T7" i="14" s="1"/>
  <c r="M6" i="14"/>
  <c r="Y7" i="14"/>
  <c r="X6" i="14"/>
  <c r="Z56" i="14"/>
  <c r="X31" i="14"/>
  <c r="Y32" i="14"/>
  <c r="Z32" i="14" s="1"/>
  <c r="N58" i="10"/>
  <c r="T58" i="10" s="1"/>
  <c r="M57" i="10"/>
  <c r="X6" i="10"/>
  <c r="Y7" i="10"/>
  <c r="Z7" i="10" s="1"/>
  <c r="N32" i="10"/>
  <c r="T32" i="10" s="1"/>
  <c r="M31" i="10"/>
  <c r="X57" i="10"/>
  <c r="Y58" i="10"/>
  <c r="X31" i="10"/>
  <c r="Y32" i="10"/>
  <c r="N6" i="10"/>
  <c r="T6" i="10" s="1"/>
  <c r="M5" i="10"/>
  <c r="Z33" i="10"/>
  <c r="N7" i="12"/>
  <c r="T7" i="12" s="1"/>
  <c r="M6" i="12"/>
  <c r="N30" i="12"/>
  <c r="T30" i="12" s="1"/>
  <c r="M29" i="12"/>
  <c r="N29" i="12" s="1"/>
  <c r="Y8" i="12"/>
  <c r="Z8" i="12" s="1"/>
  <c r="X7" i="12"/>
  <c r="N57" i="12"/>
  <c r="T57" i="12" s="1"/>
  <c r="M56" i="12"/>
  <c r="Y30" i="12"/>
  <c r="X29" i="12"/>
  <c r="Y29" i="12" s="1"/>
  <c r="F79" i="12" s="1"/>
  <c r="Z58" i="12"/>
  <c r="X56" i="12"/>
  <c r="Y57" i="12"/>
  <c r="X6" i="11"/>
  <c r="Y7" i="11"/>
  <c r="N59" i="11"/>
  <c r="T59" i="11" s="1"/>
  <c r="M58" i="11"/>
  <c r="X58" i="11"/>
  <c r="Y59" i="11"/>
  <c r="N7" i="11"/>
  <c r="T7" i="11" s="1"/>
  <c r="M6" i="11"/>
  <c r="N32" i="11"/>
  <c r="T32" i="11" s="1"/>
  <c r="M31" i="11"/>
  <c r="Z60" i="11"/>
  <c r="X31" i="11"/>
  <c r="Y32" i="11"/>
  <c r="Z8" i="11"/>
  <c r="Z9" i="9"/>
  <c r="E80" i="9"/>
  <c r="T54" i="9"/>
  <c r="N8" i="9"/>
  <c r="T8" i="9" s="1"/>
  <c r="M7" i="9"/>
  <c r="N32" i="9"/>
  <c r="T32" i="9" s="1"/>
  <c r="M31" i="9"/>
  <c r="Z33" i="9"/>
  <c r="X54" i="9"/>
  <c r="Y54" i="9" s="1"/>
  <c r="F80" i="9" s="1"/>
  <c r="Y55" i="9"/>
  <c r="Z55" i="9" s="1"/>
  <c r="X7" i="9"/>
  <c r="Y8" i="9"/>
  <c r="X31" i="9"/>
  <c r="Y32" i="9"/>
  <c r="Z8" i="8"/>
  <c r="Z33" i="6"/>
  <c r="Z60" i="6"/>
  <c r="Z6" i="6"/>
  <c r="Z8" i="5"/>
  <c r="X58" i="8"/>
  <c r="Y59" i="8"/>
  <c r="Z59" i="8" s="1"/>
  <c r="X6" i="8"/>
  <c r="Y7" i="8"/>
  <c r="N7" i="8"/>
  <c r="T7" i="8" s="1"/>
  <c r="M6" i="8"/>
  <c r="Y32" i="8"/>
  <c r="X31" i="8"/>
  <c r="N32" i="8"/>
  <c r="T32" i="8" s="1"/>
  <c r="M31" i="8"/>
  <c r="N58" i="8"/>
  <c r="T58" i="8" s="1"/>
  <c r="M57" i="8"/>
  <c r="Z33" i="8"/>
  <c r="N31" i="7"/>
  <c r="T31" i="7" s="1"/>
  <c r="M30" i="7"/>
  <c r="N7" i="7"/>
  <c r="T7" i="7" s="1"/>
  <c r="M6" i="7"/>
  <c r="N59" i="7"/>
  <c r="T59" i="7" s="1"/>
  <c r="M58" i="7"/>
  <c r="Y8" i="7"/>
  <c r="X7" i="7"/>
  <c r="Y31" i="7"/>
  <c r="X30" i="7"/>
  <c r="X58" i="7"/>
  <c r="Y59" i="7"/>
  <c r="Z60" i="7"/>
  <c r="Z8" i="7"/>
  <c r="N59" i="6"/>
  <c r="T59" i="6" s="1"/>
  <c r="M58" i="6"/>
  <c r="N5" i="6"/>
  <c r="T5" i="6" s="1"/>
  <c r="M4" i="6"/>
  <c r="N4" i="6" s="1"/>
  <c r="N32" i="6"/>
  <c r="T32" i="6" s="1"/>
  <c r="M31" i="6"/>
  <c r="Y5" i="6"/>
  <c r="X4" i="6"/>
  <c r="Y4" i="6" s="1"/>
  <c r="F78" i="6" s="1"/>
  <c r="Y32" i="6"/>
  <c r="X31" i="6"/>
  <c r="X58" i="6"/>
  <c r="Y59" i="6"/>
  <c r="N7" i="5"/>
  <c r="T7" i="5" s="1"/>
  <c r="M6" i="5"/>
  <c r="Y58" i="5"/>
  <c r="Z58" i="5" s="1"/>
  <c r="X57" i="5"/>
  <c r="X30" i="5"/>
  <c r="Y31" i="5"/>
  <c r="N30" i="5"/>
  <c r="T30" i="5" s="1"/>
  <c r="M29" i="5"/>
  <c r="N29" i="5" s="1"/>
  <c r="N57" i="5"/>
  <c r="T57" i="5" s="1"/>
  <c r="M56" i="5"/>
  <c r="Z31" i="5"/>
  <c r="X6" i="5"/>
  <c r="Y7" i="5"/>
  <c r="N30" i="20" l="1"/>
  <c r="T30" i="20" s="1"/>
  <c r="M29" i="20"/>
  <c r="N29" i="20" s="1"/>
  <c r="X54" i="20"/>
  <c r="Y54" i="20" s="1"/>
  <c r="F80" i="20" s="1"/>
  <c r="Y55" i="20"/>
  <c r="N6" i="20"/>
  <c r="T6" i="20" s="1"/>
  <c r="M5" i="20"/>
  <c r="Z7" i="20"/>
  <c r="Y30" i="20"/>
  <c r="X29" i="20"/>
  <c r="Y29" i="20" s="1"/>
  <c r="F79" i="20" s="1"/>
  <c r="N55" i="20"/>
  <c r="T55" i="20" s="1"/>
  <c r="Z55" i="20" s="1"/>
  <c r="M54" i="20"/>
  <c r="N54" i="20" s="1"/>
  <c r="X6" i="20"/>
  <c r="Y7" i="20"/>
  <c r="Z56" i="20"/>
  <c r="M56" i="18"/>
  <c r="N57" i="18"/>
  <c r="T57" i="18" s="1"/>
  <c r="X56" i="18"/>
  <c r="Y57" i="18"/>
  <c r="Z58" i="18"/>
  <c r="Y5" i="18"/>
  <c r="X4" i="18"/>
  <c r="Y4" i="18" s="1"/>
  <c r="F78" i="18" s="1"/>
  <c r="Z5" i="18"/>
  <c r="N30" i="18"/>
  <c r="T30" i="18" s="1"/>
  <c r="M29" i="18"/>
  <c r="N29" i="18" s="1"/>
  <c r="Y30" i="18"/>
  <c r="X29" i="18"/>
  <c r="Y29" i="18" s="1"/>
  <c r="F79" i="18" s="1"/>
  <c r="E78" i="18"/>
  <c r="T4" i="18"/>
  <c r="Z31" i="18"/>
  <c r="Z7" i="17"/>
  <c r="Z58" i="17"/>
  <c r="N31" i="17"/>
  <c r="T31" i="17" s="1"/>
  <c r="M30" i="17"/>
  <c r="X56" i="17"/>
  <c r="Y57" i="17"/>
  <c r="X5" i="17"/>
  <c r="Y6" i="17"/>
  <c r="Z32" i="17"/>
  <c r="N6" i="17"/>
  <c r="T6" i="17" s="1"/>
  <c r="M5" i="17"/>
  <c r="Y31" i="17"/>
  <c r="X30" i="17"/>
  <c r="N57" i="17"/>
  <c r="T57" i="17" s="1"/>
  <c r="Z57" i="17" s="1"/>
  <c r="M56" i="17"/>
  <c r="N32" i="16"/>
  <c r="T32" i="16" s="1"/>
  <c r="Z32" i="16" s="1"/>
  <c r="M31" i="16"/>
  <c r="X31" i="16"/>
  <c r="Y32" i="16"/>
  <c r="N57" i="16"/>
  <c r="T57" i="16" s="1"/>
  <c r="M56" i="16"/>
  <c r="X57" i="16"/>
  <c r="Y58" i="16"/>
  <c r="Z58" i="16" s="1"/>
  <c r="Z57" i="12"/>
  <c r="Y6" i="14"/>
  <c r="X5" i="14"/>
  <c r="E80" i="14"/>
  <c r="G80" i="14" s="1"/>
  <c r="T54" i="14"/>
  <c r="Z54" i="14" s="1"/>
  <c r="N30" i="14"/>
  <c r="T30" i="14" s="1"/>
  <c r="M29" i="14"/>
  <c r="N29" i="14" s="1"/>
  <c r="X30" i="14"/>
  <c r="Y31" i="14"/>
  <c r="Z31" i="14" s="1"/>
  <c r="N6" i="14"/>
  <c r="T6" i="14" s="1"/>
  <c r="Z6" i="14" s="1"/>
  <c r="M5" i="14"/>
  <c r="Z7" i="14"/>
  <c r="X30" i="10"/>
  <c r="Y31" i="10"/>
  <c r="X56" i="10"/>
  <c r="Y57" i="10"/>
  <c r="X5" i="10"/>
  <c r="Y6" i="10"/>
  <c r="Z6" i="10" s="1"/>
  <c r="N31" i="10"/>
  <c r="T31" i="10" s="1"/>
  <c r="Z31" i="10" s="1"/>
  <c r="M30" i="10"/>
  <c r="N57" i="10"/>
  <c r="T57" i="10" s="1"/>
  <c r="M56" i="10"/>
  <c r="Z32" i="10"/>
  <c r="N5" i="10"/>
  <c r="T5" i="10" s="1"/>
  <c r="M4" i="10"/>
  <c r="N4" i="10" s="1"/>
  <c r="Z58" i="10"/>
  <c r="E79" i="12"/>
  <c r="G79" i="12" s="1"/>
  <c r="T29" i="12"/>
  <c r="Z29" i="12" s="1"/>
  <c r="Z30" i="12"/>
  <c r="Y7" i="12"/>
  <c r="X6" i="12"/>
  <c r="N6" i="12"/>
  <c r="T6" i="12" s="1"/>
  <c r="M5" i="12"/>
  <c r="X55" i="12"/>
  <c r="Y56" i="12"/>
  <c r="N56" i="12"/>
  <c r="T56" i="12" s="1"/>
  <c r="M55" i="12"/>
  <c r="Z7" i="12"/>
  <c r="X30" i="11"/>
  <c r="Y31" i="11"/>
  <c r="N6" i="11"/>
  <c r="T6" i="11" s="1"/>
  <c r="M5" i="11"/>
  <c r="N58" i="11"/>
  <c r="T58" i="11" s="1"/>
  <c r="M57" i="11"/>
  <c r="Z7" i="11"/>
  <c r="Z59" i="11"/>
  <c r="N31" i="11"/>
  <c r="T31" i="11" s="1"/>
  <c r="M30" i="11"/>
  <c r="Z32" i="11"/>
  <c r="X57" i="11"/>
  <c r="Y58" i="11"/>
  <c r="X5" i="11"/>
  <c r="Y6" i="11"/>
  <c r="Z32" i="9"/>
  <c r="N7" i="9"/>
  <c r="T7" i="9" s="1"/>
  <c r="M6" i="9"/>
  <c r="G80" i="9"/>
  <c r="Z8" i="9"/>
  <c r="X6" i="9"/>
  <c r="Y7" i="9"/>
  <c r="N31" i="9"/>
  <c r="T31" i="9" s="1"/>
  <c r="M30" i="9"/>
  <c r="Z54" i="9"/>
  <c r="X30" i="9"/>
  <c r="Y31" i="9"/>
  <c r="Z59" i="7"/>
  <c r="Z31" i="7"/>
  <c r="N57" i="8"/>
  <c r="T57" i="8" s="1"/>
  <c r="M56" i="8"/>
  <c r="N31" i="8"/>
  <c r="T31" i="8" s="1"/>
  <c r="M30" i="8"/>
  <c r="N6" i="8"/>
  <c r="T6" i="8" s="1"/>
  <c r="M5" i="8"/>
  <c r="Y31" i="8"/>
  <c r="X30" i="8"/>
  <c r="X5" i="8"/>
  <c r="Y6" i="8"/>
  <c r="Z32" i="8"/>
  <c r="Z7" i="8"/>
  <c r="X57" i="8"/>
  <c r="Y58" i="8"/>
  <c r="Z58" i="8" s="1"/>
  <c r="N30" i="7"/>
  <c r="T30" i="7" s="1"/>
  <c r="M29" i="7"/>
  <c r="N29" i="7" s="1"/>
  <c r="Y7" i="7"/>
  <c r="Z7" i="7" s="1"/>
  <c r="X6" i="7"/>
  <c r="N6" i="7"/>
  <c r="T6" i="7" s="1"/>
  <c r="M5" i="7"/>
  <c r="Y30" i="7"/>
  <c r="X29" i="7"/>
  <c r="Y29" i="7" s="1"/>
  <c r="F79" i="7" s="1"/>
  <c r="N58" i="7"/>
  <c r="T58" i="7" s="1"/>
  <c r="M57" i="7"/>
  <c r="X57" i="7"/>
  <c r="Y58" i="7"/>
  <c r="E78" i="6"/>
  <c r="G78" i="6" s="1"/>
  <c r="T4" i="6"/>
  <c r="Z4" i="6" s="1"/>
  <c r="X57" i="6"/>
  <c r="Y58" i="6"/>
  <c r="Z5" i="6"/>
  <c r="Y31" i="6"/>
  <c r="X30" i="6"/>
  <c r="N31" i="6"/>
  <c r="T31" i="6" s="1"/>
  <c r="Z31" i="6" s="1"/>
  <c r="M30" i="6"/>
  <c r="N58" i="6"/>
  <c r="T58" i="6" s="1"/>
  <c r="M57" i="6"/>
  <c r="Z32" i="6"/>
  <c r="Z59" i="6"/>
  <c r="X5" i="5"/>
  <c r="Y6" i="5"/>
  <c r="E79" i="5"/>
  <c r="T29" i="5"/>
  <c r="X56" i="5"/>
  <c r="Y57" i="5"/>
  <c r="Z57" i="5" s="1"/>
  <c r="N6" i="5"/>
  <c r="T6" i="5" s="1"/>
  <c r="M5" i="5"/>
  <c r="N56" i="5"/>
  <c r="T56" i="5" s="1"/>
  <c r="M55" i="5"/>
  <c r="X29" i="5"/>
  <c r="Y29" i="5" s="1"/>
  <c r="F79" i="5" s="1"/>
  <c r="Y30" i="5"/>
  <c r="Z30" i="5" s="1"/>
  <c r="Z7" i="5"/>
  <c r="E80" i="20" l="1"/>
  <c r="G80" i="20" s="1"/>
  <c r="T54" i="20"/>
  <c r="Z54" i="20" s="1"/>
  <c r="N5" i="20"/>
  <c r="T5" i="20" s="1"/>
  <c r="M4" i="20"/>
  <c r="N4" i="20" s="1"/>
  <c r="Y6" i="20"/>
  <c r="X5" i="20"/>
  <c r="Z6" i="20"/>
  <c r="E79" i="20"/>
  <c r="G79" i="20" s="1"/>
  <c r="T29" i="20"/>
  <c r="Z29" i="20" s="1"/>
  <c r="Z30" i="20"/>
  <c r="Z4" i="18"/>
  <c r="G78" i="18"/>
  <c r="Z57" i="18"/>
  <c r="Y56" i="18"/>
  <c r="X55" i="18"/>
  <c r="M55" i="18"/>
  <c r="N56" i="18"/>
  <c r="T56" i="18" s="1"/>
  <c r="Z56" i="18" s="1"/>
  <c r="E79" i="18"/>
  <c r="G79" i="18" s="1"/>
  <c r="T29" i="18"/>
  <c r="Z29" i="18" s="1"/>
  <c r="Z30" i="18"/>
  <c r="Z6" i="17"/>
  <c r="Y30" i="17"/>
  <c r="X29" i="17"/>
  <c r="Y29" i="17" s="1"/>
  <c r="F79" i="17" s="1"/>
  <c r="X55" i="17"/>
  <c r="Y56" i="17"/>
  <c r="N30" i="17"/>
  <c r="T30" i="17" s="1"/>
  <c r="Z30" i="17" s="1"/>
  <c r="M29" i="17"/>
  <c r="N29" i="17" s="1"/>
  <c r="N56" i="17"/>
  <c r="T56" i="17" s="1"/>
  <c r="Z56" i="17" s="1"/>
  <c r="M55" i="17"/>
  <c r="N5" i="17"/>
  <c r="T5" i="17" s="1"/>
  <c r="Z5" i="17" s="1"/>
  <c r="M4" i="17"/>
  <c r="N4" i="17" s="1"/>
  <c r="X4" i="17"/>
  <c r="Y4" i="17" s="1"/>
  <c r="F78" i="17" s="1"/>
  <c r="Y5" i="17"/>
  <c r="Z31" i="17"/>
  <c r="X56" i="16"/>
  <c r="Y57" i="16"/>
  <c r="Z57" i="16" s="1"/>
  <c r="X30" i="16"/>
  <c r="Y31" i="16"/>
  <c r="N56" i="16"/>
  <c r="T56" i="16" s="1"/>
  <c r="M55" i="16"/>
  <c r="N31" i="16"/>
  <c r="T31" i="16" s="1"/>
  <c r="M30" i="16"/>
  <c r="Z56" i="12"/>
  <c r="Z31" i="11"/>
  <c r="Y30" i="14"/>
  <c r="X29" i="14"/>
  <c r="Y29" i="14" s="1"/>
  <c r="F79" i="14" s="1"/>
  <c r="E79" i="14"/>
  <c r="T29" i="14"/>
  <c r="Y5" i="14"/>
  <c r="X4" i="14"/>
  <c r="Y4" i="14" s="1"/>
  <c r="F78" i="14" s="1"/>
  <c r="N5" i="14"/>
  <c r="T5" i="14" s="1"/>
  <c r="M4" i="14"/>
  <c r="N4" i="14" s="1"/>
  <c r="Z30" i="14"/>
  <c r="X55" i="10"/>
  <c r="Y56" i="10"/>
  <c r="N56" i="10"/>
  <c r="T56" i="10" s="1"/>
  <c r="Z56" i="10" s="1"/>
  <c r="M55" i="10"/>
  <c r="E78" i="10"/>
  <c r="T4" i="10"/>
  <c r="Z57" i="10"/>
  <c r="X4" i="10"/>
  <c r="Y4" i="10" s="1"/>
  <c r="F78" i="10" s="1"/>
  <c r="Y5" i="10"/>
  <c r="Z5" i="10" s="1"/>
  <c r="N30" i="10"/>
  <c r="T30" i="10" s="1"/>
  <c r="M29" i="10"/>
  <c r="N29" i="10" s="1"/>
  <c r="X29" i="10"/>
  <c r="Y29" i="10" s="1"/>
  <c r="F79" i="10" s="1"/>
  <c r="Y30" i="10"/>
  <c r="X54" i="12"/>
  <c r="Y54" i="12" s="1"/>
  <c r="F80" i="12" s="1"/>
  <c r="Y55" i="12"/>
  <c r="N55" i="12"/>
  <c r="T55" i="12" s="1"/>
  <c r="M54" i="12"/>
  <c r="N54" i="12" s="1"/>
  <c r="N5" i="12"/>
  <c r="T5" i="12" s="1"/>
  <c r="M4" i="12"/>
  <c r="N4" i="12" s="1"/>
  <c r="X5" i="12"/>
  <c r="Y6" i="12"/>
  <c r="Z6" i="12" s="1"/>
  <c r="Z6" i="11"/>
  <c r="N5" i="11"/>
  <c r="T5" i="11" s="1"/>
  <c r="M4" i="11"/>
  <c r="N4" i="11" s="1"/>
  <c r="X56" i="11"/>
  <c r="Y57" i="11"/>
  <c r="X4" i="11"/>
  <c r="Y4" i="11" s="1"/>
  <c r="F78" i="11" s="1"/>
  <c r="Y5" i="11"/>
  <c r="N30" i="11"/>
  <c r="T30" i="11" s="1"/>
  <c r="M29" i="11"/>
  <c r="N29" i="11" s="1"/>
  <c r="N57" i="11"/>
  <c r="T57" i="11" s="1"/>
  <c r="M56" i="11"/>
  <c r="Z58" i="11"/>
  <c r="X29" i="11"/>
  <c r="Y29" i="11" s="1"/>
  <c r="F79" i="11" s="1"/>
  <c r="Y30" i="11"/>
  <c r="X5" i="9"/>
  <c r="Y6" i="9"/>
  <c r="N30" i="9"/>
  <c r="T30" i="9" s="1"/>
  <c r="M29" i="9"/>
  <c r="N29" i="9" s="1"/>
  <c r="Z31" i="9"/>
  <c r="Y30" i="9"/>
  <c r="X29" i="9"/>
  <c r="Y29" i="9" s="1"/>
  <c r="F79" i="9" s="1"/>
  <c r="N6" i="9"/>
  <c r="T6" i="9" s="1"/>
  <c r="M5" i="9"/>
  <c r="Z7" i="9"/>
  <c r="Z30" i="7"/>
  <c r="Z58" i="7"/>
  <c r="Z31" i="8"/>
  <c r="Z6" i="5"/>
  <c r="Z6" i="8"/>
  <c r="N5" i="8"/>
  <c r="T5" i="8" s="1"/>
  <c r="M4" i="8"/>
  <c r="N4" i="8" s="1"/>
  <c r="N56" i="8"/>
  <c r="T56" i="8" s="1"/>
  <c r="M55" i="8"/>
  <c r="X56" i="8"/>
  <c r="Y57" i="8"/>
  <c r="Z57" i="8" s="1"/>
  <c r="X4" i="8"/>
  <c r="Y4" i="8" s="1"/>
  <c r="F78" i="8" s="1"/>
  <c r="Y5" i="8"/>
  <c r="Y30" i="8"/>
  <c r="X29" i="8"/>
  <c r="Y29" i="8" s="1"/>
  <c r="F79" i="8" s="1"/>
  <c r="N30" i="8"/>
  <c r="T30" i="8" s="1"/>
  <c r="M29" i="8"/>
  <c r="N29" i="8" s="1"/>
  <c r="N57" i="7"/>
  <c r="T57" i="7" s="1"/>
  <c r="M56" i="7"/>
  <c r="N5" i="7"/>
  <c r="T5" i="7" s="1"/>
  <c r="M4" i="7"/>
  <c r="N4" i="7" s="1"/>
  <c r="Y6" i="7"/>
  <c r="Z6" i="7" s="1"/>
  <c r="X5" i="7"/>
  <c r="E79" i="7"/>
  <c r="G79" i="7" s="1"/>
  <c r="T29" i="7"/>
  <c r="Z29" i="7" s="1"/>
  <c r="X56" i="7"/>
  <c r="Y57" i="7"/>
  <c r="X56" i="6"/>
  <c r="Y57" i="6"/>
  <c r="Z58" i="6"/>
  <c r="N57" i="6"/>
  <c r="T57" i="6" s="1"/>
  <c r="M56" i="6"/>
  <c r="Y30" i="6"/>
  <c r="X29" i="6"/>
  <c r="Y29" i="6" s="1"/>
  <c r="F79" i="6" s="1"/>
  <c r="N30" i="6"/>
  <c r="T30" i="6" s="1"/>
  <c r="M29" i="6"/>
  <c r="N29" i="6" s="1"/>
  <c r="Z29" i="5"/>
  <c r="N55" i="5"/>
  <c r="T55" i="5" s="1"/>
  <c r="M54" i="5"/>
  <c r="N54" i="5" s="1"/>
  <c r="G79" i="5"/>
  <c r="N5" i="5"/>
  <c r="T5" i="5" s="1"/>
  <c r="M4" i="5"/>
  <c r="N4" i="5" s="1"/>
  <c r="Y56" i="5"/>
  <c r="Z56" i="5" s="1"/>
  <c r="X55" i="5"/>
  <c r="X4" i="5"/>
  <c r="Y4" i="5" s="1"/>
  <c r="F78" i="5" s="1"/>
  <c r="Y5" i="5"/>
  <c r="Y5" i="20" l="1"/>
  <c r="X4" i="20"/>
  <c r="Y4" i="20" s="1"/>
  <c r="F78" i="20" s="1"/>
  <c r="T4" i="20"/>
  <c r="E78" i="20"/>
  <c r="G78" i="20" s="1"/>
  <c r="Z5" i="20"/>
  <c r="M54" i="18"/>
  <c r="N54" i="18" s="1"/>
  <c r="N55" i="18"/>
  <c r="T55" i="18" s="1"/>
  <c r="Y55" i="18"/>
  <c r="X54" i="18"/>
  <c r="Y54" i="18" s="1"/>
  <c r="F80" i="18" s="1"/>
  <c r="X54" i="17"/>
  <c r="Y54" i="17" s="1"/>
  <c r="F80" i="17" s="1"/>
  <c r="Y55" i="17"/>
  <c r="E78" i="17"/>
  <c r="G78" i="17" s="1"/>
  <c r="T4" i="17"/>
  <c r="Z4" i="17" s="1"/>
  <c r="E79" i="17"/>
  <c r="G79" i="17" s="1"/>
  <c r="T29" i="17"/>
  <c r="Z29" i="17" s="1"/>
  <c r="N55" i="17"/>
  <c r="T55" i="17" s="1"/>
  <c r="Z55" i="17" s="1"/>
  <c r="M54" i="17"/>
  <c r="N54" i="17" s="1"/>
  <c r="N30" i="16"/>
  <c r="T30" i="16" s="1"/>
  <c r="M29" i="16"/>
  <c r="N29" i="16" s="1"/>
  <c r="Z31" i="16"/>
  <c r="Y30" i="16"/>
  <c r="X29" i="16"/>
  <c r="Y29" i="16" s="1"/>
  <c r="F79" i="16" s="1"/>
  <c r="N55" i="16"/>
  <c r="T55" i="16" s="1"/>
  <c r="M54" i="16"/>
  <c r="N54" i="16" s="1"/>
  <c r="X55" i="16"/>
  <c r="Y56" i="16"/>
  <c r="Z56" i="16" s="1"/>
  <c r="Z5" i="14"/>
  <c r="Z4" i="10"/>
  <c r="Z30" i="11"/>
  <c r="Z30" i="10"/>
  <c r="G78" i="10"/>
  <c r="Z29" i="14"/>
  <c r="G79" i="14"/>
  <c r="E78" i="14"/>
  <c r="G78" i="14" s="1"/>
  <c r="T4" i="14"/>
  <c r="Z4" i="14" s="1"/>
  <c r="E79" i="10"/>
  <c r="G79" i="10" s="1"/>
  <c r="T29" i="10"/>
  <c r="Z29" i="10" s="1"/>
  <c r="X54" i="10"/>
  <c r="Y54" i="10" s="1"/>
  <c r="F80" i="10" s="1"/>
  <c r="Y55" i="10"/>
  <c r="N55" i="10"/>
  <c r="T55" i="10" s="1"/>
  <c r="M54" i="10"/>
  <c r="N54" i="10" s="1"/>
  <c r="X4" i="12"/>
  <c r="Y4" i="12" s="1"/>
  <c r="F78" i="12" s="1"/>
  <c r="Y5" i="12"/>
  <c r="E80" i="12"/>
  <c r="G80" i="12" s="1"/>
  <c r="T54" i="12"/>
  <c r="Z54" i="12" s="1"/>
  <c r="Z55" i="12"/>
  <c r="E78" i="12"/>
  <c r="G78" i="12" s="1"/>
  <c r="T4" i="12"/>
  <c r="Z4" i="12" s="1"/>
  <c r="Z5" i="12"/>
  <c r="X55" i="11"/>
  <c r="Y56" i="11"/>
  <c r="E79" i="11"/>
  <c r="G79" i="11" s="1"/>
  <c r="T29" i="11"/>
  <c r="Z29" i="11" s="1"/>
  <c r="N56" i="11"/>
  <c r="T56" i="11" s="1"/>
  <c r="M55" i="11"/>
  <c r="E78" i="11"/>
  <c r="G78" i="11" s="1"/>
  <c r="T4" i="11"/>
  <c r="Z4" i="11" s="1"/>
  <c r="Z57" i="11"/>
  <c r="Z5" i="11"/>
  <c r="Z30" i="9"/>
  <c r="Z6" i="9"/>
  <c r="E79" i="9"/>
  <c r="G79" i="9" s="1"/>
  <c r="T29" i="9"/>
  <c r="Z29" i="9" s="1"/>
  <c r="N5" i="9"/>
  <c r="T5" i="9" s="1"/>
  <c r="M4" i="9"/>
  <c r="N4" i="9" s="1"/>
  <c r="X4" i="9"/>
  <c r="Y4" i="9" s="1"/>
  <c r="F78" i="9" s="1"/>
  <c r="Y5" i="9"/>
  <c r="Z30" i="6"/>
  <c r="Z57" i="6"/>
  <c r="Z30" i="8"/>
  <c r="Z57" i="7"/>
  <c r="E79" i="8"/>
  <c r="G79" i="8" s="1"/>
  <c r="T29" i="8"/>
  <c r="Z29" i="8" s="1"/>
  <c r="N55" i="8"/>
  <c r="T55" i="8" s="1"/>
  <c r="M54" i="8"/>
  <c r="N54" i="8" s="1"/>
  <c r="E78" i="8"/>
  <c r="G78" i="8" s="1"/>
  <c r="T4" i="8"/>
  <c r="Z4" i="8" s="1"/>
  <c r="X55" i="8"/>
  <c r="Y56" i="8"/>
  <c r="Z56" i="8" s="1"/>
  <c r="Z5" i="8"/>
  <c r="X55" i="7"/>
  <c r="Y56" i="7"/>
  <c r="E78" i="7"/>
  <c r="T4" i="7"/>
  <c r="N56" i="7"/>
  <c r="T56" i="7" s="1"/>
  <c r="M55" i="7"/>
  <c r="Y5" i="7"/>
  <c r="Z5" i="7" s="1"/>
  <c r="X4" i="7"/>
  <c r="Y4" i="7" s="1"/>
  <c r="F78" i="7" s="1"/>
  <c r="E79" i="6"/>
  <c r="G79" i="6" s="1"/>
  <c r="T29" i="6"/>
  <c r="Z29" i="6" s="1"/>
  <c r="N56" i="6"/>
  <c r="T56" i="6" s="1"/>
  <c r="M55" i="6"/>
  <c r="X55" i="6"/>
  <c r="Y56" i="6"/>
  <c r="E78" i="5"/>
  <c r="G78" i="5" s="1"/>
  <c r="T4" i="5"/>
  <c r="Z4" i="5" s="1"/>
  <c r="E80" i="5"/>
  <c r="T54" i="5"/>
  <c r="Z5" i="5"/>
  <c r="X54" i="5"/>
  <c r="Y54" i="5" s="1"/>
  <c r="F80" i="5" s="1"/>
  <c r="Y55" i="5"/>
  <c r="Z55" i="5" s="1"/>
  <c r="Z4" i="20" l="1"/>
  <c r="Z55" i="18"/>
  <c r="E80" i="18"/>
  <c r="G80" i="18" s="1"/>
  <c r="T54" i="18"/>
  <c r="Z54" i="18" s="1"/>
  <c r="E80" i="17"/>
  <c r="G80" i="17" s="1"/>
  <c r="T54" i="17"/>
  <c r="Z54" i="17" s="1"/>
  <c r="E80" i="16"/>
  <c r="T54" i="16"/>
  <c r="E79" i="16"/>
  <c r="G79" i="16" s="1"/>
  <c r="T29" i="16"/>
  <c r="Z29" i="16" s="1"/>
  <c r="X54" i="16"/>
  <c r="Y54" i="16" s="1"/>
  <c r="F80" i="16" s="1"/>
  <c r="Y55" i="16"/>
  <c r="Z55" i="16" s="1"/>
  <c r="Z30" i="16"/>
  <c r="Z55" i="10"/>
  <c r="E80" i="10"/>
  <c r="G80" i="10" s="1"/>
  <c r="T54" i="10"/>
  <c r="Z54" i="10" s="1"/>
  <c r="N55" i="11"/>
  <c r="T55" i="11" s="1"/>
  <c r="M54" i="11"/>
  <c r="N54" i="11" s="1"/>
  <c r="Z56" i="11"/>
  <c r="X54" i="11"/>
  <c r="Y54" i="11" s="1"/>
  <c r="F80" i="11" s="1"/>
  <c r="Y55" i="11"/>
  <c r="Z5" i="9"/>
  <c r="E78" i="9"/>
  <c r="G78" i="9" s="1"/>
  <c r="T4" i="9"/>
  <c r="Z4" i="9" s="1"/>
  <c r="Z54" i="5"/>
  <c r="Z56" i="6"/>
  <c r="Z56" i="7"/>
  <c r="E80" i="8"/>
  <c r="T54" i="8"/>
  <c r="X54" i="8"/>
  <c r="Y54" i="8" s="1"/>
  <c r="F80" i="8" s="1"/>
  <c r="Y55" i="8"/>
  <c r="Z55" i="8" s="1"/>
  <c r="Z4" i="7"/>
  <c r="N55" i="7"/>
  <c r="T55" i="7" s="1"/>
  <c r="M54" i="7"/>
  <c r="N54" i="7" s="1"/>
  <c r="G78" i="7"/>
  <c r="X54" i="7"/>
  <c r="Y54" i="7" s="1"/>
  <c r="F80" i="7" s="1"/>
  <c r="Y55" i="7"/>
  <c r="N55" i="6"/>
  <c r="T55" i="6" s="1"/>
  <c r="M54" i="6"/>
  <c r="N54" i="6" s="1"/>
  <c r="X54" i="6"/>
  <c r="Y54" i="6" s="1"/>
  <c r="F80" i="6" s="1"/>
  <c r="Y55" i="6"/>
  <c r="G80" i="5"/>
  <c r="Z54" i="16" l="1"/>
  <c r="G80" i="16"/>
  <c r="E80" i="11"/>
  <c r="G80" i="11" s="1"/>
  <c r="T54" i="11"/>
  <c r="Z54" i="11" s="1"/>
  <c r="Z55" i="11"/>
  <c r="Z55" i="6"/>
  <c r="Z55" i="7"/>
  <c r="Z54" i="8"/>
  <c r="G80" i="8"/>
  <c r="E80" i="7"/>
  <c r="G80" i="7" s="1"/>
  <c r="T54" i="7"/>
  <c r="Z54" i="7" s="1"/>
  <c r="E80" i="6"/>
  <c r="G80" i="6" s="1"/>
  <c r="T54" i="6"/>
  <c r="Z54" i="6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<sst xmlns="http://schemas.openxmlformats.org/spreadsheetml/2006/main" count="2990" uniqueCount="93">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</sst>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9" tint="-0.249977111117893"/>
      <name val="Calibri"/>
      <family val="2"/>
      <charset val="222"/>
      <scheme val="minor"/>
    </font>
    <font>
      <sz val="12"/>
      <color rgb="FF00B050"/>
      <name val="Calibri"/>
      <family val="2"/>
      <charset val="222"/>
      <scheme val="minor"/>
    </font>
    <font>
      <sz val="11"/>
      <name val="Calibri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3" fontId="14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3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8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8" borderId="0" xfId="0" applyNumberFormat="1" applyFont="1" applyFill="1"/>
    <xf numFmtId="0" fontId="5" fillId="13" borderId="2" xfId="0" applyFont="1" applyFill="1" applyBorder="1"/>
    <xf numFmtId="165" fontId="10" fillId="10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10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67" fontId="0" fillId="0" borderId="0" xfId="0" applyNumberFormat="1"/>
    <xf numFmtId="166" fontId="0" fillId="15" borderId="0" xfId="2" applyNumberFormat="1" applyFont="1" applyFill="1" applyBorder="1" applyAlignment="1">
      <alignment horizontal="center"/>
    </xf>
    <xf numFmtId="166" fontId="5" fillId="16" borderId="0" xfId="2" applyNumberFormat="1" applyFont="1" applyFill="1" applyAlignment="1">
      <alignment horizontal="right" wrapText="1"/>
    </xf>
    <xf numFmtId="166" fontId="5" fillId="16" borderId="3" xfId="2" applyNumberFormat="1" applyFont="1" applyFill="1" applyBorder="1" applyAlignment="1">
      <alignment horizontal="right" wrapText="1"/>
    </xf>
    <xf numFmtId="0" fontId="23" fillId="10" borderId="0" xfId="0" applyFont="1" applyFill="1"/>
    <xf numFmtId="0" fontId="0" fillId="10" borderId="0" xfId="0" applyFill="1"/>
    <xf numFmtId="0" fontId="23" fillId="17" borderId="0" xfId="0" applyFont="1" applyFill="1"/>
    <xf numFmtId="0" fontId="0" fillId="17" borderId="0" xfId="0" applyFill="1"/>
    <xf numFmtId="0" fontId="23" fillId="11" borderId="0" xfId="0" applyFont="1" applyFill="1"/>
    <xf numFmtId="0" fontId="0" fillId="11" borderId="0" xfId="0" applyFill="1"/>
    <xf numFmtId="0" fontId="23" fillId="7" borderId="0" xfId="0" applyFont="1" applyFill="1"/>
    <xf numFmtId="0" fontId="0" fillId="7" borderId="0" xfId="0" applyFill="1"/>
    <xf numFmtId="3" fontId="24" fillId="0" borderId="0" xfId="0" applyNumberFormat="1" applyFont="1"/>
    <xf numFmtId="0" fontId="22" fillId="0" borderId="0" xfId="0" applyFont="1"/>
    <xf numFmtId="0" fontId="0" fillId="0" borderId="3" xfId="0" applyBorder="1"/>
    <xf numFmtId="0" fontId="23" fillId="0" borderId="0" xfId="0" applyFont="1"/>
    <xf numFmtId="0" fontId="23" fillId="0" borderId="3" xfId="0" applyFont="1" applyBorder="1"/>
    <xf numFmtId="0" fontId="25" fillId="0" borderId="0" xfId="0" applyFont="1"/>
    <xf numFmtId="0" fontId="25" fillId="0" borderId="3" xfId="0" applyFont="1" applyBorder="1"/>
    <xf numFmtId="0" fontId="26" fillId="7" borderId="0" xfId="0" applyFont="1" applyFill="1"/>
    <xf numFmtId="0" fontId="27" fillId="7" borderId="0" xfId="0" applyFont="1" applyFill="1"/>
    <xf numFmtId="0" fontId="6" fillId="9" borderId="0" xfId="0" applyFont="1" applyFill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12" borderId="0" xfId="0" applyFont="1" applyFill="1" applyAlignment="1">
      <alignment horizont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  <xf numFmtId="0" fontId="6" fillId="14" borderId="0" xfId="0" applyFont="1" applyFill="1" applyAlignment="1">
      <alignment horizontal="center"/>
    </xf>
  </cellXfs>
  <cellStyles count="4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  <cellStyle name="ปกติ 2" xfId="3" xr:uid="{7F8AA9B4-9A80-4836-B763-DF0EC70FE3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236DF-B0F6-A244-A458-7766AF02CCD1}">
  <dimension ref="A1:Z80"/>
  <sheetViews>
    <sheetView topLeftCell="A68" workbookViewId="0">
      <selection activeCell="E30" sqref="E30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4">
        <v>8955</v>
      </c>
      <c r="E4" s="64">
        <v>48</v>
      </c>
      <c r="F4" s="3">
        <f>E4/D4</f>
        <v>5.360134003350084E-3</v>
      </c>
      <c r="G4" s="2">
        <v>0.3</v>
      </c>
      <c r="H4" s="18">
        <f>C4*F4/(1+(1-G4)*C4*F4)</f>
        <v>5.3400974567785866E-3</v>
      </c>
      <c r="I4" s="18">
        <f>1-H4</f>
        <v>0.99465990254322145</v>
      </c>
      <c r="J4" s="41">
        <v>100000</v>
      </c>
      <c r="K4" s="20">
        <f>J4*H4</f>
        <v>534.00974567785863</v>
      </c>
      <c r="L4" s="20">
        <f>C4*(J5+G4*K4)</f>
        <v>99626.193178025496</v>
      </c>
      <c r="M4" s="5">
        <f t="shared" ref="M4:M20" si="0">L4+M5</f>
        <v>7342378.9343348788</v>
      </c>
      <c r="N4" s="32">
        <f>M4/J4</f>
        <v>73.423789343348787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99626.193178025496</v>
      </c>
      <c r="T4" s="35">
        <f t="shared" ref="T4:T22" si="3">N4</f>
        <v>73.423789343348787</v>
      </c>
      <c r="U4" s="42">
        <v>0.96680194174873568</v>
      </c>
      <c r="V4" s="43">
        <f>1-U4</f>
        <v>3.3198058251264317E-2</v>
      </c>
      <c r="W4" s="29">
        <f>S4*U4</f>
        <v>96318.797013549687</v>
      </c>
      <c r="X4" s="29">
        <f t="shared" ref="X4:X20" si="4">X5+W4</f>
        <v>6635318.2125417208</v>
      </c>
      <c r="Y4" s="40">
        <f>X4/R4</f>
        <v>66.353182125417206</v>
      </c>
      <c r="Z4" s="36">
        <f>T4-Y4</f>
        <v>7.0706072179315811</v>
      </c>
    </row>
    <row r="5" spans="1:26" s="2" customFormat="1" ht="14.4">
      <c r="A5" s="2">
        <v>2</v>
      </c>
      <c r="B5" s="1" t="s">
        <v>35</v>
      </c>
      <c r="C5" s="1">
        <v>4</v>
      </c>
      <c r="D5">
        <v>38676</v>
      </c>
      <c r="E5" s="64">
        <v>23</v>
      </c>
      <c r="F5" s="3">
        <f t="shared" ref="F5:F22" si="5">E5/D5</f>
        <v>5.9468404178301786E-4</v>
      </c>
      <c r="G5" s="2">
        <v>0.4</v>
      </c>
      <c r="H5" s="3">
        <f t="shared" ref="H5:H21" si="6">C5*F5/(1+(1-G5)*C5*F5)</f>
        <v>2.3753459743049532E-3</v>
      </c>
      <c r="I5" s="3">
        <f t="shared" ref="I5:I22" si="7">1-H5</f>
        <v>0.997624654025695</v>
      </c>
      <c r="J5" s="5">
        <f>I4*J4</f>
        <v>99465.99025432214</v>
      </c>
      <c r="K5" s="5">
        <f t="shared" ref="K5:K22" si="8">J5*H5</f>
        <v>236.26613953085979</v>
      </c>
      <c r="L5" s="5">
        <f t="shared" ref="L5:L21" si="9">C5*(J6+G5*K5)</f>
        <v>397296.92228241445</v>
      </c>
      <c r="M5" s="5">
        <f t="shared" si="0"/>
        <v>7242752.7411568537</v>
      </c>
      <c r="N5" s="33">
        <f t="shared" ref="N5:N22" si="10">M5/J5</f>
        <v>72.816373944883452</v>
      </c>
      <c r="O5" s="4"/>
      <c r="Q5" s="27" t="s">
        <v>36</v>
      </c>
      <c r="R5" s="29">
        <f t="shared" si="1"/>
        <v>99465.99025432214</v>
      </c>
      <c r="S5" s="29">
        <f t="shared" si="2"/>
        <v>397296.92228241445</v>
      </c>
      <c r="T5" s="35">
        <f t="shared" si="3"/>
        <v>72.816373944883452</v>
      </c>
      <c r="U5" s="42">
        <v>0.96680194174873568</v>
      </c>
      <c r="V5" s="43">
        <f>1-U5</f>
        <v>3.3198058251264317E-2</v>
      </c>
      <c r="W5" s="29">
        <f t="shared" ref="W5:W22" si="11">S5*U5</f>
        <v>384107.43591343483</v>
      </c>
      <c r="X5" s="29">
        <f t="shared" si="4"/>
        <v>6538999.4155281708</v>
      </c>
      <c r="Y5" s="35">
        <f t="shared" ref="Y5:Y22" si="12">X5/R5</f>
        <v>65.741057810903655</v>
      </c>
      <c r="Z5" s="36">
        <f t="shared" ref="Z5:Z22" si="13">T5-Y5</f>
        <v>7.075316133979797</v>
      </c>
    </row>
    <row r="6" spans="1:26" s="2" customFormat="1" ht="14.4">
      <c r="A6" s="2">
        <v>3</v>
      </c>
      <c r="B6" s="1" t="s">
        <v>37</v>
      </c>
      <c r="C6" s="1">
        <v>5</v>
      </c>
      <c r="D6">
        <v>49470</v>
      </c>
      <c r="E6" s="64">
        <v>27</v>
      </c>
      <c r="F6" s="3">
        <f t="shared" si="5"/>
        <v>5.4578532443905398E-4</v>
      </c>
      <c r="G6" s="2">
        <v>0.5</v>
      </c>
      <c r="H6" s="3">
        <f t="shared" si="6"/>
        <v>2.7252081756245269E-3</v>
      </c>
      <c r="I6" s="3">
        <f t="shared" si="7"/>
        <v>0.99727479182437551</v>
      </c>
      <c r="J6" s="5">
        <f t="shared" ref="J6:J22" si="14">I5*J5</f>
        <v>99229.724114791272</v>
      </c>
      <c r="K6" s="5">
        <f t="shared" si="8"/>
        <v>270.42165542259545</v>
      </c>
      <c r="L6" s="5">
        <f t="shared" si="9"/>
        <v>495472.56643539993</v>
      </c>
      <c r="M6" s="5">
        <f t="shared" si="0"/>
        <v>6845455.8188744392</v>
      </c>
      <c r="N6" s="33">
        <f t="shared" si="10"/>
        <v>68.985940250679874</v>
      </c>
      <c r="O6" s="4"/>
      <c r="Q6" s="27" t="s">
        <v>38</v>
      </c>
      <c r="R6" s="29">
        <f t="shared" si="1"/>
        <v>99229.724114791272</v>
      </c>
      <c r="S6" s="29">
        <f t="shared" si="2"/>
        <v>495472.56643539993</v>
      </c>
      <c r="T6" s="35">
        <f t="shared" si="3"/>
        <v>68.985940250679874</v>
      </c>
      <c r="U6" s="42">
        <v>0.96680194174873568</v>
      </c>
      <c r="V6" s="43">
        <f>1-U6</f>
        <v>3.3198058251264317E-2</v>
      </c>
      <c r="W6" s="29">
        <f t="shared" si="11"/>
        <v>479023.83931297407</v>
      </c>
      <c r="X6" s="29">
        <f t="shared" si="4"/>
        <v>6154891.9796147356</v>
      </c>
      <c r="Y6" s="35">
        <f t="shared" si="12"/>
        <v>62.026696481536241</v>
      </c>
      <c r="Z6" s="36">
        <f t="shared" si="13"/>
        <v>6.9592437691436331</v>
      </c>
    </row>
    <row r="7" spans="1:26" s="2" customFormat="1" ht="14.4">
      <c r="A7" s="2">
        <v>4</v>
      </c>
      <c r="B7" s="1" t="s">
        <v>39</v>
      </c>
      <c r="C7" s="1">
        <v>5</v>
      </c>
      <c r="D7">
        <v>52838</v>
      </c>
      <c r="E7" s="64">
        <v>17</v>
      </c>
      <c r="F7" s="3">
        <f t="shared" si="5"/>
        <v>3.2173814300314168E-4</v>
      </c>
      <c r="G7" s="2">
        <v>0.5</v>
      </c>
      <c r="H7" s="3">
        <f t="shared" si="6"/>
        <v>1.6073978120479191E-3</v>
      </c>
      <c r="I7" s="3">
        <f t="shared" si="7"/>
        <v>0.99839260218795212</v>
      </c>
      <c r="J7" s="5">
        <f t="shared" si="14"/>
        <v>98959.302459368686</v>
      </c>
      <c r="K7" s="5">
        <f t="shared" si="8"/>
        <v>159.0669662549775</v>
      </c>
      <c r="L7" s="5">
        <f t="shared" si="9"/>
        <v>494398.84488120605</v>
      </c>
      <c r="M7" s="5">
        <f t="shared" si="0"/>
        <v>6349983.2524390388</v>
      </c>
      <c r="N7" s="33">
        <f t="shared" si="10"/>
        <v>64.16762340302725</v>
      </c>
      <c r="O7" s="4"/>
      <c r="Q7" s="27" t="s">
        <v>40</v>
      </c>
      <c r="R7" s="29">
        <f t="shared" si="1"/>
        <v>98959.302459368686</v>
      </c>
      <c r="S7" s="29">
        <f t="shared" si="2"/>
        <v>494398.84488120605</v>
      </c>
      <c r="T7" s="35">
        <f t="shared" si="3"/>
        <v>64.16762340302725</v>
      </c>
      <c r="U7" s="42">
        <v>0.96680194174873568</v>
      </c>
      <c r="V7" s="43">
        <f>1-U7</f>
        <v>3.3198058251264317E-2</v>
      </c>
      <c r="W7" s="29">
        <f t="shared" si="11"/>
        <v>477985.76322948199</v>
      </c>
      <c r="X7" s="29">
        <f t="shared" si="4"/>
        <v>5675868.1403017612</v>
      </c>
      <c r="Y7" s="35">
        <f t="shared" si="12"/>
        <v>57.355579508376117</v>
      </c>
      <c r="Z7" s="36">
        <f t="shared" si="13"/>
        <v>6.8120438946511328</v>
      </c>
    </row>
    <row r="8" spans="1:26" s="2" customFormat="1" ht="14.4">
      <c r="A8" s="2">
        <v>5</v>
      </c>
      <c r="B8" s="1" t="s">
        <v>41</v>
      </c>
      <c r="C8" s="1">
        <v>5</v>
      </c>
      <c r="D8">
        <v>61206</v>
      </c>
      <c r="E8" s="64">
        <v>92</v>
      </c>
      <c r="F8" s="3">
        <f t="shared" si="5"/>
        <v>1.5031206090906121E-3</v>
      </c>
      <c r="G8" s="2">
        <v>0.5</v>
      </c>
      <c r="H8" s="3">
        <f t="shared" si="6"/>
        <v>7.4874666319421851E-3</v>
      </c>
      <c r="I8" s="3">
        <f t="shared" si="7"/>
        <v>0.99251253336805778</v>
      </c>
      <c r="J8" s="5">
        <f t="shared" si="14"/>
        <v>98800.235493113709</v>
      </c>
      <c r="K8" s="5">
        <f t="shared" si="8"/>
        <v>739.76346648271885</v>
      </c>
      <c r="L8" s="5">
        <f t="shared" si="9"/>
        <v>492151.76879936177</v>
      </c>
      <c r="M8" s="5">
        <f t="shared" si="0"/>
        <v>5855584.407557833</v>
      </c>
      <c r="N8" s="33">
        <f t="shared" si="10"/>
        <v>59.266907394830675</v>
      </c>
      <c r="O8" s="4"/>
      <c r="Q8" s="27" t="s">
        <v>42</v>
      </c>
      <c r="R8" s="29">
        <f t="shared" si="1"/>
        <v>98800.235493113709</v>
      </c>
      <c r="S8" s="29">
        <f t="shared" si="2"/>
        <v>492151.76879936177</v>
      </c>
      <c r="T8" s="35">
        <f t="shared" si="3"/>
        <v>59.266907394830675</v>
      </c>
      <c r="U8" s="42">
        <v>0.96680194174873568</v>
      </c>
      <c r="V8" s="43">
        <f>1-U8</f>
        <v>3.3198058251264317E-2</v>
      </c>
      <c r="W8" s="29">
        <f t="shared" si="11"/>
        <v>475813.28571029782</v>
      </c>
      <c r="X8" s="29">
        <f t="shared" si="4"/>
        <v>5197882.3770722793</v>
      </c>
      <c r="Y8" s="35">
        <f t="shared" si="12"/>
        <v>52.610020119178436</v>
      </c>
      <c r="Z8" s="36">
        <f t="shared" si="13"/>
        <v>6.6568872756522381</v>
      </c>
    </row>
    <row r="9" spans="1:26" s="2" customFormat="1" ht="14.4">
      <c r="A9" s="2">
        <v>6</v>
      </c>
      <c r="B9" s="1" t="s">
        <v>43</v>
      </c>
      <c r="C9" s="1">
        <v>5</v>
      </c>
      <c r="D9">
        <v>60937</v>
      </c>
      <c r="E9" s="64">
        <v>126</v>
      </c>
      <c r="F9" s="3">
        <f t="shared" si="5"/>
        <v>2.0677092735119878E-3</v>
      </c>
      <c r="G9" s="2">
        <v>0.5</v>
      </c>
      <c r="H9" s="3">
        <f t="shared" si="6"/>
        <v>1.0285378436622477E-2</v>
      </c>
      <c r="I9" s="3">
        <f t="shared" si="7"/>
        <v>0.98971462156337753</v>
      </c>
      <c r="J9" s="5">
        <f t="shared" si="14"/>
        <v>98060.472026630989</v>
      </c>
      <c r="K9" s="5">
        <f t="shared" si="8"/>
        <v>1008.589064467732</v>
      </c>
      <c r="L9" s="5">
        <f t="shared" si="9"/>
        <v>487780.88747198565</v>
      </c>
      <c r="M9" s="5">
        <f t="shared" si="0"/>
        <v>5363432.6387584712</v>
      </c>
      <c r="N9" s="33">
        <f t="shared" si="10"/>
        <v>54.695154203437703</v>
      </c>
      <c r="O9" s="4"/>
      <c r="Q9" s="27" t="s">
        <v>44</v>
      </c>
      <c r="R9" s="29">
        <f t="shared" si="1"/>
        <v>98060.472026630989</v>
      </c>
      <c r="S9" s="29">
        <f t="shared" si="2"/>
        <v>487780.88747198565</v>
      </c>
      <c r="T9" s="35">
        <f t="shared" si="3"/>
        <v>54.695154203437703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466120.51813914086</v>
      </c>
      <c r="X9" s="29">
        <f t="shared" si="4"/>
        <v>4722069.0913619818</v>
      </c>
      <c r="Y9" s="35">
        <f t="shared" si="12"/>
        <v>48.154664094208883</v>
      </c>
      <c r="Z9" s="36">
        <f t="shared" si="13"/>
        <v>6.5404901092288199</v>
      </c>
    </row>
    <row r="10" spans="1:26" s="2" customFormat="1" ht="14.4">
      <c r="A10" s="2">
        <v>7</v>
      </c>
      <c r="B10" s="1" t="s">
        <v>45</v>
      </c>
      <c r="C10" s="1">
        <v>5</v>
      </c>
      <c r="D10">
        <v>59562</v>
      </c>
      <c r="E10" s="64">
        <v>116</v>
      </c>
      <c r="F10" s="3">
        <f t="shared" si="5"/>
        <v>1.947550451630234E-3</v>
      </c>
      <c r="G10" s="2">
        <v>0.5</v>
      </c>
      <c r="H10" s="3">
        <f t="shared" si="6"/>
        <v>9.690570072846353E-3</v>
      </c>
      <c r="I10" s="3">
        <f t="shared" si="7"/>
        <v>0.99030942992715365</v>
      </c>
      <c r="J10" s="5">
        <f t="shared" si="14"/>
        <v>97051.882962163261</v>
      </c>
      <c r="K10" s="5">
        <f t="shared" si="8"/>
        <v>940.48807254652615</v>
      </c>
      <c r="L10" s="5">
        <f t="shared" si="9"/>
        <v>482908.19462944998</v>
      </c>
      <c r="M10" s="5">
        <f t="shared" si="0"/>
        <v>4875651.7512864852</v>
      </c>
      <c r="N10" s="33">
        <f t="shared" si="10"/>
        <v>50.237580173352342</v>
      </c>
      <c r="O10" s="4"/>
      <c r="Q10" s="27" t="s">
        <v>46</v>
      </c>
      <c r="R10" s="29">
        <f t="shared" si="1"/>
        <v>97051.882962163261</v>
      </c>
      <c r="S10" s="29">
        <f t="shared" si="2"/>
        <v>482908.19462944998</v>
      </c>
      <c r="T10" s="35">
        <f t="shared" si="3"/>
        <v>50.237580173352342</v>
      </c>
      <c r="U10" s="42">
        <v>0.96363095511775332</v>
      </c>
      <c r="V10" s="43">
        <f t="shared" si="15"/>
        <v>3.6369044882246682E-2</v>
      </c>
      <c r="W10" s="29">
        <f t="shared" si="11"/>
        <v>465345.2848249668</v>
      </c>
      <c r="X10" s="29">
        <f t="shared" si="4"/>
        <v>4255948.5732228411</v>
      </c>
      <c r="Y10" s="35">
        <f t="shared" si="12"/>
        <v>43.852302946889438</v>
      </c>
      <c r="Z10" s="36">
        <f t="shared" si="13"/>
        <v>6.3852772264629039</v>
      </c>
    </row>
    <row r="11" spans="1:26" s="2" customFormat="1" ht="14.4">
      <c r="A11" s="2">
        <v>8</v>
      </c>
      <c r="B11" s="1" t="s">
        <v>47</v>
      </c>
      <c r="C11" s="1">
        <v>5</v>
      </c>
      <c r="D11">
        <v>65065</v>
      </c>
      <c r="E11" s="64">
        <v>176</v>
      </c>
      <c r="F11" s="3">
        <f t="shared" si="5"/>
        <v>2.7049873203719359E-3</v>
      </c>
      <c r="G11" s="2">
        <v>0.5</v>
      </c>
      <c r="H11" s="3">
        <f t="shared" si="6"/>
        <v>1.3434089000839632E-2</v>
      </c>
      <c r="I11" s="3">
        <f t="shared" si="7"/>
        <v>0.98656591099916036</v>
      </c>
      <c r="J11" s="5">
        <f t="shared" si="14"/>
        <v>96111.394889616742</v>
      </c>
      <c r="K11" s="5">
        <f t="shared" si="8"/>
        <v>1291.1690329419546</v>
      </c>
      <c r="L11" s="5">
        <f t="shared" si="9"/>
        <v>477329.0518657288</v>
      </c>
      <c r="M11" s="5">
        <f t="shared" si="0"/>
        <v>4392743.5566570349</v>
      </c>
      <c r="N11" s="33">
        <f t="shared" si="10"/>
        <v>45.70471130610548</v>
      </c>
      <c r="O11" s="4"/>
      <c r="Q11" s="27" t="s">
        <v>48</v>
      </c>
      <c r="R11" s="29">
        <f t="shared" si="1"/>
        <v>96111.394889616742</v>
      </c>
      <c r="S11" s="29">
        <f t="shared" si="2"/>
        <v>477329.0518657288</v>
      </c>
      <c r="T11" s="35">
        <f t="shared" si="3"/>
        <v>45.70471130610548</v>
      </c>
      <c r="U11" s="42">
        <v>0.96005435016735896</v>
      </c>
      <c r="V11" s="43">
        <f t="shared" si="15"/>
        <v>3.9945649832641039E-2</v>
      </c>
      <c r="W11" s="29">
        <f t="shared" si="11"/>
        <v>458261.83270495385</v>
      </c>
      <c r="X11" s="29">
        <f t="shared" si="4"/>
        <v>3790603.2883978742</v>
      </c>
      <c r="Y11" s="35">
        <f t="shared" si="12"/>
        <v>39.439686550708743</v>
      </c>
      <c r="Z11" s="36">
        <f t="shared" si="13"/>
        <v>6.2650247553967375</v>
      </c>
    </row>
    <row r="12" spans="1:26" s="2" customFormat="1" ht="14.4">
      <c r="A12" s="2">
        <v>9</v>
      </c>
      <c r="B12" s="1" t="s">
        <v>49</v>
      </c>
      <c r="C12" s="1">
        <v>5</v>
      </c>
      <c r="D12">
        <v>69899</v>
      </c>
      <c r="E12" s="64">
        <v>269</v>
      </c>
      <c r="F12" s="3">
        <f t="shared" si="5"/>
        <v>3.8484098484956866E-3</v>
      </c>
      <c r="G12" s="2">
        <v>0.5</v>
      </c>
      <c r="H12" s="3">
        <f t="shared" si="6"/>
        <v>1.9058685163274129E-2</v>
      </c>
      <c r="I12" s="3">
        <f t="shared" si="7"/>
        <v>0.98094131483672586</v>
      </c>
      <c r="J12" s="5">
        <f t="shared" si="14"/>
        <v>94820.225856674791</v>
      </c>
      <c r="K12" s="5">
        <f t="shared" si="8"/>
        <v>1807.1488317129099</v>
      </c>
      <c r="L12" s="5">
        <f t="shared" si="9"/>
        <v>469583.25720409164</v>
      </c>
      <c r="M12" s="5">
        <f t="shared" si="0"/>
        <v>3915414.5047913063</v>
      </c>
      <c r="N12" s="33">
        <f t="shared" si="10"/>
        <v>41.2930307792099</v>
      </c>
      <c r="O12" s="4"/>
      <c r="Q12" s="27" t="s">
        <v>50</v>
      </c>
      <c r="R12" s="29">
        <f t="shared" si="1"/>
        <v>94820.225856674791</v>
      </c>
      <c r="S12" s="29">
        <f t="shared" si="2"/>
        <v>469583.25720409164</v>
      </c>
      <c r="T12" s="35">
        <f t="shared" si="3"/>
        <v>41.2930307792099</v>
      </c>
      <c r="U12" s="42">
        <v>0.94127750867207383</v>
      </c>
      <c r="V12" s="43">
        <f t="shared" si="15"/>
        <v>5.8722491327926174E-2</v>
      </c>
      <c r="W12" s="29">
        <f t="shared" si="11"/>
        <v>442008.15845518507</v>
      </c>
      <c r="X12" s="29">
        <f t="shared" si="4"/>
        <v>3332341.4556929204</v>
      </c>
      <c r="Y12" s="35">
        <f t="shared" si="12"/>
        <v>35.143783149492918</v>
      </c>
      <c r="Z12" s="36">
        <f t="shared" si="13"/>
        <v>6.1492476297169816</v>
      </c>
    </row>
    <row r="13" spans="1:26" s="2" customFormat="1" ht="14.4">
      <c r="A13" s="2">
        <v>10</v>
      </c>
      <c r="B13" s="1" t="s">
        <v>51</v>
      </c>
      <c r="C13" s="1">
        <v>5</v>
      </c>
      <c r="D13">
        <v>69906</v>
      </c>
      <c r="E13" s="64">
        <v>347</v>
      </c>
      <c r="F13" s="3">
        <f t="shared" si="5"/>
        <v>4.963808542900466E-3</v>
      </c>
      <c r="G13" s="2">
        <v>0.5</v>
      </c>
      <c r="H13" s="3">
        <f t="shared" si="6"/>
        <v>2.4514825464333399E-2</v>
      </c>
      <c r="I13" s="3">
        <f t="shared" si="7"/>
        <v>0.97548517453566663</v>
      </c>
      <c r="J13" s="5">
        <f t="shared" si="14"/>
        <v>93013.07702496188</v>
      </c>
      <c r="K13" s="5">
        <f t="shared" si="8"/>
        <v>2280.1993491675394</v>
      </c>
      <c r="L13" s="5">
        <f t="shared" si="9"/>
        <v>459364.88675189059</v>
      </c>
      <c r="M13" s="5">
        <f t="shared" si="0"/>
        <v>3445831.2475872147</v>
      </c>
      <c r="N13" s="33">
        <f t="shared" si="10"/>
        <v>37.046739639227916</v>
      </c>
      <c r="O13" s="4"/>
      <c r="Q13" s="27" t="s">
        <v>52</v>
      </c>
      <c r="R13" s="29">
        <f t="shared" si="1"/>
        <v>93013.07702496188</v>
      </c>
      <c r="S13" s="29">
        <f t="shared" si="2"/>
        <v>459364.88675189059</v>
      </c>
      <c r="T13" s="35">
        <f t="shared" si="3"/>
        <v>37.046739639227916</v>
      </c>
      <c r="U13" s="42">
        <v>0.95386474178345915</v>
      </c>
      <c r="V13" s="43">
        <f t="shared" si="15"/>
        <v>4.6135258216540853E-2</v>
      </c>
      <c r="W13" s="29">
        <f t="shared" si="11"/>
        <v>438171.96908598009</v>
      </c>
      <c r="X13" s="29">
        <f t="shared" si="4"/>
        <v>2890333.2972377352</v>
      </c>
      <c r="Y13" s="35">
        <f t="shared" si="12"/>
        <v>31.074483176833915</v>
      </c>
      <c r="Z13" s="36">
        <f t="shared" si="13"/>
        <v>5.9722564623940002</v>
      </c>
    </row>
    <row r="14" spans="1:26" s="2" customFormat="1" ht="14.4">
      <c r="A14" s="2">
        <v>11</v>
      </c>
      <c r="B14" s="1" t="s">
        <v>53</v>
      </c>
      <c r="C14" s="1">
        <v>5</v>
      </c>
      <c r="D14">
        <v>64145</v>
      </c>
      <c r="E14" s="64">
        <v>374</v>
      </c>
      <c r="F14" s="3">
        <f t="shared" si="5"/>
        <v>5.8305401823992515E-3</v>
      </c>
      <c r="G14" s="2">
        <v>0.5</v>
      </c>
      <c r="H14" s="3">
        <f t="shared" si="6"/>
        <v>2.8733866011063303E-2</v>
      </c>
      <c r="I14" s="3">
        <f t="shared" si="7"/>
        <v>0.97126613398893669</v>
      </c>
      <c r="J14" s="5">
        <f t="shared" si="14"/>
        <v>90732.877675794341</v>
      </c>
      <c r="K14" s="5">
        <f t="shared" si="8"/>
        <v>2607.1063499344714</v>
      </c>
      <c r="L14" s="5">
        <f t="shared" si="9"/>
        <v>447146.62250413554</v>
      </c>
      <c r="M14" s="5">
        <f t="shared" si="0"/>
        <v>2986466.360835324</v>
      </c>
      <c r="N14" s="33">
        <f t="shared" si="10"/>
        <v>32.914930478745873</v>
      </c>
      <c r="O14" s="4"/>
      <c r="Q14" s="27" t="s">
        <v>54</v>
      </c>
      <c r="R14" s="29">
        <f t="shared" si="1"/>
        <v>90732.877675794341</v>
      </c>
      <c r="S14" s="29">
        <f t="shared" si="2"/>
        <v>447146.62250413554</v>
      </c>
      <c r="T14" s="35">
        <f t="shared" si="3"/>
        <v>32.914930478745873</v>
      </c>
      <c r="U14" s="42">
        <v>0.94210046609890041</v>
      </c>
      <c r="V14" s="43">
        <f t="shared" si="15"/>
        <v>5.7899533901099587E-2</v>
      </c>
      <c r="W14" s="29">
        <f t="shared" si="11"/>
        <v>421257.04147569515</v>
      </c>
      <c r="X14" s="29">
        <f t="shared" si="4"/>
        <v>2452161.328151755</v>
      </c>
      <c r="Y14" s="35">
        <f t="shared" si="12"/>
        <v>27.026160648335097</v>
      </c>
      <c r="Z14" s="36">
        <f t="shared" si="13"/>
        <v>5.8887698304107765</v>
      </c>
    </row>
    <row r="15" spans="1:26" s="2" customFormat="1" ht="14.4">
      <c r="A15" s="2">
        <v>12</v>
      </c>
      <c r="B15" s="1" t="s">
        <v>55</v>
      </c>
      <c r="C15" s="1">
        <v>5</v>
      </c>
      <c r="D15">
        <v>51746</v>
      </c>
      <c r="E15" s="64">
        <v>455</v>
      </c>
      <c r="F15" s="3">
        <f t="shared" si="5"/>
        <v>8.7929501797240368E-3</v>
      </c>
      <c r="G15" s="2">
        <v>0.5</v>
      </c>
      <c r="H15" s="3">
        <f t="shared" si="6"/>
        <v>4.3019089129879833E-2</v>
      </c>
      <c r="I15" s="3">
        <f t="shared" si="7"/>
        <v>0.95698091087012016</v>
      </c>
      <c r="J15" s="5">
        <f t="shared" si="14"/>
        <v>88125.771325859867</v>
      </c>
      <c r="K15" s="5">
        <f t="shared" si="8"/>
        <v>3791.090411306574</v>
      </c>
      <c r="L15" s="5">
        <f t="shared" si="9"/>
        <v>431151.13060103287</v>
      </c>
      <c r="M15" s="5">
        <f t="shared" si="0"/>
        <v>2539319.7383311884</v>
      </c>
      <c r="N15" s="33">
        <f t="shared" si="10"/>
        <v>28.814723549387459</v>
      </c>
      <c r="O15" s="4"/>
      <c r="Q15" s="27" t="s">
        <v>56</v>
      </c>
      <c r="R15" s="29">
        <f t="shared" si="1"/>
        <v>88125.771325859867</v>
      </c>
      <c r="S15" s="29">
        <f t="shared" si="2"/>
        <v>431151.13060103287</v>
      </c>
      <c r="T15" s="35">
        <f t="shared" si="3"/>
        <v>28.814723549387459</v>
      </c>
      <c r="U15" s="42">
        <v>0.91645683631107144</v>
      </c>
      <c r="V15" s="43">
        <f t="shared" si="15"/>
        <v>8.3543163688928557E-2</v>
      </c>
      <c r="W15" s="29">
        <f t="shared" si="11"/>
        <v>395131.40112256416</v>
      </c>
      <c r="X15" s="29">
        <f t="shared" si="4"/>
        <v>2030904.2866760597</v>
      </c>
      <c r="Y15" s="35">
        <f t="shared" si="12"/>
        <v>23.045520692992852</v>
      </c>
      <c r="Z15" s="36">
        <f t="shared" si="13"/>
        <v>5.7692028563946067</v>
      </c>
    </row>
    <row r="16" spans="1:26" s="2" customFormat="1" ht="14.4">
      <c r="A16" s="2">
        <v>13</v>
      </c>
      <c r="B16" s="1" t="s">
        <v>57</v>
      </c>
      <c r="C16" s="1">
        <v>5</v>
      </c>
      <c r="D16">
        <v>40511</v>
      </c>
      <c r="E16" s="64">
        <v>497</v>
      </c>
      <c r="F16" s="3">
        <f t="shared" si="5"/>
        <v>1.2268272814791044E-2</v>
      </c>
      <c r="G16" s="2">
        <v>0.5</v>
      </c>
      <c r="H16" s="3">
        <f t="shared" si="6"/>
        <v>5.9515968721185052E-2</v>
      </c>
      <c r="I16" s="3">
        <f t="shared" si="7"/>
        <v>0.94048403127881497</v>
      </c>
      <c r="J16" s="5">
        <f t="shared" si="14"/>
        <v>84334.68091455329</v>
      </c>
      <c r="K16" s="5">
        <f t="shared" si="8"/>
        <v>5019.2602314216756</v>
      </c>
      <c r="L16" s="5">
        <f t="shared" si="9"/>
        <v>409125.25399421225</v>
      </c>
      <c r="M16" s="5">
        <f t="shared" si="0"/>
        <v>2108168.6077301558</v>
      </c>
      <c r="N16" s="33">
        <f t="shared" si="10"/>
        <v>24.997647288973827</v>
      </c>
      <c r="O16" s="4"/>
      <c r="Q16" s="27" t="s">
        <v>58</v>
      </c>
      <c r="R16" s="29">
        <f t="shared" si="1"/>
        <v>84334.68091455329</v>
      </c>
      <c r="S16" s="29">
        <f t="shared" si="2"/>
        <v>409125.25399421225</v>
      </c>
      <c r="T16" s="35">
        <f t="shared" si="3"/>
        <v>24.997647288973827</v>
      </c>
      <c r="U16" s="42">
        <v>0.8859396016463057</v>
      </c>
      <c r="V16" s="43">
        <f t="shared" si="15"/>
        <v>0.1140603983536943</v>
      </c>
      <c r="W16" s="29">
        <f t="shared" si="11"/>
        <v>362460.26454707602</v>
      </c>
      <c r="X16" s="29">
        <f t="shared" si="4"/>
        <v>1635772.8855534955</v>
      </c>
      <c r="Y16" s="35">
        <f t="shared" si="12"/>
        <v>19.396206493160715</v>
      </c>
      <c r="Z16" s="36">
        <f t="shared" si="13"/>
        <v>5.6014407958131116</v>
      </c>
    </row>
    <row r="17" spans="1:26" s="2" customFormat="1" ht="14.4">
      <c r="A17" s="2">
        <v>14</v>
      </c>
      <c r="B17" s="1" t="s">
        <v>59</v>
      </c>
      <c r="C17" s="1">
        <v>5</v>
      </c>
      <c r="D17">
        <v>31126</v>
      </c>
      <c r="E17" s="64">
        <v>537</v>
      </c>
      <c r="F17" s="3">
        <f t="shared" si="5"/>
        <v>1.725245775236137E-2</v>
      </c>
      <c r="G17" s="2">
        <v>0.5</v>
      </c>
      <c r="H17" s="3">
        <f t="shared" si="6"/>
        <v>8.2695535673036932E-2</v>
      </c>
      <c r="I17" s="3">
        <f t="shared" si="7"/>
        <v>0.91730446432696311</v>
      </c>
      <c r="J17" s="5">
        <f t="shared" si="14"/>
        <v>79315.420683131611</v>
      </c>
      <c r="K17" s="5">
        <f t="shared" si="8"/>
        <v>6559.0312005238411</v>
      </c>
      <c r="L17" s="5">
        <f t="shared" si="9"/>
        <v>380179.52541434846</v>
      </c>
      <c r="M17" s="5">
        <f t="shared" si="0"/>
        <v>1699043.3537359438</v>
      </c>
      <c r="N17" s="33">
        <f t="shared" si="10"/>
        <v>21.421349582494081</v>
      </c>
      <c r="O17" s="4"/>
      <c r="Q17" s="27" t="s">
        <v>60</v>
      </c>
      <c r="R17" s="29">
        <f t="shared" si="1"/>
        <v>79315.420683131611</v>
      </c>
      <c r="S17" s="29">
        <f t="shared" si="2"/>
        <v>380179.52541434846</v>
      </c>
      <c r="T17" s="35">
        <f t="shared" si="3"/>
        <v>21.421349582494081</v>
      </c>
      <c r="U17" s="42">
        <v>0.85631920960893304</v>
      </c>
      <c r="V17" s="43">
        <f t="shared" si="15"/>
        <v>0.14368079039106696</v>
      </c>
      <c r="W17" s="29">
        <f t="shared" si="11"/>
        <v>325555.03071231412</v>
      </c>
      <c r="X17" s="29">
        <f t="shared" si="4"/>
        <v>1273312.6210064194</v>
      </c>
      <c r="Y17" s="35">
        <f t="shared" si="12"/>
        <v>16.053783867494772</v>
      </c>
      <c r="Z17" s="36">
        <f t="shared" si="13"/>
        <v>5.3675657149993086</v>
      </c>
    </row>
    <row r="18" spans="1:26" s="2" customFormat="1" ht="14.4">
      <c r="A18" s="2">
        <v>15</v>
      </c>
      <c r="B18" s="1" t="s">
        <v>61</v>
      </c>
      <c r="C18" s="1">
        <v>5</v>
      </c>
      <c r="D18">
        <v>23065</v>
      </c>
      <c r="E18" s="64">
        <v>593</v>
      </c>
      <c r="F18" s="3">
        <f t="shared" si="5"/>
        <v>2.5709950140906136E-2</v>
      </c>
      <c r="G18" s="2">
        <v>0.5</v>
      </c>
      <c r="H18" s="3">
        <f t="shared" si="6"/>
        <v>0.12078623077706488</v>
      </c>
      <c r="I18" s="3">
        <f t="shared" si="7"/>
        <v>0.87921376922293515</v>
      </c>
      <c r="J18" s="5">
        <f t="shared" si="14"/>
        <v>72756.389482607774</v>
      </c>
      <c r="K18" s="5">
        <f t="shared" si="8"/>
        <v>8787.9700505522778</v>
      </c>
      <c r="L18" s="5">
        <f t="shared" si="9"/>
        <v>341812.02228665818</v>
      </c>
      <c r="M18" s="5">
        <f t="shared" si="0"/>
        <v>1318863.8283215952</v>
      </c>
      <c r="N18" s="33">
        <f t="shared" si="10"/>
        <v>18.127120349160073</v>
      </c>
      <c r="O18" s="4"/>
      <c r="Q18" s="27" t="s">
        <v>62</v>
      </c>
      <c r="R18" s="29">
        <f t="shared" si="1"/>
        <v>72756.389482607774</v>
      </c>
      <c r="S18" s="29">
        <f t="shared" si="2"/>
        <v>341812.02228665818</v>
      </c>
      <c r="T18" s="35">
        <f t="shared" si="3"/>
        <v>18.127120349160073</v>
      </c>
      <c r="U18" s="42">
        <v>0.77613843304153718</v>
      </c>
      <c r="V18" s="43">
        <f t="shared" si="15"/>
        <v>0.22386156695846282</v>
      </c>
      <c r="W18" s="29">
        <f t="shared" si="11"/>
        <v>265293.44737232587</v>
      </c>
      <c r="X18" s="29">
        <f t="shared" si="4"/>
        <v>947757.59029410523</v>
      </c>
      <c r="Y18" s="35">
        <f t="shared" si="12"/>
        <v>13.026451656464676</v>
      </c>
      <c r="Z18" s="36">
        <f t="shared" si="13"/>
        <v>5.1006686926953968</v>
      </c>
    </row>
    <row r="19" spans="1:26" s="2" customFormat="1" ht="14.4">
      <c r="A19" s="2">
        <v>16</v>
      </c>
      <c r="B19" s="1" t="s">
        <v>63</v>
      </c>
      <c r="C19" s="1">
        <v>5</v>
      </c>
      <c r="D19">
        <v>14507</v>
      </c>
      <c r="E19" s="64">
        <v>536</v>
      </c>
      <c r="F19" s="3">
        <f t="shared" si="5"/>
        <v>3.6947680430137173E-2</v>
      </c>
      <c r="G19" s="2">
        <v>0.5</v>
      </c>
      <c r="H19" s="3">
        <f t="shared" si="6"/>
        <v>0.16911718306304033</v>
      </c>
      <c r="I19" s="3">
        <f t="shared" si="7"/>
        <v>0.83088281693695965</v>
      </c>
      <c r="J19" s="5">
        <f t="shared" si="14"/>
        <v>63968.419432055496</v>
      </c>
      <c r="K19" s="5">
        <f t="shared" si="8"/>
        <v>10818.158899344275</v>
      </c>
      <c r="L19" s="5">
        <f t="shared" si="9"/>
        <v>292796.69991191674</v>
      </c>
      <c r="M19" s="5">
        <f t="shared" si="0"/>
        <v>977051.80603493715</v>
      </c>
      <c r="N19" s="33">
        <f t="shared" si="10"/>
        <v>15.273971355079667</v>
      </c>
      <c r="O19" s="4"/>
      <c r="Q19" s="27" t="s">
        <v>64</v>
      </c>
      <c r="R19" s="29">
        <f t="shared" si="1"/>
        <v>63968.419432055496</v>
      </c>
      <c r="S19" s="29">
        <f t="shared" si="2"/>
        <v>292796.69991191674</v>
      </c>
      <c r="T19" s="35">
        <f t="shared" si="3"/>
        <v>15.273971355079667</v>
      </c>
      <c r="U19" s="42">
        <v>0.73716277889453141</v>
      </c>
      <c r="V19" s="43">
        <f t="shared" si="15"/>
        <v>0.26283722110546859</v>
      </c>
      <c r="W19" s="29">
        <f t="shared" si="11"/>
        <v>215838.82895821673</v>
      </c>
      <c r="X19" s="29">
        <f t="shared" si="4"/>
        <v>682464.14292177942</v>
      </c>
      <c r="Y19" s="35">
        <f t="shared" si="12"/>
        <v>10.668766697396103</v>
      </c>
      <c r="Z19" s="36">
        <f t="shared" si="13"/>
        <v>4.6052046576835632</v>
      </c>
    </row>
    <row r="20" spans="1:26" s="2" customFormat="1" ht="14.4">
      <c r="A20" s="2">
        <v>17</v>
      </c>
      <c r="B20" s="1" t="s">
        <v>65</v>
      </c>
      <c r="C20" s="1">
        <v>5</v>
      </c>
      <c r="D20">
        <v>9420</v>
      </c>
      <c r="E20" s="64">
        <v>576</v>
      </c>
      <c r="F20" s="3">
        <f t="shared" si="5"/>
        <v>6.1146496815286625E-2</v>
      </c>
      <c r="G20" s="2">
        <v>0.5</v>
      </c>
      <c r="H20" s="3">
        <f t="shared" si="6"/>
        <v>0.26519337016574585</v>
      </c>
      <c r="I20" s="3">
        <f t="shared" si="7"/>
        <v>0.73480662983425415</v>
      </c>
      <c r="J20" s="5">
        <f t="shared" si="14"/>
        <v>53150.260532711218</v>
      </c>
      <c r="K20" s="5">
        <f t="shared" si="8"/>
        <v>14095.096715857118</v>
      </c>
      <c r="L20" s="5">
        <f t="shared" si="9"/>
        <v>230513.56087391329</v>
      </c>
      <c r="M20" s="5">
        <f t="shared" si="0"/>
        <v>684255.10612302041</v>
      </c>
      <c r="N20" s="33">
        <f t="shared" si="10"/>
        <v>12.87397463841023</v>
      </c>
      <c r="O20" s="4"/>
      <c r="Q20" s="27" t="s">
        <v>66</v>
      </c>
      <c r="R20" s="29">
        <f t="shared" si="1"/>
        <v>53150.260532711218</v>
      </c>
      <c r="S20" s="29">
        <f t="shared" si="2"/>
        <v>230513.56087391329</v>
      </c>
      <c r="T20" s="35">
        <f t="shared" si="3"/>
        <v>12.87397463841023</v>
      </c>
      <c r="U20" s="42">
        <v>0.7271372759570951</v>
      </c>
      <c r="V20" s="43">
        <f t="shared" si="15"/>
        <v>0.2728627240429049</v>
      </c>
      <c r="W20" s="29">
        <f t="shared" si="11"/>
        <v>167615.00272502733</v>
      </c>
      <c r="X20" s="29">
        <f t="shared" si="4"/>
        <v>466625.31396356266</v>
      </c>
      <c r="Y20" s="35">
        <f t="shared" si="12"/>
        <v>8.7793608025002818</v>
      </c>
      <c r="Z20" s="36">
        <f t="shared" si="13"/>
        <v>4.0946138359099482</v>
      </c>
    </row>
    <row r="21" spans="1:26" s="2" customFormat="1" ht="14.4">
      <c r="A21" s="2">
        <v>18</v>
      </c>
      <c r="B21" s="1" t="s">
        <v>67</v>
      </c>
      <c r="C21" s="1">
        <v>5</v>
      </c>
      <c r="D21">
        <v>5426</v>
      </c>
      <c r="E21" s="64">
        <v>411</v>
      </c>
      <c r="F21" s="3">
        <f t="shared" si="5"/>
        <v>7.5746406192406926E-2</v>
      </c>
      <c r="G21" s="2">
        <v>0.5</v>
      </c>
      <c r="H21" s="3">
        <f t="shared" si="6"/>
        <v>0.31843185868133567</v>
      </c>
      <c r="I21" s="3">
        <f t="shared" si="7"/>
        <v>0.68156814131866428</v>
      </c>
      <c r="J21" s="5">
        <f t="shared" si="14"/>
        <v>39055.163816854103</v>
      </c>
      <c r="K21" s="5">
        <f t="shared" si="8"/>
        <v>12436.408405304899</v>
      </c>
      <c r="L21" s="5">
        <f t="shared" si="9"/>
        <v>164184.79807100826</v>
      </c>
      <c r="M21" s="5">
        <f>L21+M22</f>
        <v>453741.54524910706</v>
      </c>
      <c r="N21" s="33">
        <f t="shared" si="10"/>
        <v>11.617965485355272</v>
      </c>
      <c r="O21" s="4"/>
      <c r="Q21" s="27" t="s">
        <v>68</v>
      </c>
      <c r="R21" s="29">
        <f t="shared" si="1"/>
        <v>39055.163816854103</v>
      </c>
      <c r="S21" s="29">
        <f t="shared" si="2"/>
        <v>164184.79807100826</v>
      </c>
      <c r="T21" s="35">
        <f t="shared" si="3"/>
        <v>11.617965485355272</v>
      </c>
      <c r="U21" s="42">
        <v>0.68635947845240242</v>
      </c>
      <c r="V21" s="43">
        <f t="shared" si="15"/>
        <v>0.31364052154759758</v>
      </c>
      <c r="W21" s="29">
        <f t="shared" si="11"/>
        <v>112689.79237383023</v>
      </c>
      <c r="X21" s="29">
        <f>X22+W21</f>
        <v>299010.31123853533</v>
      </c>
      <c r="Y21" s="35">
        <f t="shared" si="12"/>
        <v>7.6561018317761764</v>
      </c>
      <c r="Z21" s="36">
        <f t="shared" si="13"/>
        <v>3.9618636535790959</v>
      </c>
    </row>
    <row r="22" spans="1:26" s="2" customFormat="1" ht="14.4">
      <c r="A22" s="12">
        <v>19</v>
      </c>
      <c r="B22" s="13" t="s">
        <v>69</v>
      </c>
      <c r="C22" s="12"/>
      <c r="D22">
        <v>4188</v>
      </c>
      <c r="E22" s="64">
        <v>385</v>
      </c>
      <c r="F22" s="17">
        <f t="shared" si="5"/>
        <v>9.1929321872015288E-2</v>
      </c>
      <c r="G22" s="12"/>
      <c r="H22" s="17">
        <v>1</v>
      </c>
      <c r="I22" s="17">
        <f t="shared" si="7"/>
        <v>0</v>
      </c>
      <c r="J22" s="21">
        <f t="shared" si="14"/>
        <v>26618.755411549202</v>
      </c>
      <c r="K22" s="21">
        <f t="shared" si="8"/>
        <v>26618.755411549202</v>
      </c>
      <c r="L22" s="21">
        <f>K22/F22</f>
        <v>289556.74717809883</v>
      </c>
      <c r="M22" s="21">
        <f>L22</f>
        <v>289556.74717809883</v>
      </c>
      <c r="N22" s="34">
        <f t="shared" si="10"/>
        <v>10.877922077922078</v>
      </c>
      <c r="O22" s="4"/>
      <c r="Q22" s="30" t="s">
        <v>69</v>
      </c>
      <c r="R22" s="31">
        <f t="shared" si="1"/>
        <v>26618.755411549202</v>
      </c>
      <c r="S22" s="31">
        <f t="shared" si="2"/>
        <v>289556.74717809883</v>
      </c>
      <c r="T22" s="38">
        <f t="shared" si="3"/>
        <v>10.877922077922078</v>
      </c>
      <c r="U22" s="44">
        <v>0.64346806172022719</v>
      </c>
      <c r="V22" s="45">
        <f t="shared" si="15"/>
        <v>0.35653193827977281</v>
      </c>
      <c r="W22" s="31">
        <f t="shared" si="11"/>
        <v>186320.51886470511</v>
      </c>
      <c r="X22" s="31">
        <f>W22</f>
        <v>186320.51886470511</v>
      </c>
      <c r="Y22" s="38">
        <f t="shared" si="12"/>
        <v>6.9995954350241849</v>
      </c>
      <c r="Z22" s="37">
        <f t="shared" si="13"/>
        <v>3.8783266428978926</v>
      </c>
    </row>
    <row r="23" spans="1:26" s="2" customFormat="1" ht="13.2">
      <c r="B23" s="2" t="s">
        <v>70</v>
      </c>
      <c r="D23" s="25">
        <f>SUM(D4:D22)</f>
        <v>780648</v>
      </c>
      <c r="E23" s="25">
        <f>SUM(E4:E22)</f>
        <v>5605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4">
        <v>8723</v>
      </c>
      <c r="E29" s="64">
        <v>51</v>
      </c>
      <c r="F29" s="3">
        <f>E29/D29</f>
        <v>5.8466124039894532E-3</v>
      </c>
      <c r="G29" s="2">
        <v>0.3</v>
      </c>
      <c r="H29" s="18">
        <f>C29*F29/(1+(1-G29)*C29*F29)</f>
        <v>5.822781919691278E-3</v>
      </c>
      <c r="I29" s="18">
        <f>1-H29</f>
        <v>0.99417721808030868</v>
      </c>
      <c r="J29" s="19">
        <v>100000</v>
      </c>
      <c r="K29" s="20">
        <f>J29*H29</f>
        <v>582.27819196912776</v>
      </c>
      <c r="L29" s="20">
        <f>C29*(J30+G29*K29)</f>
        <v>99592.405265621608</v>
      </c>
      <c r="M29" s="5">
        <f t="shared" ref="M29:M45" si="16">L29+M30</f>
        <v>7961472.6183720194</v>
      </c>
      <c r="N29" s="32">
        <f>M29/J29</f>
        <v>79.614726183720194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99592.405265621608</v>
      </c>
      <c r="T29" s="35">
        <f t="shared" ref="T29:T47" si="19">N29</f>
        <v>79.614726183720194</v>
      </c>
      <c r="U29" s="42">
        <v>0.95864674002964168</v>
      </c>
      <c r="V29" s="43">
        <f>1-U29</f>
        <v>4.1353259970358325E-2</v>
      </c>
      <c r="W29" s="29">
        <f>S29*U29</f>
        <v>95473.934639599072</v>
      </c>
      <c r="X29" s="29">
        <f t="shared" ref="X29:X45" si="20">X30+W29</f>
        <v>7022519.210522512</v>
      </c>
      <c r="Y29" s="40">
        <f>X29/R29</f>
        <v>70.225192105225119</v>
      </c>
      <c r="Z29" s="36">
        <f>T29-Y29</f>
        <v>9.3895340784950747</v>
      </c>
    </row>
    <row r="30" spans="1:26" s="2" customFormat="1" ht="14.4">
      <c r="A30" s="2">
        <v>2</v>
      </c>
      <c r="B30" s="1" t="s">
        <v>35</v>
      </c>
      <c r="C30" s="1">
        <v>4</v>
      </c>
      <c r="D30">
        <v>36840</v>
      </c>
      <c r="E30" s="64">
        <v>16</v>
      </c>
      <c r="F30" s="3">
        <f t="shared" ref="F30:F47" si="21">E30/D30</f>
        <v>4.3431053203040176E-4</v>
      </c>
      <c r="G30" s="2">
        <v>0.4</v>
      </c>
      <c r="H30" s="3">
        <f t="shared" ref="H30:H46" si="22">C30*F30/(1+(1-G30)*C30*F30)</f>
        <v>1.735433207514426E-3</v>
      </c>
      <c r="I30" s="3">
        <f t="shared" ref="I30:I47" si="23">1-H30</f>
        <v>0.99826456679248554</v>
      </c>
      <c r="J30" s="5">
        <f>I29*J29</f>
        <v>99417.721808030867</v>
      </c>
      <c r="K30" s="5">
        <f t="shared" ref="K30:K47" si="24">J30*H30</f>
        <v>172.53281584108791</v>
      </c>
      <c r="L30" s="5">
        <f t="shared" ref="L30:L46" si="25">C30*(J31+G30*K30)</f>
        <v>397256.80847410485</v>
      </c>
      <c r="M30" s="5">
        <f t="shared" si="16"/>
        <v>7861880.2131063975</v>
      </c>
      <c r="N30" s="33">
        <f t="shared" ref="N30:N47" si="26">M30/J30</f>
        <v>79.0792634364241</v>
      </c>
      <c r="O30" s="4"/>
      <c r="Q30" s="27" t="s">
        <v>36</v>
      </c>
      <c r="R30" s="29">
        <f t="shared" si="17"/>
        <v>99417.721808030867</v>
      </c>
      <c r="S30" s="29">
        <f t="shared" si="18"/>
        <v>397256.80847410485</v>
      </c>
      <c r="T30" s="35">
        <f t="shared" si="19"/>
        <v>79.0792634364241</v>
      </c>
      <c r="U30" s="42">
        <v>0.95864674002964168</v>
      </c>
      <c r="V30" s="43">
        <f>1-U30</f>
        <v>4.1353259970358325E-2</v>
      </c>
      <c r="W30" s="29">
        <f t="shared" ref="W30:W47" si="27">S30*U30</f>
        <v>380828.94439828035</v>
      </c>
      <c r="X30" s="29">
        <f t="shared" si="20"/>
        <v>6927045.2758829128</v>
      </c>
      <c r="Y30" s="35">
        <f t="shared" ref="Y30:Y47" si="28">X30/R30</f>
        <v>69.676161854307878</v>
      </c>
      <c r="Z30" s="36">
        <f t="shared" ref="Z30:Z47" si="29">T30-Y30</f>
        <v>9.4031015821162214</v>
      </c>
    </row>
    <row r="31" spans="1:26" s="2" customFormat="1" ht="14.4">
      <c r="A31" s="2">
        <v>3</v>
      </c>
      <c r="B31" s="1" t="s">
        <v>37</v>
      </c>
      <c r="C31" s="1">
        <v>5</v>
      </c>
      <c r="D31">
        <v>47164</v>
      </c>
      <c r="E31" s="64">
        <v>15</v>
      </c>
      <c r="F31" s="3">
        <f t="shared" si="21"/>
        <v>3.1803918242727505E-4</v>
      </c>
      <c r="G31" s="2">
        <v>0.5</v>
      </c>
      <c r="H31" s="3">
        <f t="shared" si="22"/>
        <v>1.5889325551094774E-3</v>
      </c>
      <c r="I31" s="3">
        <f t="shared" si="23"/>
        <v>0.9984110674448905</v>
      </c>
      <c r="J31" s="5">
        <f t="shared" ref="J31:J47" si="30">I30*J30</f>
        <v>99245.188992189782</v>
      </c>
      <c r="K31" s="5">
        <f t="shared" si="24"/>
        <v>157.69391172768309</v>
      </c>
      <c r="L31" s="5">
        <f t="shared" si="25"/>
        <v>495831.71018162969</v>
      </c>
      <c r="M31" s="5">
        <f t="shared" si="16"/>
        <v>7464623.4046322927</v>
      </c>
      <c r="N31" s="33">
        <f t="shared" si="26"/>
        <v>75.213957275246159</v>
      </c>
      <c r="O31" s="4"/>
      <c r="Q31" s="27" t="s">
        <v>38</v>
      </c>
      <c r="R31" s="29">
        <f t="shared" si="17"/>
        <v>99245.188992189782</v>
      </c>
      <c r="S31" s="29">
        <f t="shared" si="18"/>
        <v>495831.71018162969</v>
      </c>
      <c r="T31" s="35">
        <f t="shared" si="19"/>
        <v>75.213957275246159</v>
      </c>
      <c r="U31" s="42">
        <v>0.95864674002964168</v>
      </c>
      <c r="V31" s="43">
        <f>1-U31</f>
        <v>4.1353259970358325E-2</v>
      </c>
      <c r="W31" s="29">
        <f t="shared" si="27"/>
        <v>475327.4525689414</v>
      </c>
      <c r="X31" s="29">
        <f t="shared" si="20"/>
        <v>6546216.3314846326</v>
      </c>
      <c r="Y31" s="35">
        <f t="shared" si="28"/>
        <v>65.960036934382728</v>
      </c>
      <c r="Z31" s="36">
        <f t="shared" si="29"/>
        <v>9.2539203408634307</v>
      </c>
    </row>
    <row r="32" spans="1:26" s="2" customFormat="1" ht="14.4">
      <c r="A32" s="2">
        <v>4</v>
      </c>
      <c r="B32" s="1" t="s">
        <v>39</v>
      </c>
      <c r="C32" s="1">
        <v>5</v>
      </c>
      <c r="D32">
        <v>50098</v>
      </c>
      <c r="E32" s="64">
        <v>27</v>
      </c>
      <c r="F32" s="3">
        <f t="shared" si="21"/>
        <v>5.3894367040600421E-4</v>
      </c>
      <c r="G32" s="2">
        <v>0.5</v>
      </c>
      <c r="H32" s="3">
        <f t="shared" si="22"/>
        <v>2.6910924838783627E-3</v>
      </c>
      <c r="I32" s="3">
        <f t="shared" si="23"/>
        <v>0.99730890751612167</v>
      </c>
      <c r="J32" s="5">
        <f t="shared" si="30"/>
        <v>99087.495080462089</v>
      </c>
      <c r="K32" s="5">
        <f t="shared" si="24"/>
        <v>266.65361325736575</v>
      </c>
      <c r="L32" s="5">
        <f t="shared" si="25"/>
        <v>494770.84136916703</v>
      </c>
      <c r="M32" s="5">
        <f t="shared" si="16"/>
        <v>6968791.6944506634</v>
      </c>
      <c r="N32" s="33">
        <f t="shared" si="26"/>
        <v>70.329678722746905</v>
      </c>
      <c r="O32" s="4"/>
      <c r="Q32" s="27" t="s">
        <v>40</v>
      </c>
      <c r="R32" s="29">
        <f t="shared" si="17"/>
        <v>99087.495080462089</v>
      </c>
      <c r="S32" s="29">
        <f t="shared" si="18"/>
        <v>494770.84136916703</v>
      </c>
      <c r="T32" s="35">
        <f t="shared" si="19"/>
        <v>70.329678722746905</v>
      </c>
      <c r="U32" s="42">
        <v>0.95864674002964168</v>
      </c>
      <c r="V32" s="43">
        <f>1-U32</f>
        <v>4.1353259970358325E-2</v>
      </c>
      <c r="W32" s="29">
        <f t="shared" si="27"/>
        <v>474310.45414027496</v>
      </c>
      <c r="X32" s="29">
        <f t="shared" si="20"/>
        <v>6070888.8789156908</v>
      </c>
      <c r="Y32" s="35">
        <f t="shared" si="28"/>
        <v>61.267961956107001</v>
      </c>
      <c r="Z32" s="36">
        <f t="shared" si="29"/>
        <v>9.0617167666399041</v>
      </c>
    </row>
    <row r="33" spans="1:26" s="2" customFormat="1" ht="14.4">
      <c r="A33" s="2">
        <v>5</v>
      </c>
      <c r="B33" s="1" t="s">
        <v>41</v>
      </c>
      <c r="C33" s="1">
        <v>5</v>
      </c>
      <c r="D33">
        <v>58218</v>
      </c>
      <c r="E33" s="64">
        <v>35</v>
      </c>
      <c r="F33" s="3">
        <f t="shared" si="21"/>
        <v>6.0118863581710123E-4</v>
      </c>
      <c r="G33" s="2">
        <v>0.5</v>
      </c>
      <c r="H33" s="3">
        <f t="shared" si="22"/>
        <v>3.0014321118933891E-3</v>
      </c>
      <c r="I33" s="3">
        <f t="shared" si="23"/>
        <v>0.99699856788810659</v>
      </c>
      <c r="J33" s="5">
        <f t="shared" si="30"/>
        <v>98820.841467204722</v>
      </c>
      <c r="K33" s="5">
        <f t="shared" si="24"/>
        <v>296.60404690399406</v>
      </c>
      <c r="L33" s="5">
        <f t="shared" si="25"/>
        <v>493362.69721876358</v>
      </c>
      <c r="M33" s="5">
        <f t="shared" si="16"/>
        <v>6474020.8530814964</v>
      </c>
      <c r="N33" s="33">
        <f t="shared" si="26"/>
        <v>65.512707207922375</v>
      </c>
      <c r="O33" s="4"/>
      <c r="Q33" s="27" t="s">
        <v>42</v>
      </c>
      <c r="R33" s="29">
        <f t="shared" si="17"/>
        <v>98820.841467204722</v>
      </c>
      <c r="S33" s="29">
        <f t="shared" si="18"/>
        <v>493362.69721876358</v>
      </c>
      <c r="T33" s="35">
        <f t="shared" si="19"/>
        <v>65.512707207922375</v>
      </c>
      <c r="U33" s="42">
        <v>0.95864674002964168</v>
      </c>
      <c r="V33" s="43">
        <f>1-U33</f>
        <v>4.1353259970358325E-2</v>
      </c>
      <c r="W33" s="29">
        <f t="shared" si="27"/>
        <v>472960.5413409989</v>
      </c>
      <c r="X33" s="29">
        <f t="shared" si="20"/>
        <v>5596578.424775416</v>
      </c>
      <c r="Y33" s="35">
        <f t="shared" si="28"/>
        <v>56.633583985749908</v>
      </c>
      <c r="Z33" s="36">
        <f t="shared" si="29"/>
        <v>8.879123222172467</v>
      </c>
    </row>
    <row r="34" spans="1:26" s="2" customFormat="1" ht="14.4">
      <c r="A34" s="2">
        <v>6</v>
      </c>
      <c r="B34" s="1" t="s">
        <v>43</v>
      </c>
      <c r="C34" s="1">
        <v>5</v>
      </c>
      <c r="D34">
        <v>58136</v>
      </c>
      <c r="E34" s="64">
        <v>23</v>
      </c>
      <c r="F34" s="3">
        <f t="shared" si="21"/>
        <v>3.9562405394247968E-4</v>
      </c>
      <c r="G34" s="2">
        <v>0.5</v>
      </c>
      <c r="H34" s="3">
        <f t="shared" si="22"/>
        <v>1.9761657229759341E-3</v>
      </c>
      <c r="I34" s="3">
        <f t="shared" si="23"/>
        <v>0.99802383427702401</v>
      </c>
      <c r="J34" s="5">
        <f t="shared" si="30"/>
        <v>98524.23742030072</v>
      </c>
      <c r="K34" s="5">
        <f t="shared" si="24"/>
        <v>194.70022087234116</v>
      </c>
      <c r="L34" s="5">
        <f t="shared" si="25"/>
        <v>492134.43654932268</v>
      </c>
      <c r="M34" s="5">
        <f t="shared" si="16"/>
        <v>5980658.1558627328</v>
      </c>
      <c r="N34" s="33">
        <f t="shared" si="26"/>
        <v>60.702404935645106</v>
      </c>
      <c r="O34" s="4"/>
      <c r="Q34" s="27" t="s">
        <v>44</v>
      </c>
      <c r="R34" s="29">
        <f t="shared" si="17"/>
        <v>98524.23742030072</v>
      </c>
      <c r="S34" s="29">
        <f t="shared" si="18"/>
        <v>492134.43654932268</v>
      </c>
      <c r="T34" s="35">
        <f t="shared" si="19"/>
        <v>60.702404935645106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476966.96013794234</v>
      </c>
      <c r="X34" s="29">
        <f t="shared" si="20"/>
        <v>5123617.8834344167</v>
      </c>
      <c r="Y34" s="35">
        <f t="shared" si="28"/>
        <v>52.003628930181456</v>
      </c>
      <c r="Z34" s="36">
        <f t="shared" si="29"/>
        <v>8.6987760054636496</v>
      </c>
    </row>
    <row r="35" spans="1:26" s="2" customFormat="1" ht="14.4">
      <c r="A35" s="2">
        <v>7</v>
      </c>
      <c r="B35" s="1" t="s">
        <v>45</v>
      </c>
      <c r="C35" s="1">
        <v>5</v>
      </c>
      <c r="D35">
        <v>56894</v>
      </c>
      <c r="E35" s="64">
        <v>39</v>
      </c>
      <c r="F35" s="3">
        <f t="shared" si="21"/>
        <v>6.8548528843111753E-4</v>
      </c>
      <c r="G35" s="2">
        <v>0.5</v>
      </c>
      <c r="H35" s="3">
        <f t="shared" si="22"/>
        <v>3.421562864637709E-3</v>
      </c>
      <c r="I35" s="3">
        <f t="shared" si="23"/>
        <v>0.99657843713536232</v>
      </c>
      <c r="J35" s="5">
        <f t="shared" si="30"/>
        <v>98329.537199428378</v>
      </c>
      <c r="K35" s="5">
        <f t="shared" si="24"/>
        <v>336.44069297857635</v>
      </c>
      <c r="L35" s="5">
        <f t="shared" si="25"/>
        <v>490806.58426469541</v>
      </c>
      <c r="M35" s="5">
        <f t="shared" si="16"/>
        <v>5488523.7193134101</v>
      </c>
      <c r="N35" s="33">
        <f t="shared" si="26"/>
        <v>55.817650277167346</v>
      </c>
      <c r="O35" s="4"/>
      <c r="Q35" s="27" t="s">
        <v>46</v>
      </c>
      <c r="R35" s="29">
        <f t="shared" si="17"/>
        <v>98329.537199428378</v>
      </c>
      <c r="S35" s="29">
        <f t="shared" si="18"/>
        <v>490806.58426469541</v>
      </c>
      <c r="T35" s="35">
        <f t="shared" si="19"/>
        <v>55.817650277167346</v>
      </c>
      <c r="U35" s="42">
        <v>0.96192878092594225</v>
      </c>
      <c r="V35" s="43">
        <f t="shared" si="31"/>
        <v>3.8071219074057749E-2</v>
      </c>
      <c r="W35" s="29">
        <f t="shared" si="27"/>
        <v>472120.97927216423</v>
      </c>
      <c r="X35" s="29">
        <f t="shared" si="20"/>
        <v>4646650.9232964749</v>
      </c>
      <c r="Y35" s="35">
        <f t="shared" si="28"/>
        <v>47.255901488403296</v>
      </c>
      <c r="Z35" s="36">
        <f t="shared" si="29"/>
        <v>8.5617487887640493</v>
      </c>
    </row>
    <row r="36" spans="1:26" s="2" customFormat="1" ht="14.4">
      <c r="A36" s="2">
        <v>8</v>
      </c>
      <c r="B36" s="1" t="s">
        <v>47</v>
      </c>
      <c r="C36" s="1">
        <v>5</v>
      </c>
      <c r="D36">
        <v>62956</v>
      </c>
      <c r="E36" s="64">
        <v>68</v>
      </c>
      <c r="F36" s="3">
        <f t="shared" si="21"/>
        <v>1.0801194485037168E-3</v>
      </c>
      <c r="G36" s="2">
        <v>0.5</v>
      </c>
      <c r="H36" s="3">
        <f t="shared" si="22"/>
        <v>5.3860532902449071E-3</v>
      </c>
      <c r="I36" s="3">
        <f t="shared" si="23"/>
        <v>0.99461394670975511</v>
      </c>
      <c r="J36" s="5">
        <f t="shared" si="30"/>
        <v>97993.096506449801</v>
      </c>
      <c r="K36" s="5">
        <f t="shared" si="24"/>
        <v>527.79603985985068</v>
      </c>
      <c r="L36" s="5">
        <f t="shared" si="25"/>
        <v>488645.99243259936</v>
      </c>
      <c r="M36" s="5">
        <f t="shared" si="16"/>
        <v>4997717.1350487145</v>
      </c>
      <c r="N36" s="33">
        <f t="shared" si="26"/>
        <v>51.000706307099605</v>
      </c>
      <c r="O36" s="4"/>
      <c r="Q36" s="27" t="s">
        <v>48</v>
      </c>
      <c r="R36" s="29">
        <f t="shared" si="17"/>
        <v>97993.096506449801</v>
      </c>
      <c r="S36" s="29">
        <f t="shared" si="18"/>
        <v>488645.99243259936</v>
      </c>
      <c r="T36" s="35">
        <f t="shared" si="19"/>
        <v>51.000706307099605</v>
      </c>
      <c r="U36" s="42">
        <v>0.95558309086652893</v>
      </c>
      <c r="V36" s="43">
        <f t="shared" si="31"/>
        <v>4.4416909133471072E-2</v>
      </c>
      <c r="W36" s="29">
        <f t="shared" si="27"/>
        <v>466941.84778828581</v>
      </c>
      <c r="X36" s="29">
        <f t="shared" si="20"/>
        <v>4174529.9440243104</v>
      </c>
      <c r="Y36" s="35">
        <f t="shared" si="28"/>
        <v>42.600245250435037</v>
      </c>
      <c r="Z36" s="36">
        <f t="shared" si="29"/>
        <v>8.4004610566645681</v>
      </c>
    </row>
    <row r="37" spans="1:26" s="2" customFormat="1" ht="14.4">
      <c r="A37" s="2">
        <v>9</v>
      </c>
      <c r="B37" s="1" t="s">
        <v>49</v>
      </c>
      <c r="C37" s="1">
        <v>5</v>
      </c>
      <c r="D37">
        <v>68564</v>
      </c>
      <c r="E37" s="64">
        <v>87</v>
      </c>
      <c r="F37" s="3">
        <f t="shared" si="21"/>
        <v>1.2688874628084708E-3</v>
      </c>
      <c r="G37" s="2">
        <v>0.5</v>
      </c>
      <c r="H37" s="3">
        <f t="shared" si="22"/>
        <v>6.3243750136301189E-3</v>
      </c>
      <c r="I37" s="3">
        <f t="shared" si="23"/>
        <v>0.99367562498636985</v>
      </c>
      <c r="J37" s="5">
        <f t="shared" si="30"/>
        <v>97465.30046658995</v>
      </c>
      <c r="K37" s="5">
        <f t="shared" si="24"/>
        <v>616.40711096685345</v>
      </c>
      <c r="L37" s="5">
        <f t="shared" si="25"/>
        <v>485785.48455553257</v>
      </c>
      <c r="M37" s="5">
        <f t="shared" si="16"/>
        <v>4509071.1426161155</v>
      </c>
      <c r="N37" s="33">
        <f t="shared" si="26"/>
        <v>46.263348299652307</v>
      </c>
      <c r="O37" s="4"/>
      <c r="Q37" s="27" t="s">
        <v>50</v>
      </c>
      <c r="R37" s="29">
        <f t="shared" si="17"/>
        <v>97465.30046658995</v>
      </c>
      <c r="S37" s="29">
        <f t="shared" si="18"/>
        <v>485785.48455553257</v>
      </c>
      <c r="T37" s="35">
        <f t="shared" si="19"/>
        <v>46.263348299652307</v>
      </c>
      <c r="U37" s="42">
        <v>0.95343645724036619</v>
      </c>
      <c r="V37" s="43">
        <f t="shared" si="31"/>
        <v>4.6563542759633814E-2</v>
      </c>
      <c r="W37" s="29">
        <f t="shared" si="27"/>
        <v>463165.5913734216</v>
      </c>
      <c r="X37" s="29">
        <f t="shared" si="20"/>
        <v>3707588.0962360245</v>
      </c>
      <c r="Y37" s="35">
        <f t="shared" si="28"/>
        <v>38.040082762654031</v>
      </c>
      <c r="Z37" s="36">
        <f t="shared" si="29"/>
        <v>8.2232655369982766</v>
      </c>
    </row>
    <row r="38" spans="1:26" s="2" customFormat="1" ht="14.4">
      <c r="A38" s="2">
        <v>10</v>
      </c>
      <c r="B38" s="1" t="s">
        <v>51</v>
      </c>
      <c r="C38" s="1">
        <v>5</v>
      </c>
      <c r="D38">
        <v>70366</v>
      </c>
      <c r="E38" s="64">
        <v>138</v>
      </c>
      <c r="F38" s="3">
        <f t="shared" si="21"/>
        <v>1.9611744308330728E-3</v>
      </c>
      <c r="G38" s="2">
        <v>0.5</v>
      </c>
      <c r="H38" s="3">
        <f t="shared" si="22"/>
        <v>9.7580291609509137E-3</v>
      </c>
      <c r="I38" s="3">
        <f t="shared" si="23"/>
        <v>0.99024197083904908</v>
      </c>
      <c r="J38" s="5">
        <f t="shared" si="30"/>
        <v>96848.893355623091</v>
      </c>
      <c r="K38" s="5">
        <f t="shared" si="24"/>
        <v>945.05432556999529</v>
      </c>
      <c r="L38" s="5">
        <f t="shared" si="25"/>
        <v>481881.83096419042</v>
      </c>
      <c r="M38" s="5">
        <f t="shared" si="16"/>
        <v>4023285.6580605828</v>
      </c>
      <c r="N38" s="33">
        <f t="shared" si="26"/>
        <v>41.541885701133715</v>
      </c>
      <c r="O38" s="4"/>
      <c r="Q38" s="27" t="s">
        <v>52</v>
      </c>
      <c r="R38" s="29">
        <f t="shared" si="17"/>
        <v>96848.893355623091</v>
      </c>
      <c r="S38" s="29">
        <f t="shared" si="18"/>
        <v>481881.83096419042</v>
      </c>
      <c r="T38" s="35">
        <f t="shared" si="19"/>
        <v>41.541885701133715</v>
      </c>
      <c r="U38" s="42">
        <v>0.93748024841036759</v>
      </c>
      <c r="V38" s="43">
        <f t="shared" si="31"/>
        <v>6.2519751589632411E-2</v>
      </c>
      <c r="W38" s="29">
        <f t="shared" si="27"/>
        <v>451754.69859675202</v>
      </c>
      <c r="X38" s="29">
        <f t="shared" si="20"/>
        <v>3244422.5048626028</v>
      </c>
      <c r="Y38" s="35">
        <f t="shared" si="28"/>
        <v>33.499840756561731</v>
      </c>
      <c r="Z38" s="36">
        <f t="shared" si="29"/>
        <v>8.0420449445719839</v>
      </c>
    </row>
    <row r="39" spans="1:26" s="2" customFormat="1" ht="14.4">
      <c r="A39" s="2">
        <v>11</v>
      </c>
      <c r="B39" s="1" t="s">
        <v>53</v>
      </c>
      <c r="C39" s="1">
        <v>5</v>
      </c>
      <c r="D39">
        <v>66538</v>
      </c>
      <c r="E39" s="64">
        <v>159</v>
      </c>
      <c r="F39" s="3">
        <f t="shared" si="21"/>
        <v>2.3896119510655564E-3</v>
      </c>
      <c r="G39" s="2">
        <v>0.5</v>
      </c>
      <c r="H39" s="3">
        <f t="shared" si="22"/>
        <v>1.1877105571781789E-2</v>
      </c>
      <c r="I39" s="3">
        <f t="shared" si="23"/>
        <v>0.98812289442821821</v>
      </c>
      <c r="J39" s="5">
        <f t="shared" si="30"/>
        <v>95903.839030053088</v>
      </c>
      <c r="K39" s="5">
        <f t="shared" si="24"/>
        <v>1139.0600208991073</v>
      </c>
      <c r="L39" s="5">
        <f t="shared" si="25"/>
        <v>476671.54509801767</v>
      </c>
      <c r="M39" s="5">
        <f t="shared" si="16"/>
        <v>3541403.8270963924</v>
      </c>
      <c r="N39" s="33">
        <f t="shared" si="26"/>
        <v>36.926611728093945</v>
      </c>
      <c r="O39" s="4"/>
      <c r="Q39" s="27" t="s">
        <v>54</v>
      </c>
      <c r="R39" s="29">
        <f t="shared" si="17"/>
        <v>95903.839030053088</v>
      </c>
      <c r="S39" s="29">
        <f t="shared" si="18"/>
        <v>476671.54509801767</v>
      </c>
      <c r="T39" s="35">
        <f t="shared" si="19"/>
        <v>36.926611728093945</v>
      </c>
      <c r="U39" s="42">
        <v>0.91788799906018037</v>
      </c>
      <c r="V39" s="43">
        <f t="shared" si="31"/>
        <v>8.2112000939819629E-2</v>
      </c>
      <c r="W39" s="29">
        <f t="shared" si="27"/>
        <v>437531.09073894395</v>
      </c>
      <c r="X39" s="29">
        <f t="shared" si="20"/>
        <v>2792667.8062658506</v>
      </c>
      <c r="Y39" s="35">
        <f t="shared" si="28"/>
        <v>29.119457933177429</v>
      </c>
      <c r="Z39" s="36">
        <f t="shared" si="29"/>
        <v>7.8071537949165162</v>
      </c>
    </row>
    <row r="40" spans="1:26" s="2" customFormat="1" ht="14.4">
      <c r="A40" s="2">
        <v>12</v>
      </c>
      <c r="B40" s="1" t="s">
        <v>55</v>
      </c>
      <c r="C40" s="1">
        <v>5</v>
      </c>
      <c r="D40">
        <v>52935</v>
      </c>
      <c r="E40" s="64">
        <v>225</v>
      </c>
      <c r="F40" s="3">
        <f t="shared" si="21"/>
        <v>4.2504958911873053E-3</v>
      </c>
      <c r="G40" s="2">
        <v>0.5</v>
      </c>
      <c r="H40" s="3">
        <f t="shared" si="22"/>
        <v>2.102902004766578E-2</v>
      </c>
      <c r="I40" s="3">
        <f t="shared" si="23"/>
        <v>0.97897097995233417</v>
      </c>
      <c r="J40" s="5">
        <f t="shared" si="30"/>
        <v>94764.779009153979</v>
      </c>
      <c r="K40" s="5">
        <f t="shared" si="24"/>
        <v>1992.8104375961163</v>
      </c>
      <c r="L40" s="5">
        <f t="shared" si="25"/>
        <v>468841.86895177956</v>
      </c>
      <c r="M40" s="5">
        <f t="shared" si="16"/>
        <v>3064732.2819983745</v>
      </c>
      <c r="N40" s="33">
        <f t="shared" si="26"/>
        <v>32.340415015396502</v>
      </c>
      <c r="O40" s="4"/>
      <c r="Q40" s="27" t="s">
        <v>56</v>
      </c>
      <c r="R40" s="29">
        <f t="shared" si="17"/>
        <v>94764.779009153979</v>
      </c>
      <c r="S40" s="29">
        <f t="shared" si="18"/>
        <v>468841.86895177956</v>
      </c>
      <c r="T40" s="35">
        <f t="shared" si="19"/>
        <v>32.340415015396502</v>
      </c>
      <c r="U40" s="42">
        <v>0.89571782863194893</v>
      </c>
      <c r="V40" s="43">
        <f t="shared" si="31"/>
        <v>0.10428217136805107</v>
      </c>
      <c r="W40" s="29">
        <f t="shared" si="27"/>
        <v>419950.02082923276</v>
      </c>
      <c r="X40" s="29">
        <f t="shared" si="20"/>
        <v>2355136.7155269068</v>
      </c>
      <c r="Y40" s="35">
        <f t="shared" si="28"/>
        <v>24.852447714771834</v>
      </c>
      <c r="Z40" s="36">
        <f t="shared" si="29"/>
        <v>7.4879673006246676</v>
      </c>
    </row>
    <row r="41" spans="1:26" s="2" customFormat="1" ht="14.4">
      <c r="A41" s="2">
        <v>13</v>
      </c>
      <c r="B41" s="1" t="s">
        <v>57</v>
      </c>
      <c r="C41" s="1">
        <v>5</v>
      </c>
      <c r="D41">
        <v>44110</v>
      </c>
      <c r="E41" s="64">
        <v>256</v>
      </c>
      <c r="F41" s="3">
        <f t="shared" si="21"/>
        <v>5.8036726365903422E-3</v>
      </c>
      <c r="G41" s="2">
        <v>0.5</v>
      </c>
      <c r="H41" s="3">
        <f t="shared" si="22"/>
        <v>2.8603351955307259E-2</v>
      </c>
      <c r="I41" s="3">
        <f t="shared" si="23"/>
        <v>0.97139664804469272</v>
      </c>
      <c r="J41" s="5">
        <f t="shared" si="30"/>
        <v>92771.968571557853</v>
      </c>
      <c r="K41" s="5">
        <f t="shared" si="24"/>
        <v>2653.589268638973</v>
      </c>
      <c r="L41" s="5">
        <f t="shared" si="25"/>
        <v>457225.8696861919</v>
      </c>
      <c r="M41" s="5">
        <f t="shared" si="16"/>
        <v>2595890.4130465947</v>
      </c>
      <c r="N41" s="33">
        <f t="shared" si="26"/>
        <v>27.981409180126487</v>
      </c>
      <c r="O41" s="4"/>
      <c r="Q41" s="27" t="s">
        <v>58</v>
      </c>
      <c r="R41" s="29">
        <f t="shared" si="17"/>
        <v>92771.968571557853</v>
      </c>
      <c r="S41" s="29">
        <f t="shared" si="18"/>
        <v>457225.8696861919</v>
      </c>
      <c r="T41" s="35">
        <f t="shared" si="19"/>
        <v>27.981409180126487</v>
      </c>
      <c r="U41" s="42">
        <v>0.86473435856680392</v>
      </c>
      <c r="V41" s="43">
        <f t="shared" si="31"/>
        <v>0.13526564143319608</v>
      </c>
      <c r="W41" s="29">
        <f t="shared" si="27"/>
        <v>395378.91914323822</v>
      </c>
      <c r="X41" s="29">
        <f t="shared" si="20"/>
        <v>1935186.6946976739</v>
      </c>
      <c r="Y41" s="35">
        <f t="shared" si="28"/>
        <v>20.859605810832885</v>
      </c>
      <c r="Z41" s="36">
        <f t="shared" si="29"/>
        <v>7.1218033692936018</v>
      </c>
    </row>
    <row r="42" spans="1:26" s="2" customFormat="1" ht="14.4">
      <c r="A42" s="2">
        <v>14</v>
      </c>
      <c r="B42" s="1" t="s">
        <v>59</v>
      </c>
      <c r="C42" s="1">
        <v>5</v>
      </c>
      <c r="D42">
        <v>34606</v>
      </c>
      <c r="E42" s="64">
        <v>355</v>
      </c>
      <c r="F42" s="3">
        <f t="shared" si="21"/>
        <v>1.0258336704617696E-2</v>
      </c>
      <c r="G42" s="2">
        <v>0.5</v>
      </c>
      <c r="H42" s="3">
        <f t="shared" si="22"/>
        <v>5.0009156606139152E-2</v>
      </c>
      <c r="I42" s="3">
        <f t="shared" si="23"/>
        <v>0.94999084339386086</v>
      </c>
      <c r="J42" s="5">
        <f t="shared" si="30"/>
        <v>90118.379302918882</v>
      </c>
      <c r="K42" s="5">
        <f t="shared" si="24"/>
        <v>4506.7441436511199</v>
      </c>
      <c r="L42" s="5">
        <f t="shared" si="25"/>
        <v>439325.03615546669</v>
      </c>
      <c r="M42" s="5">
        <f t="shared" si="16"/>
        <v>2138664.5433604028</v>
      </c>
      <c r="N42" s="33">
        <f t="shared" si="26"/>
        <v>23.731724426286178</v>
      </c>
      <c r="O42" s="4"/>
      <c r="Q42" s="27" t="s">
        <v>60</v>
      </c>
      <c r="R42" s="29">
        <f t="shared" si="17"/>
        <v>90118.379302918882</v>
      </c>
      <c r="S42" s="29">
        <f t="shared" si="18"/>
        <v>439325.03615546669</v>
      </c>
      <c r="T42" s="35">
        <f t="shared" si="19"/>
        <v>23.731724426286178</v>
      </c>
      <c r="U42" s="42">
        <v>0.81758889711164551</v>
      </c>
      <c r="V42" s="43">
        <f t="shared" si="31"/>
        <v>0.18241110288835449</v>
      </c>
      <c r="W42" s="29">
        <f t="shared" si="27"/>
        <v>359187.27178388182</v>
      </c>
      <c r="X42" s="29">
        <f t="shared" si="20"/>
        <v>1539807.7755544356</v>
      </c>
      <c r="Y42" s="35">
        <f t="shared" si="28"/>
        <v>17.086500972000525</v>
      </c>
      <c r="Z42" s="36">
        <f t="shared" si="29"/>
        <v>6.6452234542856523</v>
      </c>
    </row>
    <row r="43" spans="1:26" s="2" customFormat="1" ht="14.4">
      <c r="A43" s="2">
        <v>15</v>
      </c>
      <c r="B43" s="1" t="s">
        <v>61</v>
      </c>
      <c r="C43" s="1">
        <v>5</v>
      </c>
      <c r="D43">
        <v>25761</v>
      </c>
      <c r="E43" s="64">
        <v>431</v>
      </c>
      <c r="F43" s="3">
        <f t="shared" si="21"/>
        <v>1.6730716975272699E-2</v>
      </c>
      <c r="G43" s="2">
        <v>0.5</v>
      </c>
      <c r="H43" s="3">
        <f t="shared" si="22"/>
        <v>8.0295098459302883E-2</v>
      </c>
      <c r="I43" s="3">
        <f t="shared" si="23"/>
        <v>0.91970490154069706</v>
      </c>
      <c r="J43" s="5">
        <f t="shared" si="30"/>
        <v>85611.635159267767</v>
      </c>
      <c r="K43" s="5">
        <f t="shared" si="24"/>
        <v>6874.1946743753215</v>
      </c>
      <c r="L43" s="5">
        <f t="shared" si="25"/>
        <v>410872.6891104005</v>
      </c>
      <c r="M43" s="5">
        <f t="shared" si="16"/>
        <v>1699339.5072049364</v>
      </c>
      <c r="N43" s="33">
        <f t="shared" si="26"/>
        <v>19.849399022032074</v>
      </c>
      <c r="O43" s="4"/>
      <c r="Q43" s="27" t="s">
        <v>62</v>
      </c>
      <c r="R43" s="29">
        <f t="shared" si="17"/>
        <v>85611.635159267767</v>
      </c>
      <c r="S43" s="29">
        <f t="shared" si="18"/>
        <v>410872.6891104005</v>
      </c>
      <c r="T43" s="35">
        <f t="shared" si="19"/>
        <v>19.849399022032074</v>
      </c>
      <c r="U43" s="42">
        <v>0.77888026534586052</v>
      </c>
      <c r="V43" s="43">
        <f t="shared" si="31"/>
        <v>0.22111973465413948</v>
      </c>
      <c r="W43" s="29">
        <f t="shared" si="27"/>
        <v>320020.629117676</v>
      </c>
      <c r="X43" s="29">
        <f t="shared" si="20"/>
        <v>1180620.5037705537</v>
      </c>
      <c r="Y43" s="35">
        <f t="shared" si="28"/>
        <v>13.79042114514206</v>
      </c>
      <c r="Z43" s="36">
        <f t="shared" si="29"/>
        <v>6.0589778768900135</v>
      </c>
    </row>
    <row r="44" spans="1:26" s="2" customFormat="1" ht="14.4">
      <c r="A44" s="2">
        <v>16</v>
      </c>
      <c r="B44" s="1" t="s">
        <v>63</v>
      </c>
      <c r="C44" s="1">
        <v>5</v>
      </c>
      <c r="D44">
        <v>17441</v>
      </c>
      <c r="E44" s="64">
        <v>463</v>
      </c>
      <c r="F44" s="3">
        <f t="shared" si="21"/>
        <v>2.654664296771974E-2</v>
      </c>
      <c r="G44" s="2">
        <v>0.5</v>
      </c>
      <c r="H44" s="3">
        <f t="shared" si="22"/>
        <v>0.12447240368846949</v>
      </c>
      <c r="I44" s="3">
        <f t="shared" si="23"/>
        <v>0.87552759631153054</v>
      </c>
      <c r="J44" s="5">
        <f t="shared" si="30"/>
        <v>78737.440484892446</v>
      </c>
      <c r="K44" s="5">
        <f t="shared" si="24"/>
        <v>9800.6384774323724</v>
      </c>
      <c r="L44" s="5">
        <f t="shared" si="25"/>
        <v>369185.6062308813</v>
      </c>
      <c r="M44" s="5">
        <f t="shared" si="16"/>
        <v>1288466.8180945357</v>
      </c>
      <c r="N44" s="33">
        <f t="shared" si="26"/>
        <v>16.364093246614452</v>
      </c>
      <c r="O44" s="4"/>
      <c r="Q44" s="27" t="s">
        <v>64</v>
      </c>
      <c r="R44" s="29">
        <f t="shared" si="17"/>
        <v>78737.440484892446</v>
      </c>
      <c r="S44" s="29">
        <f t="shared" si="18"/>
        <v>369185.6062308813</v>
      </c>
      <c r="T44" s="35">
        <f t="shared" si="19"/>
        <v>16.364093246614452</v>
      </c>
      <c r="U44" s="42">
        <v>0.71980976748499381</v>
      </c>
      <c r="V44" s="43">
        <f t="shared" si="31"/>
        <v>0.28019023251500619</v>
      </c>
      <c r="W44" s="29">
        <f t="shared" si="27"/>
        <v>265743.40537985717</v>
      </c>
      <c r="X44" s="29">
        <f t="shared" si="20"/>
        <v>860599.87465287768</v>
      </c>
      <c r="Y44" s="35">
        <f t="shared" si="28"/>
        <v>10.929995556789825</v>
      </c>
      <c r="Z44" s="36">
        <f t="shared" si="29"/>
        <v>5.4340976898246272</v>
      </c>
    </row>
    <row r="45" spans="1:26" s="2" customFormat="1" ht="14.4">
      <c r="A45" s="2">
        <v>17</v>
      </c>
      <c r="B45" s="1" t="s">
        <v>65</v>
      </c>
      <c r="C45" s="1">
        <v>5</v>
      </c>
      <c r="D45">
        <v>11919</v>
      </c>
      <c r="E45" s="64">
        <v>522</v>
      </c>
      <c r="F45" s="3">
        <f t="shared" si="21"/>
        <v>4.3795620437956206E-2</v>
      </c>
      <c r="G45" s="2">
        <v>0.5</v>
      </c>
      <c r="H45" s="3">
        <f t="shared" si="22"/>
        <v>0.19736842105263158</v>
      </c>
      <c r="I45" s="3">
        <f t="shared" si="23"/>
        <v>0.80263157894736836</v>
      </c>
      <c r="J45" s="5">
        <f t="shared" si="30"/>
        <v>68936.802007460079</v>
      </c>
      <c r="K45" s="5">
        <f t="shared" si="24"/>
        <v>13605.947764630278</v>
      </c>
      <c r="L45" s="5">
        <f t="shared" si="25"/>
        <v>310669.14062572469</v>
      </c>
      <c r="M45" s="5">
        <f t="shared" si="16"/>
        <v>919281.21186365432</v>
      </c>
      <c r="N45" s="33">
        <f t="shared" si="26"/>
        <v>13.335129931965414</v>
      </c>
      <c r="O45" s="4"/>
      <c r="Q45" s="27" t="s">
        <v>66</v>
      </c>
      <c r="R45" s="29">
        <f t="shared" si="17"/>
        <v>68936.802007460079</v>
      </c>
      <c r="S45" s="29">
        <f t="shared" si="18"/>
        <v>310669.14062572469</v>
      </c>
      <c r="T45" s="35">
        <f t="shared" si="19"/>
        <v>13.335129931965414</v>
      </c>
      <c r="U45" s="42">
        <v>0.68480776711742686</v>
      </c>
      <c r="V45" s="43">
        <f t="shared" si="31"/>
        <v>0.31519223288257314</v>
      </c>
      <c r="W45" s="29">
        <f t="shared" si="27"/>
        <v>212748.64050419242</v>
      </c>
      <c r="X45" s="29">
        <f t="shared" si="20"/>
        <v>594856.46927302051</v>
      </c>
      <c r="Y45" s="35">
        <f t="shared" si="28"/>
        <v>8.629011673744996</v>
      </c>
      <c r="Z45" s="36">
        <f t="shared" si="29"/>
        <v>4.7061182582204175</v>
      </c>
    </row>
    <row r="46" spans="1:26" s="2" customFormat="1" ht="14.4">
      <c r="A46" s="2">
        <v>18</v>
      </c>
      <c r="B46" s="1" t="s">
        <v>67</v>
      </c>
      <c r="C46" s="1">
        <v>5</v>
      </c>
      <c r="D46">
        <v>7178</v>
      </c>
      <c r="E46" s="64">
        <v>494</v>
      </c>
      <c r="F46" s="3">
        <f t="shared" si="21"/>
        <v>6.8821398718305934E-2</v>
      </c>
      <c r="G46" s="2">
        <v>0.5</v>
      </c>
      <c r="H46" s="3">
        <f t="shared" si="22"/>
        <v>0.29359324854392016</v>
      </c>
      <c r="I46" s="3">
        <f t="shared" si="23"/>
        <v>0.7064067514560799</v>
      </c>
      <c r="J46" s="5">
        <f t="shared" si="30"/>
        <v>55330.854242829795</v>
      </c>
      <c r="K46" s="5">
        <f t="shared" si="24"/>
        <v>16244.765241862548</v>
      </c>
      <c r="L46" s="5">
        <f t="shared" si="25"/>
        <v>236042.35810949263</v>
      </c>
      <c r="M46" s="5">
        <f>L46+M47</f>
        <v>608612.07123792963</v>
      </c>
      <c r="N46" s="33">
        <f t="shared" si="26"/>
        <v>10.999506144743796</v>
      </c>
      <c r="O46" s="4"/>
      <c r="Q46" s="27" t="s">
        <v>68</v>
      </c>
      <c r="R46" s="29">
        <f t="shared" si="17"/>
        <v>55330.854242829795</v>
      </c>
      <c r="S46" s="29">
        <f t="shared" si="18"/>
        <v>236042.35810949263</v>
      </c>
      <c r="T46" s="35">
        <f t="shared" si="19"/>
        <v>10.999506144743796</v>
      </c>
      <c r="U46" s="42">
        <v>0.65629805890441617</v>
      </c>
      <c r="V46" s="43">
        <f t="shared" si="31"/>
        <v>0.34370194109558383</v>
      </c>
      <c r="W46" s="29">
        <f t="shared" si="27"/>
        <v>154914.14144648108</v>
      </c>
      <c r="X46" s="29">
        <f>X47+W46</f>
        <v>382107.82876882807</v>
      </c>
      <c r="Y46" s="35">
        <f t="shared" si="28"/>
        <v>6.9058725732278852</v>
      </c>
      <c r="Z46" s="36">
        <f t="shared" si="29"/>
        <v>4.0936335715159107</v>
      </c>
    </row>
    <row r="47" spans="1:26" s="2" customFormat="1" ht="14.4">
      <c r="A47" s="12">
        <v>19</v>
      </c>
      <c r="B47" s="13" t="s">
        <v>69</v>
      </c>
      <c r="C47" s="12"/>
      <c r="D47">
        <v>5357</v>
      </c>
      <c r="E47" s="64">
        <v>562</v>
      </c>
      <c r="F47" s="17">
        <f t="shared" si="21"/>
        <v>0.10490946425238007</v>
      </c>
      <c r="G47" s="12"/>
      <c r="H47" s="17">
        <v>1</v>
      </c>
      <c r="I47" s="17">
        <f t="shared" si="23"/>
        <v>0</v>
      </c>
      <c r="J47" s="21">
        <f t="shared" si="30"/>
        <v>39086.089000967251</v>
      </c>
      <c r="K47" s="21">
        <f t="shared" si="24"/>
        <v>39086.089000967251</v>
      </c>
      <c r="L47" s="21">
        <f>K47/F47</f>
        <v>372569.71312843694</v>
      </c>
      <c r="M47" s="21">
        <f>L47</f>
        <v>372569.71312843694</v>
      </c>
      <c r="N47" s="34">
        <f t="shared" si="26"/>
        <v>9.5320284697508892</v>
      </c>
      <c r="O47" s="4"/>
      <c r="Q47" s="30" t="s">
        <v>69</v>
      </c>
      <c r="R47" s="31">
        <f t="shared" si="17"/>
        <v>39086.089000967251</v>
      </c>
      <c r="S47" s="31">
        <f t="shared" si="18"/>
        <v>372569.71312843694</v>
      </c>
      <c r="T47" s="38">
        <f t="shared" si="19"/>
        <v>9.5320284697508892</v>
      </c>
      <c r="U47" s="44">
        <v>0.6098018151143324</v>
      </c>
      <c r="V47" s="45">
        <f t="shared" si="31"/>
        <v>0.3901981848856676</v>
      </c>
      <c r="W47" s="31">
        <f t="shared" si="27"/>
        <v>227193.68732234696</v>
      </c>
      <c r="X47" s="31">
        <f>W47</f>
        <v>227193.68732234696</v>
      </c>
      <c r="Y47" s="38">
        <f t="shared" si="28"/>
        <v>5.8126482625755846</v>
      </c>
      <c r="Z47" s="37">
        <f t="shared" si="29"/>
        <v>3.7193802071753046</v>
      </c>
    </row>
    <row r="48" spans="1:26" s="2" customFormat="1" ht="13.2">
      <c r="B48" s="2" t="s">
        <v>70</v>
      </c>
      <c r="D48" s="25">
        <f>SUM(D29:D47)</f>
        <v>783804</v>
      </c>
      <c r="E48" s="25">
        <f>SUM(E29:E47)</f>
        <v>3966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17678</v>
      </c>
      <c r="E54" s="51">
        <f>E4+E29</f>
        <v>99</v>
      </c>
      <c r="F54" s="3">
        <f>E54/D54</f>
        <v>5.6001810159520306E-3</v>
      </c>
      <c r="G54" s="2">
        <v>0.3</v>
      </c>
      <c r="H54" s="18">
        <f>C54*F54/(1+(1-G54)*C54*F54)</f>
        <v>5.5783133208995176E-3</v>
      </c>
      <c r="I54" s="18">
        <f>1-H54</f>
        <v>0.99442168667910047</v>
      </c>
      <c r="J54" s="19">
        <v>100000</v>
      </c>
      <c r="K54" s="20">
        <f>J54*H54</f>
        <v>557.83133208995173</v>
      </c>
      <c r="L54" s="20">
        <f>C54*(J55+G54*K54)</f>
        <v>99609.518067537036</v>
      </c>
      <c r="M54" s="5">
        <f t="shared" ref="M54:M70" si="32">L54+M55</f>
        <v>7643640.9381676074</v>
      </c>
      <c r="N54" s="32">
        <f>M54/J54</f>
        <v>76.436409381676071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99609.518067537036</v>
      </c>
      <c r="T54" s="35">
        <f t="shared" ref="T54:T72" si="35">N54</f>
        <v>76.436409381676071</v>
      </c>
      <c r="U54" s="42">
        <v>0.96170886472285344</v>
      </c>
      <c r="V54" s="43">
        <f>1-U54</f>
        <v>3.829113527714656E-2</v>
      </c>
      <c r="W54" s="29">
        <f>S54*U54</f>
        <v>95795.356536321604</v>
      </c>
      <c r="X54" s="29">
        <f t="shared" ref="X54:X70" si="36">X55+W54</f>
        <v>6753104.4961445732</v>
      </c>
      <c r="Y54" s="40">
        <f>X54/R54</f>
        <v>67.53104496144573</v>
      </c>
      <c r="Z54" s="36">
        <f>T54-Y54</f>
        <v>8.9053644202303417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75516</v>
      </c>
      <c r="E55" s="51">
        <f t="shared" si="37"/>
        <v>39</v>
      </c>
      <c r="F55" s="3">
        <f t="shared" ref="F55:F72" si="38">E55/D55</f>
        <v>5.1644684570157316E-4</v>
      </c>
      <c r="G55" s="2">
        <v>0.4</v>
      </c>
      <c r="H55" s="3">
        <f t="shared" ref="H55:H71" si="39">C55*F55/(1+(1-G55)*C55*F55)</f>
        <v>2.0632300660233618E-3</v>
      </c>
      <c r="I55" s="3">
        <f t="shared" ref="I55:I72" si="40">1-H55</f>
        <v>0.99793676993397662</v>
      </c>
      <c r="J55" s="5">
        <f>I54*J54</f>
        <v>99442.168667910053</v>
      </c>
      <c r="K55" s="5">
        <f t="shared" ref="K55:K72" si="41">J55*H55</f>
        <v>205.17207222619834</v>
      </c>
      <c r="L55" s="5">
        <f t="shared" ref="L55:L71" si="42">C55*(J56+G55*K55)</f>
        <v>397276.26169829734</v>
      </c>
      <c r="M55" s="5">
        <f t="shared" si="32"/>
        <v>7544031.4201000705</v>
      </c>
      <c r="N55" s="33">
        <f t="shared" ref="N55:N72" si="43">M55/J55</f>
        <v>75.863504599276965</v>
      </c>
      <c r="O55" s="4"/>
      <c r="Q55" s="27" t="s">
        <v>36</v>
      </c>
      <c r="R55" s="29">
        <f t="shared" si="33"/>
        <v>99442.168667910053</v>
      </c>
      <c r="S55" s="29">
        <f t="shared" si="34"/>
        <v>397276.26169829734</v>
      </c>
      <c r="T55" s="35">
        <f t="shared" si="35"/>
        <v>75.863504599276965</v>
      </c>
      <c r="U55" s="42">
        <v>0.96170886472285344</v>
      </c>
      <c r="V55" s="43">
        <f>1-U55</f>
        <v>3.829113527714656E-2</v>
      </c>
      <c r="W55" s="29">
        <f t="shared" ref="W55:W72" si="44">S55*U55</f>
        <v>382064.10261920874</v>
      </c>
      <c r="X55" s="29">
        <f t="shared" si="36"/>
        <v>6657309.1396082519</v>
      </c>
      <c r="Y55" s="35">
        <f t="shared" ref="Y55:Y72" si="45">X55/R55</f>
        <v>66.946540172917238</v>
      </c>
      <c r="Z55" s="36">
        <f t="shared" ref="Z55:Z72" si="46">T55-Y55</f>
        <v>8.9169644263597263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96634</v>
      </c>
      <c r="E56" s="51">
        <f t="shared" si="37"/>
        <v>42</v>
      </c>
      <c r="F56" s="3">
        <f t="shared" si="38"/>
        <v>4.3462963346234244E-4</v>
      </c>
      <c r="G56" s="2">
        <v>0.5</v>
      </c>
      <c r="H56" s="3">
        <f t="shared" si="39"/>
        <v>2.1707894437610477E-3</v>
      </c>
      <c r="I56" s="3">
        <f t="shared" si="40"/>
        <v>0.99782921055623897</v>
      </c>
      <c r="J56" s="5">
        <f t="shared" ref="J56:J72" si="47">I55*J55</f>
        <v>99236.996595683857</v>
      </c>
      <c r="K56" s="5">
        <f t="shared" si="41"/>
        <v>215.42262464046155</v>
      </c>
      <c r="L56" s="5">
        <f t="shared" si="42"/>
        <v>495646.42641681817</v>
      </c>
      <c r="M56" s="5">
        <f t="shared" si="32"/>
        <v>7146755.1584017733</v>
      </c>
      <c r="N56" s="33">
        <f t="shared" si="43"/>
        <v>72.01704408205164</v>
      </c>
      <c r="O56" s="4"/>
      <c r="Q56" s="27" t="s">
        <v>38</v>
      </c>
      <c r="R56" s="29">
        <f t="shared" si="33"/>
        <v>99236.996595683857</v>
      </c>
      <c r="S56" s="29">
        <f t="shared" si="34"/>
        <v>495646.42641681817</v>
      </c>
      <c r="T56" s="35">
        <f t="shared" si="35"/>
        <v>72.01704408205164</v>
      </c>
      <c r="U56" s="42">
        <v>0.96170886472285344</v>
      </c>
      <c r="V56" s="43">
        <f>1-U56</f>
        <v>3.829113527714656E-2</v>
      </c>
      <c r="W56" s="29">
        <f t="shared" si="44"/>
        <v>476667.56205325754</v>
      </c>
      <c r="X56" s="29">
        <f t="shared" si="36"/>
        <v>6275245.0369890435</v>
      </c>
      <c r="Y56" s="35">
        <f t="shared" si="45"/>
        <v>63.234935077246931</v>
      </c>
      <c r="Z56" s="36">
        <f t="shared" si="46"/>
        <v>8.7821090048047097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102936</v>
      </c>
      <c r="E57" s="51">
        <f t="shared" si="37"/>
        <v>44</v>
      </c>
      <c r="F57" s="3">
        <f t="shared" si="38"/>
        <v>4.2745006606046478E-4</v>
      </c>
      <c r="G57" s="2">
        <v>0.5</v>
      </c>
      <c r="H57" s="3">
        <f t="shared" si="39"/>
        <v>2.1349688488636141E-3</v>
      </c>
      <c r="I57" s="3">
        <f t="shared" si="40"/>
        <v>0.99786503115113634</v>
      </c>
      <c r="J57" s="5">
        <f t="shared" si="47"/>
        <v>99021.573971043399</v>
      </c>
      <c r="K57" s="5">
        <f t="shared" si="41"/>
        <v>211.40797579362174</v>
      </c>
      <c r="L57" s="5">
        <f t="shared" si="42"/>
        <v>494579.34991573286</v>
      </c>
      <c r="M57" s="5">
        <f t="shared" si="32"/>
        <v>6651108.7319849553</v>
      </c>
      <c r="N57" s="33">
        <f t="shared" si="43"/>
        <v>67.16827924720647</v>
      </c>
      <c r="O57" s="4"/>
      <c r="Q57" s="27" t="s">
        <v>40</v>
      </c>
      <c r="R57" s="29">
        <f t="shared" si="33"/>
        <v>99021.573971043399</v>
      </c>
      <c r="S57" s="29">
        <f t="shared" si="34"/>
        <v>494579.34991573286</v>
      </c>
      <c r="T57" s="35">
        <f t="shared" si="35"/>
        <v>67.16827924720647</v>
      </c>
      <c r="U57" s="42">
        <v>0.96170886472285344</v>
      </c>
      <c r="V57" s="43">
        <f>1-U57</f>
        <v>3.829113527714656E-2</v>
      </c>
      <c r="W57" s="29">
        <f t="shared" si="44"/>
        <v>475641.34512282634</v>
      </c>
      <c r="X57" s="29">
        <f t="shared" si="36"/>
        <v>5798577.4749357859</v>
      </c>
      <c r="Y57" s="35">
        <f t="shared" si="45"/>
        <v>58.558728592129306</v>
      </c>
      <c r="Z57" s="36">
        <f t="shared" si="46"/>
        <v>8.6095506550771645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119424</v>
      </c>
      <c r="E58" s="51">
        <f t="shared" si="37"/>
        <v>127</v>
      </c>
      <c r="F58" s="3">
        <f t="shared" si="38"/>
        <v>1.0634378349410503E-3</v>
      </c>
      <c r="G58" s="2">
        <v>0.5</v>
      </c>
      <c r="H58" s="3">
        <f t="shared" si="39"/>
        <v>5.3030904072522891E-3</v>
      </c>
      <c r="I58" s="3">
        <f t="shared" si="40"/>
        <v>0.9946969095927477</v>
      </c>
      <c r="J58" s="5">
        <f t="shared" si="47"/>
        <v>98810.165995249772</v>
      </c>
      <c r="K58" s="5">
        <f t="shared" si="41"/>
        <v>523.99924342841541</v>
      </c>
      <c r="L58" s="5">
        <f t="shared" si="42"/>
        <v>492740.83186767774</v>
      </c>
      <c r="M58" s="5">
        <f t="shared" si="32"/>
        <v>6156529.3820692226</v>
      </c>
      <c r="N58" s="33">
        <f t="shared" si="43"/>
        <v>62.306639403532564</v>
      </c>
      <c r="O58" s="4"/>
      <c r="Q58" s="27" t="s">
        <v>42</v>
      </c>
      <c r="R58" s="29">
        <f t="shared" si="33"/>
        <v>98810.165995249772</v>
      </c>
      <c r="S58" s="29">
        <f t="shared" si="34"/>
        <v>492740.83186767774</v>
      </c>
      <c r="T58" s="35">
        <f t="shared" si="35"/>
        <v>62.306639403532564</v>
      </c>
      <c r="U58" s="42">
        <v>0.96170886472285344</v>
      </c>
      <c r="V58" s="43">
        <f>1-U58</f>
        <v>3.829113527714656E-2</v>
      </c>
      <c r="W58" s="29">
        <f t="shared" si="44"/>
        <v>473873.22601805878</v>
      </c>
      <c r="X58" s="29">
        <f t="shared" si="36"/>
        <v>5322936.1298129596</v>
      </c>
      <c r="Y58" s="35">
        <f t="shared" si="45"/>
        <v>53.87032878852623</v>
      </c>
      <c r="Z58" s="36">
        <f t="shared" si="46"/>
        <v>8.4363106150063345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119073</v>
      </c>
      <c r="E59" s="51">
        <f t="shared" si="37"/>
        <v>149</v>
      </c>
      <c r="F59" s="3">
        <f t="shared" si="38"/>
        <v>1.2513332157584004E-3</v>
      </c>
      <c r="G59" s="2">
        <v>0.5</v>
      </c>
      <c r="H59" s="3">
        <f t="shared" si="39"/>
        <v>6.2371541832886125E-3</v>
      </c>
      <c r="I59" s="3">
        <f t="shared" si="40"/>
        <v>0.99376284581671137</v>
      </c>
      <c r="J59" s="5">
        <f t="shared" si="47"/>
        <v>98286.166751821351</v>
      </c>
      <c r="K59" s="5">
        <f t="shared" si="41"/>
        <v>613.02597611552471</v>
      </c>
      <c r="L59" s="5">
        <f t="shared" si="42"/>
        <v>489898.26881881792</v>
      </c>
      <c r="M59" s="5">
        <f t="shared" si="32"/>
        <v>5663788.5502015445</v>
      </c>
      <c r="N59" s="33">
        <f t="shared" si="43"/>
        <v>57.625490314450467</v>
      </c>
      <c r="O59" s="4"/>
      <c r="Q59" s="27" t="s">
        <v>44</v>
      </c>
      <c r="R59" s="29">
        <f t="shared" si="33"/>
        <v>98286.166751821351</v>
      </c>
      <c r="S59" s="29">
        <f t="shared" si="34"/>
        <v>489898.26881881792</v>
      </c>
      <c r="T59" s="35">
        <f t="shared" si="35"/>
        <v>57.625490314450467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471816.95120890462</v>
      </c>
      <c r="X59" s="29">
        <f t="shared" si="36"/>
        <v>4849062.9037949005</v>
      </c>
      <c r="Y59" s="35">
        <f t="shared" si="45"/>
        <v>49.336168700515955</v>
      </c>
      <c r="Z59" s="36">
        <f t="shared" si="46"/>
        <v>8.2893216139345114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116456</v>
      </c>
      <c r="E60" s="51">
        <f t="shared" si="37"/>
        <v>155</v>
      </c>
      <c r="F60" s="3">
        <f t="shared" si="38"/>
        <v>1.3309747887614207E-3</v>
      </c>
      <c r="G60" s="2">
        <v>0.5</v>
      </c>
      <c r="H60" s="3">
        <f t="shared" si="39"/>
        <v>6.6328037075233113E-3</v>
      </c>
      <c r="I60" s="3">
        <f t="shared" si="40"/>
        <v>0.99336719629247672</v>
      </c>
      <c r="J60" s="5">
        <f t="shared" si="47"/>
        <v>97673.140775705819</v>
      </c>
      <c r="K60" s="5">
        <f t="shared" si="41"/>
        <v>647.84677026254781</v>
      </c>
      <c r="L60" s="5">
        <f t="shared" si="42"/>
        <v>486746.08695287269</v>
      </c>
      <c r="M60" s="5">
        <f t="shared" si="32"/>
        <v>5173890.2813827265</v>
      </c>
      <c r="N60" s="33">
        <f t="shared" si="43"/>
        <v>52.97147445339062</v>
      </c>
      <c r="O60" s="4"/>
      <c r="Q60" s="27" t="s">
        <v>46</v>
      </c>
      <c r="R60" s="29">
        <f t="shared" si="33"/>
        <v>97673.140775705819</v>
      </c>
      <c r="S60" s="29">
        <f t="shared" si="34"/>
        <v>486746.08695287269</v>
      </c>
      <c r="T60" s="35">
        <f t="shared" si="35"/>
        <v>52.97147445339062</v>
      </c>
      <c r="U60" s="42">
        <v>0.95736753435116873</v>
      </c>
      <c r="V60" s="43">
        <f t="shared" si="48"/>
        <v>4.2632465648831275E-2</v>
      </c>
      <c r="W60" s="29">
        <f t="shared" si="44"/>
        <v>465994.90112115128</v>
      </c>
      <c r="X60" s="29">
        <f t="shared" si="36"/>
        <v>4377245.9525859961</v>
      </c>
      <c r="Y60" s="35">
        <f t="shared" si="45"/>
        <v>44.815247240157817</v>
      </c>
      <c r="Z60" s="36">
        <f t="shared" si="46"/>
        <v>8.1562272132328033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128021</v>
      </c>
      <c r="E61" s="51">
        <f t="shared" si="37"/>
        <v>244</v>
      </c>
      <c r="F61" s="3">
        <f t="shared" si="38"/>
        <v>1.9059373071605439E-3</v>
      </c>
      <c r="G61" s="2">
        <v>0.5</v>
      </c>
      <c r="H61" s="3">
        <f t="shared" si="39"/>
        <v>9.4844944064805519E-3</v>
      </c>
      <c r="I61" s="3">
        <f t="shared" si="40"/>
        <v>0.99051550559351942</v>
      </c>
      <c r="J61" s="5">
        <f t="shared" si="47"/>
        <v>97025.294005443269</v>
      </c>
      <c r="K61" s="5">
        <f t="shared" si="41"/>
        <v>920.23585828175771</v>
      </c>
      <c r="L61" s="5">
        <f t="shared" si="42"/>
        <v>482825.88038151199</v>
      </c>
      <c r="M61" s="5">
        <f t="shared" si="32"/>
        <v>4687144.1944298539</v>
      </c>
      <c r="N61" s="33">
        <f t="shared" si="43"/>
        <v>48.308477108731026</v>
      </c>
      <c r="O61" s="4"/>
      <c r="Q61" s="27" t="s">
        <v>48</v>
      </c>
      <c r="R61" s="29">
        <f t="shared" si="33"/>
        <v>97025.294005443269</v>
      </c>
      <c r="S61" s="29">
        <f t="shared" si="34"/>
        <v>482825.88038151199</v>
      </c>
      <c r="T61" s="35">
        <f t="shared" si="35"/>
        <v>48.308477108731026</v>
      </c>
      <c r="U61" s="42">
        <v>0.95681081085376496</v>
      </c>
      <c r="V61" s="43">
        <f t="shared" si="48"/>
        <v>4.3189189146235041E-2</v>
      </c>
      <c r="W61" s="29">
        <f t="shared" si="44"/>
        <v>461973.02210901742</v>
      </c>
      <c r="X61" s="29">
        <f t="shared" si="36"/>
        <v>3911251.0514648445</v>
      </c>
      <c r="Y61" s="35">
        <f t="shared" si="45"/>
        <v>40.311664000166978</v>
      </c>
      <c r="Z61" s="36">
        <f t="shared" si="46"/>
        <v>7.9968131085640479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138463</v>
      </c>
      <c r="E62" s="51">
        <f t="shared" si="37"/>
        <v>356</v>
      </c>
      <c r="F62" s="3">
        <f t="shared" si="38"/>
        <v>2.5710839718914077E-3</v>
      </c>
      <c r="G62" s="2">
        <v>0.5</v>
      </c>
      <c r="H62" s="3">
        <f t="shared" si="39"/>
        <v>1.2773316684965518E-2</v>
      </c>
      <c r="I62" s="3">
        <f t="shared" si="40"/>
        <v>0.98722668331503449</v>
      </c>
      <c r="J62" s="5">
        <f t="shared" si="47"/>
        <v>96105.058147161515</v>
      </c>
      <c r="K62" s="5">
        <f t="shared" si="41"/>
        <v>1227.5803427407195</v>
      </c>
      <c r="L62" s="5">
        <f t="shared" si="42"/>
        <v>477456.33987895574</v>
      </c>
      <c r="M62" s="5">
        <f t="shared" si="32"/>
        <v>4204318.3140483415</v>
      </c>
      <c r="N62" s="33">
        <f t="shared" si="43"/>
        <v>43.747107541524514</v>
      </c>
      <c r="O62" s="4"/>
      <c r="Q62" s="27" t="s">
        <v>50</v>
      </c>
      <c r="R62" s="29">
        <f t="shared" si="33"/>
        <v>96105.058147161515</v>
      </c>
      <c r="S62" s="29">
        <f t="shared" si="34"/>
        <v>477456.33987895574</v>
      </c>
      <c r="T62" s="35">
        <f t="shared" si="35"/>
        <v>43.747107541524514</v>
      </c>
      <c r="U62" s="42">
        <v>0.94800928093814252</v>
      </c>
      <c r="V62" s="43">
        <f t="shared" si="48"/>
        <v>5.1990719061857482E-2</v>
      </c>
      <c r="W62" s="29">
        <f t="shared" si="44"/>
        <v>452633.04144800623</v>
      </c>
      <c r="X62" s="29">
        <f t="shared" si="36"/>
        <v>3449278.0293558273</v>
      </c>
      <c r="Y62" s="35">
        <f t="shared" si="45"/>
        <v>35.89070227785615</v>
      </c>
      <c r="Z62" s="36">
        <f t="shared" si="46"/>
        <v>7.8564052636683641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140272</v>
      </c>
      <c r="E63" s="51">
        <f t="shared" si="37"/>
        <v>485</v>
      </c>
      <c r="F63" s="3">
        <f t="shared" si="38"/>
        <v>3.457568153302156E-3</v>
      </c>
      <c r="G63" s="2">
        <v>0.5</v>
      </c>
      <c r="H63" s="3">
        <f t="shared" si="39"/>
        <v>1.713968667945959E-2</v>
      </c>
      <c r="I63" s="3">
        <f t="shared" si="40"/>
        <v>0.98286031332054036</v>
      </c>
      <c r="J63" s="5">
        <f t="shared" si="47"/>
        <v>94877.477804420792</v>
      </c>
      <c r="K63" s="5">
        <f t="shared" si="41"/>
        <v>1626.170242505154</v>
      </c>
      <c r="L63" s="5">
        <f t="shared" si="42"/>
        <v>470321.96341584099</v>
      </c>
      <c r="M63" s="5">
        <f t="shared" si="32"/>
        <v>3726861.9741693861</v>
      </c>
      <c r="N63" s="33">
        <f t="shared" si="43"/>
        <v>39.280786762184924</v>
      </c>
      <c r="O63" s="4"/>
      <c r="Q63" s="27" t="s">
        <v>52</v>
      </c>
      <c r="R63" s="29">
        <f t="shared" si="33"/>
        <v>94877.477804420792</v>
      </c>
      <c r="S63" s="29">
        <f t="shared" si="34"/>
        <v>470321.96341584099</v>
      </c>
      <c r="T63" s="35">
        <f t="shared" si="35"/>
        <v>39.280786762184924</v>
      </c>
      <c r="U63" s="42">
        <v>0.94216194080535964</v>
      </c>
      <c r="V63" s="43">
        <f t="shared" si="48"/>
        <v>5.7838059194640357E-2</v>
      </c>
      <c r="W63" s="29">
        <f t="shared" si="44"/>
        <v>443119.45385525608</v>
      </c>
      <c r="X63" s="29">
        <f t="shared" si="36"/>
        <v>2996644.9879078208</v>
      </c>
      <c r="Y63" s="35">
        <f t="shared" si="45"/>
        <v>31.584366039799942</v>
      </c>
      <c r="Z63" s="36">
        <f t="shared" si="46"/>
        <v>7.6964207223849819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130683</v>
      </c>
      <c r="E64" s="51">
        <f t="shared" si="37"/>
        <v>533</v>
      </c>
      <c r="F64" s="3">
        <f t="shared" si="38"/>
        <v>4.0785718111766645E-3</v>
      </c>
      <c r="G64" s="2">
        <v>0.5</v>
      </c>
      <c r="H64" s="3">
        <f t="shared" si="39"/>
        <v>2.0187023493453419E-2</v>
      </c>
      <c r="I64" s="3">
        <f t="shared" si="40"/>
        <v>0.97981297650654653</v>
      </c>
      <c r="J64" s="5">
        <f t="shared" si="47"/>
        <v>93251.30756191563</v>
      </c>
      <c r="K64" s="5">
        <f t="shared" si="41"/>
        <v>1882.4663365476413</v>
      </c>
      <c r="L64" s="5">
        <f t="shared" si="42"/>
        <v>461550.37196820899</v>
      </c>
      <c r="M64" s="5">
        <f t="shared" si="32"/>
        <v>3256540.010753545</v>
      </c>
      <c r="N64" s="33">
        <f t="shared" si="43"/>
        <v>34.922191397598532</v>
      </c>
      <c r="O64" s="4"/>
      <c r="Q64" s="27" t="s">
        <v>54</v>
      </c>
      <c r="R64" s="29">
        <f t="shared" si="33"/>
        <v>93251.30756191563</v>
      </c>
      <c r="S64" s="29">
        <f t="shared" si="34"/>
        <v>461550.37196820899</v>
      </c>
      <c r="T64" s="35">
        <f t="shared" si="35"/>
        <v>34.922191397598532</v>
      </c>
      <c r="U64" s="42">
        <v>0.92489605986448908</v>
      </c>
      <c r="V64" s="43">
        <f t="shared" si="48"/>
        <v>7.5103940135510916E-2</v>
      </c>
      <c r="W64" s="29">
        <f t="shared" si="44"/>
        <v>426886.12046238582</v>
      </c>
      <c r="X64" s="29">
        <f t="shared" si="36"/>
        <v>2553525.5340525648</v>
      </c>
      <c r="Y64" s="35">
        <f t="shared" si="45"/>
        <v>27.383267868465143</v>
      </c>
      <c r="Z64" s="36">
        <f t="shared" si="46"/>
        <v>7.5389235291333883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104681</v>
      </c>
      <c r="E65" s="51">
        <f t="shared" si="37"/>
        <v>680</v>
      </c>
      <c r="F65" s="3">
        <f t="shared" si="38"/>
        <v>6.4959257171788576E-3</v>
      </c>
      <c r="G65" s="2">
        <v>0.5</v>
      </c>
      <c r="H65" s="3">
        <f t="shared" si="39"/>
        <v>3.1960594467057082E-2</v>
      </c>
      <c r="I65" s="3">
        <f t="shared" si="40"/>
        <v>0.96803940553294288</v>
      </c>
      <c r="J65" s="5">
        <f t="shared" si="47"/>
        <v>91368.841225367985</v>
      </c>
      <c r="K65" s="5">
        <f t="shared" si="41"/>
        <v>2920.2024813289131</v>
      </c>
      <c r="L65" s="5">
        <f t="shared" si="42"/>
        <v>449543.69992351765</v>
      </c>
      <c r="M65" s="5">
        <f t="shared" si="32"/>
        <v>2794989.6387853362</v>
      </c>
      <c r="N65" s="33">
        <f t="shared" si="43"/>
        <v>30.590183713628239</v>
      </c>
      <c r="O65" s="4"/>
      <c r="Q65" s="27" t="s">
        <v>56</v>
      </c>
      <c r="R65" s="29">
        <f t="shared" si="33"/>
        <v>91368.841225367985</v>
      </c>
      <c r="S65" s="29">
        <f t="shared" si="34"/>
        <v>449543.69992351765</v>
      </c>
      <c r="T65" s="35">
        <f t="shared" si="35"/>
        <v>30.590183713628239</v>
      </c>
      <c r="U65" s="42">
        <v>0.89970667843387275</v>
      </c>
      <c r="V65" s="43">
        <f t="shared" si="48"/>
        <v>0.10029332156612725</v>
      </c>
      <c r="W65" s="29">
        <f t="shared" si="44"/>
        <v>404457.46906906168</v>
      </c>
      <c r="X65" s="29">
        <f t="shared" si="36"/>
        <v>2126639.4135901788</v>
      </c>
      <c r="Y65" s="35">
        <f t="shared" si="45"/>
        <v>23.275324334525223</v>
      </c>
      <c r="Z65" s="36">
        <f t="shared" si="46"/>
        <v>7.3148593791030159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84621</v>
      </c>
      <c r="E66" s="51">
        <f t="shared" si="37"/>
        <v>753</v>
      </c>
      <c r="F66" s="3">
        <f t="shared" si="38"/>
        <v>8.8985003722480242E-3</v>
      </c>
      <c r="G66" s="2">
        <v>0.5</v>
      </c>
      <c r="H66" s="3">
        <f t="shared" si="39"/>
        <v>4.3524250463854074E-2</v>
      </c>
      <c r="I66" s="3">
        <f t="shared" si="40"/>
        <v>0.95647574953614589</v>
      </c>
      <c r="J66" s="5">
        <f t="shared" si="47"/>
        <v>88448.638744039068</v>
      </c>
      <c r="K66" s="5">
        <f t="shared" si="41"/>
        <v>3849.6607058825039</v>
      </c>
      <c r="L66" s="5">
        <f t="shared" si="42"/>
        <v>432619.04195548908</v>
      </c>
      <c r="M66" s="5">
        <f t="shared" si="32"/>
        <v>2345445.9388618185</v>
      </c>
      <c r="N66" s="33">
        <f t="shared" si="43"/>
        <v>26.517603573858146</v>
      </c>
      <c r="O66" s="4"/>
      <c r="Q66" s="27" t="s">
        <v>58</v>
      </c>
      <c r="R66" s="29">
        <f t="shared" si="33"/>
        <v>88448.638744039068</v>
      </c>
      <c r="S66" s="29">
        <f t="shared" si="34"/>
        <v>432619.04195548908</v>
      </c>
      <c r="T66" s="35">
        <f t="shared" si="35"/>
        <v>26.517603573858146</v>
      </c>
      <c r="U66" s="42">
        <v>0.86438699185239576</v>
      </c>
      <c r="V66" s="43">
        <f t="shared" si="48"/>
        <v>0.13561300814760424</v>
      </c>
      <c r="W66" s="29">
        <f t="shared" si="44"/>
        <v>373950.27229397063</v>
      </c>
      <c r="X66" s="29">
        <f t="shared" si="36"/>
        <v>1722181.9445211173</v>
      </c>
      <c r="Y66" s="35">
        <f t="shared" si="45"/>
        <v>19.470983035758508</v>
      </c>
      <c r="Z66" s="36">
        <f t="shared" si="46"/>
        <v>7.0466205380996385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65732</v>
      </c>
      <c r="E67" s="51">
        <f t="shared" si="37"/>
        <v>892</v>
      </c>
      <c r="F67" s="3">
        <f t="shared" si="38"/>
        <v>1.3570254974745939E-2</v>
      </c>
      <c r="G67" s="2">
        <v>0.5</v>
      </c>
      <c r="H67" s="3">
        <f t="shared" si="39"/>
        <v>6.5624908036844121E-2</v>
      </c>
      <c r="I67" s="3">
        <f t="shared" si="40"/>
        <v>0.93437509196315593</v>
      </c>
      <c r="J67" s="5">
        <f t="shared" si="47"/>
        <v>84598.978038156565</v>
      </c>
      <c r="K67" s="5">
        <f t="shared" si="41"/>
        <v>5551.8001537650198</v>
      </c>
      <c r="L67" s="5">
        <f t="shared" si="42"/>
        <v>409115.38980637031</v>
      </c>
      <c r="M67" s="5">
        <f t="shared" si="32"/>
        <v>1912826.8969063293</v>
      </c>
      <c r="N67" s="33">
        <f t="shared" si="43"/>
        <v>22.610520141786932</v>
      </c>
      <c r="O67" s="4"/>
      <c r="Q67" s="27" t="s">
        <v>60</v>
      </c>
      <c r="R67" s="29">
        <f t="shared" si="33"/>
        <v>84598.978038156565</v>
      </c>
      <c r="S67" s="29">
        <f t="shared" si="34"/>
        <v>409115.38980637031</v>
      </c>
      <c r="T67" s="35">
        <f t="shared" si="35"/>
        <v>22.610520141786932</v>
      </c>
      <c r="U67" s="42">
        <v>0.82345390469096191</v>
      </c>
      <c r="V67" s="43">
        <f t="shared" si="48"/>
        <v>0.17654609530903809</v>
      </c>
      <c r="W67" s="29">
        <f t="shared" si="44"/>
        <v>336887.66520522058</v>
      </c>
      <c r="X67" s="29">
        <f t="shared" si="36"/>
        <v>1348231.6722271466</v>
      </c>
      <c r="Y67" s="35">
        <f t="shared" si="45"/>
        <v>15.936737103597817</v>
      </c>
      <c r="Z67" s="36">
        <f t="shared" si="46"/>
        <v>6.6737830381891143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48826</v>
      </c>
      <c r="E68" s="51">
        <f t="shared" si="37"/>
        <v>1024</v>
      </c>
      <c r="F68" s="3">
        <f t="shared" si="38"/>
        <v>2.0972432720271987E-2</v>
      </c>
      <c r="G68" s="2">
        <v>0.5</v>
      </c>
      <c r="H68" s="3">
        <f t="shared" si="39"/>
        <v>9.96380337056786E-2</v>
      </c>
      <c r="I68" s="3">
        <f t="shared" si="40"/>
        <v>0.90036196629432141</v>
      </c>
      <c r="J68" s="5">
        <f t="shared" si="47"/>
        <v>79047.177884391553</v>
      </c>
      <c r="K68" s="5">
        <f t="shared" si="41"/>
        <v>7876.1053743837774</v>
      </c>
      <c r="L68" s="5">
        <f t="shared" si="42"/>
        <v>375545.62598599831</v>
      </c>
      <c r="M68" s="5">
        <f t="shared" si="32"/>
        <v>1503711.5070999591</v>
      </c>
      <c r="N68" s="33">
        <f t="shared" si="43"/>
        <v>19.022962581904874</v>
      </c>
      <c r="O68" s="4"/>
      <c r="Q68" s="27" t="s">
        <v>62</v>
      </c>
      <c r="R68" s="29">
        <f t="shared" si="33"/>
        <v>79047.177884391553</v>
      </c>
      <c r="S68" s="29">
        <f t="shared" si="34"/>
        <v>375545.62598599831</v>
      </c>
      <c r="T68" s="35">
        <f t="shared" si="35"/>
        <v>19.022962581904874</v>
      </c>
      <c r="U68" s="42">
        <v>0.7557222850963411</v>
      </c>
      <c r="V68" s="43">
        <f t="shared" si="48"/>
        <v>0.2442777149036589</v>
      </c>
      <c r="W68" s="29">
        <f t="shared" si="44"/>
        <v>283808.19862807449</v>
      </c>
      <c r="X68" s="29">
        <f t="shared" si="36"/>
        <v>1011344.0070219261</v>
      </c>
      <c r="Y68" s="35">
        <f t="shared" si="45"/>
        <v>12.794182336288358</v>
      </c>
      <c r="Z68" s="36">
        <f t="shared" si="46"/>
        <v>6.228780245616516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31948</v>
      </c>
      <c r="E69" s="51">
        <f t="shared" si="37"/>
        <v>999</v>
      </c>
      <c r="F69" s="3">
        <f t="shared" si="38"/>
        <v>3.1269563039939906E-2</v>
      </c>
      <c r="G69" s="2">
        <v>0.5</v>
      </c>
      <c r="H69" s="3">
        <f t="shared" si="39"/>
        <v>0.14501168512577842</v>
      </c>
      <c r="I69" s="3">
        <f t="shared" si="40"/>
        <v>0.85498831487422156</v>
      </c>
      <c r="J69" s="5">
        <f t="shared" si="47"/>
        <v>71171.072510007783</v>
      </c>
      <c r="K69" s="5">
        <f t="shared" si="41"/>
        <v>10320.637156885194</v>
      </c>
      <c r="L69" s="5">
        <f t="shared" si="42"/>
        <v>330053.76965782593</v>
      </c>
      <c r="M69" s="5">
        <f t="shared" si="32"/>
        <v>1128165.8811139606</v>
      </c>
      <c r="N69" s="33">
        <f t="shared" si="43"/>
        <v>15.851466632813811</v>
      </c>
      <c r="O69" s="4"/>
      <c r="Q69" s="27" t="s">
        <v>64</v>
      </c>
      <c r="R69" s="29">
        <f t="shared" si="33"/>
        <v>71171.072510007783</v>
      </c>
      <c r="S69" s="29">
        <f t="shared" si="34"/>
        <v>330053.76965782593</v>
      </c>
      <c r="T69" s="35">
        <f t="shared" si="35"/>
        <v>15.851466632813811</v>
      </c>
      <c r="U69" s="42">
        <v>0.69850988448397933</v>
      </c>
      <c r="V69" s="43">
        <f t="shared" si="48"/>
        <v>0.30149011551602067</v>
      </c>
      <c r="W69" s="29">
        <f t="shared" si="44"/>
        <v>230545.82051718992</v>
      </c>
      <c r="X69" s="29">
        <f t="shared" si="36"/>
        <v>727535.80839385162</v>
      </c>
      <c r="Y69" s="35">
        <f t="shared" si="45"/>
        <v>10.222352744389914</v>
      </c>
      <c r="Z69" s="36">
        <f t="shared" si="46"/>
        <v>5.6291138884238965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21339</v>
      </c>
      <c r="E70" s="51">
        <f t="shared" si="37"/>
        <v>1098</v>
      </c>
      <c r="F70" s="3">
        <f t="shared" si="38"/>
        <v>5.1455082243778996E-2</v>
      </c>
      <c r="G70" s="2">
        <v>0.5</v>
      </c>
      <c r="H70" s="3">
        <f t="shared" si="39"/>
        <v>0.22795216741405083</v>
      </c>
      <c r="I70" s="3">
        <f t="shared" si="40"/>
        <v>0.77204783258594922</v>
      </c>
      <c r="J70" s="5">
        <f t="shared" si="47"/>
        <v>60850.435353122586</v>
      </c>
      <c r="K70" s="5">
        <f t="shared" si="41"/>
        <v>13870.988626832877</v>
      </c>
      <c r="L70" s="5">
        <f t="shared" si="42"/>
        <v>269574.70519853069</v>
      </c>
      <c r="M70" s="5">
        <f t="shared" si="32"/>
        <v>798112.11145613471</v>
      </c>
      <c r="N70" s="33">
        <f t="shared" si="43"/>
        <v>13.11596386820557</v>
      </c>
      <c r="O70" s="4"/>
      <c r="Q70" s="27" t="s">
        <v>66</v>
      </c>
      <c r="R70" s="29">
        <f t="shared" si="33"/>
        <v>60850.435353122586</v>
      </c>
      <c r="S70" s="29">
        <f t="shared" si="34"/>
        <v>269574.70519853069</v>
      </c>
      <c r="T70" s="35">
        <f t="shared" si="35"/>
        <v>13.11596386820557</v>
      </c>
      <c r="U70" s="42">
        <v>0.67065690345363116</v>
      </c>
      <c r="V70" s="43">
        <f t="shared" si="48"/>
        <v>0.32934309654636884</v>
      </c>
      <c r="W70" s="29">
        <f t="shared" si="44"/>
        <v>180792.13703787207</v>
      </c>
      <c r="X70" s="29">
        <f t="shared" si="36"/>
        <v>496989.9878766617</v>
      </c>
      <c r="Y70" s="35">
        <f t="shared" si="45"/>
        <v>8.16740233644291</v>
      </c>
      <c r="Z70" s="36">
        <f t="shared" si="46"/>
        <v>4.9485615317626603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12604</v>
      </c>
      <c r="E71" s="51">
        <f t="shared" si="49"/>
        <v>905</v>
      </c>
      <c r="F71" s="3">
        <f t="shared" si="38"/>
        <v>7.1802602348460809E-2</v>
      </c>
      <c r="G71" s="2">
        <v>0.5</v>
      </c>
      <c r="H71" s="3">
        <f t="shared" si="39"/>
        <v>0.3043756095920358</v>
      </c>
      <c r="I71" s="3">
        <f t="shared" si="40"/>
        <v>0.6956243904079642</v>
      </c>
      <c r="J71" s="5">
        <f t="shared" si="47"/>
        <v>46979.446726289709</v>
      </c>
      <c r="K71" s="5">
        <f t="shared" si="41"/>
        <v>14299.397735611001</v>
      </c>
      <c r="L71" s="5">
        <f t="shared" si="42"/>
        <v>199148.73929242106</v>
      </c>
      <c r="M71" s="5">
        <f>L71+M72</f>
        <v>528537.40625760402</v>
      </c>
      <c r="N71" s="33">
        <f t="shared" si="43"/>
        <v>11.250396568885822</v>
      </c>
      <c r="O71" s="4"/>
      <c r="Q71" s="27" t="s">
        <v>68</v>
      </c>
      <c r="R71" s="29">
        <f t="shared" si="33"/>
        <v>46979.446726289709</v>
      </c>
      <c r="S71" s="29">
        <f t="shared" si="34"/>
        <v>199148.73929242106</v>
      </c>
      <c r="T71" s="35">
        <f t="shared" si="35"/>
        <v>11.250396568885822</v>
      </c>
      <c r="U71" s="42">
        <v>0.63527807449444496</v>
      </c>
      <c r="V71" s="43">
        <f t="shared" si="48"/>
        <v>0.36472192550555504</v>
      </c>
      <c r="W71" s="29">
        <f t="shared" si="44"/>
        <v>126514.82763568546</v>
      </c>
      <c r="X71" s="29">
        <f>X72+W71</f>
        <v>316197.85083878966</v>
      </c>
      <c r="Y71" s="35">
        <f t="shared" si="45"/>
        <v>6.7305571451492909</v>
      </c>
      <c r="Z71" s="36">
        <f t="shared" si="46"/>
        <v>4.5198394237365314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9545</v>
      </c>
      <c r="E72" s="52">
        <f t="shared" si="49"/>
        <v>947</v>
      </c>
      <c r="F72" s="17">
        <f t="shared" si="38"/>
        <v>9.9214248297537971E-2</v>
      </c>
      <c r="G72" s="12"/>
      <c r="H72" s="17">
        <v>1</v>
      </c>
      <c r="I72" s="17">
        <f t="shared" si="40"/>
        <v>0</v>
      </c>
      <c r="J72" s="21">
        <f t="shared" si="47"/>
        <v>32680.048990678708</v>
      </c>
      <c r="K72" s="21">
        <f t="shared" si="41"/>
        <v>32680.048990678708</v>
      </c>
      <c r="L72" s="21">
        <f>K72/F72</f>
        <v>329388.66696518299</v>
      </c>
      <c r="M72" s="21">
        <f>L72</f>
        <v>329388.66696518299</v>
      </c>
      <c r="N72" s="34">
        <f t="shared" si="43"/>
        <v>10.0791974656811</v>
      </c>
      <c r="O72" s="4"/>
      <c r="Q72" s="30" t="s">
        <v>69</v>
      </c>
      <c r="R72" s="31">
        <f t="shared" si="33"/>
        <v>32680.048990678708</v>
      </c>
      <c r="S72" s="31">
        <f t="shared" si="34"/>
        <v>329388.66696518299</v>
      </c>
      <c r="T72" s="38">
        <f t="shared" si="35"/>
        <v>10.0791974656811</v>
      </c>
      <c r="U72" s="44">
        <v>0.57586384179742911</v>
      </c>
      <c r="V72" s="45">
        <f t="shared" si="48"/>
        <v>0.42413615820257089</v>
      </c>
      <c r="W72" s="31">
        <f t="shared" si="44"/>
        <v>189683.02320310421</v>
      </c>
      <c r="X72" s="31">
        <f>W72</f>
        <v>189683.02320310421</v>
      </c>
      <c r="Y72" s="38">
        <f t="shared" si="45"/>
        <v>5.8042453748220293</v>
      </c>
      <c r="Z72" s="37">
        <f t="shared" si="46"/>
        <v>4.2749520908590704</v>
      </c>
    </row>
    <row r="73" spans="1:26" s="2" customFormat="1" ht="13.2">
      <c r="B73" s="2" t="s">
        <v>70</v>
      </c>
      <c r="D73" s="25">
        <f>SUM(D54:D72)</f>
        <v>1564452</v>
      </c>
      <c r="E73" s="25">
        <f>SUM(E54:E72)</f>
        <v>9571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73.423789343348787</v>
      </c>
      <c r="F78" s="49">
        <f>$Y$4</f>
        <v>66.353182125417206</v>
      </c>
      <c r="G78" s="49">
        <f>E78-F78</f>
        <v>7.0706072179315811</v>
      </c>
    </row>
    <row r="79" spans="1:26">
      <c r="C79" t="s">
        <v>85</v>
      </c>
      <c r="D79">
        <v>0</v>
      </c>
      <c r="E79" s="49">
        <f>$N$29</f>
        <v>79.614726183720194</v>
      </c>
      <c r="F79" s="49">
        <f>$Y$29</f>
        <v>70.225192105225119</v>
      </c>
      <c r="G79" s="49">
        <f t="shared" ref="G79:G80" si="50">E79-F79</f>
        <v>9.3895340784950747</v>
      </c>
    </row>
    <row r="80" spans="1:26">
      <c r="C80" t="s">
        <v>86</v>
      </c>
      <c r="D80">
        <v>0</v>
      </c>
      <c r="E80" s="49">
        <f>$N$54</f>
        <v>76.436409381676071</v>
      </c>
      <c r="F80" s="49">
        <f>$Y$54</f>
        <v>67.53104496144573</v>
      </c>
      <c r="G80" s="49">
        <f t="shared" si="50"/>
        <v>8.9053644202303417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22A6-088D-144C-9550-1AD79CF88E22}">
  <dimension ref="A1:Z80"/>
  <sheetViews>
    <sheetView topLeftCell="A63" workbookViewId="0">
      <selection activeCell="D89" sqref="D89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6">
        <v>8719</v>
      </c>
      <c r="E4" s="64">
        <v>48</v>
      </c>
      <c r="F4" s="3">
        <f>E4/D4</f>
        <v>5.5052184883587572E-3</v>
      </c>
      <c r="G4" s="2">
        <v>0.3</v>
      </c>
      <c r="H4" s="18">
        <f>C4*F4/(1+(1-G4)*C4*F4)</f>
        <v>5.484084729109065E-3</v>
      </c>
      <c r="I4" s="18">
        <f>1-H4</f>
        <v>0.99451591527089089</v>
      </c>
      <c r="J4" s="41">
        <v>100000</v>
      </c>
      <c r="K4" s="20">
        <f>J4*H4</f>
        <v>548.40847291090654</v>
      </c>
      <c r="L4" s="20">
        <f>C4*(J5+G4*K4)</f>
        <v>99616.114068962357</v>
      </c>
      <c r="M4" s="5">
        <f t="shared" ref="M4:M20" si="0">L4+M5</f>
        <v>7315265.4612085614</v>
      </c>
      <c r="N4" s="32">
        <f>M4/J4</f>
        <v>73.152654612085612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99616.114068962357</v>
      </c>
      <c r="T4" s="35">
        <f t="shared" ref="T4:T22" si="3">N4</f>
        <v>73.152654612085612</v>
      </c>
      <c r="U4" s="42">
        <v>0.96680194174873568</v>
      </c>
      <c r="V4" s="43">
        <f>1-U4</f>
        <v>3.3198058251264317E-2</v>
      </c>
      <c r="W4" s="29">
        <f>S4*U4</f>
        <v>96309.052511336355</v>
      </c>
      <c r="X4" s="29">
        <f t="shared" ref="X4:X20" si="4">X5+W4</f>
        <v>6606462.109110903</v>
      </c>
      <c r="Y4" s="40">
        <f>X4/R4</f>
        <v>66.064621091109032</v>
      </c>
      <c r="Z4" s="36">
        <f>T4-Y4</f>
        <v>7.0880335209765803</v>
      </c>
    </row>
    <row r="5" spans="1:26" s="2" customFormat="1" ht="14.4">
      <c r="A5" s="2">
        <v>2</v>
      </c>
      <c r="B5" s="1" t="s">
        <v>35</v>
      </c>
      <c r="C5" s="1">
        <v>4</v>
      </c>
      <c r="D5" s="66">
        <v>38081</v>
      </c>
      <c r="E5" s="64">
        <v>27</v>
      </c>
      <c r="F5" s="3">
        <f t="shared" ref="F5:F22" si="5">E5/D5</f>
        <v>7.0901499435413982E-4</v>
      </c>
      <c r="G5" s="2">
        <v>0.4</v>
      </c>
      <c r="H5" s="3">
        <f t="shared" ref="H5:H21" si="6">C5*F5/(1+(1-G5)*C5*F5)</f>
        <v>2.8312422337452617E-3</v>
      </c>
      <c r="I5" s="3">
        <f t="shared" ref="I5:I22" si="7">1-H5</f>
        <v>0.99716875776625469</v>
      </c>
      <c r="J5" s="5">
        <f>I4*J4</f>
        <v>99451.591527089084</v>
      </c>
      <c r="K5" s="5">
        <f t="shared" ref="K5:K22" si="8">J5*H5</f>
        <v>281.57154614467703</v>
      </c>
      <c r="L5" s="5">
        <f t="shared" ref="L5:L21" si="9">C5*(J6+G5*K5)</f>
        <v>397130.59439760906</v>
      </c>
      <c r="M5" s="5">
        <f t="shared" si="0"/>
        <v>7215649.3471395988</v>
      </c>
      <c r="N5" s="33">
        <f t="shared" ref="N5:N22" si="10">M5/J5</f>
        <v>72.554387882009578</v>
      </c>
      <c r="O5" s="4"/>
      <c r="Q5" s="27" t="s">
        <v>36</v>
      </c>
      <c r="R5" s="29">
        <f t="shared" si="1"/>
        <v>99451.591527089084</v>
      </c>
      <c r="S5" s="29">
        <f t="shared" si="2"/>
        <v>397130.59439760906</v>
      </c>
      <c r="T5" s="35">
        <f t="shared" si="3"/>
        <v>72.554387882009578</v>
      </c>
      <c r="U5" s="42">
        <v>0.96680194174873568</v>
      </c>
      <c r="V5" s="43">
        <f>1-U5</f>
        <v>3.3198058251264317E-2</v>
      </c>
      <c r="W5" s="29">
        <f t="shared" ref="W5:W22" si="11">S5*U5</f>
        <v>383946.629791438</v>
      </c>
      <c r="X5" s="29">
        <f t="shared" si="4"/>
        <v>6510153.0565995667</v>
      </c>
      <c r="Y5" s="35">
        <f t="shared" ref="Y5:Y22" si="12">X5/R5</f>
        <v>65.460521612932666</v>
      </c>
      <c r="Z5" s="36">
        <f t="shared" ref="Z5:Z22" si="13">T5-Y5</f>
        <v>7.0938662690769121</v>
      </c>
    </row>
    <row r="6" spans="1:26" s="2" customFormat="1" ht="14.4">
      <c r="A6" s="2">
        <v>3</v>
      </c>
      <c r="B6" s="1" t="s">
        <v>37</v>
      </c>
      <c r="C6" s="1">
        <v>5</v>
      </c>
      <c r="D6" s="66">
        <v>48964</v>
      </c>
      <c r="E6" s="64">
        <v>30</v>
      </c>
      <c r="F6" s="3">
        <f t="shared" si="5"/>
        <v>6.126950412547994E-4</v>
      </c>
      <c r="G6" s="2">
        <v>0.5</v>
      </c>
      <c r="H6" s="3">
        <f t="shared" si="6"/>
        <v>3.0587899426986684E-3</v>
      </c>
      <c r="I6" s="3">
        <f t="shared" si="7"/>
        <v>0.9969412100573013</v>
      </c>
      <c r="J6" s="5">
        <f t="shared" ref="J6:J22" si="14">I5*J5</f>
        <v>99170.019980944402</v>
      </c>
      <c r="K6" s="5">
        <f t="shared" si="8"/>
        <v>303.34025973493874</v>
      </c>
      <c r="L6" s="5">
        <f t="shared" si="9"/>
        <v>495091.74925538467</v>
      </c>
      <c r="M6" s="5">
        <f t="shared" si="0"/>
        <v>6818518.7527419897</v>
      </c>
      <c r="N6" s="33">
        <f t="shared" si="10"/>
        <v>68.755847322125916</v>
      </c>
      <c r="O6" s="4"/>
      <c r="Q6" s="27" t="s">
        <v>38</v>
      </c>
      <c r="R6" s="29">
        <f t="shared" si="1"/>
        <v>99170.019980944402</v>
      </c>
      <c r="S6" s="29">
        <f t="shared" si="2"/>
        <v>495091.74925538467</v>
      </c>
      <c r="T6" s="35">
        <f t="shared" si="3"/>
        <v>68.755847322125916</v>
      </c>
      <c r="U6" s="42">
        <v>0.96680194174873568</v>
      </c>
      <c r="V6" s="43">
        <f>1-U6</f>
        <v>3.3198058251264317E-2</v>
      </c>
      <c r="W6" s="29">
        <f t="shared" si="11"/>
        <v>478655.66452388407</v>
      </c>
      <c r="X6" s="29">
        <f t="shared" si="4"/>
        <v>6126206.4268081291</v>
      </c>
      <c r="Y6" s="35">
        <f t="shared" si="12"/>
        <v>61.774782620647699</v>
      </c>
      <c r="Z6" s="36">
        <f t="shared" si="13"/>
        <v>6.9810647014782177</v>
      </c>
    </row>
    <row r="7" spans="1:26" s="2" customFormat="1" ht="14.4">
      <c r="A7" s="2">
        <v>4</v>
      </c>
      <c r="B7" s="1" t="s">
        <v>39</v>
      </c>
      <c r="C7" s="1">
        <v>5</v>
      </c>
      <c r="D7" s="66">
        <v>51939</v>
      </c>
      <c r="E7" s="64">
        <v>35</v>
      </c>
      <c r="F7" s="3">
        <f t="shared" si="5"/>
        <v>6.7386742139817859E-4</v>
      </c>
      <c r="G7" s="2">
        <v>0.5</v>
      </c>
      <c r="H7" s="3">
        <f t="shared" si="6"/>
        <v>3.3636704371810514E-3</v>
      </c>
      <c r="I7" s="3">
        <f t="shared" si="7"/>
        <v>0.996636329562819</v>
      </c>
      <c r="J7" s="5">
        <f t="shared" si="14"/>
        <v>98866.679721209453</v>
      </c>
      <c r="K7" s="5">
        <f t="shared" si="8"/>
        <v>332.55492780047956</v>
      </c>
      <c r="L7" s="5">
        <f t="shared" si="9"/>
        <v>493502.01128654613</v>
      </c>
      <c r="M7" s="5">
        <f t="shared" si="0"/>
        <v>6323427.0034866054</v>
      </c>
      <c r="N7" s="33">
        <f t="shared" si="10"/>
        <v>63.959131846217623</v>
      </c>
      <c r="O7" s="4"/>
      <c r="Q7" s="27" t="s">
        <v>40</v>
      </c>
      <c r="R7" s="29">
        <f t="shared" si="1"/>
        <v>98866.679721209453</v>
      </c>
      <c r="S7" s="29">
        <f t="shared" si="2"/>
        <v>493502.01128654613</v>
      </c>
      <c r="T7" s="35">
        <f t="shared" si="3"/>
        <v>63.959131846217623</v>
      </c>
      <c r="U7" s="42">
        <v>0.96680194174873568</v>
      </c>
      <c r="V7" s="43">
        <f>1-U7</f>
        <v>3.3198058251264317E-2</v>
      </c>
      <c r="W7" s="29">
        <f t="shared" si="11"/>
        <v>477118.70276873925</v>
      </c>
      <c r="X7" s="29">
        <f t="shared" si="4"/>
        <v>5647550.7622842453</v>
      </c>
      <c r="Y7" s="35">
        <f t="shared" si="12"/>
        <v>57.122892952505012</v>
      </c>
      <c r="Z7" s="36">
        <f t="shared" si="13"/>
        <v>6.8362388937126113</v>
      </c>
    </row>
    <row r="8" spans="1:26" s="2" customFormat="1" ht="14.4">
      <c r="A8" s="2">
        <v>5</v>
      </c>
      <c r="B8" s="1" t="s">
        <v>41</v>
      </c>
      <c r="C8" s="1">
        <v>5</v>
      </c>
      <c r="D8" s="66">
        <v>59858</v>
      </c>
      <c r="E8" s="64">
        <v>96</v>
      </c>
      <c r="F8" s="3">
        <f t="shared" si="5"/>
        <v>1.6037956497043002E-3</v>
      </c>
      <c r="G8" s="2">
        <v>0.5</v>
      </c>
      <c r="H8" s="3">
        <f t="shared" si="6"/>
        <v>7.9869546407534357E-3</v>
      </c>
      <c r="I8" s="3">
        <f t="shared" si="7"/>
        <v>0.99201304535924661</v>
      </c>
      <c r="J8" s="5">
        <f t="shared" si="14"/>
        <v>98534.124793408977</v>
      </c>
      <c r="K8" s="5">
        <f t="shared" si="8"/>
        <v>786.987585291296</v>
      </c>
      <c r="L8" s="5">
        <f t="shared" si="9"/>
        <v>490703.15500381665</v>
      </c>
      <c r="M8" s="5">
        <f t="shared" si="0"/>
        <v>5829924.9922000589</v>
      </c>
      <c r="N8" s="33">
        <f t="shared" si="10"/>
        <v>59.16655782373202</v>
      </c>
      <c r="O8" s="4"/>
      <c r="Q8" s="27" t="s">
        <v>42</v>
      </c>
      <c r="R8" s="29">
        <f t="shared" si="1"/>
        <v>98534.124793408977</v>
      </c>
      <c r="S8" s="29">
        <f t="shared" si="2"/>
        <v>490703.15500381665</v>
      </c>
      <c r="T8" s="35">
        <f t="shared" si="3"/>
        <v>59.16655782373202</v>
      </c>
      <c r="U8" s="42">
        <v>0.96680194174873568</v>
      </c>
      <c r="V8" s="43">
        <f>1-U8</f>
        <v>3.3198058251264317E-2</v>
      </c>
      <c r="W8" s="29">
        <f t="shared" si="11"/>
        <v>474412.76307992078</v>
      </c>
      <c r="X8" s="29">
        <f t="shared" si="4"/>
        <v>5170432.059515506</v>
      </c>
      <c r="Y8" s="35">
        <f t="shared" si="12"/>
        <v>52.473516868963557</v>
      </c>
      <c r="Z8" s="36">
        <f t="shared" si="13"/>
        <v>6.6930409547684633</v>
      </c>
    </row>
    <row r="9" spans="1:26" s="2" customFormat="1" ht="14.4">
      <c r="A9" s="2">
        <v>6</v>
      </c>
      <c r="B9" s="1" t="s">
        <v>43</v>
      </c>
      <c r="C9" s="1">
        <v>5</v>
      </c>
      <c r="D9" s="66">
        <v>61262</v>
      </c>
      <c r="E9" s="64">
        <v>106</v>
      </c>
      <c r="F9" s="3">
        <f t="shared" si="5"/>
        <v>1.7302732525872483E-3</v>
      </c>
      <c r="G9" s="2">
        <v>0.5</v>
      </c>
      <c r="H9" s="3">
        <f t="shared" si="6"/>
        <v>8.6141043769402039E-3</v>
      </c>
      <c r="I9" s="3">
        <f t="shared" si="7"/>
        <v>0.99138589562305979</v>
      </c>
      <c r="J9" s="5">
        <f t="shared" si="14"/>
        <v>97747.137208117681</v>
      </c>
      <c r="K9" s="5">
        <f t="shared" si="8"/>
        <v>842.00404245782113</v>
      </c>
      <c r="L9" s="5">
        <f t="shared" si="9"/>
        <v>486630.67593444383</v>
      </c>
      <c r="M9" s="5">
        <f t="shared" si="0"/>
        <v>5339221.8371962421</v>
      </c>
      <c r="N9" s="33">
        <f t="shared" si="10"/>
        <v>54.622794996320685</v>
      </c>
      <c r="O9" s="4"/>
      <c r="Q9" s="27" t="s">
        <v>44</v>
      </c>
      <c r="R9" s="29">
        <f t="shared" si="1"/>
        <v>97747.137208117681</v>
      </c>
      <c r="S9" s="29">
        <f t="shared" si="2"/>
        <v>486630.67593444383</v>
      </c>
      <c r="T9" s="35">
        <f t="shared" si="3"/>
        <v>54.622794996320685</v>
      </c>
      <c r="U9" s="42">
        <v>0.9555940589531835</v>
      </c>
      <c r="V9" s="43">
        <f t="shared" ref="V9:V22" si="15">1-U9</f>
        <v>4.4405941046816499E-2</v>
      </c>
      <c r="W9" s="29">
        <f t="shared" si="11"/>
        <v>465021.38282732648</v>
      </c>
      <c r="X9" s="29">
        <f t="shared" si="4"/>
        <v>4696019.2964355852</v>
      </c>
      <c r="Y9" s="35">
        <f t="shared" si="12"/>
        <v>48.042525137458362</v>
      </c>
      <c r="Z9" s="36">
        <f t="shared" si="13"/>
        <v>6.580269858862323</v>
      </c>
    </row>
    <row r="10" spans="1:26" s="2" customFormat="1" ht="14.4">
      <c r="A10" s="2">
        <v>7</v>
      </c>
      <c r="B10" s="1" t="s">
        <v>45</v>
      </c>
      <c r="C10" s="1">
        <v>5</v>
      </c>
      <c r="D10" s="66">
        <v>58844</v>
      </c>
      <c r="E10" s="64">
        <v>161</v>
      </c>
      <c r="F10" s="3">
        <f t="shared" si="5"/>
        <v>2.7360478553463395E-3</v>
      </c>
      <c r="G10" s="2">
        <v>0.5</v>
      </c>
      <c r="H10" s="3">
        <f t="shared" si="6"/>
        <v>1.3587300515642274E-2</v>
      </c>
      <c r="I10" s="3">
        <f t="shared" si="7"/>
        <v>0.98641269948435772</v>
      </c>
      <c r="J10" s="5">
        <f t="shared" si="14"/>
        <v>96905.133165659863</v>
      </c>
      <c r="K10" s="5">
        <f t="shared" si="8"/>
        <v>1316.6791658301534</v>
      </c>
      <c r="L10" s="5">
        <f t="shared" si="9"/>
        <v>481233.96791372396</v>
      </c>
      <c r="M10" s="5">
        <f t="shared" si="0"/>
        <v>4852591.1612617979</v>
      </c>
      <c r="N10" s="33">
        <f t="shared" si="10"/>
        <v>50.075687455753929</v>
      </c>
      <c r="O10" s="4"/>
      <c r="Q10" s="27" t="s">
        <v>46</v>
      </c>
      <c r="R10" s="29">
        <f t="shared" si="1"/>
        <v>96905.133165659863</v>
      </c>
      <c r="S10" s="29">
        <f t="shared" si="2"/>
        <v>481233.96791372396</v>
      </c>
      <c r="T10" s="35">
        <f t="shared" si="3"/>
        <v>50.075687455753929</v>
      </c>
      <c r="U10" s="42">
        <v>0.96363095511775332</v>
      </c>
      <c r="V10" s="43">
        <f t="shared" si="15"/>
        <v>3.6369044882246682E-2</v>
      </c>
      <c r="W10" s="29">
        <f t="shared" si="11"/>
        <v>463731.94813580805</v>
      </c>
      <c r="X10" s="29">
        <f t="shared" si="4"/>
        <v>4230997.9136082586</v>
      </c>
      <c r="Y10" s="35">
        <f t="shared" si="12"/>
        <v>43.66123625644623</v>
      </c>
      <c r="Z10" s="36">
        <f t="shared" si="13"/>
        <v>6.4144511993076989</v>
      </c>
    </row>
    <row r="11" spans="1:26" s="2" customFormat="1" ht="14.4">
      <c r="A11" s="2">
        <v>8</v>
      </c>
      <c r="B11" s="1" t="s">
        <v>47</v>
      </c>
      <c r="C11" s="1">
        <v>5</v>
      </c>
      <c r="D11" s="66">
        <v>63101</v>
      </c>
      <c r="E11" s="64">
        <v>190</v>
      </c>
      <c r="F11" s="3">
        <f t="shared" si="5"/>
        <v>3.0110457837435223E-3</v>
      </c>
      <c r="G11" s="2">
        <v>0.5</v>
      </c>
      <c r="H11" s="3">
        <f t="shared" si="6"/>
        <v>1.4942745690197559E-2</v>
      </c>
      <c r="I11" s="3">
        <f t="shared" si="7"/>
        <v>0.9850572543098024</v>
      </c>
      <c r="J11" s="5">
        <f t="shared" si="14"/>
        <v>95588.453999829711</v>
      </c>
      <c r="K11" s="5">
        <f t="shared" si="8"/>
        <v>1428.3539590386031</v>
      </c>
      <c r="L11" s="5">
        <f t="shared" si="9"/>
        <v>474371.385101552</v>
      </c>
      <c r="M11" s="5">
        <f t="shared" si="0"/>
        <v>4371357.1933480743</v>
      </c>
      <c r="N11" s="33">
        <f t="shared" si="10"/>
        <v>45.73101677484879</v>
      </c>
      <c r="O11" s="4"/>
      <c r="Q11" s="27" t="s">
        <v>48</v>
      </c>
      <c r="R11" s="29">
        <f t="shared" si="1"/>
        <v>95588.453999829711</v>
      </c>
      <c r="S11" s="29">
        <f t="shared" si="2"/>
        <v>474371.385101552</v>
      </c>
      <c r="T11" s="35">
        <f t="shared" si="3"/>
        <v>45.73101677484879</v>
      </c>
      <c r="U11" s="42">
        <v>0.96005435016735896</v>
      </c>
      <c r="V11" s="43">
        <f t="shared" si="15"/>
        <v>3.9945649832641039E-2</v>
      </c>
      <c r="W11" s="29">
        <f t="shared" si="11"/>
        <v>455422.31186166051</v>
      </c>
      <c r="X11" s="29">
        <f t="shared" si="4"/>
        <v>3767265.9654724509</v>
      </c>
      <c r="Y11" s="35">
        <f t="shared" si="12"/>
        <v>39.411307619633249</v>
      </c>
      <c r="Z11" s="36">
        <f t="shared" si="13"/>
        <v>6.3197091552155413</v>
      </c>
    </row>
    <row r="12" spans="1:26" s="2" customFormat="1" ht="14.4">
      <c r="A12" s="2">
        <v>9</v>
      </c>
      <c r="B12" s="1" t="s">
        <v>49</v>
      </c>
      <c r="C12" s="1">
        <v>5</v>
      </c>
      <c r="D12" s="66">
        <v>68704</v>
      </c>
      <c r="E12" s="64">
        <v>275</v>
      </c>
      <c r="F12" s="3">
        <f t="shared" si="5"/>
        <v>4.0026781555659056E-3</v>
      </c>
      <c r="G12" s="2">
        <v>0.5</v>
      </c>
      <c r="H12" s="3">
        <f t="shared" si="6"/>
        <v>1.9815107037605469E-2</v>
      </c>
      <c r="I12" s="3">
        <f t="shared" si="7"/>
        <v>0.98018489296239453</v>
      </c>
      <c r="J12" s="5">
        <f t="shared" si="14"/>
        <v>94160.100040791105</v>
      </c>
      <c r="K12" s="5">
        <f t="shared" si="8"/>
        <v>1865.7924609799149</v>
      </c>
      <c r="L12" s="5">
        <f t="shared" si="9"/>
        <v>466136.01905150578</v>
      </c>
      <c r="M12" s="5">
        <f t="shared" si="0"/>
        <v>3896985.8082465227</v>
      </c>
      <c r="N12" s="33">
        <f t="shared" si="10"/>
        <v>41.386806158429195</v>
      </c>
      <c r="O12" s="4"/>
      <c r="Q12" s="27" t="s">
        <v>50</v>
      </c>
      <c r="R12" s="29">
        <f t="shared" si="1"/>
        <v>94160.100040791105</v>
      </c>
      <c r="S12" s="29">
        <f t="shared" si="2"/>
        <v>466136.01905150578</v>
      </c>
      <c r="T12" s="35">
        <f t="shared" si="3"/>
        <v>41.386806158429195</v>
      </c>
      <c r="U12" s="42">
        <v>0.94127750867207383</v>
      </c>
      <c r="V12" s="43">
        <f t="shared" si="15"/>
        <v>5.8722491327926174E-2</v>
      </c>
      <c r="W12" s="29">
        <f t="shared" si="11"/>
        <v>438763.35071511968</v>
      </c>
      <c r="X12" s="29">
        <f t="shared" si="4"/>
        <v>3311843.6536107906</v>
      </c>
      <c r="Y12" s="35">
        <f t="shared" si="12"/>
        <v>35.172473820398096</v>
      </c>
      <c r="Z12" s="36">
        <f t="shared" si="13"/>
        <v>6.2143323380310989</v>
      </c>
    </row>
    <row r="13" spans="1:26" s="2" customFormat="1" ht="14.4">
      <c r="A13" s="2">
        <v>10</v>
      </c>
      <c r="B13" s="1" t="s">
        <v>51</v>
      </c>
      <c r="C13" s="1">
        <v>5</v>
      </c>
      <c r="D13" s="66">
        <v>70465</v>
      </c>
      <c r="E13" s="64">
        <v>359</v>
      </c>
      <c r="F13" s="3">
        <f t="shared" si="5"/>
        <v>5.0947278790889096E-3</v>
      </c>
      <c r="G13" s="2">
        <v>0.5</v>
      </c>
      <c r="H13" s="3">
        <f t="shared" si="6"/>
        <v>2.5153266771763882E-2</v>
      </c>
      <c r="I13" s="3">
        <f t="shared" si="7"/>
        <v>0.97484673322823612</v>
      </c>
      <c r="J13" s="5">
        <f t="shared" si="14"/>
        <v>92294.307579811197</v>
      </c>
      <c r="K13" s="5">
        <f t="shared" si="8"/>
        <v>2321.5033400702205</v>
      </c>
      <c r="L13" s="5">
        <f t="shared" si="9"/>
        <v>455667.77954888041</v>
      </c>
      <c r="M13" s="5">
        <f t="shared" si="0"/>
        <v>3430849.789195017</v>
      </c>
      <c r="N13" s="33">
        <f t="shared" si="10"/>
        <v>37.172929503027049</v>
      </c>
      <c r="O13" s="4"/>
      <c r="Q13" s="27" t="s">
        <v>52</v>
      </c>
      <c r="R13" s="29">
        <f t="shared" si="1"/>
        <v>92294.307579811197</v>
      </c>
      <c r="S13" s="29">
        <f t="shared" si="2"/>
        <v>455667.77954888041</v>
      </c>
      <c r="T13" s="35">
        <f t="shared" si="3"/>
        <v>37.172929503027049</v>
      </c>
      <c r="U13" s="42">
        <v>0.95386474178345915</v>
      </c>
      <c r="V13" s="43">
        <f t="shared" si="15"/>
        <v>4.6135258216540853E-2</v>
      </c>
      <c r="W13" s="29">
        <f t="shared" si="11"/>
        <v>434645.42887843499</v>
      </c>
      <c r="X13" s="29">
        <f t="shared" si="4"/>
        <v>2873080.3028956708</v>
      </c>
      <c r="Y13" s="35">
        <f t="shared" si="12"/>
        <v>31.129550437454487</v>
      </c>
      <c r="Z13" s="36">
        <f t="shared" si="13"/>
        <v>6.0433790655725623</v>
      </c>
    </row>
    <row r="14" spans="1:26" s="2" customFormat="1" ht="14.4">
      <c r="A14" s="2">
        <v>11</v>
      </c>
      <c r="B14" s="1" t="s">
        <v>53</v>
      </c>
      <c r="C14" s="1">
        <v>5</v>
      </c>
      <c r="D14" s="66">
        <v>65121</v>
      </c>
      <c r="E14" s="64">
        <v>434</v>
      </c>
      <c r="F14" s="3">
        <f t="shared" si="5"/>
        <v>6.6645168225303664E-3</v>
      </c>
      <c r="G14" s="2">
        <v>0.5</v>
      </c>
      <c r="H14" s="3">
        <f t="shared" si="6"/>
        <v>3.277648551490802E-2</v>
      </c>
      <c r="I14" s="3">
        <f t="shared" si="7"/>
        <v>0.96722351448509203</v>
      </c>
      <c r="J14" s="5">
        <f t="shared" si="14"/>
        <v>89972.804239740974</v>
      </c>
      <c r="K14" s="5">
        <f t="shared" si="8"/>
        <v>2948.9923148995249</v>
      </c>
      <c r="L14" s="5">
        <f t="shared" si="9"/>
        <v>442491.54041145608</v>
      </c>
      <c r="M14" s="5">
        <f t="shared" si="0"/>
        <v>2975182.0096461363</v>
      </c>
      <c r="N14" s="33">
        <f t="shared" si="10"/>
        <v>33.067570081715857</v>
      </c>
      <c r="O14" s="4"/>
      <c r="Q14" s="27" t="s">
        <v>54</v>
      </c>
      <c r="R14" s="29">
        <f t="shared" si="1"/>
        <v>89972.804239740974</v>
      </c>
      <c r="S14" s="29">
        <f t="shared" si="2"/>
        <v>442491.54041145608</v>
      </c>
      <c r="T14" s="35">
        <f t="shared" si="3"/>
        <v>33.067570081715857</v>
      </c>
      <c r="U14" s="42">
        <v>0.94210046609890041</v>
      </c>
      <c r="V14" s="43">
        <f t="shared" si="15"/>
        <v>5.7899533901099587E-2</v>
      </c>
      <c r="W14" s="29">
        <f t="shared" si="11"/>
        <v>416871.48646645318</v>
      </c>
      <c r="X14" s="29">
        <f t="shared" si="4"/>
        <v>2438434.8740172358</v>
      </c>
      <c r="Y14" s="35">
        <f t="shared" si="12"/>
        <v>27.101910345261636</v>
      </c>
      <c r="Z14" s="36">
        <f t="shared" si="13"/>
        <v>5.9656597364542208</v>
      </c>
    </row>
    <row r="15" spans="1:26" s="2" customFormat="1" ht="14.4">
      <c r="A15" s="2">
        <v>12</v>
      </c>
      <c r="B15" s="1" t="s">
        <v>55</v>
      </c>
      <c r="C15" s="1">
        <v>5</v>
      </c>
      <c r="D15" s="66">
        <v>53589</v>
      </c>
      <c r="E15" s="64">
        <v>463</v>
      </c>
      <c r="F15" s="3">
        <f t="shared" si="5"/>
        <v>8.6398328015077717E-3</v>
      </c>
      <c r="G15" s="2">
        <v>0.5</v>
      </c>
      <c r="H15" s="3">
        <f t="shared" si="6"/>
        <v>4.2285808225183345E-2</v>
      </c>
      <c r="I15" s="3">
        <f t="shared" si="7"/>
        <v>0.95771419177481665</v>
      </c>
      <c r="J15" s="5">
        <f t="shared" si="14"/>
        <v>87023.811924841459</v>
      </c>
      <c r="K15" s="5">
        <f t="shared" si="8"/>
        <v>3679.8722220782693</v>
      </c>
      <c r="L15" s="5">
        <f t="shared" si="9"/>
        <v>425919.37906901166</v>
      </c>
      <c r="M15" s="5">
        <f t="shared" si="0"/>
        <v>2532690.4692346803</v>
      </c>
      <c r="N15" s="33">
        <f t="shared" si="10"/>
        <v>29.103419089732025</v>
      </c>
      <c r="O15" s="4"/>
      <c r="Q15" s="27" t="s">
        <v>56</v>
      </c>
      <c r="R15" s="29">
        <f t="shared" si="1"/>
        <v>87023.811924841459</v>
      </c>
      <c r="S15" s="29">
        <f t="shared" si="2"/>
        <v>425919.37906901166</v>
      </c>
      <c r="T15" s="35">
        <f t="shared" si="3"/>
        <v>29.103419089732025</v>
      </c>
      <c r="U15" s="42">
        <v>0.91645683631107144</v>
      </c>
      <c r="V15" s="43">
        <f t="shared" si="15"/>
        <v>8.3543163688928557E-2</v>
      </c>
      <c r="W15" s="29">
        <f t="shared" si="11"/>
        <v>390336.72666516242</v>
      </c>
      <c r="X15" s="29">
        <f t="shared" si="4"/>
        <v>2021563.3875507829</v>
      </c>
      <c r="Y15" s="35">
        <f t="shared" si="12"/>
        <v>23.230002718068889</v>
      </c>
      <c r="Z15" s="36">
        <f t="shared" si="13"/>
        <v>5.8734163716631365</v>
      </c>
    </row>
    <row r="16" spans="1:26" s="2" customFormat="1" ht="14.4">
      <c r="A16" s="2">
        <v>13</v>
      </c>
      <c r="B16" s="1" t="s">
        <v>57</v>
      </c>
      <c r="C16" s="1">
        <v>5</v>
      </c>
      <c r="D16" s="66">
        <v>42664</v>
      </c>
      <c r="E16" s="64">
        <v>518</v>
      </c>
      <c r="F16" s="3">
        <f t="shared" si="5"/>
        <v>1.2141383836489781E-2</v>
      </c>
      <c r="G16" s="2">
        <v>0.5</v>
      </c>
      <c r="H16" s="3">
        <f t="shared" si="6"/>
        <v>5.8918537728337765E-2</v>
      </c>
      <c r="I16" s="3">
        <f t="shared" si="7"/>
        <v>0.94108146227166223</v>
      </c>
      <c r="J16" s="5">
        <f t="shared" si="14"/>
        <v>83343.939702763193</v>
      </c>
      <c r="K16" s="5">
        <f t="shared" si="8"/>
        <v>4910.5030558055614</v>
      </c>
      <c r="L16" s="5">
        <f t="shared" si="9"/>
        <v>404443.44087430212</v>
      </c>
      <c r="M16" s="5">
        <f t="shared" si="0"/>
        <v>2106771.0901656686</v>
      </c>
      <c r="N16" s="33">
        <f t="shared" si="10"/>
        <v>25.27803578375622</v>
      </c>
      <c r="O16" s="4"/>
      <c r="Q16" s="27" t="s">
        <v>58</v>
      </c>
      <c r="R16" s="29">
        <f t="shared" si="1"/>
        <v>83343.939702763193</v>
      </c>
      <c r="S16" s="29">
        <f t="shared" si="2"/>
        <v>404443.44087430212</v>
      </c>
      <c r="T16" s="35">
        <f t="shared" si="3"/>
        <v>25.27803578375622</v>
      </c>
      <c r="U16" s="42">
        <v>0.8859396016463057</v>
      </c>
      <c r="V16" s="43">
        <f t="shared" si="15"/>
        <v>0.1140603983536943</v>
      </c>
      <c r="W16" s="29">
        <f t="shared" si="11"/>
        <v>358312.46089664043</v>
      </c>
      <c r="X16" s="29">
        <f t="shared" si="4"/>
        <v>1631226.6608856204</v>
      </c>
      <c r="Y16" s="35">
        <f t="shared" si="12"/>
        <v>19.572228847150821</v>
      </c>
      <c r="Z16" s="36">
        <f t="shared" si="13"/>
        <v>5.7058069366053985</v>
      </c>
    </row>
    <row r="17" spans="1:26" s="2" customFormat="1" ht="14.4">
      <c r="A17" s="2">
        <v>14</v>
      </c>
      <c r="B17" s="1" t="s">
        <v>59</v>
      </c>
      <c r="C17" s="1">
        <v>5</v>
      </c>
      <c r="D17" s="66">
        <v>32477</v>
      </c>
      <c r="E17" s="64">
        <v>585</v>
      </c>
      <c r="F17" s="3">
        <f t="shared" si="5"/>
        <v>1.8012747482834005E-2</v>
      </c>
      <c r="G17" s="2">
        <v>0.5</v>
      </c>
      <c r="H17" s="3">
        <f t="shared" si="6"/>
        <v>8.6182766393140736E-2</v>
      </c>
      <c r="I17" s="3">
        <f t="shared" si="7"/>
        <v>0.91381723360685929</v>
      </c>
      <c r="J17" s="5">
        <f t="shared" si="14"/>
        <v>78433.436646957634</v>
      </c>
      <c r="K17" s="5">
        <f t="shared" si="8"/>
        <v>6759.6105479559537</v>
      </c>
      <c r="L17" s="5">
        <f t="shared" si="9"/>
        <v>375268.15686489834</v>
      </c>
      <c r="M17" s="5">
        <f t="shared" si="0"/>
        <v>1702327.6492913666</v>
      </c>
      <c r="N17" s="33">
        <f t="shared" si="10"/>
        <v>21.704106336100452</v>
      </c>
      <c r="O17" s="4"/>
      <c r="Q17" s="27" t="s">
        <v>60</v>
      </c>
      <c r="R17" s="29">
        <f t="shared" si="1"/>
        <v>78433.436646957634</v>
      </c>
      <c r="S17" s="29">
        <f t="shared" si="2"/>
        <v>375268.15686489834</v>
      </c>
      <c r="T17" s="35">
        <f t="shared" si="3"/>
        <v>21.704106336100452</v>
      </c>
      <c r="U17" s="42">
        <v>0.85631920960893304</v>
      </c>
      <c r="V17" s="43">
        <f t="shared" si="15"/>
        <v>0.14368079039106696</v>
      </c>
      <c r="W17" s="29">
        <f t="shared" si="11"/>
        <v>321349.33147795085</v>
      </c>
      <c r="X17" s="29">
        <f t="shared" si="4"/>
        <v>1272914.1999889798</v>
      </c>
      <c r="Y17" s="35">
        <f t="shared" si="12"/>
        <v>16.229228941205079</v>
      </c>
      <c r="Z17" s="36">
        <f t="shared" si="13"/>
        <v>5.4748773948953726</v>
      </c>
    </row>
    <row r="18" spans="1:26" s="2" customFormat="1" ht="14.4">
      <c r="A18" s="2">
        <v>15</v>
      </c>
      <c r="B18" s="1" t="s">
        <v>61</v>
      </c>
      <c r="C18" s="1">
        <v>5</v>
      </c>
      <c r="D18" s="66">
        <v>23913</v>
      </c>
      <c r="E18" s="64">
        <v>648</v>
      </c>
      <c r="F18" s="3">
        <f t="shared" si="5"/>
        <v>2.7098231087692888E-2</v>
      </c>
      <c r="G18" s="2">
        <v>0.5</v>
      </c>
      <c r="H18" s="3">
        <f t="shared" si="6"/>
        <v>0.12689460697920338</v>
      </c>
      <c r="I18" s="3">
        <f t="shared" si="7"/>
        <v>0.87310539302079659</v>
      </c>
      <c r="J18" s="5">
        <f t="shared" si="14"/>
        <v>71673.826099001686</v>
      </c>
      <c r="K18" s="5">
        <f t="shared" si="8"/>
        <v>9095.0219935285877</v>
      </c>
      <c r="L18" s="5">
        <f t="shared" si="9"/>
        <v>335631.57551118697</v>
      </c>
      <c r="M18" s="5">
        <f t="shared" si="0"/>
        <v>1327059.4924264683</v>
      </c>
      <c r="N18" s="33">
        <f t="shared" si="10"/>
        <v>18.515259539701791</v>
      </c>
      <c r="O18" s="4"/>
      <c r="Q18" s="27" t="s">
        <v>62</v>
      </c>
      <c r="R18" s="29">
        <f t="shared" si="1"/>
        <v>71673.826099001686</v>
      </c>
      <c r="S18" s="29">
        <f t="shared" si="2"/>
        <v>335631.57551118697</v>
      </c>
      <c r="T18" s="35">
        <f t="shared" si="3"/>
        <v>18.515259539701791</v>
      </c>
      <c r="U18" s="42">
        <v>0.77613843304153718</v>
      </c>
      <c r="V18" s="43">
        <f t="shared" si="15"/>
        <v>0.22386156695846282</v>
      </c>
      <c r="W18" s="29">
        <f t="shared" si="11"/>
        <v>260496.56509651503</v>
      </c>
      <c r="X18" s="29">
        <f t="shared" si="4"/>
        <v>951564.86851102905</v>
      </c>
      <c r="Y18" s="35">
        <f t="shared" si="12"/>
        <v>13.276323035924587</v>
      </c>
      <c r="Z18" s="36">
        <f t="shared" si="13"/>
        <v>5.2389365037772038</v>
      </c>
    </row>
    <row r="19" spans="1:26" s="2" customFormat="1" ht="14.4">
      <c r="A19" s="2">
        <v>16</v>
      </c>
      <c r="B19" s="1" t="s">
        <v>63</v>
      </c>
      <c r="C19" s="1">
        <v>5</v>
      </c>
      <c r="D19" s="66">
        <v>15639</v>
      </c>
      <c r="E19" s="64">
        <v>580</v>
      </c>
      <c r="F19" s="3">
        <f t="shared" si="5"/>
        <v>3.7086770253852548E-2</v>
      </c>
      <c r="G19" s="2">
        <v>0.5</v>
      </c>
      <c r="H19" s="3">
        <f t="shared" si="6"/>
        <v>0.16969980689332317</v>
      </c>
      <c r="I19" s="3">
        <f t="shared" si="7"/>
        <v>0.8303001931066768</v>
      </c>
      <c r="J19" s="5">
        <f t="shared" si="14"/>
        <v>62578.804105473093</v>
      </c>
      <c r="K19" s="5">
        <f t="shared" si="8"/>
        <v>10619.610972313883</v>
      </c>
      <c r="L19" s="5">
        <f t="shared" si="9"/>
        <v>286344.99309658073</v>
      </c>
      <c r="M19" s="5">
        <f t="shared" si="0"/>
        <v>991427.91691528133</v>
      </c>
      <c r="N19" s="33">
        <f t="shared" si="10"/>
        <v>15.842870938285825</v>
      </c>
      <c r="O19" s="4"/>
      <c r="Q19" s="27" t="s">
        <v>64</v>
      </c>
      <c r="R19" s="29">
        <f t="shared" si="1"/>
        <v>62578.804105473093</v>
      </c>
      <c r="S19" s="29">
        <f t="shared" si="2"/>
        <v>286344.99309658073</v>
      </c>
      <c r="T19" s="35">
        <f t="shared" si="3"/>
        <v>15.842870938285825</v>
      </c>
      <c r="U19" s="42">
        <v>0.73716277889453141</v>
      </c>
      <c r="V19" s="43">
        <f t="shared" si="15"/>
        <v>0.26283722110546859</v>
      </c>
      <c r="W19" s="29">
        <f t="shared" si="11"/>
        <v>211082.87083361085</v>
      </c>
      <c r="X19" s="29">
        <f t="shared" si="4"/>
        <v>691068.30341451406</v>
      </c>
      <c r="Y19" s="35">
        <f t="shared" si="12"/>
        <v>11.043168901881808</v>
      </c>
      <c r="Z19" s="36">
        <f t="shared" si="13"/>
        <v>4.7997020364040175</v>
      </c>
    </row>
    <row r="20" spans="1:26" s="2" customFormat="1" ht="14.4">
      <c r="A20" s="2">
        <v>17</v>
      </c>
      <c r="B20" s="1" t="s">
        <v>65</v>
      </c>
      <c r="C20" s="1">
        <v>5</v>
      </c>
      <c r="D20" s="66">
        <v>9789</v>
      </c>
      <c r="E20" s="64">
        <v>519</v>
      </c>
      <c r="F20" s="3">
        <f t="shared" si="5"/>
        <v>5.3018694452957399E-2</v>
      </c>
      <c r="G20" s="2">
        <v>0.5</v>
      </c>
      <c r="H20" s="3">
        <f t="shared" si="6"/>
        <v>0.23406846164253817</v>
      </c>
      <c r="I20" s="3">
        <f t="shared" si="7"/>
        <v>0.76593153835746186</v>
      </c>
      <c r="J20" s="5">
        <f t="shared" si="14"/>
        <v>51959.193133159206</v>
      </c>
      <c r="K20" s="5">
        <f t="shared" si="8"/>
        <v>12162.008404866108</v>
      </c>
      <c r="L20" s="5">
        <f t="shared" si="9"/>
        <v>229390.94465363075</v>
      </c>
      <c r="M20" s="5">
        <f t="shared" si="0"/>
        <v>705082.9238187006</v>
      </c>
      <c r="N20" s="33">
        <f t="shared" si="10"/>
        <v>13.569935969015891</v>
      </c>
      <c r="O20" s="4"/>
      <c r="Q20" s="27" t="s">
        <v>66</v>
      </c>
      <c r="R20" s="29">
        <f t="shared" si="1"/>
        <v>51959.193133159206</v>
      </c>
      <c r="S20" s="29">
        <f t="shared" si="2"/>
        <v>229390.94465363075</v>
      </c>
      <c r="T20" s="35">
        <f t="shared" si="3"/>
        <v>13.569935969015891</v>
      </c>
      <c r="U20" s="42">
        <v>0.7271372759570951</v>
      </c>
      <c r="V20" s="43">
        <f t="shared" si="15"/>
        <v>0.2728627240429049</v>
      </c>
      <c r="W20" s="29">
        <f t="shared" si="11"/>
        <v>166798.70662466582</v>
      </c>
      <c r="X20" s="29">
        <f t="shared" si="4"/>
        <v>479985.43258090323</v>
      </c>
      <c r="Y20" s="35">
        <f t="shared" si="12"/>
        <v>9.237738379632134</v>
      </c>
      <c r="Z20" s="36">
        <f t="shared" si="13"/>
        <v>4.3321975893837568</v>
      </c>
    </row>
    <row r="21" spans="1:26" s="2" customFormat="1" ht="14.4">
      <c r="A21" s="2">
        <v>18</v>
      </c>
      <c r="B21" s="1" t="s">
        <v>67</v>
      </c>
      <c r="C21" s="1">
        <v>5</v>
      </c>
      <c r="D21" s="66">
        <v>5589</v>
      </c>
      <c r="E21" s="64">
        <v>454</v>
      </c>
      <c r="F21" s="3">
        <f t="shared" si="5"/>
        <v>8.1230989443549825E-2</v>
      </c>
      <c r="G21" s="2">
        <v>0.5</v>
      </c>
      <c r="H21" s="3">
        <f t="shared" si="6"/>
        <v>0.33759666864961335</v>
      </c>
      <c r="I21" s="3">
        <f t="shared" si="7"/>
        <v>0.66240333135038665</v>
      </c>
      <c r="J21" s="5">
        <f t="shared" si="14"/>
        <v>39797.184728293098</v>
      </c>
      <c r="K21" s="5">
        <f t="shared" si="8"/>
        <v>13435.396985905018</v>
      </c>
      <c r="L21" s="5">
        <f t="shared" si="9"/>
        <v>165397.43117670293</v>
      </c>
      <c r="M21" s="5">
        <f>L21+M22</f>
        <v>475691.97916506988</v>
      </c>
      <c r="N21" s="33">
        <f t="shared" si="10"/>
        <v>11.95290527238941</v>
      </c>
      <c r="O21" s="4"/>
      <c r="Q21" s="27" t="s">
        <v>68</v>
      </c>
      <c r="R21" s="29">
        <f t="shared" si="1"/>
        <v>39797.184728293098</v>
      </c>
      <c r="S21" s="29">
        <f t="shared" si="2"/>
        <v>165397.43117670293</v>
      </c>
      <c r="T21" s="35">
        <f t="shared" si="3"/>
        <v>11.95290527238941</v>
      </c>
      <c r="U21" s="42">
        <v>0.68635947845240242</v>
      </c>
      <c r="V21" s="43">
        <f t="shared" si="15"/>
        <v>0.31364052154759758</v>
      </c>
      <c r="W21" s="29">
        <f t="shared" si="11"/>
        <v>113522.09459980894</v>
      </c>
      <c r="X21" s="29">
        <f>X22+W21</f>
        <v>313186.72595623741</v>
      </c>
      <c r="Y21" s="35">
        <f t="shared" si="12"/>
        <v>7.8695698727046617</v>
      </c>
      <c r="Z21" s="36">
        <f t="shared" si="13"/>
        <v>4.0833353996847483</v>
      </c>
    </row>
    <row r="22" spans="1:26" s="2" customFormat="1" ht="14.4">
      <c r="A22" s="12">
        <v>19</v>
      </c>
      <c r="B22" s="13" t="s">
        <v>69</v>
      </c>
      <c r="C22" s="12"/>
      <c r="D22" s="67">
        <v>4567</v>
      </c>
      <c r="E22" s="65">
        <v>388</v>
      </c>
      <c r="F22" s="17">
        <f t="shared" si="5"/>
        <v>8.4957302386687097E-2</v>
      </c>
      <c r="G22" s="12"/>
      <c r="H22" s="17">
        <v>1</v>
      </c>
      <c r="I22" s="17">
        <f t="shared" si="7"/>
        <v>0</v>
      </c>
      <c r="J22" s="21">
        <f t="shared" si="14"/>
        <v>26361.787742388078</v>
      </c>
      <c r="K22" s="21">
        <f t="shared" si="8"/>
        <v>26361.787742388078</v>
      </c>
      <c r="L22" s="21">
        <f>K22/F22</f>
        <v>310294.54798836692</v>
      </c>
      <c r="M22" s="21">
        <f>L22</f>
        <v>310294.54798836692</v>
      </c>
      <c r="N22" s="34">
        <f t="shared" si="10"/>
        <v>11.770618556701033</v>
      </c>
      <c r="O22" s="4"/>
      <c r="Q22" s="30" t="s">
        <v>69</v>
      </c>
      <c r="R22" s="31">
        <f t="shared" si="1"/>
        <v>26361.787742388078</v>
      </c>
      <c r="S22" s="31">
        <f t="shared" si="2"/>
        <v>310294.54798836692</v>
      </c>
      <c r="T22" s="38">
        <f t="shared" si="3"/>
        <v>11.770618556701033</v>
      </c>
      <c r="U22" s="44">
        <v>0.64346806172022719</v>
      </c>
      <c r="V22" s="45">
        <f t="shared" si="15"/>
        <v>0.35653193827977281</v>
      </c>
      <c r="W22" s="31">
        <f t="shared" si="11"/>
        <v>199664.63135642849</v>
      </c>
      <c r="X22" s="31">
        <f>W22</f>
        <v>199664.63135642849</v>
      </c>
      <c r="Y22" s="38">
        <f t="shared" si="12"/>
        <v>7.5740171079285519</v>
      </c>
      <c r="Z22" s="37">
        <f t="shared" si="13"/>
        <v>4.1966014487724808</v>
      </c>
    </row>
    <row r="23" spans="1:26" s="2" customFormat="1" ht="13.2">
      <c r="B23" s="2" t="s">
        <v>70</v>
      </c>
      <c r="D23" s="25">
        <f>SUM(D4:D22)</f>
        <v>783285</v>
      </c>
      <c r="E23" s="25">
        <f>SUM(E4:E22)</f>
        <v>5916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6">
        <v>8252</v>
      </c>
      <c r="E29" s="64">
        <v>36</v>
      </c>
      <c r="F29" s="3">
        <f>E29/D29</f>
        <v>4.362578768783325E-3</v>
      </c>
      <c r="G29" s="2">
        <v>0.3</v>
      </c>
      <c r="H29" s="18">
        <f>C29*F29/(1+(1-G29)*C29*F29)</f>
        <v>4.3492968636737054E-3</v>
      </c>
      <c r="I29" s="18">
        <f>1-H29</f>
        <v>0.99565070313632631</v>
      </c>
      <c r="J29" s="19">
        <v>100000</v>
      </c>
      <c r="K29" s="20">
        <f>J29*H29</f>
        <v>434.92968636737055</v>
      </c>
      <c r="L29" s="20">
        <f>C29*(J30+G29*K29)</f>
        <v>99695.549219542838</v>
      </c>
      <c r="M29" s="5">
        <f t="shared" ref="M29:M45" si="16">L29+M30</f>
        <v>8004027.9669304434</v>
      </c>
      <c r="N29" s="32">
        <f>M29/J29</f>
        <v>80.040279669304439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99695.549219542838</v>
      </c>
      <c r="T29" s="35">
        <f t="shared" ref="T29:T47" si="19">N29</f>
        <v>80.040279669304439</v>
      </c>
      <c r="U29" s="42">
        <v>0.95864674002964168</v>
      </c>
      <c r="V29" s="43">
        <f>1-U29</f>
        <v>4.1353259970358325E-2</v>
      </c>
      <c r="W29" s="29">
        <f>S29*U29</f>
        <v>95572.813254779423</v>
      </c>
      <c r="X29" s="29">
        <f t="shared" ref="X29:X45" si="20">X30+W29</f>
        <v>7056321.1087962119</v>
      </c>
      <c r="Y29" s="40">
        <f>X29/R29</f>
        <v>70.563211087962117</v>
      </c>
      <c r="Z29" s="36">
        <f>T29-Y29</f>
        <v>9.4770685813423228</v>
      </c>
    </row>
    <row r="30" spans="1:26" s="2" customFormat="1" ht="14.4">
      <c r="A30" s="2">
        <v>2</v>
      </c>
      <c r="B30" s="1" t="s">
        <v>35</v>
      </c>
      <c r="C30" s="1">
        <v>4</v>
      </c>
      <c r="D30" s="66">
        <v>36609</v>
      </c>
      <c r="E30" s="64">
        <v>10</v>
      </c>
      <c r="F30" s="3">
        <f t="shared" ref="F30:F47" si="21">E30/D30</f>
        <v>2.7315687399273402E-4</v>
      </c>
      <c r="G30" s="2">
        <v>0.4</v>
      </c>
      <c r="H30" s="3">
        <f t="shared" ref="H30:H46" si="22">C30*F30/(1+(1-G30)*C30*F30)</f>
        <v>1.0919116643463543E-3</v>
      </c>
      <c r="I30" s="3">
        <f t="shared" ref="I30:I47" si="23">1-H30</f>
        <v>0.9989080883356537</v>
      </c>
      <c r="J30" s="5">
        <f>I29*J29</f>
        <v>99565.070313632634</v>
      </c>
      <c r="K30" s="5">
        <f t="shared" ref="K30:K47" si="24">J30*H30</f>
        <v>108.71626163692039</v>
      </c>
      <c r="L30" s="5">
        <f t="shared" ref="L30:L46" si="25">C30*(J31+G30*K30)</f>
        <v>397999.36222660192</v>
      </c>
      <c r="M30" s="5">
        <f t="shared" si="16"/>
        <v>7904332.4177109003</v>
      </c>
      <c r="N30" s="33">
        <f t="shared" ref="N30:N47" si="26">M30/J30</f>
        <v>79.388608804393371</v>
      </c>
      <c r="O30" s="4"/>
      <c r="Q30" s="27" t="s">
        <v>36</v>
      </c>
      <c r="R30" s="29">
        <f t="shared" si="17"/>
        <v>99565.070313632634</v>
      </c>
      <c r="S30" s="29">
        <f t="shared" si="18"/>
        <v>397999.36222660192</v>
      </c>
      <c r="T30" s="35">
        <f t="shared" si="19"/>
        <v>79.388608804393371</v>
      </c>
      <c r="U30" s="42">
        <v>0.95864674002964168</v>
      </c>
      <c r="V30" s="43">
        <f>1-U30</f>
        <v>4.1353259970358325E-2</v>
      </c>
      <c r="W30" s="29">
        <f t="shared" ref="W30:W47" si="27">S30*U30</f>
        <v>381540.79113240843</v>
      </c>
      <c r="X30" s="29">
        <f t="shared" si="20"/>
        <v>6960748.2955414327</v>
      </c>
      <c r="Y30" s="35">
        <f t="shared" ref="Y30:Y47" si="28">X30/R30</f>
        <v>69.91154903637279</v>
      </c>
      <c r="Z30" s="36">
        <f t="shared" ref="Z30:Z47" si="29">T30-Y30</f>
        <v>9.477059768020581</v>
      </c>
    </row>
    <row r="31" spans="1:26" s="2" customFormat="1" ht="14.4">
      <c r="A31" s="2">
        <v>3</v>
      </c>
      <c r="B31" s="1" t="s">
        <v>37</v>
      </c>
      <c r="C31" s="1">
        <v>5</v>
      </c>
      <c r="D31" s="66">
        <v>46748</v>
      </c>
      <c r="E31" s="64">
        <v>12</v>
      </c>
      <c r="F31" s="3">
        <f t="shared" si="21"/>
        <v>2.5669547360314881E-4</v>
      </c>
      <c r="G31" s="2">
        <v>0.5</v>
      </c>
      <c r="H31" s="3">
        <f t="shared" si="22"/>
        <v>1.2826542391722606E-3</v>
      </c>
      <c r="I31" s="3">
        <f t="shared" si="23"/>
        <v>0.99871734576082771</v>
      </c>
      <c r="J31" s="5">
        <f t="shared" ref="J31:J47" si="30">I30*J30</f>
        <v>99456.354051995717</v>
      </c>
      <c r="K31" s="5">
        <f t="shared" si="24"/>
        <v>127.56811413740954</v>
      </c>
      <c r="L31" s="5">
        <f t="shared" si="25"/>
        <v>496962.84997463512</v>
      </c>
      <c r="M31" s="5">
        <f t="shared" si="16"/>
        <v>7506333.0554842986</v>
      </c>
      <c r="N31" s="33">
        <f t="shared" si="26"/>
        <v>75.473639940189173</v>
      </c>
      <c r="O31" s="4"/>
      <c r="Q31" s="27" t="s">
        <v>38</v>
      </c>
      <c r="R31" s="29">
        <f t="shared" si="17"/>
        <v>99456.354051995717</v>
      </c>
      <c r="S31" s="29">
        <f t="shared" si="18"/>
        <v>496962.84997463512</v>
      </c>
      <c r="T31" s="35">
        <f t="shared" si="19"/>
        <v>75.473639940189173</v>
      </c>
      <c r="U31" s="42">
        <v>0.95864674002964168</v>
      </c>
      <c r="V31" s="43">
        <f>1-U31</f>
        <v>4.1353259970358325E-2</v>
      </c>
      <c r="W31" s="29">
        <f t="shared" si="27"/>
        <v>476411.81604402384</v>
      </c>
      <c r="X31" s="29">
        <f t="shared" si="20"/>
        <v>6579207.5044090245</v>
      </c>
      <c r="Y31" s="35">
        <f t="shared" si="28"/>
        <v>66.151706113914244</v>
      </c>
      <c r="Z31" s="36">
        <f t="shared" si="29"/>
        <v>9.3219338262749289</v>
      </c>
    </row>
    <row r="32" spans="1:26" s="2" customFormat="1" ht="14.4">
      <c r="A32" s="2">
        <v>4</v>
      </c>
      <c r="B32" s="1" t="s">
        <v>39</v>
      </c>
      <c r="C32" s="1">
        <v>5</v>
      </c>
      <c r="D32" s="66">
        <v>49305</v>
      </c>
      <c r="E32" s="64">
        <v>22</v>
      </c>
      <c r="F32" s="3">
        <f t="shared" si="21"/>
        <v>4.4620221072913497E-4</v>
      </c>
      <c r="G32" s="2">
        <v>0.5</v>
      </c>
      <c r="H32" s="3">
        <f t="shared" si="22"/>
        <v>2.2285251215559158E-3</v>
      </c>
      <c r="I32" s="3">
        <f t="shared" si="23"/>
        <v>0.99777147487844409</v>
      </c>
      <c r="J32" s="5">
        <f t="shared" si="30"/>
        <v>99328.785937858309</v>
      </c>
      <c r="K32" s="5">
        <f t="shared" si="24"/>
        <v>221.35669475616723</v>
      </c>
      <c r="L32" s="5">
        <f t="shared" si="25"/>
        <v>496090.53795240115</v>
      </c>
      <c r="M32" s="5">
        <f t="shared" si="16"/>
        <v>7009370.2055096636</v>
      </c>
      <c r="N32" s="33">
        <f t="shared" si="26"/>
        <v>70.567360099365743</v>
      </c>
      <c r="O32" s="4"/>
      <c r="Q32" s="27" t="s">
        <v>40</v>
      </c>
      <c r="R32" s="29">
        <f t="shared" si="17"/>
        <v>99328.785937858309</v>
      </c>
      <c r="S32" s="29">
        <f t="shared" si="18"/>
        <v>496090.53795240115</v>
      </c>
      <c r="T32" s="35">
        <f t="shared" si="19"/>
        <v>70.567360099365743</v>
      </c>
      <c r="U32" s="42">
        <v>0.95864674002964168</v>
      </c>
      <c r="V32" s="43">
        <f>1-U32</f>
        <v>4.1353259970358325E-2</v>
      </c>
      <c r="W32" s="29">
        <f t="shared" si="27"/>
        <v>475575.57696762058</v>
      </c>
      <c r="X32" s="29">
        <f t="shared" si="20"/>
        <v>6102795.6883650003</v>
      </c>
      <c r="Y32" s="35">
        <f t="shared" si="28"/>
        <v>61.440353173983297</v>
      </c>
      <c r="Z32" s="36">
        <f t="shared" si="29"/>
        <v>9.127006925382446</v>
      </c>
    </row>
    <row r="33" spans="1:26" s="2" customFormat="1" ht="14.4">
      <c r="A33" s="2">
        <v>5</v>
      </c>
      <c r="B33" s="1" t="s">
        <v>41</v>
      </c>
      <c r="C33" s="1">
        <v>5</v>
      </c>
      <c r="D33" s="66">
        <v>56688</v>
      </c>
      <c r="E33" s="64">
        <v>36</v>
      </c>
      <c r="F33" s="3">
        <f t="shared" si="21"/>
        <v>6.3505503810330224E-4</v>
      </c>
      <c r="G33" s="2">
        <v>0.5</v>
      </c>
      <c r="H33" s="3">
        <f t="shared" si="22"/>
        <v>3.1702419951389624E-3</v>
      </c>
      <c r="I33" s="3">
        <f t="shared" si="23"/>
        <v>0.99682975800486107</v>
      </c>
      <c r="J33" s="5">
        <f t="shared" si="30"/>
        <v>99107.429243102146</v>
      </c>
      <c r="K33" s="5">
        <f t="shared" si="24"/>
        <v>314.19453421674569</v>
      </c>
      <c r="L33" s="5">
        <f t="shared" si="25"/>
        <v>494751.65987996885</v>
      </c>
      <c r="M33" s="5">
        <f t="shared" si="16"/>
        <v>6513279.6675572628</v>
      </c>
      <c r="N33" s="33">
        <f t="shared" si="26"/>
        <v>65.719388720907475</v>
      </c>
      <c r="O33" s="4"/>
      <c r="Q33" s="27" t="s">
        <v>42</v>
      </c>
      <c r="R33" s="29">
        <f t="shared" si="17"/>
        <v>99107.429243102146</v>
      </c>
      <c r="S33" s="29">
        <f t="shared" si="18"/>
        <v>494751.65987996885</v>
      </c>
      <c r="T33" s="35">
        <f t="shared" si="19"/>
        <v>65.719388720907475</v>
      </c>
      <c r="U33" s="42">
        <v>0.95864674002964168</v>
      </c>
      <c r="V33" s="43">
        <f>1-U33</f>
        <v>4.1353259970358325E-2</v>
      </c>
      <c r="W33" s="29">
        <f t="shared" si="27"/>
        <v>474292.06586818618</v>
      </c>
      <c r="X33" s="29">
        <f t="shared" si="20"/>
        <v>5627220.11139738</v>
      </c>
      <c r="Y33" s="35">
        <f t="shared" si="28"/>
        <v>56.778993808771737</v>
      </c>
      <c r="Z33" s="36">
        <f t="shared" si="29"/>
        <v>8.9403949121357371</v>
      </c>
    </row>
    <row r="34" spans="1:26" s="2" customFormat="1" ht="14.4">
      <c r="A34" s="2">
        <v>6</v>
      </c>
      <c r="B34" s="1" t="s">
        <v>43</v>
      </c>
      <c r="C34" s="1">
        <v>5</v>
      </c>
      <c r="D34" s="66">
        <v>58649</v>
      </c>
      <c r="E34" s="64">
        <v>40</v>
      </c>
      <c r="F34" s="3">
        <f t="shared" si="21"/>
        <v>6.8202356391413319E-4</v>
      </c>
      <c r="G34" s="2">
        <v>0.5</v>
      </c>
      <c r="H34" s="3">
        <f t="shared" si="22"/>
        <v>3.4043132649066365E-3</v>
      </c>
      <c r="I34" s="3">
        <f t="shared" si="23"/>
        <v>0.99659568673509336</v>
      </c>
      <c r="J34" s="5">
        <f t="shared" si="30"/>
        <v>98793.2347088854</v>
      </c>
      <c r="K34" s="5">
        <f t="shared" si="24"/>
        <v>336.32311940249332</v>
      </c>
      <c r="L34" s="5">
        <f t="shared" si="25"/>
        <v>493125.36574592069</v>
      </c>
      <c r="M34" s="5">
        <f t="shared" si="16"/>
        <v>6018528.0076772943</v>
      </c>
      <c r="N34" s="33">
        <f t="shared" si="26"/>
        <v>60.920446884972698</v>
      </c>
      <c r="O34" s="4"/>
      <c r="Q34" s="27" t="s">
        <v>44</v>
      </c>
      <c r="R34" s="29">
        <f t="shared" si="17"/>
        <v>98793.2347088854</v>
      </c>
      <c r="S34" s="29">
        <f t="shared" si="18"/>
        <v>493125.36574592069</v>
      </c>
      <c r="T34" s="35">
        <f t="shared" si="19"/>
        <v>60.920446884972698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477927.34911199438</v>
      </c>
      <c r="X34" s="29">
        <f t="shared" si="20"/>
        <v>5152928.0455291942</v>
      </c>
      <c r="Y34" s="35">
        <f t="shared" si="28"/>
        <v>52.158713708619395</v>
      </c>
      <c r="Z34" s="36">
        <f t="shared" si="29"/>
        <v>8.7617331763533031</v>
      </c>
    </row>
    <row r="35" spans="1:26" s="2" customFormat="1" ht="14.4">
      <c r="A35" s="2">
        <v>7</v>
      </c>
      <c r="B35" s="1" t="s">
        <v>45</v>
      </c>
      <c r="C35" s="1">
        <v>5</v>
      </c>
      <c r="D35" s="66">
        <v>55999</v>
      </c>
      <c r="E35" s="64">
        <v>32</v>
      </c>
      <c r="F35" s="3">
        <f t="shared" si="21"/>
        <v>5.7143877569242312E-4</v>
      </c>
      <c r="G35" s="2">
        <v>0.5</v>
      </c>
      <c r="H35" s="3">
        <f t="shared" si="22"/>
        <v>2.8531179229301521E-3</v>
      </c>
      <c r="I35" s="3">
        <f t="shared" si="23"/>
        <v>0.99714688207706981</v>
      </c>
      <c r="J35" s="5">
        <f t="shared" si="30"/>
        <v>98456.911589482901</v>
      </c>
      <c r="K35" s="5">
        <f t="shared" si="24"/>
        <v>280.90917909230308</v>
      </c>
      <c r="L35" s="5">
        <f t="shared" si="25"/>
        <v>491582.28499968367</v>
      </c>
      <c r="M35" s="5">
        <f t="shared" si="16"/>
        <v>5525402.6419313736</v>
      </c>
      <c r="N35" s="33">
        <f t="shared" si="26"/>
        <v>56.120007754961847</v>
      </c>
      <c r="O35" s="4"/>
      <c r="Q35" s="27" t="s">
        <v>46</v>
      </c>
      <c r="R35" s="29">
        <f t="shared" si="17"/>
        <v>98456.911589482901</v>
      </c>
      <c r="S35" s="29">
        <f t="shared" si="18"/>
        <v>491582.28499968367</v>
      </c>
      <c r="T35" s="35">
        <f t="shared" si="19"/>
        <v>56.120007754961847</v>
      </c>
      <c r="U35" s="42">
        <v>0.96192878092594225</v>
      </c>
      <c r="V35" s="43">
        <f t="shared" si="31"/>
        <v>3.8071219074057749E-2</v>
      </c>
      <c r="W35" s="29">
        <f t="shared" si="27"/>
        <v>472867.14813453483</v>
      </c>
      <c r="X35" s="29">
        <f t="shared" si="20"/>
        <v>4675000.6964171994</v>
      </c>
      <c r="Y35" s="35">
        <f t="shared" si="28"/>
        <v>47.482707114658062</v>
      </c>
      <c r="Z35" s="36">
        <f t="shared" si="29"/>
        <v>8.6373006403037849</v>
      </c>
    </row>
    <row r="36" spans="1:26" s="2" customFormat="1" ht="14.4">
      <c r="A36" s="2">
        <v>8</v>
      </c>
      <c r="B36" s="1" t="s">
        <v>47</v>
      </c>
      <c r="C36" s="1">
        <v>5</v>
      </c>
      <c r="D36" s="66">
        <v>60824</v>
      </c>
      <c r="E36" s="64">
        <v>56</v>
      </c>
      <c r="F36" s="3">
        <f t="shared" si="21"/>
        <v>9.2068920163093518E-4</v>
      </c>
      <c r="G36" s="2">
        <v>0.5</v>
      </c>
      <c r="H36" s="3">
        <f t="shared" si="22"/>
        <v>4.5928744833016203E-3</v>
      </c>
      <c r="I36" s="3">
        <f t="shared" si="23"/>
        <v>0.99540712551669841</v>
      </c>
      <c r="J36" s="5">
        <f t="shared" si="30"/>
        <v>98176.002410390589</v>
      </c>
      <c r="K36" s="5">
        <f t="shared" si="24"/>
        <v>450.91005634324131</v>
      </c>
      <c r="L36" s="5">
        <f t="shared" si="25"/>
        <v>489752.73691109486</v>
      </c>
      <c r="M36" s="5">
        <f t="shared" si="16"/>
        <v>5033820.3569316901</v>
      </c>
      <c r="N36" s="33">
        <f t="shared" si="26"/>
        <v>51.273429690990646</v>
      </c>
      <c r="O36" s="4"/>
      <c r="Q36" s="27" t="s">
        <v>48</v>
      </c>
      <c r="R36" s="29">
        <f t="shared" si="17"/>
        <v>98176.002410390589</v>
      </c>
      <c r="S36" s="29">
        <f t="shared" si="18"/>
        <v>489752.73691109486</v>
      </c>
      <c r="T36" s="35">
        <f t="shared" si="19"/>
        <v>51.273429690990646</v>
      </c>
      <c r="U36" s="42">
        <v>0.95558309086652893</v>
      </c>
      <c r="V36" s="43">
        <f t="shared" si="31"/>
        <v>4.4416909133471072E-2</v>
      </c>
      <c r="W36" s="29">
        <f t="shared" si="27"/>
        <v>467999.43409784598</v>
      </c>
      <c r="X36" s="29">
        <f t="shared" si="20"/>
        <v>4202133.5482826643</v>
      </c>
      <c r="Y36" s="35">
        <f t="shared" si="28"/>
        <v>42.802043728742468</v>
      </c>
      <c r="Z36" s="36">
        <f t="shared" si="29"/>
        <v>8.4713859622481777</v>
      </c>
    </row>
    <row r="37" spans="1:26" s="2" customFormat="1" ht="14.4">
      <c r="A37" s="2">
        <v>9</v>
      </c>
      <c r="B37" s="1" t="s">
        <v>49</v>
      </c>
      <c r="C37" s="1">
        <v>5</v>
      </c>
      <c r="D37" s="66">
        <v>67599</v>
      </c>
      <c r="E37" s="64">
        <v>64</v>
      </c>
      <c r="F37" s="3">
        <f t="shared" si="21"/>
        <v>9.4675956744922263E-4</v>
      </c>
      <c r="G37" s="2">
        <v>0.5</v>
      </c>
      <c r="H37" s="3">
        <f t="shared" si="22"/>
        <v>4.7226198733747553E-3</v>
      </c>
      <c r="I37" s="3">
        <f t="shared" si="23"/>
        <v>0.99527738012662526</v>
      </c>
      <c r="J37" s="5">
        <f t="shared" si="30"/>
        <v>97725.092354047345</v>
      </c>
      <c r="K37" s="5">
        <f t="shared" si="24"/>
        <v>461.51846327860733</v>
      </c>
      <c r="L37" s="5">
        <f t="shared" si="25"/>
        <v>487471.66561204015</v>
      </c>
      <c r="M37" s="5">
        <f t="shared" si="16"/>
        <v>4544067.6200205954</v>
      </c>
      <c r="N37" s="33">
        <f t="shared" si="26"/>
        <v>46.498473529786331</v>
      </c>
      <c r="O37" s="4"/>
      <c r="Q37" s="27" t="s">
        <v>50</v>
      </c>
      <c r="R37" s="29">
        <f t="shared" si="17"/>
        <v>97725.092354047345</v>
      </c>
      <c r="S37" s="29">
        <f t="shared" si="18"/>
        <v>487471.66561204015</v>
      </c>
      <c r="T37" s="35">
        <f t="shared" si="19"/>
        <v>46.498473529786331</v>
      </c>
      <c r="U37" s="42">
        <v>0.95343645724036619</v>
      </c>
      <c r="V37" s="43">
        <f t="shared" si="31"/>
        <v>4.6563542759633814E-2</v>
      </c>
      <c r="W37" s="29">
        <f t="shared" si="27"/>
        <v>464773.25786620402</v>
      </c>
      <c r="X37" s="29">
        <f t="shared" si="20"/>
        <v>3734134.1141848182</v>
      </c>
      <c r="Y37" s="35">
        <f t="shared" si="28"/>
        <v>38.210596933042105</v>
      </c>
      <c r="Z37" s="36">
        <f t="shared" si="29"/>
        <v>8.2878765967442263</v>
      </c>
    </row>
    <row r="38" spans="1:26" s="2" customFormat="1" ht="14.4">
      <c r="A38" s="2">
        <v>10</v>
      </c>
      <c r="B38" s="1" t="s">
        <v>51</v>
      </c>
      <c r="C38" s="1">
        <v>5</v>
      </c>
      <c r="D38" s="66">
        <v>70717</v>
      </c>
      <c r="E38" s="64">
        <v>128</v>
      </c>
      <c r="F38" s="3">
        <f t="shared" si="21"/>
        <v>1.8100315341431339E-3</v>
      </c>
      <c r="G38" s="2">
        <v>0.5</v>
      </c>
      <c r="H38" s="3">
        <f t="shared" si="22"/>
        <v>9.0093894730914875E-3</v>
      </c>
      <c r="I38" s="3">
        <f t="shared" si="23"/>
        <v>0.99099061052690851</v>
      </c>
      <c r="J38" s="5">
        <f t="shared" si="30"/>
        <v>97263.573890768734</v>
      </c>
      <c r="K38" s="5">
        <f t="shared" si="24"/>
        <v>876.28541872674782</v>
      </c>
      <c r="L38" s="5">
        <f t="shared" si="25"/>
        <v>484127.15590702672</v>
      </c>
      <c r="M38" s="5">
        <f t="shared" si="16"/>
        <v>4056595.9544085553</v>
      </c>
      <c r="N38" s="33">
        <f t="shared" si="26"/>
        <v>41.707247555639796</v>
      </c>
      <c r="O38" s="4"/>
      <c r="Q38" s="27" t="s">
        <v>52</v>
      </c>
      <c r="R38" s="29">
        <f t="shared" si="17"/>
        <v>97263.573890768734</v>
      </c>
      <c r="S38" s="29">
        <f t="shared" si="18"/>
        <v>484127.15590702672</v>
      </c>
      <c r="T38" s="35">
        <f t="shared" si="19"/>
        <v>41.707247555639796</v>
      </c>
      <c r="U38" s="42">
        <v>0.93748024841036759</v>
      </c>
      <c r="V38" s="43">
        <f t="shared" si="31"/>
        <v>6.2519751589632411E-2</v>
      </c>
      <c r="W38" s="29">
        <f t="shared" si="27"/>
        <v>453859.64638192416</v>
      </c>
      <c r="X38" s="29">
        <f t="shared" si="20"/>
        <v>3269360.8563186144</v>
      </c>
      <c r="Y38" s="35">
        <f t="shared" si="28"/>
        <v>33.613414822595871</v>
      </c>
      <c r="Z38" s="36">
        <f t="shared" si="29"/>
        <v>8.093832733043925</v>
      </c>
    </row>
    <row r="39" spans="1:26" s="2" customFormat="1" ht="14.4">
      <c r="A39" s="2">
        <v>11</v>
      </c>
      <c r="B39" s="1" t="s">
        <v>53</v>
      </c>
      <c r="C39" s="1">
        <v>5</v>
      </c>
      <c r="D39" s="66">
        <v>67418</v>
      </c>
      <c r="E39" s="64">
        <v>163</v>
      </c>
      <c r="F39" s="3">
        <f t="shared" si="21"/>
        <v>2.4177519356848318E-3</v>
      </c>
      <c r="G39" s="2">
        <v>0.5</v>
      </c>
      <c r="H39" s="3">
        <f t="shared" si="22"/>
        <v>1.2016129626762795E-2</v>
      </c>
      <c r="I39" s="3">
        <f t="shared" si="23"/>
        <v>0.98798387037323721</v>
      </c>
      <c r="J39" s="5">
        <f t="shared" si="30"/>
        <v>96387.288472041982</v>
      </c>
      <c r="K39" s="5">
        <f t="shared" si="24"/>
        <v>1158.2021526522356</v>
      </c>
      <c r="L39" s="5">
        <f t="shared" si="25"/>
        <v>479040.93697857932</v>
      </c>
      <c r="M39" s="5">
        <f t="shared" si="16"/>
        <v>3572468.7985015288</v>
      </c>
      <c r="N39" s="33">
        <f t="shared" si="26"/>
        <v>37.06369226827826</v>
      </c>
      <c r="O39" s="4"/>
      <c r="Q39" s="27" t="s">
        <v>54</v>
      </c>
      <c r="R39" s="29">
        <f t="shared" si="17"/>
        <v>96387.288472041982</v>
      </c>
      <c r="S39" s="29">
        <f t="shared" si="18"/>
        <v>479040.93697857932</v>
      </c>
      <c r="T39" s="35">
        <f t="shared" si="19"/>
        <v>37.06369226827826</v>
      </c>
      <c r="U39" s="42">
        <v>0.91788799906018037</v>
      </c>
      <c r="V39" s="43">
        <f t="shared" si="31"/>
        <v>8.2112000939819629E-2</v>
      </c>
      <c r="W39" s="29">
        <f t="shared" si="27"/>
        <v>439705.92711118213</v>
      </c>
      <c r="X39" s="29">
        <f t="shared" si="20"/>
        <v>2815501.2099366905</v>
      </c>
      <c r="Y39" s="35">
        <f t="shared" si="28"/>
        <v>29.210295823949362</v>
      </c>
      <c r="Z39" s="36">
        <f t="shared" si="29"/>
        <v>7.8533964443288973</v>
      </c>
    </row>
    <row r="40" spans="1:26" s="2" customFormat="1" ht="14.4">
      <c r="A40" s="2">
        <v>12</v>
      </c>
      <c r="B40" s="1" t="s">
        <v>55</v>
      </c>
      <c r="C40" s="1">
        <v>5</v>
      </c>
      <c r="D40" s="66">
        <v>55369</v>
      </c>
      <c r="E40" s="64">
        <v>214</v>
      </c>
      <c r="F40" s="3">
        <f t="shared" si="21"/>
        <v>3.864978598132529E-3</v>
      </c>
      <c r="G40" s="2">
        <v>0.5</v>
      </c>
      <c r="H40" s="3">
        <f t="shared" si="22"/>
        <v>1.9139954207212363E-2</v>
      </c>
      <c r="I40" s="3">
        <f t="shared" si="23"/>
        <v>0.98086004579278763</v>
      </c>
      <c r="J40" s="5">
        <f t="shared" si="30"/>
        <v>95229.086319389753</v>
      </c>
      <c r="K40" s="5">
        <f t="shared" si="24"/>
        <v>1822.6803513477932</v>
      </c>
      <c r="L40" s="5">
        <f t="shared" si="25"/>
        <v>471588.73071857926</v>
      </c>
      <c r="M40" s="5">
        <f t="shared" si="16"/>
        <v>3093427.8615229493</v>
      </c>
      <c r="N40" s="33">
        <f t="shared" si="26"/>
        <v>32.484065332180883</v>
      </c>
      <c r="O40" s="4"/>
      <c r="Q40" s="27" t="s">
        <v>56</v>
      </c>
      <c r="R40" s="29">
        <f t="shared" si="17"/>
        <v>95229.086319389753</v>
      </c>
      <c r="S40" s="29">
        <f t="shared" si="18"/>
        <v>471588.73071857926</v>
      </c>
      <c r="T40" s="35">
        <f t="shared" si="19"/>
        <v>32.484065332180883</v>
      </c>
      <c r="U40" s="42">
        <v>0.89571782863194893</v>
      </c>
      <c r="V40" s="43">
        <f t="shared" si="31"/>
        <v>0.10428217136805107</v>
      </c>
      <c r="W40" s="29">
        <f t="shared" si="27"/>
        <v>422410.43388654268</v>
      </c>
      <c r="X40" s="29">
        <f t="shared" si="20"/>
        <v>2375795.2828255082</v>
      </c>
      <c r="Y40" s="35">
        <f t="shared" si="28"/>
        <v>24.948210411862039</v>
      </c>
      <c r="Z40" s="36">
        <f t="shared" si="29"/>
        <v>7.5358549203188439</v>
      </c>
    </row>
    <row r="41" spans="1:26" s="2" customFormat="1" ht="14.4">
      <c r="A41" s="2">
        <v>13</v>
      </c>
      <c r="B41" s="1" t="s">
        <v>57</v>
      </c>
      <c r="C41" s="1">
        <v>5</v>
      </c>
      <c r="D41" s="66">
        <v>46051</v>
      </c>
      <c r="E41" s="64">
        <v>262</v>
      </c>
      <c r="F41" s="3">
        <f t="shared" si="21"/>
        <v>5.6893444224881112E-3</v>
      </c>
      <c r="G41" s="2">
        <v>0.5</v>
      </c>
      <c r="H41" s="3">
        <f t="shared" si="22"/>
        <v>2.8047788292724703E-2</v>
      </c>
      <c r="I41" s="3">
        <f t="shared" si="23"/>
        <v>0.9719522117072753</v>
      </c>
      <c r="J41" s="5">
        <f t="shared" si="30"/>
        <v>93406.40596804196</v>
      </c>
      <c r="K41" s="5">
        <f t="shared" si="24"/>
        <v>2619.8430997759383</v>
      </c>
      <c r="L41" s="5">
        <f t="shared" si="25"/>
        <v>460482.42209076992</v>
      </c>
      <c r="M41" s="5">
        <f t="shared" si="16"/>
        <v>2621839.1308043702</v>
      </c>
      <c r="N41" s="33">
        <f t="shared" si="26"/>
        <v>28.069157608969618</v>
      </c>
      <c r="O41" s="4"/>
      <c r="Q41" s="27" t="s">
        <v>58</v>
      </c>
      <c r="R41" s="29">
        <f t="shared" si="17"/>
        <v>93406.40596804196</v>
      </c>
      <c r="S41" s="29">
        <f t="shared" si="18"/>
        <v>460482.42209076992</v>
      </c>
      <c r="T41" s="35">
        <f t="shared" si="19"/>
        <v>28.069157608969618</v>
      </c>
      <c r="U41" s="42">
        <v>0.86473435856680392</v>
      </c>
      <c r="V41" s="43">
        <f t="shared" si="31"/>
        <v>0.13526564143319608</v>
      </c>
      <c r="W41" s="29">
        <f t="shared" si="27"/>
        <v>398194.97189795016</v>
      </c>
      <c r="X41" s="29">
        <f t="shared" si="20"/>
        <v>1953384.8489389652</v>
      </c>
      <c r="Y41" s="35">
        <f t="shared" si="28"/>
        <v>20.912750348271572</v>
      </c>
      <c r="Z41" s="36">
        <f t="shared" si="29"/>
        <v>7.156407260698046</v>
      </c>
    </row>
    <row r="42" spans="1:26" s="2" customFormat="1" ht="14.4">
      <c r="A42" s="2">
        <v>14</v>
      </c>
      <c r="B42" s="1" t="s">
        <v>59</v>
      </c>
      <c r="C42" s="1">
        <v>5</v>
      </c>
      <c r="D42" s="66">
        <v>35872</v>
      </c>
      <c r="E42" s="64">
        <v>367</v>
      </c>
      <c r="F42" s="3">
        <f t="shared" si="21"/>
        <v>1.0230820695807314E-2</v>
      </c>
      <c r="G42" s="2">
        <v>0.5</v>
      </c>
      <c r="H42" s="3">
        <f t="shared" si="22"/>
        <v>4.9878362032645188E-2</v>
      </c>
      <c r="I42" s="3">
        <f t="shared" si="23"/>
        <v>0.95012163796735483</v>
      </c>
      <c r="J42" s="5">
        <f t="shared" si="30"/>
        <v>90786.562868266017</v>
      </c>
      <c r="K42" s="5">
        <f t="shared" si="24"/>
        <v>4528.2850504428752</v>
      </c>
      <c r="L42" s="5">
        <f t="shared" si="25"/>
        <v>442612.10171522287</v>
      </c>
      <c r="M42" s="5">
        <f t="shared" si="16"/>
        <v>2161356.7087136004</v>
      </c>
      <c r="N42" s="33">
        <f t="shared" si="26"/>
        <v>23.807011086539237</v>
      </c>
      <c r="O42" s="4"/>
      <c r="Q42" s="27" t="s">
        <v>60</v>
      </c>
      <c r="R42" s="29">
        <f t="shared" si="17"/>
        <v>90786.562868266017</v>
      </c>
      <c r="S42" s="29">
        <f t="shared" si="18"/>
        <v>442612.10171522287</v>
      </c>
      <c r="T42" s="35">
        <f t="shared" si="19"/>
        <v>23.807011086539237</v>
      </c>
      <c r="U42" s="42">
        <v>0.81758889711164551</v>
      </c>
      <c r="V42" s="43">
        <f t="shared" si="31"/>
        <v>0.18241110288835449</v>
      </c>
      <c r="W42" s="29">
        <f t="shared" si="27"/>
        <v>361874.74008961651</v>
      </c>
      <c r="X42" s="29">
        <f t="shared" si="20"/>
        <v>1555189.8770410151</v>
      </c>
      <c r="Y42" s="35">
        <f t="shared" si="28"/>
        <v>17.130176844536361</v>
      </c>
      <c r="Z42" s="36">
        <f t="shared" si="29"/>
        <v>6.6768342420028759</v>
      </c>
    </row>
    <row r="43" spans="1:26" s="2" customFormat="1" ht="14.4">
      <c r="A43" s="2">
        <v>15</v>
      </c>
      <c r="B43" s="1" t="s">
        <v>61</v>
      </c>
      <c r="C43" s="1">
        <v>5</v>
      </c>
      <c r="D43" s="66">
        <v>27070</v>
      </c>
      <c r="E43" s="64">
        <v>483</v>
      </c>
      <c r="F43" s="3">
        <f t="shared" si="21"/>
        <v>1.7842630217953456E-2</v>
      </c>
      <c r="G43" s="2">
        <v>0.5</v>
      </c>
      <c r="H43" s="3">
        <f t="shared" si="22"/>
        <v>8.5403589426222268E-2</v>
      </c>
      <c r="I43" s="3">
        <f t="shared" si="23"/>
        <v>0.91459641057377772</v>
      </c>
      <c r="J43" s="5">
        <f t="shared" si="30"/>
        <v>86258.277817823138</v>
      </c>
      <c r="K43" s="5">
        <f t="shared" si="24"/>
        <v>7366.7665433663833</v>
      </c>
      <c r="L43" s="5">
        <f t="shared" si="25"/>
        <v>412874.47273069981</v>
      </c>
      <c r="M43" s="5">
        <f t="shared" si="16"/>
        <v>1718744.6069983775</v>
      </c>
      <c r="N43" s="33">
        <f t="shared" si="26"/>
        <v>19.925561354567659</v>
      </c>
      <c r="O43" s="4"/>
      <c r="Q43" s="27" t="s">
        <v>62</v>
      </c>
      <c r="R43" s="29">
        <f t="shared" si="17"/>
        <v>86258.277817823138</v>
      </c>
      <c r="S43" s="29">
        <f t="shared" si="18"/>
        <v>412874.47273069981</v>
      </c>
      <c r="T43" s="35">
        <f t="shared" si="19"/>
        <v>19.925561354567659</v>
      </c>
      <c r="U43" s="42">
        <v>0.77888026534586052</v>
      </c>
      <c r="V43" s="43">
        <f t="shared" si="31"/>
        <v>0.22111973465413948</v>
      </c>
      <c r="W43" s="29">
        <f t="shared" si="27"/>
        <v>321579.77887501975</v>
      </c>
      <c r="X43" s="29">
        <f t="shared" si="20"/>
        <v>1193315.1369513986</v>
      </c>
      <c r="Y43" s="35">
        <f t="shared" si="28"/>
        <v>13.834210085571979</v>
      </c>
      <c r="Z43" s="36">
        <f t="shared" si="29"/>
        <v>6.0913512689956804</v>
      </c>
    </row>
    <row r="44" spans="1:26" s="2" customFormat="1" ht="14.4">
      <c r="A44" s="2">
        <v>16</v>
      </c>
      <c r="B44" s="1" t="s">
        <v>63</v>
      </c>
      <c r="C44" s="1">
        <v>5</v>
      </c>
      <c r="D44" s="66">
        <v>18450</v>
      </c>
      <c r="E44" s="64">
        <v>471</v>
      </c>
      <c r="F44" s="3">
        <f t="shared" si="21"/>
        <v>2.5528455284552845E-2</v>
      </c>
      <c r="G44" s="2">
        <v>0.5</v>
      </c>
      <c r="H44" s="3">
        <f t="shared" si="22"/>
        <v>0.1199847153228888</v>
      </c>
      <c r="I44" s="3">
        <f t="shared" si="23"/>
        <v>0.88001528467711121</v>
      </c>
      <c r="J44" s="5">
        <f t="shared" si="30"/>
        <v>78891.51127445676</v>
      </c>
      <c r="K44" s="5">
        <f t="shared" si="24"/>
        <v>9465.7755216581663</v>
      </c>
      <c r="L44" s="5">
        <f t="shared" si="25"/>
        <v>370793.11756813835</v>
      </c>
      <c r="M44" s="5">
        <f t="shared" si="16"/>
        <v>1305870.1342676776</v>
      </c>
      <c r="N44" s="33">
        <f t="shared" si="26"/>
        <v>16.552733154327189</v>
      </c>
      <c r="O44" s="4"/>
      <c r="Q44" s="27" t="s">
        <v>64</v>
      </c>
      <c r="R44" s="29">
        <f t="shared" si="17"/>
        <v>78891.51127445676</v>
      </c>
      <c r="S44" s="29">
        <f t="shared" si="18"/>
        <v>370793.11756813835</v>
      </c>
      <c r="T44" s="35">
        <f t="shared" si="19"/>
        <v>16.552733154327189</v>
      </c>
      <c r="U44" s="42">
        <v>0.71980976748499381</v>
      </c>
      <c r="V44" s="43">
        <f t="shared" si="31"/>
        <v>0.28019023251500619</v>
      </c>
      <c r="W44" s="29">
        <f t="shared" si="27"/>
        <v>266900.50774175761</v>
      </c>
      <c r="X44" s="29">
        <f t="shared" si="20"/>
        <v>871735.35807637894</v>
      </c>
      <c r="Y44" s="35">
        <f t="shared" si="28"/>
        <v>11.04979919884773</v>
      </c>
      <c r="Z44" s="36">
        <f t="shared" si="29"/>
        <v>5.5029339554794596</v>
      </c>
    </row>
    <row r="45" spans="1:26" s="2" customFormat="1" ht="14.4">
      <c r="A45" s="2">
        <v>17</v>
      </c>
      <c r="B45" s="1" t="s">
        <v>65</v>
      </c>
      <c r="C45" s="1">
        <v>5</v>
      </c>
      <c r="D45" s="66">
        <v>12619</v>
      </c>
      <c r="E45" s="64">
        <v>547</v>
      </c>
      <c r="F45" s="3">
        <f t="shared" si="21"/>
        <v>4.3347333386163721E-2</v>
      </c>
      <c r="G45" s="2">
        <v>0.5</v>
      </c>
      <c r="H45" s="3">
        <f t="shared" si="22"/>
        <v>0.19554570478675867</v>
      </c>
      <c r="I45" s="3">
        <f t="shared" si="23"/>
        <v>0.8044542952132413</v>
      </c>
      <c r="J45" s="5">
        <f t="shared" si="30"/>
        <v>69425.735752798588</v>
      </c>
      <c r="K45" s="5">
        <f t="shared" si="24"/>
        <v>13575.90442812027</v>
      </c>
      <c r="L45" s="5">
        <f t="shared" si="25"/>
        <v>313188.91769369226</v>
      </c>
      <c r="M45" s="5">
        <f t="shared" si="16"/>
        <v>935077.01669953926</v>
      </c>
      <c r="N45" s="33">
        <f t="shared" si="26"/>
        <v>13.468737587874189</v>
      </c>
      <c r="O45" s="4"/>
      <c r="Q45" s="27" t="s">
        <v>66</v>
      </c>
      <c r="R45" s="29">
        <f t="shared" si="17"/>
        <v>69425.735752798588</v>
      </c>
      <c r="S45" s="29">
        <f t="shared" si="18"/>
        <v>313188.91769369226</v>
      </c>
      <c r="T45" s="35">
        <f t="shared" si="19"/>
        <v>13.468737587874189</v>
      </c>
      <c r="U45" s="42">
        <v>0.68480776711742686</v>
      </c>
      <c r="V45" s="43">
        <f t="shared" si="31"/>
        <v>0.31519223288257314</v>
      </c>
      <c r="W45" s="29">
        <f t="shared" si="27"/>
        <v>214474.20341174098</v>
      </c>
      <c r="X45" s="29">
        <f t="shared" si="20"/>
        <v>604834.85033462138</v>
      </c>
      <c r="Y45" s="35">
        <f t="shared" si="28"/>
        <v>8.7119688941897913</v>
      </c>
      <c r="Z45" s="36">
        <f t="shared" si="29"/>
        <v>4.756768693684398</v>
      </c>
    </row>
    <row r="46" spans="1:26" s="2" customFormat="1" ht="14.4">
      <c r="A46" s="2">
        <v>18</v>
      </c>
      <c r="B46" s="1" t="s">
        <v>67</v>
      </c>
      <c r="C46" s="1">
        <v>5</v>
      </c>
      <c r="D46" s="66">
        <v>7469</v>
      </c>
      <c r="E46" s="64">
        <v>497</v>
      </c>
      <c r="F46" s="3">
        <f t="shared" si="21"/>
        <v>6.6541705716963453E-2</v>
      </c>
      <c r="G46" s="2">
        <v>0.5</v>
      </c>
      <c r="H46" s="3">
        <f t="shared" si="22"/>
        <v>0.2852551225391724</v>
      </c>
      <c r="I46" s="3">
        <f t="shared" si="23"/>
        <v>0.7147448774608276</v>
      </c>
      <c r="J46" s="5">
        <f t="shared" si="30"/>
        <v>55849.831324678315</v>
      </c>
      <c r="K46" s="5">
        <f t="shared" si="24"/>
        <v>15931.450478313222</v>
      </c>
      <c r="L46" s="5">
        <f t="shared" si="25"/>
        <v>239420.53042760852</v>
      </c>
      <c r="M46" s="5">
        <f>L46+M47</f>
        <v>621888.09900584701</v>
      </c>
      <c r="N46" s="33">
        <f t="shared" si="26"/>
        <v>11.135004068151122</v>
      </c>
      <c r="O46" s="4"/>
      <c r="Q46" s="27" t="s">
        <v>68</v>
      </c>
      <c r="R46" s="29">
        <f t="shared" si="17"/>
        <v>55849.831324678315</v>
      </c>
      <c r="S46" s="29">
        <f t="shared" si="18"/>
        <v>239420.53042760852</v>
      </c>
      <c r="T46" s="35">
        <f t="shared" si="19"/>
        <v>11.135004068151122</v>
      </c>
      <c r="U46" s="42">
        <v>0.65629805890441617</v>
      </c>
      <c r="V46" s="43">
        <f t="shared" si="31"/>
        <v>0.34370194109558383</v>
      </c>
      <c r="W46" s="29">
        <f t="shared" si="27"/>
        <v>157131.2293815052</v>
      </c>
      <c r="X46" s="29">
        <f>X47+W46</f>
        <v>390360.64692288043</v>
      </c>
      <c r="Y46" s="35">
        <f t="shared" si="28"/>
        <v>6.9894686817145697</v>
      </c>
      <c r="Z46" s="36">
        <f t="shared" si="29"/>
        <v>4.1455353864365527</v>
      </c>
    </row>
    <row r="47" spans="1:26" s="2" customFormat="1" ht="14.4">
      <c r="A47" s="12">
        <v>19</v>
      </c>
      <c r="B47" s="13" t="s">
        <v>69</v>
      </c>
      <c r="C47" s="12"/>
      <c r="D47" s="67">
        <v>5720</v>
      </c>
      <c r="E47" s="65">
        <v>597</v>
      </c>
      <c r="F47" s="17">
        <f t="shared" si="21"/>
        <v>0.10437062937062937</v>
      </c>
      <c r="G47" s="12"/>
      <c r="H47" s="17">
        <v>1</v>
      </c>
      <c r="I47" s="17">
        <f t="shared" si="23"/>
        <v>0</v>
      </c>
      <c r="J47" s="21">
        <f t="shared" si="30"/>
        <v>39918.380846365093</v>
      </c>
      <c r="K47" s="21">
        <f t="shared" si="24"/>
        <v>39918.380846365093</v>
      </c>
      <c r="L47" s="21">
        <f>K47/F47</f>
        <v>382467.56857823842</v>
      </c>
      <c r="M47" s="21">
        <f>L47</f>
        <v>382467.56857823842</v>
      </c>
      <c r="N47" s="34">
        <f t="shared" si="26"/>
        <v>9.5812395309882756</v>
      </c>
      <c r="O47" s="4"/>
      <c r="Q47" s="30" t="s">
        <v>69</v>
      </c>
      <c r="R47" s="31">
        <f t="shared" si="17"/>
        <v>39918.380846365093</v>
      </c>
      <c r="S47" s="31">
        <f t="shared" si="18"/>
        <v>382467.56857823842</v>
      </c>
      <c r="T47" s="38">
        <f t="shared" si="19"/>
        <v>9.5812395309882756</v>
      </c>
      <c r="U47" s="44">
        <v>0.6098018151143324</v>
      </c>
      <c r="V47" s="45">
        <f t="shared" si="31"/>
        <v>0.3901981848856676</v>
      </c>
      <c r="W47" s="31">
        <f t="shared" si="27"/>
        <v>233229.41754137521</v>
      </c>
      <c r="X47" s="31">
        <f>W47</f>
        <v>233229.41754137521</v>
      </c>
      <c r="Y47" s="38">
        <f t="shared" si="28"/>
        <v>5.8426572570418456</v>
      </c>
      <c r="Z47" s="37">
        <f t="shared" si="29"/>
        <v>3.7385822739464301</v>
      </c>
    </row>
    <row r="48" spans="1:26" s="2" customFormat="1" ht="13.2">
      <c r="B48" s="2" t="s">
        <v>70</v>
      </c>
      <c r="D48" s="25">
        <f>SUM(D29:D47)</f>
        <v>787428</v>
      </c>
      <c r="E48" s="25">
        <f>SUM(E29:E47)</f>
        <v>4037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16971</v>
      </c>
      <c r="E54" s="51">
        <f>E4+E29</f>
        <v>84</v>
      </c>
      <c r="F54" s="3">
        <f>E54/D54</f>
        <v>4.9496199398974721E-3</v>
      </c>
      <c r="G54" s="2">
        <v>0.3</v>
      </c>
      <c r="H54" s="18">
        <f>C54*F54/(1+(1-G54)*C54*F54)</f>
        <v>4.9325300355846811E-3</v>
      </c>
      <c r="I54" s="18">
        <f>1-H54</f>
        <v>0.99506746996441531</v>
      </c>
      <c r="J54" s="19">
        <v>100000</v>
      </c>
      <c r="K54" s="20">
        <f>J54*H54</f>
        <v>493.25300355846809</v>
      </c>
      <c r="L54" s="20">
        <f>C54*(J55+G54*K54)</f>
        <v>99654.722897509069</v>
      </c>
      <c r="M54" s="5">
        <f t="shared" ref="M54:M70" si="32">L54+M55</f>
        <v>7647064.9881386114</v>
      </c>
      <c r="N54" s="32">
        <f>M54/J54</f>
        <v>76.470649881386109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99654.722897509069</v>
      </c>
      <c r="T54" s="35">
        <f t="shared" ref="T54:T72" si="35">N54</f>
        <v>76.470649881386109</v>
      </c>
      <c r="U54" s="42">
        <v>0.96170886472285344</v>
      </c>
      <c r="V54" s="43">
        <f>1-U54</f>
        <v>3.829113527714656E-2</v>
      </c>
      <c r="W54" s="29">
        <f>S54*U54</f>
        <v>95838.830422033992</v>
      </c>
      <c r="X54" s="29">
        <f t="shared" ref="X54:X70" si="36">X55+W54</f>
        <v>6751907.1044023847</v>
      </c>
      <c r="Y54" s="40">
        <f>X54/R54</f>
        <v>67.519071044023846</v>
      </c>
      <c r="Z54" s="36">
        <f>T54-Y54</f>
        <v>8.9515788373622627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74690</v>
      </c>
      <c r="E55" s="51">
        <f t="shared" si="37"/>
        <v>37</v>
      </c>
      <c r="F55" s="3">
        <f t="shared" ref="F55:F72" si="38">E55/D55</f>
        <v>4.9538090775204174E-4</v>
      </c>
      <c r="G55" s="2">
        <v>0.4</v>
      </c>
      <c r="H55" s="3">
        <f t="shared" ref="H55:H71" si="39">C55*F55/(1+(1-G55)*C55*F55)</f>
        <v>1.9791705670591125E-3</v>
      </c>
      <c r="I55" s="3">
        <f t="shared" ref="I55:I72" si="40">1-H55</f>
        <v>0.9980208294329409</v>
      </c>
      <c r="J55" s="5">
        <f>I54*J54</f>
        <v>99506.746996441536</v>
      </c>
      <c r="K55" s="5">
        <f t="shared" ref="K55:K72" si="41">J55*H55</f>
        <v>196.94082487915483</v>
      </c>
      <c r="L55" s="5">
        <f t="shared" ref="L55:L71" si="42">C55*(J56+G55*K55)</f>
        <v>397554.33000605617</v>
      </c>
      <c r="M55" s="5">
        <f t="shared" si="32"/>
        <v>7547410.2652411023</v>
      </c>
      <c r="N55" s="33">
        <f t="shared" ref="N55:N72" si="43">M55/J55</f>
        <v>75.848226306815206</v>
      </c>
      <c r="O55" s="4"/>
      <c r="Q55" s="27" t="s">
        <v>36</v>
      </c>
      <c r="R55" s="29">
        <f t="shared" si="33"/>
        <v>99506.746996441536</v>
      </c>
      <c r="S55" s="29">
        <f t="shared" si="34"/>
        <v>397554.33000605617</v>
      </c>
      <c r="T55" s="35">
        <f t="shared" si="35"/>
        <v>75.848226306815206</v>
      </c>
      <c r="U55" s="42">
        <v>0.96170886472285344</v>
      </c>
      <c r="V55" s="43">
        <f>1-U55</f>
        <v>3.829113527714656E-2</v>
      </c>
      <c r="W55" s="29">
        <f t="shared" ref="W55:W72" si="44">S55*U55</f>
        <v>382331.52337577892</v>
      </c>
      <c r="X55" s="29">
        <f t="shared" si="36"/>
        <v>6656068.2739803512</v>
      </c>
      <c r="Y55" s="35">
        <f t="shared" ref="Y55:Y72" si="45">X55/R55</f>
        <v>66.890622745595124</v>
      </c>
      <c r="Z55" s="36">
        <f t="shared" ref="Z55:Z72" si="46">T55-Y55</f>
        <v>8.9576035612200826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95712</v>
      </c>
      <c r="E56" s="51">
        <f t="shared" si="37"/>
        <v>42</v>
      </c>
      <c r="F56" s="3">
        <f t="shared" si="38"/>
        <v>4.3881644934804415E-4</v>
      </c>
      <c r="G56" s="2">
        <v>0.5</v>
      </c>
      <c r="H56" s="3">
        <f t="shared" si="39"/>
        <v>2.1916778859701305E-3</v>
      </c>
      <c r="I56" s="3">
        <f t="shared" si="40"/>
        <v>0.99780832211402992</v>
      </c>
      <c r="J56" s="5">
        <f t="shared" ref="J56:J72" si="47">I55*J55</f>
        <v>99309.806171562377</v>
      </c>
      <c r="K56" s="5">
        <f t="shared" si="41"/>
        <v>217.65510604619325</v>
      </c>
      <c r="L56" s="5">
        <f t="shared" si="42"/>
        <v>496004.89309269638</v>
      </c>
      <c r="M56" s="5">
        <f t="shared" si="32"/>
        <v>7149855.9352350459</v>
      </c>
      <c r="N56" s="33">
        <f t="shared" si="43"/>
        <v>71.995467626664507</v>
      </c>
      <c r="O56" s="4"/>
      <c r="Q56" s="27" t="s">
        <v>38</v>
      </c>
      <c r="R56" s="29">
        <f t="shared" si="33"/>
        <v>99309.806171562377</v>
      </c>
      <c r="S56" s="29">
        <f t="shared" si="34"/>
        <v>496004.89309269638</v>
      </c>
      <c r="T56" s="35">
        <f t="shared" si="35"/>
        <v>71.995467626664507</v>
      </c>
      <c r="U56" s="42">
        <v>0.96170886472285344</v>
      </c>
      <c r="V56" s="43">
        <f>1-U56</f>
        <v>3.829113527714656E-2</v>
      </c>
      <c r="W56" s="29">
        <f t="shared" si="44"/>
        <v>477012.30263315735</v>
      </c>
      <c r="X56" s="29">
        <f t="shared" si="36"/>
        <v>6273736.7506045727</v>
      </c>
      <c r="Y56" s="35">
        <f t="shared" si="45"/>
        <v>63.173386319638929</v>
      </c>
      <c r="Z56" s="36">
        <f t="shared" si="46"/>
        <v>8.8220813070255772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101244</v>
      </c>
      <c r="E57" s="51">
        <f t="shared" si="37"/>
        <v>57</v>
      </c>
      <c r="F57" s="3">
        <f t="shared" si="38"/>
        <v>5.6299632570819009E-4</v>
      </c>
      <c r="G57" s="2">
        <v>0.5</v>
      </c>
      <c r="H57" s="3">
        <f t="shared" si="39"/>
        <v>2.8110251364826676E-3</v>
      </c>
      <c r="I57" s="3">
        <f t="shared" si="40"/>
        <v>0.99718897486351732</v>
      </c>
      <c r="J57" s="5">
        <f t="shared" si="47"/>
        <v>99092.151065516184</v>
      </c>
      <c r="K57" s="5">
        <f t="shared" si="41"/>
        <v>278.55052747330376</v>
      </c>
      <c r="L57" s="5">
        <f t="shared" si="42"/>
        <v>494764.3790088977</v>
      </c>
      <c r="M57" s="5">
        <f t="shared" si="32"/>
        <v>6653851.0421423493</v>
      </c>
      <c r="N57" s="33">
        <f t="shared" si="43"/>
        <v>67.14811385760575</v>
      </c>
      <c r="O57" s="4"/>
      <c r="Q57" s="27" t="s">
        <v>40</v>
      </c>
      <c r="R57" s="29">
        <f t="shared" si="33"/>
        <v>99092.151065516184</v>
      </c>
      <c r="S57" s="29">
        <f t="shared" si="34"/>
        <v>494764.3790088977</v>
      </c>
      <c r="T57" s="35">
        <f t="shared" si="35"/>
        <v>67.14811385760575</v>
      </c>
      <c r="U57" s="42">
        <v>0.96170886472285344</v>
      </c>
      <c r="V57" s="43">
        <f>1-U57</f>
        <v>3.829113527714656E-2</v>
      </c>
      <c r="W57" s="29">
        <f t="shared" si="44"/>
        <v>475819.28924195457</v>
      </c>
      <c r="X57" s="29">
        <f t="shared" si="36"/>
        <v>5796724.4479714157</v>
      </c>
      <c r="Y57" s="35">
        <f t="shared" si="45"/>
        <v>58.498320862353964</v>
      </c>
      <c r="Z57" s="36">
        <f t="shared" si="46"/>
        <v>8.6497929952517865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116546</v>
      </c>
      <c r="E58" s="51">
        <f t="shared" si="37"/>
        <v>132</v>
      </c>
      <c r="F58" s="3">
        <f t="shared" si="38"/>
        <v>1.1326000034321212E-3</v>
      </c>
      <c r="G58" s="2">
        <v>0.5</v>
      </c>
      <c r="H58" s="3">
        <f t="shared" si="39"/>
        <v>5.6470105068619726E-3</v>
      </c>
      <c r="I58" s="3">
        <f t="shared" si="40"/>
        <v>0.994352989493138</v>
      </c>
      <c r="J58" s="5">
        <f t="shared" si="47"/>
        <v>98813.600538042883</v>
      </c>
      <c r="K58" s="5">
        <f t="shared" si="41"/>
        <v>558.00144045919001</v>
      </c>
      <c r="L58" s="5">
        <f t="shared" si="42"/>
        <v>492672.9990890664</v>
      </c>
      <c r="M58" s="5">
        <f t="shared" si="32"/>
        <v>6159086.6631334517</v>
      </c>
      <c r="N58" s="33">
        <f t="shared" si="43"/>
        <v>62.33035361121393</v>
      </c>
      <c r="O58" s="4"/>
      <c r="Q58" s="27" t="s">
        <v>42</v>
      </c>
      <c r="R58" s="29">
        <f t="shared" si="33"/>
        <v>98813.600538042883</v>
      </c>
      <c r="S58" s="29">
        <f t="shared" si="34"/>
        <v>492672.9990890664</v>
      </c>
      <c r="T58" s="35">
        <f t="shared" si="35"/>
        <v>62.33035361121393</v>
      </c>
      <c r="U58" s="42">
        <v>0.96170886472285344</v>
      </c>
      <c r="V58" s="43">
        <f>1-U58</f>
        <v>3.829113527714656E-2</v>
      </c>
      <c r="W58" s="29">
        <f t="shared" si="44"/>
        <v>473807.99063354946</v>
      </c>
      <c r="X58" s="29">
        <f t="shared" si="36"/>
        <v>5320905.158729461</v>
      </c>
      <c r="Y58" s="35">
        <f t="shared" si="45"/>
        <v>53.847902816585773</v>
      </c>
      <c r="Z58" s="36">
        <f t="shared" si="46"/>
        <v>8.4824507946281571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119911</v>
      </c>
      <c r="E59" s="51">
        <f t="shared" si="37"/>
        <v>146</v>
      </c>
      <c r="F59" s="3">
        <f t="shared" si="38"/>
        <v>1.2175696975256648E-3</v>
      </c>
      <c r="G59" s="2">
        <v>0.5</v>
      </c>
      <c r="H59" s="3">
        <f t="shared" si="39"/>
        <v>6.0693737736539294E-3</v>
      </c>
      <c r="I59" s="3">
        <f t="shared" si="40"/>
        <v>0.99393062622634609</v>
      </c>
      <c r="J59" s="5">
        <f t="shared" si="47"/>
        <v>98255.59909758369</v>
      </c>
      <c r="K59" s="5">
        <f t="shared" si="41"/>
        <v>596.34995627752915</v>
      </c>
      <c r="L59" s="5">
        <f t="shared" si="42"/>
        <v>489787.12059722462</v>
      </c>
      <c r="M59" s="5">
        <f t="shared" si="32"/>
        <v>5666413.6640443848</v>
      </c>
      <c r="N59" s="33">
        <f t="shared" si="43"/>
        <v>57.670134995734138</v>
      </c>
      <c r="O59" s="4"/>
      <c r="Q59" s="27" t="s">
        <v>44</v>
      </c>
      <c r="R59" s="29">
        <f t="shared" si="33"/>
        <v>98255.59909758369</v>
      </c>
      <c r="S59" s="29">
        <f t="shared" si="34"/>
        <v>489787.12059722462</v>
      </c>
      <c r="T59" s="35">
        <f t="shared" si="35"/>
        <v>57.670134995734138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471709.90528042876</v>
      </c>
      <c r="X59" s="29">
        <f t="shared" si="36"/>
        <v>4847097.1680959119</v>
      </c>
      <c r="Y59" s="35">
        <f t="shared" si="45"/>
        <v>49.331511004090068</v>
      </c>
      <c r="Z59" s="36">
        <f t="shared" si="46"/>
        <v>8.3386239916440701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114843</v>
      </c>
      <c r="E60" s="51">
        <f t="shared" si="37"/>
        <v>193</v>
      </c>
      <c r="F60" s="3">
        <f t="shared" si="38"/>
        <v>1.6805551927413947E-3</v>
      </c>
      <c r="G60" s="2">
        <v>0.5</v>
      </c>
      <c r="H60" s="3">
        <f t="shared" si="39"/>
        <v>8.3676203441563225E-3</v>
      </c>
      <c r="I60" s="3">
        <f t="shared" si="40"/>
        <v>0.99163237965584372</v>
      </c>
      <c r="J60" s="5">
        <f t="shared" si="47"/>
        <v>97659.249141306165</v>
      </c>
      <c r="K60" s="5">
        <f t="shared" si="41"/>
        <v>817.17551990982429</v>
      </c>
      <c r="L60" s="5">
        <f t="shared" si="42"/>
        <v>486253.30690675625</v>
      </c>
      <c r="M60" s="5">
        <f t="shared" si="32"/>
        <v>5176626.5434471602</v>
      </c>
      <c r="N60" s="33">
        <f t="shared" si="43"/>
        <v>53.007027895094097</v>
      </c>
      <c r="O60" s="4"/>
      <c r="Q60" s="27" t="s">
        <v>46</v>
      </c>
      <c r="R60" s="29">
        <f t="shared" si="33"/>
        <v>97659.249141306165</v>
      </c>
      <c r="S60" s="29">
        <f t="shared" si="34"/>
        <v>486253.30690675625</v>
      </c>
      <c r="T60" s="35">
        <f t="shared" si="35"/>
        <v>53.007027895094097</v>
      </c>
      <c r="U60" s="42">
        <v>0.95736753435116873</v>
      </c>
      <c r="V60" s="43">
        <f t="shared" si="48"/>
        <v>4.2632465648831275E-2</v>
      </c>
      <c r="W60" s="29">
        <f t="shared" si="44"/>
        <v>465523.12950342335</v>
      </c>
      <c r="X60" s="29">
        <f t="shared" si="36"/>
        <v>4375387.2628154829</v>
      </c>
      <c r="Y60" s="35">
        <f t="shared" si="45"/>
        <v>44.802589629627406</v>
      </c>
      <c r="Z60" s="36">
        <f t="shared" si="46"/>
        <v>8.2044382654666919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123925</v>
      </c>
      <c r="E61" s="51">
        <f t="shared" si="37"/>
        <v>246</v>
      </c>
      <c r="F61" s="3">
        <f t="shared" si="38"/>
        <v>1.9850716158967118E-3</v>
      </c>
      <c r="G61" s="2">
        <v>0.5</v>
      </c>
      <c r="H61" s="3">
        <f t="shared" si="39"/>
        <v>9.8763449494138449E-3</v>
      </c>
      <c r="I61" s="3">
        <f t="shared" si="40"/>
        <v>0.99012365505058619</v>
      </c>
      <c r="J61" s="5">
        <f t="shared" si="47"/>
        <v>96842.073621396339</v>
      </c>
      <c r="K61" s="5">
        <f t="shared" si="41"/>
        <v>956.44572470144146</v>
      </c>
      <c r="L61" s="5">
        <f t="shared" si="42"/>
        <v>481819.25379522814</v>
      </c>
      <c r="M61" s="5">
        <f t="shared" si="32"/>
        <v>4690373.2365404041</v>
      </c>
      <c r="N61" s="33">
        <f t="shared" si="43"/>
        <v>48.433217723914069</v>
      </c>
      <c r="O61" s="4"/>
      <c r="Q61" s="27" t="s">
        <v>48</v>
      </c>
      <c r="R61" s="29">
        <f t="shared" si="33"/>
        <v>96842.073621396339</v>
      </c>
      <c r="S61" s="29">
        <f t="shared" si="34"/>
        <v>481819.25379522814</v>
      </c>
      <c r="T61" s="35">
        <f t="shared" si="35"/>
        <v>48.433217723914069</v>
      </c>
      <c r="U61" s="42">
        <v>0.95681081085376496</v>
      </c>
      <c r="V61" s="43">
        <f t="shared" si="48"/>
        <v>4.3189189146235041E-2</v>
      </c>
      <c r="W61" s="29">
        <f t="shared" si="44"/>
        <v>461009.87090876821</v>
      </c>
      <c r="X61" s="29">
        <f t="shared" si="36"/>
        <v>3909864.1333120596</v>
      </c>
      <c r="Y61" s="35">
        <f t="shared" si="45"/>
        <v>40.373610220260836</v>
      </c>
      <c r="Z61" s="36">
        <f t="shared" si="46"/>
        <v>8.0596075036532326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136303</v>
      </c>
      <c r="E62" s="51">
        <f t="shared" si="37"/>
        <v>339</v>
      </c>
      <c r="F62" s="3">
        <f t="shared" si="38"/>
        <v>2.4871059331049205E-3</v>
      </c>
      <c r="G62" s="2">
        <v>0.5</v>
      </c>
      <c r="H62" s="3">
        <f t="shared" si="39"/>
        <v>1.2358686260713594E-2</v>
      </c>
      <c r="I62" s="3">
        <f t="shared" si="40"/>
        <v>0.98764131373928643</v>
      </c>
      <c r="J62" s="5">
        <f t="shared" si="47"/>
        <v>95885.627896694903</v>
      </c>
      <c r="K62" s="5">
        <f t="shared" si="41"/>
        <v>1185.0203920867793</v>
      </c>
      <c r="L62" s="5">
        <f t="shared" si="42"/>
        <v>476465.5885032576</v>
      </c>
      <c r="M62" s="5">
        <f t="shared" si="32"/>
        <v>4208553.9827451762</v>
      </c>
      <c r="N62" s="33">
        <f t="shared" si="43"/>
        <v>43.891395145051156</v>
      </c>
      <c r="O62" s="4"/>
      <c r="Q62" s="27" t="s">
        <v>50</v>
      </c>
      <c r="R62" s="29">
        <f t="shared" si="33"/>
        <v>95885.627896694903</v>
      </c>
      <c r="S62" s="29">
        <f t="shared" si="34"/>
        <v>476465.5885032576</v>
      </c>
      <c r="T62" s="35">
        <f t="shared" si="35"/>
        <v>43.891395145051156</v>
      </c>
      <c r="U62" s="42">
        <v>0.94800928093814252</v>
      </c>
      <c r="V62" s="43">
        <f t="shared" si="48"/>
        <v>5.1990719061857482E-2</v>
      </c>
      <c r="W62" s="29">
        <f t="shared" si="44"/>
        <v>451693.79994874215</v>
      </c>
      <c r="X62" s="29">
        <f t="shared" si="36"/>
        <v>3448854.2624032912</v>
      </c>
      <c r="Y62" s="35">
        <f t="shared" si="45"/>
        <v>35.968417145049223</v>
      </c>
      <c r="Z62" s="36">
        <f t="shared" si="46"/>
        <v>7.9229780000019332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141182</v>
      </c>
      <c r="E63" s="51">
        <f t="shared" si="37"/>
        <v>487</v>
      </c>
      <c r="F63" s="3">
        <f t="shared" si="38"/>
        <v>3.4494482299443274E-3</v>
      </c>
      <c r="G63" s="2">
        <v>0.5</v>
      </c>
      <c r="H63" s="3">
        <f t="shared" si="39"/>
        <v>1.7099779142482945E-2</v>
      </c>
      <c r="I63" s="3">
        <f t="shared" si="40"/>
        <v>0.98290022085751705</v>
      </c>
      <c r="J63" s="5">
        <f t="shared" si="47"/>
        <v>94700.607504608124</v>
      </c>
      <c r="K63" s="5">
        <f t="shared" si="41"/>
        <v>1619.3594729877618</v>
      </c>
      <c r="L63" s="5">
        <f t="shared" si="42"/>
        <v>469454.63884057122</v>
      </c>
      <c r="M63" s="5">
        <f t="shared" si="32"/>
        <v>3732088.3942419188</v>
      </c>
      <c r="N63" s="33">
        <f t="shared" si="43"/>
        <v>39.409339523617263</v>
      </c>
      <c r="O63" s="4"/>
      <c r="Q63" s="27" t="s">
        <v>52</v>
      </c>
      <c r="R63" s="29">
        <f t="shared" si="33"/>
        <v>94700.607504608124</v>
      </c>
      <c r="S63" s="29">
        <f t="shared" si="34"/>
        <v>469454.63884057122</v>
      </c>
      <c r="T63" s="35">
        <f t="shared" si="35"/>
        <v>39.409339523617263</v>
      </c>
      <c r="U63" s="42">
        <v>0.94216194080535964</v>
      </c>
      <c r="V63" s="43">
        <f t="shared" si="48"/>
        <v>5.7838059194640357E-2</v>
      </c>
      <c r="W63" s="29">
        <f t="shared" si="44"/>
        <v>442302.29365011177</v>
      </c>
      <c r="X63" s="29">
        <f t="shared" si="36"/>
        <v>2997160.462454549</v>
      </c>
      <c r="Y63" s="35">
        <f t="shared" si="45"/>
        <v>31.648798687048629</v>
      </c>
      <c r="Z63" s="36">
        <f t="shared" si="46"/>
        <v>7.7605408365686337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132539</v>
      </c>
      <c r="E64" s="51">
        <f t="shared" si="37"/>
        <v>597</v>
      </c>
      <c r="F64" s="3">
        <f t="shared" si="38"/>
        <v>4.5043345732199581E-3</v>
      </c>
      <c r="G64" s="2">
        <v>0.5</v>
      </c>
      <c r="H64" s="3">
        <f t="shared" si="39"/>
        <v>2.2270884083219242E-2</v>
      </c>
      <c r="I64" s="3">
        <f t="shared" si="40"/>
        <v>0.9777291159167808</v>
      </c>
      <c r="J64" s="5">
        <f t="shared" si="47"/>
        <v>93081.248031620358</v>
      </c>
      <c r="K64" s="5">
        <f t="shared" si="41"/>
        <v>2073.0016852335962</v>
      </c>
      <c r="L64" s="5">
        <f t="shared" si="42"/>
        <v>460223.73594501778</v>
      </c>
      <c r="M64" s="5">
        <f t="shared" si="32"/>
        <v>3262633.7554013478</v>
      </c>
      <c r="N64" s="33">
        <f t="shared" si="43"/>
        <v>35.051461216903839</v>
      </c>
      <c r="O64" s="4"/>
      <c r="Q64" s="27" t="s">
        <v>54</v>
      </c>
      <c r="R64" s="29">
        <f t="shared" si="33"/>
        <v>93081.248031620358</v>
      </c>
      <c r="S64" s="29">
        <f t="shared" si="34"/>
        <v>460223.73594501778</v>
      </c>
      <c r="T64" s="35">
        <f t="shared" si="35"/>
        <v>35.051461216903839</v>
      </c>
      <c r="U64" s="42">
        <v>0.92489605986448908</v>
      </c>
      <c r="V64" s="43">
        <f t="shared" si="48"/>
        <v>7.5103940135510916E-2</v>
      </c>
      <c r="W64" s="29">
        <f t="shared" si="44"/>
        <v>425659.12003166199</v>
      </c>
      <c r="X64" s="29">
        <f t="shared" si="36"/>
        <v>2554858.1688044374</v>
      </c>
      <c r="Y64" s="35">
        <f t="shared" si="45"/>
        <v>27.447614023573621</v>
      </c>
      <c r="Z64" s="36">
        <f t="shared" si="46"/>
        <v>7.6038471933302176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108958</v>
      </c>
      <c r="E65" s="51">
        <f t="shared" si="37"/>
        <v>677</v>
      </c>
      <c r="F65" s="3">
        <f t="shared" si="38"/>
        <v>6.2134033297233798E-3</v>
      </c>
      <c r="G65" s="2">
        <v>0.5</v>
      </c>
      <c r="H65" s="3">
        <f t="shared" si="39"/>
        <v>3.0591818383107171E-2</v>
      </c>
      <c r="I65" s="3">
        <f t="shared" si="40"/>
        <v>0.96940818161689279</v>
      </c>
      <c r="J65" s="5">
        <f t="shared" si="47"/>
        <v>91008.246346386761</v>
      </c>
      <c r="K65" s="5">
        <f t="shared" si="41"/>
        <v>2784.1077435937405</v>
      </c>
      <c r="L65" s="5">
        <f t="shared" si="42"/>
        <v>448080.96237294946</v>
      </c>
      <c r="M65" s="5">
        <f t="shared" si="32"/>
        <v>2802410.0194563298</v>
      </c>
      <c r="N65" s="33">
        <f t="shared" si="43"/>
        <v>30.792924069650443</v>
      </c>
      <c r="O65" s="4"/>
      <c r="Q65" s="27" t="s">
        <v>56</v>
      </c>
      <c r="R65" s="29">
        <f t="shared" si="33"/>
        <v>91008.246346386761</v>
      </c>
      <c r="S65" s="29">
        <f t="shared" si="34"/>
        <v>448080.96237294946</v>
      </c>
      <c r="T65" s="35">
        <f t="shared" si="35"/>
        <v>30.792924069650443</v>
      </c>
      <c r="U65" s="42">
        <v>0.89970667843387275</v>
      </c>
      <c r="V65" s="43">
        <f t="shared" si="48"/>
        <v>0.10029332156612725</v>
      </c>
      <c r="W65" s="29">
        <f t="shared" si="44"/>
        <v>403141.43432601949</v>
      </c>
      <c r="X65" s="29">
        <f t="shared" si="36"/>
        <v>2129199.0487727756</v>
      </c>
      <c r="Y65" s="35">
        <f t="shared" si="45"/>
        <v>23.395671647916657</v>
      </c>
      <c r="Z65" s="36">
        <f t="shared" si="46"/>
        <v>7.3972524217337856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88715</v>
      </c>
      <c r="E66" s="51">
        <f t="shared" si="37"/>
        <v>780</v>
      </c>
      <c r="F66" s="3">
        <f t="shared" si="38"/>
        <v>8.7921997407428287E-3</v>
      </c>
      <c r="G66" s="2">
        <v>0.5</v>
      </c>
      <c r="H66" s="3">
        <f t="shared" si="39"/>
        <v>4.3015496608393537E-2</v>
      </c>
      <c r="I66" s="3">
        <f t="shared" si="40"/>
        <v>0.95698450339160646</v>
      </c>
      <c r="J66" s="5">
        <f t="shared" si="47"/>
        <v>88224.138602793013</v>
      </c>
      <c r="K66" s="5">
        <f t="shared" si="41"/>
        <v>3795.0051348468842</v>
      </c>
      <c r="L66" s="5">
        <f t="shared" si="42"/>
        <v>431633.18017684785</v>
      </c>
      <c r="M66" s="5">
        <f t="shared" si="32"/>
        <v>2354329.0570833804</v>
      </c>
      <c r="N66" s="33">
        <f t="shared" si="43"/>
        <v>26.685769839965847</v>
      </c>
      <c r="O66" s="4"/>
      <c r="Q66" s="27" t="s">
        <v>58</v>
      </c>
      <c r="R66" s="29">
        <f t="shared" si="33"/>
        <v>88224.138602793013</v>
      </c>
      <c r="S66" s="29">
        <f t="shared" si="34"/>
        <v>431633.18017684785</v>
      </c>
      <c r="T66" s="35">
        <f t="shared" si="35"/>
        <v>26.685769839965847</v>
      </c>
      <c r="U66" s="42">
        <v>0.86438699185239576</v>
      </c>
      <c r="V66" s="43">
        <f t="shared" si="48"/>
        <v>0.13561300814760424</v>
      </c>
      <c r="W66" s="29">
        <f t="shared" si="44"/>
        <v>373098.10619674867</v>
      </c>
      <c r="X66" s="29">
        <f t="shared" si="36"/>
        <v>1726057.614446756</v>
      </c>
      <c r="Y66" s="35">
        <f t="shared" si="45"/>
        <v>19.564459815446838</v>
      </c>
      <c r="Z66" s="36">
        <f t="shared" si="46"/>
        <v>7.1213100245190084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68349</v>
      </c>
      <c r="E67" s="51">
        <f t="shared" si="37"/>
        <v>952</v>
      </c>
      <c r="F67" s="3">
        <f t="shared" si="38"/>
        <v>1.3928513950460138E-2</v>
      </c>
      <c r="G67" s="2">
        <v>0.5</v>
      </c>
      <c r="H67" s="3">
        <f t="shared" si="39"/>
        <v>6.7299127656265445E-2</v>
      </c>
      <c r="I67" s="3">
        <f t="shared" si="40"/>
        <v>0.93270087234373455</v>
      </c>
      <c r="J67" s="5">
        <f t="shared" si="47"/>
        <v>84429.133467946129</v>
      </c>
      <c r="K67" s="5">
        <f t="shared" si="41"/>
        <v>5682.0070311671798</v>
      </c>
      <c r="L67" s="5">
        <f t="shared" si="42"/>
        <v>407940.64976181276</v>
      </c>
      <c r="M67" s="5">
        <f t="shared" si="32"/>
        <v>1922695.8769065326</v>
      </c>
      <c r="N67" s="33">
        <f t="shared" si="43"/>
        <v>22.772896012683727</v>
      </c>
      <c r="O67" s="4"/>
      <c r="Q67" s="27" t="s">
        <v>60</v>
      </c>
      <c r="R67" s="29">
        <f t="shared" si="33"/>
        <v>84429.133467946129</v>
      </c>
      <c r="S67" s="29">
        <f t="shared" si="34"/>
        <v>407940.64976181276</v>
      </c>
      <c r="T67" s="35">
        <f t="shared" si="35"/>
        <v>22.772896012683727</v>
      </c>
      <c r="U67" s="42">
        <v>0.82345390469096191</v>
      </c>
      <c r="V67" s="43">
        <f t="shared" si="48"/>
        <v>0.17654609530903809</v>
      </c>
      <c r="W67" s="29">
        <f t="shared" si="44"/>
        <v>335920.32092853286</v>
      </c>
      <c r="X67" s="29">
        <f t="shared" si="36"/>
        <v>1352959.5082500074</v>
      </c>
      <c r="Y67" s="35">
        <f t="shared" si="45"/>
        <v>16.024794436196174</v>
      </c>
      <c r="Z67" s="36">
        <f t="shared" si="46"/>
        <v>6.7481015764875529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50983</v>
      </c>
      <c r="E68" s="51">
        <f t="shared" si="37"/>
        <v>1131</v>
      </c>
      <c r="F68" s="3">
        <f t="shared" si="38"/>
        <v>2.218386520997195E-2</v>
      </c>
      <c r="G68" s="2">
        <v>0.5</v>
      </c>
      <c r="H68" s="3">
        <f t="shared" si="39"/>
        <v>0.10509101383558972</v>
      </c>
      <c r="I68" s="3">
        <f t="shared" si="40"/>
        <v>0.89490898616441028</v>
      </c>
      <c r="J68" s="5">
        <f t="shared" si="47"/>
        <v>78747.126436778955</v>
      </c>
      <c r="K68" s="5">
        <f t="shared" si="41"/>
        <v>8275.6153538804701</v>
      </c>
      <c r="L68" s="5">
        <f t="shared" si="42"/>
        <v>373046.59379919362</v>
      </c>
      <c r="M68" s="5">
        <f t="shared" si="32"/>
        <v>1514755.2271447198</v>
      </c>
      <c r="N68" s="33">
        <f t="shared" si="43"/>
        <v>19.235688915719614</v>
      </c>
      <c r="O68" s="4"/>
      <c r="Q68" s="27" t="s">
        <v>62</v>
      </c>
      <c r="R68" s="29">
        <f t="shared" si="33"/>
        <v>78747.126436778955</v>
      </c>
      <c r="S68" s="29">
        <f t="shared" si="34"/>
        <v>373046.59379919362</v>
      </c>
      <c r="T68" s="35">
        <f t="shared" si="35"/>
        <v>19.235688915719614</v>
      </c>
      <c r="U68" s="42">
        <v>0.7557222850963411</v>
      </c>
      <c r="V68" s="43">
        <f t="shared" si="48"/>
        <v>0.2442777149036589</v>
      </c>
      <c r="W68" s="29">
        <f t="shared" si="44"/>
        <v>281919.62431333313</v>
      </c>
      <c r="X68" s="29">
        <f t="shared" si="36"/>
        <v>1017039.1873214745</v>
      </c>
      <c r="Y68" s="35">
        <f t="shared" si="45"/>
        <v>12.915254604725042</v>
      </c>
      <c r="Z68" s="36">
        <f t="shared" si="46"/>
        <v>6.3204343109945711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34089</v>
      </c>
      <c r="E69" s="51">
        <f t="shared" si="37"/>
        <v>1051</v>
      </c>
      <c r="F69" s="3">
        <f t="shared" si="38"/>
        <v>3.0831059872686205E-2</v>
      </c>
      <c r="G69" s="2">
        <v>0.5</v>
      </c>
      <c r="H69" s="3">
        <f t="shared" si="39"/>
        <v>0.14312366374790625</v>
      </c>
      <c r="I69" s="3">
        <f t="shared" si="40"/>
        <v>0.8568763362520937</v>
      </c>
      <c r="J69" s="5">
        <f t="shared" si="47"/>
        <v>70471.511082898491</v>
      </c>
      <c r="K69" s="5">
        <f t="shared" si="41"/>
        <v>10086.140856035612</v>
      </c>
      <c r="L69" s="5">
        <f t="shared" si="42"/>
        <v>327142.20327440341</v>
      </c>
      <c r="M69" s="5">
        <f t="shared" si="32"/>
        <v>1141708.6333455262</v>
      </c>
      <c r="N69" s="33">
        <f t="shared" si="43"/>
        <v>16.200995491674473</v>
      </c>
      <c r="O69" s="4"/>
      <c r="Q69" s="27" t="s">
        <v>64</v>
      </c>
      <c r="R69" s="29">
        <f t="shared" si="33"/>
        <v>70471.511082898491</v>
      </c>
      <c r="S69" s="29">
        <f t="shared" si="34"/>
        <v>327142.20327440341</v>
      </c>
      <c r="T69" s="35">
        <f t="shared" si="35"/>
        <v>16.200995491674473</v>
      </c>
      <c r="U69" s="42">
        <v>0.69850988448397933</v>
      </c>
      <c r="V69" s="43">
        <f t="shared" si="48"/>
        <v>0.30149011551602067</v>
      </c>
      <c r="W69" s="29">
        <f t="shared" si="44"/>
        <v>228512.06261903801</v>
      </c>
      <c r="X69" s="29">
        <f t="shared" si="36"/>
        <v>735119.56300814147</v>
      </c>
      <c r="Y69" s="35">
        <f t="shared" si="45"/>
        <v>10.431443170608199</v>
      </c>
      <c r="Z69" s="36">
        <f t="shared" si="46"/>
        <v>5.7695523210662731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22408</v>
      </c>
      <c r="E70" s="51">
        <f t="shared" si="37"/>
        <v>1066</v>
      </c>
      <c r="F70" s="3">
        <f t="shared" si="38"/>
        <v>4.7572295608711172E-2</v>
      </c>
      <c r="G70" s="2">
        <v>0.5</v>
      </c>
      <c r="H70" s="3">
        <f t="shared" si="39"/>
        <v>0.21257926853587522</v>
      </c>
      <c r="I70" s="3">
        <f t="shared" si="40"/>
        <v>0.78742073146412483</v>
      </c>
      <c r="J70" s="5">
        <f t="shared" si="47"/>
        <v>60385.370226862877</v>
      </c>
      <c r="K70" s="5">
        <f t="shared" si="41"/>
        <v>12836.677833094527</v>
      </c>
      <c r="L70" s="5">
        <f t="shared" si="42"/>
        <v>269835.15655157808</v>
      </c>
      <c r="M70" s="5">
        <f t="shared" si="32"/>
        <v>814566.43007112283</v>
      </c>
      <c r="N70" s="33">
        <f t="shared" si="43"/>
        <v>13.489466521623758</v>
      </c>
      <c r="O70" s="4"/>
      <c r="Q70" s="27" t="s">
        <v>66</v>
      </c>
      <c r="R70" s="29">
        <f t="shared" si="33"/>
        <v>60385.370226862877</v>
      </c>
      <c r="S70" s="29">
        <f t="shared" si="34"/>
        <v>269835.15655157808</v>
      </c>
      <c r="T70" s="35">
        <f t="shared" si="35"/>
        <v>13.489466521623758</v>
      </c>
      <c r="U70" s="42">
        <v>0.67065690345363116</v>
      </c>
      <c r="V70" s="43">
        <f t="shared" si="48"/>
        <v>0.32934309654636884</v>
      </c>
      <c r="W70" s="29">
        <f t="shared" si="44"/>
        <v>180966.81053580716</v>
      </c>
      <c r="X70" s="29">
        <f t="shared" si="36"/>
        <v>506607.50038910349</v>
      </c>
      <c r="Y70" s="35">
        <f t="shared" si="45"/>
        <v>8.3895734759234024</v>
      </c>
      <c r="Z70" s="36">
        <f t="shared" si="46"/>
        <v>5.0998930457003553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13058</v>
      </c>
      <c r="E71" s="51">
        <f t="shared" si="49"/>
        <v>951</v>
      </c>
      <c r="F71" s="3">
        <f t="shared" si="38"/>
        <v>7.2828917138918675E-2</v>
      </c>
      <c r="G71" s="2">
        <v>0.5</v>
      </c>
      <c r="H71" s="3">
        <f t="shared" si="39"/>
        <v>0.30805610443458264</v>
      </c>
      <c r="I71" s="3">
        <f t="shared" si="40"/>
        <v>0.69194389556541736</v>
      </c>
      <c r="J71" s="5">
        <f t="shared" si="47"/>
        <v>47548.692393768353</v>
      </c>
      <c r="K71" s="5">
        <f t="shared" si="41"/>
        <v>14647.664949782549</v>
      </c>
      <c r="L71" s="5">
        <f t="shared" si="42"/>
        <v>201124.29959438537</v>
      </c>
      <c r="M71" s="5">
        <f>L71+M72</f>
        <v>544731.27351954475</v>
      </c>
      <c r="N71" s="33">
        <f t="shared" si="43"/>
        <v>11.456282940620598</v>
      </c>
      <c r="O71" s="4"/>
      <c r="Q71" s="27" t="s">
        <v>68</v>
      </c>
      <c r="R71" s="29">
        <f t="shared" si="33"/>
        <v>47548.692393768353</v>
      </c>
      <c r="S71" s="29">
        <f t="shared" si="34"/>
        <v>201124.29959438537</v>
      </c>
      <c r="T71" s="35">
        <f t="shared" si="35"/>
        <v>11.456282940620598</v>
      </c>
      <c r="U71" s="42">
        <v>0.63527807449444496</v>
      </c>
      <c r="V71" s="43">
        <f t="shared" si="48"/>
        <v>0.36472192550555504</v>
      </c>
      <c r="W71" s="29">
        <f t="shared" si="44"/>
        <v>127769.85778036501</v>
      </c>
      <c r="X71" s="29">
        <f>X72+W71</f>
        <v>325640.68985329632</v>
      </c>
      <c r="Y71" s="35">
        <f t="shared" si="45"/>
        <v>6.8485729777076729</v>
      </c>
      <c r="Z71" s="36">
        <f t="shared" si="46"/>
        <v>4.6077099629129252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10287</v>
      </c>
      <c r="E72" s="52">
        <f t="shared" si="49"/>
        <v>985</v>
      </c>
      <c r="F72" s="17">
        <f t="shared" si="38"/>
        <v>9.5751919898901527E-2</v>
      </c>
      <c r="G72" s="12"/>
      <c r="H72" s="17">
        <v>1</v>
      </c>
      <c r="I72" s="17">
        <f t="shared" si="40"/>
        <v>0</v>
      </c>
      <c r="J72" s="21">
        <f t="shared" si="47"/>
        <v>32901.027443985804</v>
      </c>
      <c r="K72" s="21">
        <f t="shared" si="41"/>
        <v>32901.027443985804</v>
      </c>
      <c r="L72" s="21">
        <f>K72/F72</f>
        <v>343606.97392515937</v>
      </c>
      <c r="M72" s="21">
        <f>L72</f>
        <v>343606.97392515937</v>
      </c>
      <c r="N72" s="34">
        <f t="shared" si="43"/>
        <v>10.443654822335025</v>
      </c>
      <c r="O72" s="4"/>
      <c r="Q72" s="30" t="s">
        <v>69</v>
      </c>
      <c r="R72" s="31">
        <f t="shared" si="33"/>
        <v>32901.027443985804</v>
      </c>
      <c r="S72" s="31">
        <f t="shared" si="34"/>
        <v>343606.97392515937</v>
      </c>
      <c r="T72" s="38">
        <f t="shared" si="35"/>
        <v>10.443654822335025</v>
      </c>
      <c r="U72" s="44">
        <v>0.57586384179742911</v>
      </c>
      <c r="V72" s="45">
        <f t="shared" si="48"/>
        <v>0.42413615820257089</v>
      </c>
      <c r="W72" s="31">
        <f t="shared" si="44"/>
        <v>197870.83207293131</v>
      </c>
      <c r="X72" s="31">
        <f>W72</f>
        <v>197870.83207293131</v>
      </c>
      <c r="Y72" s="38">
        <f t="shared" si="45"/>
        <v>6.0141231883960948</v>
      </c>
      <c r="Z72" s="37">
        <f t="shared" si="46"/>
        <v>4.4295316339389306</v>
      </c>
    </row>
    <row r="73" spans="1:26" s="2" customFormat="1" ht="13.2">
      <c r="B73" s="2" t="s">
        <v>70</v>
      </c>
      <c r="D73" s="25">
        <f>SUM(D54:D72)</f>
        <v>1570713</v>
      </c>
      <c r="E73" s="25">
        <f>SUM(E54:E72)</f>
        <v>9953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73.152654612085612</v>
      </c>
      <c r="F78" s="49">
        <f>$Y$4</f>
        <v>66.064621091109032</v>
      </c>
      <c r="G78" s="49">
        <f>E78-F78</f>
        <v>7.0880335209765803</v>
      </c>
    </row>
    <row r="79" spans="1:26">
      <c r="C79" t="s">
        <v>85</v>
      </c>
      <c r="D79">
        <v>0</v>
      </c>
      <c r="E79" s="49">
        <f>$N$29</f>
        <v>80.040279669304439</v>
      </c>
      <c r="F79" s="49">
        <f>$Y$29</f>
        <v>70.563211087962117</v>
      </c>
      <c r="G79" s="49">
        <f t="shared" ref="G79:G80" si="50">E79-F79</f>
        <v>9.4770685813423228</v>
      </c>
    </row>
    <row r="80" spans="1:26">
      <c r="C80" t="s">
        <v>86</v>
      </c>
      <c r="D80">
        <v>0</v>
      </c>
      <c r="E80" s="49">
        <f>$N$54</f>
        <v>76.470649881386109</v>
      </c>
      <c r="F80" s="49">
        <f>$Y$54</f>
        <v>67.519071044023846</v>
      </c>
      <c r="G80" s="49">
        <f t="shared" si="50"/>
        <v>8.9515788373622627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A83FE-6A33-934C-BFD7-3DCE85DD2B62}">
  <dimension ref="A1:Z80"/>
  <sheetViews>
    <sheetView topLeftCell="A52" workbookViewId="0">
      <selection activeCell="H82" sqref="H8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4">
        <v>8259</v>
      </c>
      <c r="E4">
        <v>50</v>
      </c>
      <c r="F4" s="3">
        <f>E4/D4</f>
        <v>6.0540016951204749E-3</v>
      </c>
      <c r="G4" s="2">
        <v>0.3</v>
      </c>
      <c r="H4" s="18">
        <f>C4*F4/(1+(1-G4)*C4*F4)</f>
        <v>6.0284543043163741E-3</v>
      </c>
      <c r="I4" s="18">
        <f>1-H4</f>
        <v>0.99397154569568358</v>
      </c>
      <c r="J4" s="41">
        <v>100000</v>
      </c>
      <c r="K4" s="20">
        <f>J4*H4</f>
        <v>602.8454304316374</v>
      </c>
      <c r="L4" s="20">
        <f>C4*(J5+G4*K4)</f>
        <v>99578.008198697848</v>
      </c>
      <c r="M4" s="5">
        <f t="shared" ref="M4:M20" si="0">L4+M5</f>
        <v>7330150.6535909688</v>
      </c>
      <c r="N4" s="32">
        <f>M4/J4</f>
        <v>73.301506535909695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99578.008198697848</v>
      </c>
      <c r="T4" s="35">
        <f t="shared" ref="T4:T22" si="3">N4</f>
        <v>73.301506535909695</v>
      </c>
      <c r="U4" s="42">
        <v>0.96680194174873568</v>
      </c>
      <c r="V4" s="43">
        <f>1-U4</f>
        <v>3.3198058251264317E-2</v>
      </c>
      <c r="W4" s="29">
        <f>S4*U4</f>
        <v>96272.211681972607</v>
      </c>
      <c r="X4" s="29">
        <f t="shared" ref="X4:X20" si="4">X5+W4</f>
        <v>6618955.3882726589</v>
      </c>
      <c r="Y4" s="40">
        <f>X4/R4</f>
        <v>66.189553882726585</v>
      </c>
      <c r="Z4" s="36">
        <f>T4-Y4</f>
        <v>7.1119526531831099</v>
      </c>
    </row>
    <row r="5" spans="1:26" s="2" customFormat="1" ht="14.4">
      <c r="A5" s="2">
        <v>2</v>
      </c>
      <c r="B5" s="1" t="s">
        <v>35</v>
      </c>
      <c r="C5" s="1">
        <v>4</v>
      </c>
      <c r="D5" s="64">
        <v>37752</v>
      </c>
      <c r="E5">
        <v>33</v>
      </c>
      <c r="F5" s="3">
        <f t="shared" ref="F5:F22" si="5">E5/D5</f>
        <v>8.7412587412587413E-4</v>
      </c>
      <c r="G5" s="2">
        <v>0.4</v>
      </c>
      <c r="H5" s="3">
        <f t="shared" ref="H5:H21" si="6">C5*F5/(1+(1-G5)*C5*F5)</f>
        <v>3.489183531053733E-3</v>
      </c>
      <c r="I5" s="3">
        <f t="shared" ref="I5:I22" si="7">1-H5</f>
        <v>0.99651081646894624</v>
      </c>
      <c r="J5" s="5">
        <f>I4*J4</f>
        <v>99397.15456956836</v>
      </c>
      <c r="K5" s="5">
        <f t="shared" ref="K5:K22" si="8">J5*H5</f>
        <v>346.81491475774021</v>
      </c>
      <c r="L5" s="5">
        <f t="shared" ref="L5:L21" si="9">C5*(J6+G5*K5)</f>
        <v>396756.26248285483</v>
      </c>
      <c r="M5" s="5">
        <f t="shared" si="0"/>
        <v>7230572.6453922708</v>
      </c>
      <c r="N5" s="33">
        <f t="shared" ref="N5:N22" si="10">M5/J5</f>
        <v>72.74426191276504</v>
      </c>
      <c r="O5" s="4"/>
      <c r="Q5" s="27" t="s">
        <v>36</v>
      </c>
      <c r="R5" s="29">
        <f t="shared" si="1"/>
        <v>99397.15456956836</v>
      </c>
      <c r="S5" s="29">
        <f t="shared" si="2"/>
        <v>396756.26248285483</v>
      </c>
      <c r="T5" s="35">
        <f t="shared" si="3"/>
        <v>72.74426191276504</v>
      </c>
      <c r="U5" s="42">
        <v>0.96680194174873568</v>
      </c>
      <c r="V5" s="43">
        <f>1-U5</f>
        <v>3.3198058251264317E-2</v>
      </c>
      <c r="W5" s="29">
        <f t="shared" ref="W5:W22" si="11">S5*U5</f>
        <v>383584.72496939509</v>
      </c>
      <c r="X5" s="29">
        <f t="shared" si="4"/>
        <v>6522683.1765906867</v>
      </c>
      <c r="Y5" s="35">
        <f t="shared" ref="Y5:Y22" si="12">X5/R5</f>
        <v>65.622433608252251</v>
      </c>
      <c r="Z5" s="36">
        <f t="shared" ref="Z5:Z22" si="13">T5-Y5</f>
        <v>7.121828304512789</v>
      </c>
    </row>
    <row r="6" spans="1:26" s="2" customFormat="1" ht="14.4">
      <c r="A6" s="2">
        <v>3</v>
      </c>
      <c r="B6" s="1" t="s">
        <v>37</v>
      </c>
      <c r="C6" s="1">
        <v>5</v>
      </c>
      <c r="D6" s="64">
        <v>48208</v>
      </c>
      <c r="E6">
        <v>21</v>
      </c>
      <c r="F6" s="3">
        <f t="shared" si="5"/>
        <v>4.3561234649850647E-4</v>
      </c>
      <c r="G6" s="2">
        <v>0.5</v>
      </c>
      <c r="H6" s="3">
        <f t="shared" si="6"/>
        <v>2.1756923363827558E-3</v>
      </c>
      <c r="I6" s="3">
        <f t="shared" si="7"/>
        <v>0.99782430766361729</v>
      </c>
      <c r="J6" s="5">
        <f t="shared" ref="J6:J22" si="14">I5*J5</f>
        <v>99050.33965481061</v>
      </c>
      <c r="K6" s="5">
        <f t="shared" si="8"/>
        <v>215.50306490308043</v>
      </c>
      <c r="L6" s="5">
        <f t="shared" si="9"/>
        <v>494712.94061179535</v>
      </c>
      <c r="M6" s="5">
        <f t="shared" si="0"/>
        <v>6833816.3829094162</v>
      </c>
      <c r="N6" s="33">
        <f t="shared" si="10"/>
        <v>68.993366471283124</v>
      </c>
      <c r="O6" s="4"/>
      <c r="Q6" s="27" t="s">
        <v>38</v>
      </c>
      <c r="R6" s="29">
        <f t="shared" si="1"/>
        <v>99050.33965481061</v>
      </c>
      <c r="S6" s="29">
        <f t="shared" si="2"/>
        <v>494712.94061179535</v>
      </c>
      <c r="T6" s="35">
        <f t="shared" si="3"/>
        <v>68.993366471283124</v>
      </c>
      <c r="U6" s="42">
        <v>0.96680194174873568</v>
      </c>
      <c r="V6" s="43">
        <f>1-U6</f>
        <v>3.3198058251264317E-2</v>
      </c>
      <c r="W6" s="29">
        <f t="shared" si="11"/>
        <v>478289.43159171072</v>
      </c>
      <c r="X6" s="29">
        <f t="shared" si="4"/>
        <v>6139098.4516212912</v>
      </c>
      <c r="Y6" s="35">
        <f t="shared" si="12"/>
        <v>61.979580009679772</v>
      </c>
      <c r="Z6" s="36">
        <f t="shared" si="13"/>
        <v>7.0137864616033525</v>
      </c>
    </row>
    <row r="7" spans="1:26" s="2" customFormat="1" ht="14.4">
      <c r="A7" s="2">
        <v>4</v>
      </c>
      <c r="B7" s="1" t="s">
        <v>39</v>
      </c>
      <c r="C7" s="1">
        <v>5</v>
      </c>
      <c r="D7" s="64">
        <v>51205</v>
      </c>
      <c r="E7">
        <v>26</v>
      </c>
      <c r="F7" s="3">
        <f t="shared" si="5"/>
        <v>5.0776291377795134E-4</v>
      </c>
      <c r="G7" s="2">
        <v>0.5</v>
      </c>
      <c r="H7" s="3">
        <f t="shared" si="6"/>
        <v>2.5355958650282819E-3</v>
      </c>
      <c r="I7" s="3">
        <f t="shared" si="7"/>
        <v>0.99746440413497173</v>
      </c>
      <c r="J7" s="5">
        <f t="shared" si="14"/>
        <v>98834.836589907529</v>
      </c>
      <c r="K7" s="5">
        <f t="shared" si="8"/>
        <v>250.60520297811547</v>
      </c>
      <c r="L7" s="5">
        <f t="shared" si="9"/>
        <v>493547.66994209238</v>
      </c>
      <c r="M7" s="5">
        <f t="shared" si="0"/>
        <v>6339103.4422976207</v>
      </c>
      <c r="N7" s="33">
        <f t="shared" si="10"/>
        <v>64.138351020908502</v>
      </c>
      <c r="O7" s="4"/>
      <c r="Q7" s="27" t="s">
        <v>40</v>
      </c>
      <c r="R7" s="29">
        <f t="shared" si="1"/>
        <v>98834.836589907529</v>
      </c>
      <c r="S7" s="29">
        <f t="shared" si="2"/>
        <v>493547.66994209238</v>
      </c>
      <c r="T7" s="35">
        <f t="shared" si="3"/>
        <v>64.138351020908502</v>
      </c>
      <c r="U7" s="42">
        <v>0.96680194174873568</v>
      </c>
      <c r="V7" s="43">
        <f>1-U7</f>
        <v>3.3198058251264317E-2</v>
      </c>
      <c r="W7" s="29">
        <f t="shared" si="11"/>
        <v>477162.84564557904</v>
      </c>
      <c r="X7" s="29">
        <f t="shared" si="4"/>
        <v>5660809.0200295802</v>
      </c>
      <c r="Y7" s="35">
        <f t="shared" si="12"/>
        <v>57.275442701623597</v>
      </c>
      <c r="Z7" s="36">
        <f t="shared" si="13"/>
        <v>6.8629083192849052</v>
      </c>
    </row>
    <row r="8" spans="1:26" s="2" customFormat="1" ht="14.4">
      <c r="A8" s="2">
        <v>5</v>
      </c>
      <c r="B8" s="1" t="s">
        <v>41</v>
      </c>
      <c r="C8" s="1">
        <v>5</v>
      </c>
      <c r="D8" s="64">
        <v>58060</v>
      </c>
      <c r="E8">
        <v>86</v>
      </c>
      <c r="F8" s="3">
        <f t="shared" si="5"/>
        <v>1.4812263176024801E-3</v>
      </c>
      <c r="G8" s="2">
        <v>0.5</v>
      </c>
      <c r="H8" s="3">
        <f t="shared" si="6"/>
        <v>7.3788073788073781E-3</v>
      </c>
      <c r="I8" s="3">
        <f t="shared" si="7"/>
        <v>0.99262119262119264</v>
      </c>
      <c r="J8" s="5">
        <f t="shared" si="14"/>
        <v>98584.231386929416</v>
      </c>
      <c r="K8" s="5">
        <f t="shared" si="8"/>
        <v>727.43405399192875</v>
      </c>
      <c r="L8" s="5">
        <f t="shared" si="9"/>
        <v>491102.57179966726</v>
      </c>
      <c r="M8" s="5">
        <f t="shared" si="0"/>
        <v>5845555.7723555285</v>
      </c>
      <c r="N8" s="33">
        <f t="shared" si="10"/>
        <v>59.295038264411012</v>
      </c>
      <c r="O8" s="4"/>
      <c r="Q8" s="27" t="s">
        <v>42</v>
      </c>
      <c r="R8" s="29">
        <f t="shared" si="1"/>
        <v>98584.231386929416</v>
      </c>
      <c r="S8" s="29">
        <f t="shared" si="2"/>
        <v>491102.57179966726</v>
      </c>
      <c r="T8" s="35">
        <f t="shared" si="3"/>
        <v>59.295038264411012</v>
      </c>
      <c r="U8" s="42">
        <v>0.96680194174873568</v>
      </c>
      <c r="V8" s="43">
        <f>1-U8</f>
        <v>3.3198058251264317E-2</v>
      </c>
      <c r="W8" s="29">
        <f t="shared" si="11"/>
        <v>474798.92001371621</v>
      </c>
      <c r="X8" s="29">
        <f t="shared" si="4"/>
        <v>5183646.1743840016</v>
      </c>
      <c r="Y8" s="35">
        <f t="shared" si="12"/>
        <v>52.580885416034846</v>
      </c>
      <c r="Z8" s="36">
        <f t="shared" si="13"/>
        <v>6.7141528483761661</v>
      </c>
    </row>
    <row r="9" spans="1:26" s="2" customFormat="1" ht="14.4">
      <c r="A9" s="2">
        <v>6</v>
      </c>
      <c r="B9" s="1" t="s">
        <v>43</v>
      </c>
      <c r="C9" s="1">
        <v>5</v>
      </c>
      <c r="D9" s="64">
        <v>60942</v>
      </c>
      <c r="E9">
        <v>105</v>
      </c>
      <c r="F9" s="3">
        <f t="shared" si="5"/>
        <v>1.7229496898690559E-3</v>
      </c>
      <c r="G9" s="2">
        <v>0.5</v>
      </c>
      <c r="H9" s="3">
        <f t="shared" si="6"/>
        <v>8.5778006519128501E-3</v>
      </c>
      <c r="I9" s="3">
        <f t="shared" si="7"/>
        <v>0.99142219934808717</v>
      </c>
      <c r="J9" s="5">
        <f t="shared" si="14"/>
        <v>97856.797332937495</v>
      </c>
      <c r="K9" s="5">
        <f t="shared" si="8"/>
        <v>839.39609995657486</v>
      </c>
      <c r="L9" s="5">
        <f t="shared" si="9"/>
        <v>487185.49641479598</v>
      </c>
      <c r="M9" s="5">
        <f t="shared" si="0"/>
        <v>5354453.200555861</v>
      </c>
      <c r="N9" s="33">
        <f t="shared" si="10"/>
        <v>54.717233206993711</v>
      </c>
      <c r="O9" s="4"/>
      <c r="Q9" s="27" t="s">
        <v>44</v>
      </c>
      <c r="R9" s="29">
        <f t="shared" si="1"/>
        <v>97856.797332937495</v>
      </c>
      <c r="S9" s="29">
        <f t="shared" si="2"/>
        <v>487185.49641479598</v>
      </c>
      <c r="T9" s="35">
        <f t="shared" si="3"/>
        <v>54.717233206993711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465551.56598213653</v>
      </c>
      <c r="X9" s="29">
        <f t="shared" si="4"/>
        <v>4708847.2543702852</v>
      </c>
      <c r="Y9" s="35">
        <f t="shared" si="12"/>
        <v>48.119776885292978</v>
      </c>
      <c r="Z9" s="36">
        <f t="shared" si="13"/>
        <v>6.5974563217007329</v>
      </c>
    </row>
    <row r="10" spans="1:26" s="2" customFormat="1" ht="14.4">
      <c r="A10" s="2">
        <v>7</v>
      </c>
      <c r="B10" s="1" t="s">
        <v>45</v>
      </c>
      <c r="C10" s="1">
        <v>5</v>
      </c>
      <c r="D10" s="64">
        <v>58881</v>
      </c>
      <c r="E10">
        <v>143</v>
      </c>
      <c r="F10" s="3">
        <f t="shared" si="5"/>
        <v>2.4286272311951226E-3</v>
      </c>
      <c r="G10" s="2">
        <v>0.5</v>
      </c>
      <c r="H10" s="3">
        <f t="shared" si="6"/>
        <v>1.2069853220456294E-2</v>
      </c>
      <c r="I10" s="3">
        <f t="shared" si="7"/>
        <v>0.98793014677954372</v>
      </c>
      <c r="J10" s="5">
        <f t="shared" si="14"/>
        <v>97017.401232980919</v>
      </c>
      <c r="K10" s="5">
        <f t="shared" si="8"/>
        <v>1170.9857927121952</v>
      </c>
      <c r="L10" s="5">
        <f t="shared" si="9"/>
        <v>482159.54168312415</v>
      </c>
      <c r="M10" s="5">
        <f t="shared" si="0"/>
        <v>4867267.7041410655</v>
      </c>
      <c r="N10" s="33">
        <f t="shared" si="10"/>
        <v>50.169017539983798</v>
      </c>
      <c r="O10" s="4"/>
      <c r="Q10" s="27" t="s">
        <v>46</v>
      </c>
      <c r="R10" s="29">
        <f t="shared" si="1"/>
        <v>97017.401232980919</v>
      </c>
      <c r="S10" s="29">
        <f t="shared" si="2"/>
        <v>482159.54168312415</v>
      </c>
      <c r="T10" s="35">
        <f t="shared" si="3"/>
        <v>50.169017539983798</v>
      </c>
      <c r="U10" s="42">
        <v>0.96363095511775332</v>
      </c>
      <c r="V10" s="43">
        <f t="shared" si="15"/>
        <v>3.6369044882246682E-2</v>
      </c>
      <c r="W10" s="29">
        <f t="shared" si="11"/>
        <v>464623.85967124713</v>
      </c>
      <c r="X10" s="29">
        <f t="shared" si="4"/>
        <v>4243295.6883881483</v>
      </c>
      <c r="Y10" s="35">
        <f t="shared" si="12"/>
        <v>43.737470128664363</v>
      </c>
      <c r="Z10" s="36">
        <f t="shared" si="13"/>
        <v>6.4315474113194355</v>
      </c>
    </row>
    <row r="11" spans="1:26" s="2" customFormat="1" ht="14.4">
      <c r="A11" s="2">
        <v>8</v>
      </c>
      <c r="B11" s="1" t="s">
        <v>47</v>
      </c>
      <c r="C11" s="1">
        <v>5</v>
      </c>
      <c r="D11" s="64">
        <v>61407</v>
      </c>
      <c r="E11">
        <v>183</v>
      </c>
      <c r="F11" s="3">
        <f t="shared" si="5"/>
        <v>2.9801162733890272E-3</v>
      </c>
      <c r="G11" s="2">
        <v>0.5</v>
      </c>
      <c r="H11" s="3">
        <f t="shared" si="6"/>
        <v>1.479038867201707E-2</v>
      </c>
      <c r="I11" s="3">
        <f t="shared" si="7"/>
        <v>0.9852096113279829</v>
      </c>
      <c r="J11" s="5">
        <f t="shared" si="14"/>
        <v>95846.415440268727</v>
      </c>
      <c r="K11" s="5">
        <f t="shared" si="8"/>
        <v>1417.6057371811926</v>
      </c>
      <c r="L11" s="5">
        <f t="shared" si="9"/>
        <v>475688.06285839068</v>
      </c>
      <c r="M11" s="5">
        <f t="shared" si="0"/>
        <v>4385108.1624579411</v>
      </c>
      <c r="N11" s="33">
        <f t="shared" si="10"/>
        <v>45.751404914988505</v>
      </c>
      <c r="O11" s="4"/>
      <c r="Q11" s="27" t="s">
        <v>48</v>
      </c>
      <c r="R11" s="29">
        <f t="shared" si="1"/>
        <v>95846.415440268727</v>
      </c>
      <c r="S11" s="29">
        <f t="shared" si="2"/>
        <v>475688.06285839068</v>
      </c>
      <c r="T11" s="35">
        <f t="shared" si="3"/>
        <v>45.751404914988505</v>
      </c>
      <c r="U11" s="42">
        <v>0.96005435016735896</v>
      </c>
      <c r="V11" s="43">
        <f t="shared" si="15"/>
        <v>3.9945649832641039E-2</v>
      </c>
      <c r="W11" s="29">
        <f t="shared" si="11"/>
        <v>456686.39406988205</v>
      </c>
      <c r="X11" s="29">
        <f t="shared" si="4"/>
        <v>3778671.8287169016</v>
      </c>
      <c r="Y11" s="35">
        <f t="shared" si="12"/>
        <v>39.424237321340009</v>
      </c>
      <c r="Z11" s="36">
        <f t="shared" si="13"/>
        <v>6.3271675936484968</v>
      </c>
    </row>
    <row r="12" spans="1:26" s="2" customFormat="1" ht="14.4">
      <c r="A12" s="2">
        <v>9</v>
      </c>
      <c r="B12" s="1" t="s">
        <v>49</v>
      </c>
      <c r="C12" s="1">
        <v>5</v>
      </c>
      <c r="D12" s="64">
        <v>67538</v>
      </c>
      <c r="E12">
        <v>298</v>
      </c>
      <c r="F12" s="3">
        <f t="shared" si="5"/>
        <v>4.4123308359738222E-3</v>
      </c>
      <c r="G12" s="2">
        <v>0.5</v>
      </c>
      <c r="H12" s="3">
        <f t="shared" si="6"/>
        <v>2.1820951041987023E-2</v>
      </c>
      <c r="I12" s="3">
        <f t="shared" si="7"/>
        <v>0.978179048958013</v>
      </c>
      <c r="J12" s="5">
        <f t="shared" si="14"/>
        <v>94428.809703087536</v>
      </c>
      <c r="K12" s="5">
        <f t="shared" si="8"/>
        <v>2060.5264334841822</v>
      </c>
      <c r="L12" s="5">
        <f t="shared" si="9"/>
        <v>466992.73243172729</v>
      </c>
      <c r="M12" s="5">
        <f t="shared" si="0"/>
        <v>3909420.09959955</v>
      </c>
      <c r="N12" s="33">
        <f t="shared" si="10"/>
        <v>41.400713531092237</v>
      </c>
      <c r="O12" s="4"/>
      <c r="Q12" s="27" t="s">
        <v>50</v>
      </c>
      <c r="R12" s="29">
        <f t="shared" si="1"/>
        <v>94428.809703087536</v>
      </c>
      <c r="S12" s="29">
        <f t="shared" si="2"/>
        <v>466992.73243172729</v>
      </c>
      <c r="T12" s="35">
        <f t="shared" si="3"/>
        <v>41.400713531092237</v>
      </c>
      <c r="U12" s="42">
        <v>0.94127750867207383</v>
      </c>
      <c r="V12" s="43">
        <f t="shared" si="15"/>
        <v>5.8722491327926174E-2</v>
      </c>
      <c r="W12" s="29">
        <f t="shared" si="11"/>
        <v>439569.75575130066</v>
      </c>
      <c r="X12" s="29">
        <f t="shared" si="4"/>
        <v>3321985.4346470195</v>
      </c>
      <c r="Y12" s="35">
        <f t="shared" si="12"/>
        <v>35.179787239639438</v>
      </c>
      <c r="Z12" s="36">
        <f t="shared" si="13"/>
        <v>6.2209262914527983</v>
      </c>
    </row>
    <row r="13" spans="1:26" s="2" customFormat="1" ht="14.4">
      <c r="A13" s="2">
        <v>10</v>
      </c>
      <c r="B13" s="1" t="s">
        <v>51</v>
      </c>
      <c r="C13" s="1">
        <v>5</v>
      </c>
      <c r="D13" s="64">
        <v>69669</v>
      </c>
      <c r="E13">
        <v>398</v>
      </c>
      <c r="F13" s="3">
        <f t="shared" si="5"/>
        <v>5.7127273249221316E-3</v>
      </c>
      <c r="G13" s="2">
        <v>0.5</v>
      </c>
      <c r="H13" s="3">
        <f t="shared" si="6"/>
        <v>2.8161440054341676E-2</v>
      </c>
      <c r="I13" s="3">
        <f t="shared" si="7"/>
        <v>0.97183855994565838</v>
      </c>
      <c r="J13" s="5">
        <f t="shared" si="14"/>
        <v>92368.283269603358</v>
      </c>
      <c r="K13" s="5">
        <f t="shared" si="8"/>
        <v>2601.2238722193861</v>
      </c>
      <c r="L13" s="5">
        <f t="shared" si="9"/>
        <v>455338.35666746832</v>
      </c>
      <c r="M13" s="5">
        <f t="shared" si="0"/>
        <v>3442427.3671678226</v>
      </c>
      <c r="N13" s="33">
        <f t="shared" si="10"/>
        <v>37.268500023109773</v>
      </c>
      <c r="O13" s="4"/>
      <c r="Q13" s="27" t="s">
        <v>52</v>
      </c>
      <c r="R13" s="29">
        <f t="shared" si="1"/>
        <v>92368.283269603358</v>
      </c>
      <c r="S13" s="29">
        <f t="shared" si="2"/>
        <v>455338.35666746832</v>
      </c>
      <c r="T13" s="35">
        <f t="shared" si="3"/>
        <v>37.268500023109773</v>
      </c>
      <c r="U13" s="42">
        <v>0.95386474178345915</v>
      </c>
      <c r="V13" s="43">
        <f t="shared" si="15"/>
        <v>4.6135258216540853E-2</v>
      </c>
      <c r="W13" s="29">
        <f t="shared" si="11"/>
        <v>434331.20400671929</v>
      </c>
      <c r="X13" s="29">
        <f t="shared" si="4"/>
        <v>2882415.6788957189</v>
      </c>
      <c r="Y13" s="35">
        <f t="shared" si="12"/>
        <v>31.205686377027934</v>
      </c>
      <c r="Z13" s="36">
        <f t="shared" si="13"/>
        <v>6.0628136460818389</v>
      </c>
    </row>
    <row r="14" spans="1:26" s="2" customFormat="1" ht="14.4">
      <c r="A14" s="2">
        <v>11</v>
      </c>
      <c r="B14" s="1" t="s">
        <v>53</v>
      </c>
      <c r="C14" s="1">
        <v>5</v>
      </c>
      <c r="D14" s="64">
        <v>66825</v>
      </c>
      <c r="E14">
        <v>417</v>
      </c>
      <c r="F14" s="3">
        <f t="shared" si="5"/>
        <v>6.2401795735129066E-3</v>
      </c>
      <c r="G14" s="2">
        <v>0.5</v>
      </c>
      <c r="H14" s="3">
        <f t="shared" si="6"/>
        <v>3.0721626699082773E-2</v>
      </c>
      <c r="I14" s="3">
        <f t="shared" si="7"/>
        <v>0.96927837330091726</v>
      </c>
      <c r="J14" s="5">
        <f t="shared" si="14"/>
        <v>89767.059397383971</v>
      </c>
      <c r="K14" s="5">
        <f t="shared" si="8"/>
        <v>2757.7900886808206</v>
      </c>
      <c r="L14" s="5">
        <f t="shared" si="9"/>
        <v>441940.82176521781</v>
      </c>
      <c r="M14" s="5">
        <f t="shared" si="0"/>
        <v>2987089.0105003542</v>
      </c>
      <c r="N14" s="33">
        <f t="shared" si="10"/>
        <v>33.276003809782871</v>
      </c>
      <c r="O14" s="4"/>
      <c r="Q14" s="27" t="s">
        <v>54</v>
      </c>
      <c r="R14" s="29">
        <f t="shared" si="1"/>
        <v>89767.059397383971</v>
      </c>
      <c r="S14" s="29">
        <f t="shared" si="2"/>
        <v>441940.82176521781</v>
      </c>
      <c r="T14" s="35">
        <f t="shared" si="3"/>
        <v>33.276003809782871</v>
      </c>
      <c r="U14" s="42">
        <v>0.94210046609890041</v>
      </c>
      <c r="V14" s="43">
        <f t="shared" si="15"/>
        <v>5.7899533901099587E-2</v>
      </c>
      <c r="W14" s="29">
        <f t="shared" si="11"/>
        <v>416352.6541731428</v>
      </c>
      <c r="X14" s="29">
        <f t="shared" si="4"/>
        <v>2448084.4748889995</v>
      </c>
      <c r="Y14" s="35">
        <f t="shared" si="12"/>
        <v>27.27152355578156</v>
      </c>
      <c r="Z14" s="36">
        <f t="shared" si="13"/>
        <v>6.0044802540013116</v>
      </c>
    </row>
    <row r="15" spans="1:26" s="2" customFormat="1" ht="14.4">
      <c r="A15" s="2">
        <v>12</v>
      </c>
      <c r="B15" s="1" t="s">
        <v>55</v>
      </c>
      <c r="C15" s="1">
        <v>5</v>
      </c>
      <c r="D15" s="64">
        <v>55813</v>
      </c>
      <c r="E15">
        <v>453</v>
      </c>
      <c r="F15" s="3">
        <f t="shared" si="5"/>
        <v>8.1163886549728559E-3</v>
      </c>
      <c r="G15" s="2">
        <v>0.5</v>
      </c>
      <c r="H15" s="3">
        <f t="shared" si="6"/>
        <v>3.9774872465778682E-2</v>
      </c>
      <c r="I15" s="3">
        <f t="shared" si="7"/>
        <v>0.96022512753422129</v>
      </c>
      <c r="J15" s="5">
        <f t="shared" si="14"/>
        <v>87009.269308703151</v>
      </c>
      <c r="K15" s="5">
        <f t="shared" si="8"/>
        <v>3460.7825900942589</v>
      </c>
      <c r="L15" s="5">
        <f t="shared" si="9"/>
        <v>426394.3900682801</v>
      </c>
      <c r="M15" s="5">
        <f t="shared" si="0"/>
        <v>2545148.1887351363</v>
      </c>
      <c r="N15" s="33">
        <f t="shared" si="10"/>
        <v>29.251460320912688</v>
      </c>
      <c r="O15" s="4"/>
      <c r="Q15" s="27" t="s">
        <v>56</v>
      </c>
      <c r="R15" s="29">
        <f t="shared" si="1"/>
        <v>87009.269308703151</v>
      </c>
      <c r="S15" s="29">
        <f t="shared" si="2"/>
        <v>426394.3900682801</v>
      </c>
      <c r="T15" s="35">
        <f t="shared" si="3"/>
        <v>29.251460320912688</v>
      </c>
      <c r="U15" s="42">
        <v>0.91645683631107144</v>
      </c>
      <c r="V15" s="43">
        <f t="shared" si="15"/>
        <v>8.3543163688928557E-2</v>
      </c>
      <c r="W15" s="29">
        <f t="shared" si="11"/>
        <v>390772.05374276493</v>
      </c>
      <c r="X15" s="29">
        <f t="shared" si="4"/>
        <v>2031731.8207158567</v>
      </c>
      <c r="Y15" s="35">
        <f t="shared" si="12"/>
        <v>23.350751441290768</v>
      </c>
      <c r="Z15" s="36">
        <f t="shared" si="13"/>
        <v>5.90070887962192</v>
      </c>
    </row>
    <row r="16" spans="1:26" s="2" customFormat="1" ht="14.4">
      <c r="A16" s="2">
        <v>13</v>
      </c>
      <c r="B16" s="1" t="s">
        <v>57</v>
      </c>
      <c r="C16" s="1">
        <v>5</v>
      </c>
      <c r="D16" s="64">
        <v>44290</v>
      </c>
      <c r="E16">
        <v>529</v>
      </c>
      <c r="F16" s="3">
        <f t="shared" si="5"/>
        <v>1.1944005418830436E-2</v>
      </c>
      <c r="G16" s="2">
        <v>0.5</v>
      </c>
      <c r="H16" s="3">
        <f t="shared" si="6"/>
        <v>5.7988489997259522E-2</v>
      </c>
      <c r="I16" s="3">
        <f t="shared" si="7"/>
        <v>0.94201151000274053</v>
      </c>
      <c r="J16" s="5">
        <f t="shared" si="14"/>
        <v>83548.486718608896</v>
      </c>
      <c r="K16" s="5">
        <f t="shared" si="8"/>
        <v>4844.8505863682221</v>
      </c>
      <c r="L16" s="5">
        <f t="shared" si="9"/>
        <v>405630.30712712393</v>
      </c>
      <c r="M16" s="5">
        <f t="shared" si="0"/>
        <v>2118753.7986668563</v>
      </c>
      <c r="N16" s="33">
        <f t="shared" si="10"/>
        <v>25.359571212855286</v>
      </c>
      <c r="O16" s="4"/>
      <c r="Q16" s="27" t="s">
        <v>58</v>
      </c>
      <c r="R16" s="29">
        <f t="shared" si="1"/>
        <v>83548.486718608896</v>
      </c>
      <c r="S16" s="29">
        <f t="shared" si="2"/>
        <v>405630.30712712393</v>
      </c>
      <c r="T16" s="35">
        <f t="shared" si="3"/>
        <v>25.359571212855286</v>
      </c>
      <c r="U16" s="42">
        <v>0.8859396016463057</v>
      </c>
      <c r="V16" s="43">
        <f t="shared" si="15"/>
        <v>0.1140603983536943</v>
      </c>
      <c r="W16" s="29">
        <f t="shared" si="11"/>
        <v>359363.95271187281</v>
      </c>
      <c r="X16" s="29">
        <f t="shared" si="4"/>
        <v>1640959.7669730918</v>
      </c>
      <c r="Y16" s="35">
        <f t="shared" si="12"/>
        <v>19.640807768306328</v>
      </c>
      <c r="Z16" s="36">
        <f t="shared" si="13"/>
        <v>5.7187634445489586</v>
      </c>
    </row>
    <row r="17" spans="1:26" s="2" customFormat="1" ht="14.4">
      <c r="A17" s="2">
        <v>14</v>
      </c>
      <c r="B17" s="1" t="s">
        <v>59</v>
      </c>
      <c r="C17" s="1">
        <v>5</v>
      </c>
      <c r="D17" s="64">
        <v>33663</v>
      </c>
      <c r="E17">
        <v>595</v>
      </c>
      <c r="F17" s="3">
        <f t="shared" si="5"/>
        <v>1.7675192347681432E-2</v>
      </c>
      <c r="G17" s="2">
        <v>0.5</v>
      </c>
      <c r="H17" s="3">
        <f t="shared" si="6"/>
        <v>8.4636064920840387E-2</v>
      </c>
      <c r="I17" s="3">
        <f t="shared" si="7"/>
        <v>0.91536393507915959</v>
      </c>
      <c r="J17" s="5">
        <f t="shared" si="14"/>
        <v>78703.636132240674</v>
      </c>
      <c r="K17" s="5">
        <f t="shared" si="8"/>
        <v>6661.1660571945213</v>
      </c>
      <c r="L17" s="5">
        <f t="shared" si="9"/>
        <v>376865.26551821706</v>
      </c>
      <c r="M17" s="5">
        <f t="shared" si="0"/>
        <v>1713123.4915397321</v>
      </c>
      <c r="N17" s="33">
        <f t="shared" si="10"/>
        <v>21.766764227529215</v>
      </c>
      <c r="O17" s="4"/>
      <c r="Q17" s="27" t="s">
        <v>60</v>
      </c>
      <c r="R17" s="29">
        <f t="shared" si="1"/>
        <v>78703.636132240674</v>
      </c>
      <c r="S17" s="29">
        <f t="shared" si="2"/>
        <v>376865.26551821706</v>
      </c>
      <c r="T17" s="35">
        <f t="shared" si="3"/>
        <v>21.766764227529215</v>
      </c>
      <c r="U17" s="42">
        <v>0.85631920960893304</v>
      </c>
      <c r="V17" s="43">
        <f t="shared" si="15"/>
        <v>0.14368079039106696</v>
      </c>
      <c r="W17" s="29">
        <f t="shared" si="11"/>
        <v>322716.96629762033</v>
      </c>
      <c r="X17" s="29">
        <f t="shared" si="4"/>
        <v>1281595.814261219</v>
      </c>
      <c r="Y17" s="35">
        <f t="shared" si="12"/>
        <v>16.283819620580626</v>
      </c>
      <c r="Z17" s="36">
        <f t="shared" si="13"/>
        <v>5.482944606948589</v>
      </c>
    </row>
    <row r="18" spans="1:26" s="2" customFormat="1" ht="14.4">
      <c r="A18" s="2">
        <v>15</v>
      </c>
      <c r="B18" s="1" t="s">
        <v>61</v>
      </c>
      <c r="C18" s="1">
        <v>5</v>
      </c>
      <c r="D18" s="64">
        <v>25475</v>
      </c>
      <c r="E18">
        <v>637</v>
      </c>
      <c r="F18" s="3">
        <f t="shared" si="5"/>
        <v>2.5004906771344454E-2</v>
      </c>
      <c r="G18" s="2">
        <v>0.5</v>
      </c>
      <c r="H18" s="3">
        <f t="shared" si="6"/>
        <v>0.11766879098549922</v>
      </c>
      <c r="I18" s="3">
        <f t="shared" si="7"/>
        <v>0.88233120901450079</v>
      </c>
      <c r="J18" s="5">
        <f t="shared" si="14"/>
        <v>72042.470075046149</v>
      </c>
      <c r="K18" s="5">
        <f t="shared" si="8"/>
        <v>8477.1503533396881</v>
      </c>
      <c r="L18" s="5">
        <f t="shared" si="9"/>
        <v>339019.4744918815</v>
      </c>
      <c r="M18" s="5">
        <f t="shared" si="0"/>
        <v>1336258.226021515</v>
      </c>
      <c r="N18" s="33">
        <f t="shared" si="10"/>
        <v>18.548201146206452</v>
      </c>
      <c r="O18" s="4"/>
      <c r="Q18" s="27" t="s">
        <v>62</v>
      </c>
      <c r="R18" s="29">
        <f t="shared" si="1"/>
        <v>72042.470075046149</v>
      </c>
      <c r="S18" s="29">
        <f t="shared" si="2"/>
        <v>339019.4744918815</v>
      </c>
      <c r="T18" s="35">
        <f t="shared" si="3"/>
        <v>18.548201146206452</v>
      </c>
      <c r="U18" s="42">
        <v>0.77613843304153718</v>
      </c>
      <c r="V18" s="43">
        <f t="shared" si="15"/>
        <v>0.22386156695846282</v>
      </c>
      <c r="W18" s="29">
        <f t="shared" si="11"/>
        <v>263126.0437026943</v>
      </c>
      <c r="X18" s="29">
        <f t="shared" si="4"/>
        <v>958878.84796359856</v>
      </c>
      <c r="Y18" s="35">
        <f t="shared" si="12"/>
        <v>13.309910764646757</v>
      </c>
      <c r="Z18" s="36">
        <f t="shared" si="13"/>
        <v>5.2382903815596951</v>
      </c>
    </row>
    <row r="19" spans="1:26" s="2" customFormat="1" ht="14.4">
      <c r="A19" s="2">
        <v>16</v>
      </c>
      <c r="B19" s="1" t="s">
        <v>63</v>
      </c>
      <c r="C19" s="1">
        <v>5</v>
      </c>
      <c r="D19" s="64">
        <v>16223</v>
      </c>
      <c r="E19">
        <v>580</v>
      </c>
      <c r="F19" s="3">
        <f t="shared" si="5"/>
        <v>3.5751710534426433E-2</v>
      </c>
      <c r="G19" s="2">
        <v>0.5</v>
      </c>
      <c r="H19" s="3">
        <f t="shared" si="6"/>
        <v>0.16409211791999095</v>
      </c>
      <c r="I19" s="3">
        <f t="shared" si="7"/>
        <v>0.83590788208000899</v>
      </c>
      <c r="J19" s="5">
        <f t="shared" si="14"/>
        <v>63565.319721706459</v>
      </c>
      <c r="K19" s="5">
        <f t="shared" si="8"/>
        <v>10430.567939396184</v>
      </c>
      <c r="L19" s="5">
        <f t="shared" si="9"/>
        <v>291750.17876004183</v>
      </c>
      <c r="M19" s="5">
        <f t="shared" si="0"/>
        <v>997238.75152963353</v>
      </c>
      <c r="N19" s="33">
        <f t="shared" si="10"/>
        <v>15.688409275617845</v>
      </c>
      <c r="O19" s="4"/>
      <c r="Q19" s="27" t="s">
        <v>64</v>
      </c>
      <c r="R19" s="29">
        <f t="shared" si="1"/>
        <v>63565.319721706459</v>
      </c>
      <c r="S19" s="29">
        <f t="shared" si="2"/>
        <v>291750.17876004183</v>
      </c>
      <c r="T19" s="35">
        <f t="shared" si="3"/>
        <v>15.688409275617845</v>
      </c>
      <c r="U19" s="42">
        <v>0.73716277889453141</v>
      </c>
      <c r="V19" s="43">
        <f t="shared" si="15"/>
        <v>0.26283722110546859</v>
      </c>
      <c r="W19" s="29">
        <f t="shared" si="11"/>
        <v>215067.37251772874</v>
      </c>
      <c r="X19" s="29">
        <f t="shared" si="4"/>
        <v>695752.8042609042</v>
      </c>
      <c r="Y19" s="35">
        <f t="shared" si="12"/>
        <v>10.94547793210134</v>
      </c>
      <c r="Z19" s="36">
        <f t="shared" si="13"/>
        <v>4.7429313435165046</v>
      </c>
    </row>
    <row r="20" spans="1:26" s="2" customFormat="1" ht="14.4">
      <c r="A20" s="2">
        <v>17</v>
      </c>
      <c r="B20" s="1" t="s">
        <v>65</v>
      </c>
      <c r="C20" s="1">
        <v>5</v>
      </c>
      <c r="D20" s="64">
        <v>10273</v>
      </c>
      <c r="E20">
        <v>578</v>
      </c>
      <c r="F20" s="3">
        <f t="shared" si="5"/>
        <v>5.6263992991336512E-2</v>
      </c>
      <c r="G20" s="2">
        <v>0.5</v>
      </c>
      <c r="H20" s="3">
        <f t="shared" si="6"/>
        <v>0.24662911759685952</v>
      </c>
      <c r="I20" s="3">
        <f t="shared" si="7"/>
        <v>0.75337088240314043</v>
      </c>
      <c r="J20" s="5">
        <f t="shared" si="14"/>
        <v>53134.751782310275</v>
      </c>
      <c r="K20" s="5">
        <f t="shared" si="8"/>
        <v>13104.576945799341</v>
      </c>
      <c r="L20" s="5">
        <f t="shared" si="9"/>
        <v>232912.31654705302</v>
      </c>
      <c r="M20" s="5">
        <f t="shared" si="0"/>
        <v>705488.5727695917</v>
      </c>
      <c r="N20" s="33">
        <f t="shared" si="10"/>
        <v>13.277347669938006</v>
      </c>
      <c r="O20" s="4"/>
      <c r="Q20" s="27" t="s">
        <v>66</v>
      </c>
      <c r="R20" s="29">
        <f t="shared" si="1"/>
        <v>53134.751782310275</v>
      </c>
      <c r="S20" s="29">
        <f t="shared" si="2"/>
        <v>232912.31654705302</v>
      </c>
      <c r="T20" s="35">
        <f t="shared" si="3"/>
        <v>13.277347669938006</v>
      </c>
      <c r="U20" s="42">
        <v>0.7271372759570951</v>
      </c>
      <c r="V20" s="43">
        <f t="shared" si="15"/>
        <v>0.2728627240429049</v>
      </c>
      <c r="W20" s="29">
        <f t="shared" si="11"/>
        <v>169359.22739088078</v>
      </c>
      <c r="X20" s="29">
        <f t="shared" si="4"/>
        <v>480685.43174317549</v>
      </c>
      <c r="Y20" s="35">
        <f t="shared" si="12"/>
        <v>9.0465357533335879</v>
      </c>
      <c r="Z20" s="36">
        <f t="shared" si="13"/>
        <v>4.2308119166044182</v>
      </c>
    </row>
    <row r="21" spans="1:26" s="2" customFormat="1" ht="14.4">
      <c r="A21" s="2">
        <v>18</v>
      </c>
      <c r="B21" s="1" t="s">
        <v>67</v>
      </c>
      <c r="C21" s="1">
        <v>5</v>
      </c>
      <c r="D21" s="64">
        <v>5874</v>
      </c>
      <c r="E21">
        <v>437</v>
      </c>
      <c r="F21" s="3">
        <f t="shared" si="5"/>
        <v>7.4395641811372148E-2</v>
      </c>
      <c r="G21" s="2">
        <v>0.5</v>
      </c>
      <c r="H21" s="3">
        <f t="shared" si="6"/>
        <v>0.31364386707815978</v>
      </c>
      <c r="I21" s="3">
        <f t="shared" si="7"/>
        <v>0.68635613292184017</v>
      </c>
      <c r="J21" s="5">
        <f t="shared" si="14"/>
        <v>40030.174836510931</v>
      </c>
      <c r="K21" s="5">
        <f t="shared" si="8"/>
        <v>12555.218835538131</v>
      </c>
      <c r="L21" s="5">
        <f t="shared" si="9"/>
        <v>168762.82709370932</v>
      </c>
      <c r="M21" s="5">
        <f>L21+M22</f>
        <v>472576.25622253865</v>
      </c>
      <c r="N21" s="33">
        <f t="shared" si="10"/>
        <v>11.805500679240323</v>
      </c>
      <c r="O21" s="4"/>
      <c r="Q21" s="27" t="s">
        <v>68</v>
      </c>
      <c r="R21" s="29">
        <f t="shared" si="1"/>
        <v>40030.174836510931</v>
      </c>
      <c r="S21" s="29">
        <f t="shared" si="2"/>
        <v>168762.82709370932</v>
      </c>
      <c r="T21" s="35">
        <f t="shared" si="3"/>
        <v>11.805500679240323</v>
      </c>
      <c r="U21" s="42">
        <v>0.68635947845240242</v>
      </c>
      <c r="V21" s="43">
        <f t="shared" si="15"/>
        <v>0.31364052154759758</v>
      </c>
      <c r="W21" s="29">
        <f t="shared" si="11"/>
        <v>115831.9659861913</v>
      </c>
      <c r="X21" s="29">
        <f>X22+W21</f>
        <v>311326.20435229468</v>
      </c>
      <c r="Y21" s="35">
        <f t="shared" si="12"/>
        <v>7.77728814884762</v>
      </c>
      <c r="Z21" s="36">
        <f t="shared" si="13"/>
        <v>4.028212530392703</v>
      </c>
    </row>
    <row r="22" spans="1:26" s="2" customFormat="1" ht="14.4">
      <c r="A22" s="12">
        <v>19</v>
      </c>
      <c r="B22" s="13" t="s">
        <v>69</v>
      </c>
      <c r="C22" s="12"/>
      <c r="D22" s="65">
        <v>4589</v>
      </c>
      <c r="E22" s="63">
        <v>415</v>
      </c>
      <c r="F22" s="17">
        <f t="shared" si="5"/>
        <v>9.0433645674438873E-2</v>
      </c>
      <c r="G22" s="12"/>
      <c r="H22" s="17">
        <v>1</v>
      </c>
      <c r="I22" s="17">
        <f t="shared" si="7"/>
        <v>0</v>
      </c>
      <c r="J22" s="21">
        <f t="shared" si="14"/>
        <v>27474.956000972797</v>
      </c>
      <c r="K22" s="21">
        <f t="shared" si="8"/>
        <v>27474.956000972797</v>
      </c>
      <c r="L22" s="21">
        <f>K22/F22</f>
        <v>303813.42912882933</v>
      </c>
      <c r="M22" s="21">
        <f>L22</f>
        <v>303813.42912882933</v>
      </c>
      <c r="N22" s="34">
        <f t="shared" si="10"/>
        <v>11.057831325301205</v>
      </c>
      <c r="O22" s="4"/>
      <c r="Q22" s="30" t="s">
        <v>69</v>
      </c>
      <c r="R22" s="31">
        <f t="shared" si="1"/>
        <v>27474.956000972797</v>
      </c>
      <c r="S22" s="31">
        <f t="shared" si="2"/>
        <v>303813.42912882933</v>
      </c>
      <c r="T22" s="38">
        <f t="shared" si="3"/>
        <v>11.057831325301205</v>
      </c>
      <c r="U22" s="44">
        <v>0.64346806172022719</v>
      </c>
      <c r="V22" s="45">
        <f t="shared" si="15"/>
        <v>0.35653193827977281</v>
      </c>
      <c r="W22" s="31">
        <f t="shared" si="11"/>
        <v>195494.23836610341</v>
      </c>
      <c r="X22" s="31">
        <f>W22</f>
        <v>195494.23836610341</v>
      </c>
      <c r="Y22" s="38">
        <f t="shared" si="12"/>
        <v>7.1153612897207772</v>
      </c>
      <c r="Z22" s="37">
        <f t="shared" si="13"/>
        <v>3.9424700355804276</v>
      </c>
    </row>
    <row r="23" spans="1:26" s="2" customFormat="1" ht="13.2">
      <c r="B23" s="2" t="s">
        <v>70</v>
      </c>
      <c r="D23" s="25">
        <f>SUM(D4:D22)</f>
        <v>784946</v>
      </c>
      <c r="E23" s="25">
        <f>SUM(E4:E22)</f>
        <v>5984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4">
        <v>7761</v>
      </c>
      <c r="E29">
        <v>46</v>
      </c>
      <c r="F29" s="3">
        <f>E29/D29</f>
        <v>5.9270712537044194E-3</v>
      </c>
      <c r="G29" s="2">
        <v>0.3</v>
      </c>
      <c r="H29" s="18">
        <f>C29*F29/(1+(1-G29)*C29*F29)</f>
        <v>5.9025817379253706E-3</v>
      </c>
      <c r="I29" s="18">
        <f>1-H29</f>
        <v>0.99409741826207465</v>
      </c>
      <c r="J29" s="19">
        <v>100000</v>
      </c>
      <c r="K29" s="20">
        <f>J29*H29</f>
        <v>590.25817379253704</v>
      </c>
      <c r="L29" s="20">
        <f>C29*(J30+G29*K29)</f>
        <v>99586.819278345225</v>
      </c>
      <c r="M29" s="5">
        <f t="shared" ref="M29:M45" si="16">L29+M30</f>
        <v>7946552.4368253388</v>
      </c>
      <c r="N29" s="32">
        <f>M29/J29</f>
        <v>79.465524368253384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99586.819278345225</v>
      </c>
      <c r="T29" s="35">
        <f t="shared" ref="T29:T47" si="19">N29</f>
        <v>79.465524368253384</v>
      </c>
      <c r="U29" s="42">
        <v>0.95864674002964168</v>
      </c>
      <c r="V29" s="43">
        <f>1-U29</f>
        <v>4.1353259970358325E-2</v>
      </c>
      <c r="W29" s="29">
        <f>S29*U29</f>
        <v>95468.579651106716</v>
      </c>
      <c r="X29" s="29">
        <f t="shared" ref="X29:X45" si="20">X30+W29</f>
        <v>7017256.5685793459</v>
      </c>
      <c r="Y29" s="40">
        <f>X29/R29</f>
        <v>70.172565685793458</v>
      </c>
      <c r="Z29" s="36">
        <f>T29-Y29</f>
        <v>9.2929586824599255</v>
      </c>
    </row>
    <row r="30" spans="1:26" s="2" customFormat="1" ht="14.4">
      <c r="A30" s="2">
        <v>2</v>
      </c>
      <c r="B30" s="1" t="s">
        <v>35</v>
      </c>
      <c r="C30" s="1">
        <v>4</v>
      </c>
      <c r="D30" s="64">
        <v>36194</v>
      </c>
      <c r="E30">
        <v>19</v>
      </c>
      <c r="F30" s="3">
        <f t="shared" ref="F30:F47" si="21">E30/D30</f>
        <v>5.2494888655578269E-4</v>
      </c>
      <c r="G30" s="2">
        <v>0.4</v>
      </c>
      <c r="H30" s="3">
        <f t="shared" ref="H30:H46" si="22">C30*F30/(1+(1-G30)*C30*F30)</f>
        <v>2.09715339021402E-3</v>
      </c>
      <c r="I30" s="3">
        <f t="shared" ref="I30:I47" si="23">1-H30</f>
        <v>0.99790284660978601</v>
      </c>
      <c r="J30" s="5">
        <f>I29*J29</f>
        <v>99409.741826207464</v>
      </c>
      <c r="K30" s="5">
        <f t="shared" ref="K30:K47" si="24">J30*H30</f>
        <v>208.47747709113145</v>
      </c>
      <c r="L30" s="5">
        <f t="shared" ref="L30:L46" si="25">C30*(J31+G30*K30)</f>
        <v>397138.62135981116</v>
      </c>
      <c r="M30" s="5">
        <f t="shared" si="16"/>
        <v>7846965.6175469933</v>
      </c>
      <c r="N30" s="33">
        <f t="shared" ref="N30:N47" si="26">M30/J30</f>
        <v>78.935579887788137</v>
      </c>
      <c r="O30" s="4"/>
      <c r="Q30" s="27" t="s">
        <v>36</v>
      </c>
      <c r="R30" s="29">
        <f t="shared" si="17"/>
        <v>99409.741826207464</v>
      </c>
      <c r="S30" s="29">
        <f t="shared" si="18"/>
        <v>397138.62135981116</v>
      </c>
      <c r="T30" s="35">
        <f t="shared" si="19"/>
        <v>78.935579887788137</v>
      </c>
      <c r="U30" s="42">
        <v>0.95864674002964168</v>
      </c>
      <c r="V30" s="43">
        <f>1-U30</f>
        <v>4.1353259970358325E-2</v>
      </c>
      <c r="W30" s="29">
        <f t="shared" ref="W30:W47" si="27">S30*U30</f>
        <v>380715.64470644918</v>
      </c>
      <c r="X30" s="29">
        <f t="shared" si="20"/>
        <v>6921787.9889282389</v>
      </c>
      <c r="Y30" s="35">
        <f t="shared" ref="Y30:Y47" si="28">X30/R30</f>
        <v>69.628869985692319</v>
      </c>
      <c r="Z30" s="36">
        <f t="shared" ref="Z30:Z47" si="29">T30-Y30</f>
        <v>9.3067099020958182</v>
      </c>
    </row>
    <row r="31" spans="1:26" s="2" customFormat="1" ht="14.4">
      <c r="A31" s="2">
        <v>3</v>
      </c>
      <c r="B31" s="1" t="s">
        <v>37</v>
      </c>
      <c r="C31" s="1">
        <v>5</v>
      </c>
      <c r="D31" s="64">
        <v>46252</v>
      </c>
      <c r="E31">
        <v>11</v>
      </c>
      <c r="F31" s="3">
        <f t="shared" si="21"/>
        <v>2.3782755340309608E-4</v>
      </c>
      <c r="G31" s="2">
        <v>0.5</v>
      </c>
      <c r="H31" s="3">
        <f t="shared" si="22"/>
        <v>1.1884311628258732E-3</v>
      </c>
      <c r="I31" s="3">
        <f t="shared" si="23"/>
        <v>0.99881156883717415</v>
      </c>
      <c r="J31" s="5">
        <f t="shared" ref="J31:J47" si="30">I30*J30</f>
        <v>99201.264349116333</v>
      </c>
      <c r="K31" s="5">
        <f t="shared" si="24"/>
        <v>117.89387394421716</v>
      </c>
      <c r="L31" s="5">
        <f t="shared" si="25"/>
        <v>495711.58706072113</v>
      </c>
      <c r="M31" s="5">
        <f t="shared" si="16"/>
        <v>7449826.9961871821</v>
      </c>
      <c r="N31" s="33">
        <f t="shared" si="26"/>
        <v>75.098105302057519</v>
      </c>
      <c r="O31" s="4"/>
      <c r="Q31" s="27" t="s">
        <v>38</v>
      </c>
      <c r="R31" s="29">
        <f t="shared" si="17"/>
        <v>99201.264349116333</v>
      </c>
      <c r="S31" s="29">
        <f t="shared" si="18"/>
        <v>495711.58706072113</v>
      </c>
      <c r="T31" s="35">
        <f t="shared" si="19"/>
        <v>75.098105302057519</v>
      </c>
      <c r="U31" s="42">
        <v>0.95864674002964168</v>
      </c>
      <c r="V31" s="43">
        <f>1-U31</f>
        <v>4.1353259970358325E-2</v>
      </c>
      <c r="W31" s="29">
        <f t="shared" si="27"/>
        <v>475212.29693068023</v>
      </c>
      <c r="X31" s="29">
        <f t="shared" si="20"/>
        <v>6541072.3442217894</v>
      </c>
      <c r="Y31" s="35">
        <f t="shared" si="28"/>
        <v>65.937388874419682</v>
      </c>
      <c r="Z31" s="36">
        <f t="shared" si="29"/>
        <v>9.160716427637837</v>
      </c>
    </row>
    <row r="32" spans="1:26" s="2" customFormat="1" ht="14.4">
      <c r="A32" s="2">
        <v>4</v>
      </c>
      <c r="B32" s="1" t="s">
        <v>39</v>
      </c>
      <c r="C32" s="1">
        <v>5</v>
      </c>
      <c r="D32" s="64">
        <v>48588</v>
      </c>
      <c r="E32">
        <v>12</v>
      </c>
      <c r="F32" s="3">
        <f t="shared" si="21"/>
        <v>2.4697456162015312E-4</v>
      </c>
      <c r="G32" s="2">
        <v>0.5</v>
      </c>
      <c r="H32" s="3">
        <f t="shared" si="22"/>
        <v>1.2341108231519191E-3</v>
      </c>
      <c r="I32" s="3">
        <f t="shared" si="23"/>
        <v>0.99876588917684805</v>
      </c>
      <c r="J32" s="5">
        <f t="shared" si="30"/>
        <v>99083.370475172123</v>
      </c>
      <c r="K32" s="5">
        <f t="shared" si="24"/>
        <v>122.27985989778122</v>
      </c>
      <c r="L32" s="5">
        <f t="shared" si="25"/>
        <v>495111.15272611612</v>
      </c>
      <c r="M32" s="5">
        <f t="shared" si="16"/>
        <v>6954115.4091264606</v>
      </c>
      <c r="N32" s="33">
        <f t="shared" si="26"/>
        <v>70.184485810048145</v>
      </c>
      <c r="O32" s="4"/>
      <c r="Q32" s="27" t="s">
        <v>40</v>
      </c>
      <c r="R32" s="29">
        <f t="shared" si="17"/>
        <v>99083.370475172123</v>
      </c>
      <c r="S32" s="29">
        <f t="shared" si="18"/>
        <v>495111.15272611612</v>
      </c>
      <c r="T32" s="35">
        <f t="shared" si="19"/>
        <v>70.184485810048145</v>
      </c>
      <c r="U32" s="42">
        <v>0.95864674002964168</v>
      </c>
      <c r="V32" s="43">
        <f>1-U32</f>
        <v>4.1353259970358325E-2</v>
      </c>
      <c r="W32" s="29">
        <f t="shared" si="27"/>
        <v>474636.69251320924</v>
      </c>
      <c r="X32" s="29">
        <f t="shared" si="20"/>
        <v>6065860.0472911093</v>
      </c>
      <c r="Y32" s="35">
        <f t="shared" si="28"/>
        <v>61.219758857628548</v>
      </c>
      <c r="Z32" s="36">
        <f t="shared" si="29"/>
        <v>8.9647269524195963</v>
      </c>
    </row>
    <row r="33" spans="1:26" s="2" customFormat="1" ht="14.4">
      <c r="A33" s="2">
        <v>5</v>
      </c>
      <c r="B33" s="1" t="s">
        <v>41</v>
      </c>
      <c r="C33" s="1">
        <v>5</v>
      </c>
      <c r="D33" s="64">
        <v>54879</v>
      </c>
      <c r="E33">
        <v>35</v>
      </c>
      <c r="F33" s="3">
        <f t="shared" si="21"/>
        <v>6.3776672315457648E-4</v>
      </c>
      <c r="G33" s="2">
        <v>0.5</v>
      </c>
      <c r="H33" s="3">
        <f t="shared" si="22"/>
        <v>3.1837573794947834E-3</v>
      </c>
      <c r="I33" s="3">
        <f t="shared" si="23"/>
        <v>0.99681624262050517</v>
      </c>
      <c r="J33" s="5">
        <f t="shared" si="30"/>
        <v>98961.090615274341</v>
      </c>
      <c r="K33" s="5">
        <f t="shared" si="24"/>
        <v>315.06810252923162</v>
      </c>
      <c r="L33" s="5">
        <f t="shared" si="25"/>
        <v>494017.78282004863</v>
      </c>
      <c r="M33" s="5">
        <f t="shared" si="16"/>
        <v>6459004.256400344</v>
      </c>
      <c r="N33" s="33">
        <f t="shared" si="26"/>
        <v>65.268119179392073</v>
      </c>
      <c r="O33" s="4"/>
      <c r="Q33" s="27" t="s">
        <v>42</v>
      </c>
      <c r="R33" s="29">
        <f t="shared" si="17"/>
        <v>98961.090615274341</v>
      </c>
      <c r="S33" s="29">
        <f t="shared" si="18"/>
        <v>494017.78282004863</v>
      </c>
      <c r="T33" s="35">
        <f t="shared" si="19"/>
        <v>65.268119179392073</v>
      </c>
      <c r="U33" s="42">
        <v>0.95864674002964168</v>
      </c>
      <c r="V33" s="43">
        <f>1-U33</f>
        <v>4.1353259970358325E-2</v>
      </c>
      <c r="W33" s="29">
        <f t="shared" si="27"/>
        <v>473588.53701711114</v>
      </c>
      <c r="X33" s="29">
        <f t="shared" si="20"/>
        <v>5591223.3547779005</v>
      </c>
      <c r="Y33" s="35">
        <f t="shared" si="28"/>
        <v>56.499209133765468</v>
      </c>
      <c r="Z33" s="36">
        <f t="shared" si="29"/>
        <v>8.7689100456266047</v>
      </c>
    </row>
    <row r="34" spans="1:26" s="2" customFormat="1" ht="14.4">
      <c r="A34" s="2">
        <v>6</v>
      </c>
      <c r="B34" s="1" t="s">
        <v>43</v>
      </c>
      <c r="C34" s="1">
        <v>5</v>
      </c>
      <c r="D34" s="64">
        <v>58455</v>
      </c>
      <c r="E34">
        <v>27</v>
      </c>
      <c r="F34" s="3">
        <f t="shared" si="21"/>
        <v>4.6189376443418013E-4</v>
      </c>
      <c r="G34" s="2">
        <v>0.5</v>
      </c>
      <c r="H34" s="3">
        <f t="shared" si="22"/>
        <v>2.306805074971165E-3</v>
      </c>
      <c r="I34" s="3">
        <f t="shared" si="23"/>
        <v>0.99769319492502884</v>
      </c>
      <c r="J34" s="5">
        <f t="shared" si="30"/>
        <v>98646.022512745098</v>
      </c>
      <c r="K34" s="5">
        <f t="shared" si="24"/>
        <v>227.55714535812018</v>
      </c>
      <c r="L34" s="5">
        <f t="shared" si="25"/>
        <v>492661.21970033017</v>
      </c>
      <c r="M34" s="5">
        <f t="shared" si="16"/>
        <v>5964986.4735802952</v>
      </c>
      <c r="N34" s="33">
        <f t="shared" si="26"/>
        <v>60.468595911301108</v>
      </c>
      <c r="O34" s="4"/>
      <c r="Q34" s="27" t="s">
        <v>44</v>
      </c>
      <c r="R34" s="29">
        <f t="shared" si="17"/>
        <v>98646.022512745098</v>
      </c>
      <c r="S34" s="29">
        <f t="shared" si="18"/>
        <v>492661.21970033017</v>
      </c>
      <c r="T34" s="35">
        <f t="shared" si="19"/>
        <v>60.468595911301108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477477.50794668676</v>
      </c>
      <c r="X34" s="29">
        <f t="shared" si="20"/>
        <v>5117634.8177607898</v>
      </c>
      <c r="Y34" s="35">
        <f t="shared" si="28"/>
        <v>51.878775113305657</v>
      </c>
      <c r="Z34" s="36">
        <f t="shared" si="29"/>
        <v>8.5898207979954506</v>
      </c>
    </row>
    <row r="35" spans="1:26" s="2" customFormat="1" ht="14.4">
      <c r="A35" s="2">
        <v>7</v>
      </c>
      <c r="B35" s="1" t="s">
        <v>45</v>
      </c>
      <c r="C35" s="1">
        <v>5</v>
      </c>
      <c r="D35" s="64">
        <v>55925</v>
      </c>
      <c r="E35">
        <v>36</v>
      </c>
      <c r="F35" s="3">
        <f t="shared" si="21"/>
        <v>6.4371926687527942E-4</v>
      </c>
      <c r="G35" s="2">
        <v>0.5</v>
      </c>
      <c r="H35" s="3">
        <f t="shared" si="22"/>
        <v>3.2134249754530034E-3</v>
      </c>
      <c r="I35" s="3">
        <f t="shared" si="23"/>
        <v>0.99678657502454704</v>
      </c>
      <c r="J35" s="5">
        <f t="shared" si="30"/>
        <v>98418.465367386976</v>
      </c>
      <c r="K35" s="5">
        <f t="shared" si="24"/>
        <v>316.26035465731775</v>
      </c>
      <c r="L35" s="5">
        <f t="shared" si="25"/>
        <v>491301.67595029162</v>
      </c>
      <c r="M35" s="5">
        <f t="shared" si="16"/>
        <v>5472325.2538799653</v>
      </c>
      <c r="N35" s="33">
        <f t="shared" si="26"/>
        <v>55.602627346934177</v>
      </c>
      <c r="O35" s="4"/>
      <c r="Q35" s="27" t="s">
        <v>46</v>
      </c>
      <c r="R35" s="29">
        <f t="shared" si="17"/>
        <v>98418.465367386976</v>
      </c>
      <c r="S35" s="29">
        <f t="shared" si="18"/>
        <v>491301.67595029162</v>
      </c>
      <c r="T35" s="35">
        <f t="shared" si="19"/>
        <v>55.602627346934177</v>
      </c>
      <c r="U35" s="42">
        <v>0.96192878092594225</v>
      </c>
      <c r="V35" s="43">
        <f t="shared" si="31"/>
        <v>3.8071219074057749E-2</v>
      </c>
      <c r="W35" s="29">
        <f t="shared" si="27"/>
        <v>472597.22221373633</v>
      </c>
      <c r="X35" s="29">
        <f t="shared" si="20"/>
        <v>4640157.3098141029</v>
      </c>
      <c r="Y35" s="35">
        <f t="shared" si="28"/>
        <v>47.147222754315742</v>
      </c>
      <c r="Z35" s="36">
        <f t="shared" si="29"/>
        <v>8.4554045926184358</v>
      </c>
    </row>
    <row r="36" spans="1:26" s="2" customFormat="1" ht="14.4">
      <c r="A36" s="2">
        <v>8</v>
      </c>
      <c r="B36" s="1" t="s">
        <v>47</v>
      </c>
      <c r="C36" s="1">
        <v>5</v>
      </c>
      <c r="D36" s="64">
        <v>59337</v>
      </c>
      <c r="E36">
        <v>58</v>
      </c>
      <c r="F36" s="3">
        <f t="shared" si="21"/>
        <v>9.7746768458128997E-4</v>
      </c>
      <c r="G36" s="2">
        <v>0.5</v>
      </c>
      <c r="H36" s="3">
        <f t="shared" si="22"/>
        <v>4.8754244981675139E-3</v>
      </c>
      <c r="I36" s="3">
        <f t="shared" si="23"/>
        <v>0.99512457550183253</v>
      </c>
      <c r="J36" s="5">
        <f t="shared" si="30"/>
        <v>98102.205012729668</v>
      </c>
      <c r="K36" s="5">
        <f t="shared" si="24"/>
        <v>478.28989364331409</v>
      </c>
      <c r="L36" s="5">
        <f t="shared" si="25"/>
        <v>489315.3003295401</v>
      </c>
      <c r="M36" s="5">
        <f t="shared" si="16"/>
        <v>4981023.5779296737</v>
      </c>
      <c r="N36" s="33">
        <f t="shared" si="26"/>
        <v>50.773818766696834</v>
      </c>
      <c r="O36" s="4"/>
      <c r="Q36" s="27" t="s">
        <v>48</v>
      </c>
      <c r="R36" s="29">
        <f t="shared" si="17"/>
        <v>98102.205012729668</v>
      </c>
      <c r="S36" s="29">
        <f t="shared" si="18"/>
        <v>489315.3003295401</v>
      </c>
      <c r="T36" s="35">
        <f t="shared" si="19"/>
        <v>50.773818766696834</v>
      </c>
      <c r="U36" s="42">
        <v>0.95558309086652893</v>
      </c>
      <c r="V36" s="43">
        <f t="shared" si="31"/>
        <v>4.4416909133471072E-2</v>
      </c>
      <c r="W36" s="29">
        <f t="shared" si="27"/>
        <v>467581.42709718581</v>
      </c>
      <c r="X36" s="29">
        <f t="shared" si="20"/>
        <v>4167560.0876003662</v>
      </c>
      <c r="Y36" s="35">
        <f t="shared" si="28"/>
        <v>42.481818701828232</v>
      </c>
      <c r="Z36" s="36">
        <f t="shared" si="29"/>
        <v>8.2920000648686027</v>
      </c>
    </row>
    <row r="37" spans="1:26" s="2" customFormat="1" ht="14.4">
      <c r="A37" s="2">
        <v>9</v>
      </c>
      <c r="B37" s="1" t="s">
        <v>49</v>
      </c>
      <c r="C37" s="1">
        <v>5</v>
      </c>
      <c r="D37" s="64">
        <v>66611</v>
      </c>
      <c r="E37">
        <v>95</v>
      </c>
      <c r="F37" s="3">
        <f t="shared" si="21"/>
        <v>1.4261908693759288E-3</v>
      </c>
      <c r="G37" s="2">
        <v>0.5</v>
      </c>
      <c r="H37" s="3">
        <f t="shared" si="22"/>
        <v>7.1056194230237017E-3</v>
      </c>
      <c r="I37" s="3">
        <f t="shared" si="23"/>
        <v>0.99289438057697632</v>
      </c>
      <c r="J37" s="5">
        <f t="shared" si="30"/>
        <v>97623.915119086363</v>
      </c>
      <c r="K37" s="5">
        <f t="shared" si="24"/>
        <v>693.67838742179731</v>
      </c>
      <c r="L37" s="5">
        <f t="shared" si="25"/>
        <v>486385.37962687731</v>
      </c>
      <c r="M37" s="5">
        <f t="shared" si="16"/>
        <v>4491708.2776001338</v>
      </c>
      <c r="N37" s="33">
        <f t="shared" si="26"/>
        <v>46.010327204363101</v>
      </c>
      <c r="O37" s="4"/>
      <c r="Q37" s="27" t="s">
        <v>50</v>
      </c>
      <c r="R37" s="29">
        <f t="shared" si="17"/>
        <v>97623.915119086363</v>
      </c>
      <c r="S37" s="29">
        <f t="shared" si="18"/>
        <v>486385.37962687731</v>
      </c>
      <c r="T37" s="35">
        <f t="shared" si="19"/>
        <v>46.010327204363101</v>
      </c>
      <c r="U37" s="42">
        <v>0.95343645724036619</v>
      </c>
      <c r="V37" s="43">
        <f t="shared" si="31"/>
        <v>4.6563542759633814E-2</v>
      </c>
      <c r="W37" s="29">
        <f t="shared" si="27"/>
        <v>463737.55320496048</v>
      </c>
      <c r="X37" s="29">
        <f t="shared" si="20"/>
        <v>3699978.6605031802</v>
      </c>
      <c r="Y37" s="35">
        <f t="shared" si="28"/>
        <v>37.900330630970572</v>
      </c>
      <c r="Z37" s="36">
        <f t="shared" si="29"/>
        <v>8.1099965733925288</v>
      </c>
    </row>
    <row r="38" spans="1:26" s="2" customFormat="1" ht="14.4">
      <c r="A38" s="2">
        <v>10</v>
      </c>
      <c r="B38" s="1" t="s">
        <v>51</v>
      </c>
      <c r="C38" s="1">
        <v>5</v>
      </c>
      <c r="D38" s="64">
        <v>69335</v>
      </c>
      <c r="E38">
        <v>141</v>
      </c>
      <c r="F38" s="3">
        <f t="shared" si="21"/>
        <v>2.0336049614191965E-3</v>
      </c>
      <c r="G38" s="2">
        <v>0.5</v>
      </c>
      <c r="H38" s="3">
        <f t="shared" si="22"/>
        <v>1.0116591928251119E-2</v>
      </c>
      <c r="I38" s="3">
        <f t="shared" si="23"/>
        <v>0.9898834080717489</v>
      </c>
      <c r="J38" s="5">
        <f t="shared" si="30"/>
        <v>96930.236731664569</v>
      </c>
      <c r="K38" s="5">
        <f t="shared" si="24"/>
        <v>980.60365052302791</v>
      </c>
      <c r="L38" s="5">
        <f t="shared" si="25"/>
        <v>482199.67453201528</v>
      </c>
      <c r="M38" s="5">
        <f t="shared" si="16"/>
        <v>4005322.8979732567</v>
      </c>
      <c r="N38" s="33">
        <f t="shared" si="26"/>
        <v>41.321707580900011</v>
      </c>
      <c r="O38" s="4"/>
      <c r="Q38" s="27" t="s">
        <v>52</v>
      </c>
      <c r="R38" s="29">
        <f t="shared" si="17"/>
        <v>96930.236731664569</v>
      </c>
      <c r="S38" s="29">
        <f t="shared" si="18"/>
        <v>482199.67453201528</v>
      </c>
      <c r="T38" s="35">
        <f t="shared" si="19"/>
        <v>41.321707580900011</v>
      </c>
      <c r="U38" s="42">
        <v>0.93748024841036759</v>
      </c>
      <c r="V38" s="43">
        <f t="shared" si="31"/>
        <v>6.2519751589632411E-2</v>
      </c>
      <c r="W38" s="29">
        <f t="shared" si="27"/>
        <v>452052.67066367209</v>
      </c>
      <c r="X38" s="29">
        <f t="shared" si="20"/>
        <v>3236241.1072982196</v>
      </c>
      <c r="Y38" s="35">
        <f t="shared" si="28"/>
        <v>33.387322845988926</v>
      </c>
      <c r="Z38" s="36">
        <f t="shared" si="29"/>
        <v>7.9343847349110845</v>
      </c>
    </row>
    <row r="39" spans="1:26" s="2" customFormat="1" ht="14.4">
      <c r="A39" s="2">
        <v>11</v>
      </c>
      <c r="B39" s="1" t="s">
        <v>53</v>
      </c>
      <c r="C39" s="1">
        <v>5</v>
      </c>
      <c r="D39" s="64">
        <v>69558</v>
      </c>
      <c r="E39">
        <v>189</v>
      </c>
      <c r="F39" s="3">
        <f t="shared" si="21"/>
        <v>2.717156905028897E-3</v>
      </c>
      <c r="G39" s="2">
        <v>0.5</v>
      </c>
      <c r="H39" s="3">
        <f t="shared" si="22"/>
        <v>1.3494120418960313E-2</v>
      </c>
      <c r="I39" s="3">
        <f t="shared" si="23"/>
        <v>0.98650587958103964</v>
      </c>
      <c r="J39" s="5">
        <f t="shared" si="30"/>
        <v>95949.633081141539</v>
      </c>
      <c r="K39" s="5">
        <f t="shared" si="24"/>
        <v>1294.7559029519819</v>
      </c>
      <c r="L39" s="5">
        <f t="shared" si="25"/>
        <v>476511.27564832772</v>
      </c>
      <c r="M39" s="5">
        <f t="shared" si="16"/>
        <v>3523123.2234412413</v>
      </c>
      <c r="N39" s="33">
        <f t="shared" si="26"/>
        <v>36.71846478518421</v>
      </c>
      <c r="O39" s="4"/>
      <c r="Q39" s="27" t="s">
        <v>54</v>
      </c>
      <c r="R39" s="29">
        <f t="shared" si="17"/>
        <v>95949.633081141539</v>
      </c>
      <c r="S39" s="29">
        <f t="shared" si="18"/>
        <v>476511.27564832772</v>
      </c>
      <c r="T39" s="35">
        <f t="shared" si="19"/>
        <v>36.71846478518421</v>
      </c>
      <c r="U39" s="42">
        <v>0.91788799906018037</v>
      </c>
      <c r="V39" s="43">
        <f t="shared" si="31"/>
        <v>8.2112000939819629E-2</v>
      </c>
      <c r="W39" s="29">
        <f t="shared" si="27"/>
        <v>437383.98133445758</v>
      </c>
      <c r="X39" s="29">
        <f t="shared" si="20"/>
        <v>2784188.4366345475</v>
      </c>
      <c r="Y39" s="35">
        <f t="shared" si="28"/>
        <v>29.017186905551252</v>
      </c>
      <c r="Z39" s="36">
        <f t="shared" si="29"/>
        <v>7.7012778796329577</v>
      </c>
    </row>
    <row r="40" spans="1:26" s="2" customFormat="1" ht="14.4">
      <c r="A40" s="2">
        <v>12</v>
      </c>
      <c r="B40" s="1" t="s">
        <v>55</v>
      </c>
      <c r="C40" s="1">
        <v>5</v>
      </c>
      <c r="D40" s="64">
        <v>57748</v>
      </c>
      <c r="E40">
        <v>179</v>
      </c>
      <c r="F40" s="3">
        <f t="shared" si="21"/>
        <v>3.0996744475999169E-3</v>
      </c>
      <c r="G40" s="2">
        <v>0.5</v>
      </c>
      <c r="H40" s="3">
        <f t="shared" si="22"/>
        <v>1.5379195985943931E-2</v>
      </c>
      <c r="I40" s="3">
        <f t="shared" si="23"/>
        <v>0.98462080401405605</v>
      </c>
      <c r="J40" s="5">
        <f t="shared" si="30"/>
        <v>94654.877178189548</v>
      </c>
      <c r="K40" s="5">
        <f t="shared" si="24"/>
        <v>1455.7159071488284</v>
      </c>
      <c r="L40" s="5">
        <f t="shared" si="25"/>
        <v>469635.09612307569</v>
      </c>
      <c r="M40" s="5">
        <f t="shared" si="16"/>
        <v>3046611.9477929138</v>
      </c>
      <c r="N40" s="33">
        <f t="shared" si="26"/>
        <v>32.186528984212941</v>
      </c>
      <c r="O40" s="4"/>
      <c r="Q40" s="27" t="s">
        <v>56</v>
      </c>
      <c r="R40" s="29">
        <f t="shared" si="17"/>
        <v>94654.877178189548</v>
      </c>
      <c r="S40" s="29">
        <f t="shared" si="18"/>
        <v>469635.09612307569</v>
      </c>
      <c r="T40" s="35">
        <f t="shared" si="19"/>
        <v>32.186528984212941</v>
      </c>
      <c r="U40" s="42">
        <v>0.89571782863194893</v>
      </c>
      <c r="V40" s="43">
        <f t="shared" si="31"/>
        <v>0.10428217136805107</v>
      </c>
      <c r="W40" s="29">
        <f t="shared" si="27"/>
        <v>420660.52854871796</v>
      </c>
      <c r="X40" s="29">
        <f t="shared" si="20"/>
        <v>2346804.4553000899</v>
      </c>
      <c r="Y40" s="35">
        <f t="shared" si="28"/>
        <v>24.793275584544759</v>
      </c>
      <c r="Z40" s="36">
        <f t="shared" si="29"/>
        <v>7.3932533996681826</v>
      </c>
    </row>
    <row r="41" spans="1:26" s="2" customFormat="1" ht="14.4">
      <c r="A41" s="2">
        <v>13</v>
      </c>
      <c r="B41" s="1" t="s">
        <v>57</v>
      </c>
      <c r="C41" s="1">
        <v>5</v>
      </c>
      <c r="D41" s="64">
        <v>47384</v>
      </c>
      <c r="E41">
        <v>274</v>
      </c>
      <c r="F41" s="3">
        <f t="shared" si="21"/>
        <v>5.7825426304237721E-3</v>
      </c>
      <c r="G41" s="2">
        <v>0.5</v>
      </c>
      <c r="H41" s="3">
        <f t="shared" si="22"/>
        <v>2.8500696914851568E-2</v>
      </c>
      <c r="I41" s="3">
        <f t="shared" si="23"/>
        <v>0.97149930308514842</v>
      </c>
      <c r="J41" s="5">
        <f t="shared" si="30"/>
        <v>93199.161271040721</v>
      </c>
      <c r="K41" s="5">
        <f t="shared" si="24"/>
        <v>2656.2410481043039</v>
      </c>
      <c r="L41" s="5">
        <f t="shared" si="25"/>
        <v>459355.20373494283</v>
      </c>
      <c r="M41" s="5">
        <f t="shared" si="16"/>
        <v>2576976.8516698382</v>
      </c>
      <c r="N41" s="33">
        <f t="shared" si="26"/>
        <v>27.650215050492825</v>
      </c>
      <c r="O41" s="4"/>
      <c r="Q41" s="27" t="s">
        <v>58</v>
      </c>
      <c r="R41" s="29">
        <f t="shared" si="17"/>
        <v>93199.161271040721</v>
      </c>
      <c r="S41" s="29">
        <f t="shared" si="18"/>
        <v>459355.20373494283</v>
      </c>
      <c r="T41" s="35">
        <f t="shared" si="19"/>
        <v>27.650215050492825</v>
      </c>
      <c r="U41" s="42">
        <v>0.86473435856680392</v>
      </c>
      <c r="V41" s="43">
        <f t="shared" si="31"/>
        <v>0.13526564143319608</v>
      </c>
      <c r="W41" s="29">
        <f t="shared" si="27"/>
        <v>397220.22745605931</v>
      </c>
      <c r="X41" s="29">
        <f t="shared" si="20"/>
        <v>1926143.9267513717</v>
      </c>
      <c r="Y41" s="35">
        <f t="shared" si="28"/>
        <v>20.666966316894015</v>
      </c>
      <c r="Z41" s="36">
        <f t="shared" si="29"/>
        <v>6.9832487335988098</v>
      </c>
    </row>
    <row r="42" spans="1:26" s="2" customFormat="1" ht="14.4">
      <c r="A42" s="2">
        <v>14</v>
      </c>
      <c r="B42" s="1" t="s">
        <v>59</v>
      </c>
      <c r="C42" s="1">
        <v>5</v>
      </c>
      <c r="D42" s="64">
        <v>37537</v>
      </c>
      <c r="E42">
        <v>378</v>
      </c>
      <c r="F42" s="3">
        <f t="shared" si="21"/>
        <v>1.0070064203319391E-2</v>
      </c>
      <c r="G42" s="2">
        <v>0.5</v>
      </c>
      <c r="H42" s="3">
        <f t="shared" si="22"/>
        <v>4.9113871420404347E-2</v>
      </c>
      <c r="I42" s="3">
        <f t="shared" si="23"/>
        <v>0.95088612857959565</v>
      </c>
      <c r="J42" s="5">
        <f t="shared" si="30"/>
        <v>90542.920222936416</v>
      </c>
      <c r="K42" s="5">
        <f t="shared" si="24"/>
        <v>4446.9133418572274</v>
      </c>
      <c r="L42" s="5">
        <f t="shared" si="25"/>
        <v>441597.317760039</v>
      </c>
      <c r="M42" s="5">
        <f t="shared" si="16"/>
        <v>2117621.6479348955</v>
      </c>
      <c r="N42" s="33">
        <f t="shared" si="26"/>
        <v>23.38804229773956</v>
      </c>
      <c r="O42" s="4"/>
      <c r="Q42" s="27" t="s">
        <v>60</v>
      </c>
      <c r="R42" s="29">
        <f t="shared" si="17"/>
        <v>90542.920222936416</v>
      </c>
      <c r="S42" s="29">
        <f t="shared" si="18"/>
        <v>441597.317760039</v>
      </c>
      <c r="T42" s="35">
        <f t="shared" si="19"/>
        <v>23.38804229773956</v>
      </c>
      <c r="U42" s="42">
        <v>0.81758889711164551</v>
      </c>
      <c r="V42" s="43">
        <f t="shared" si="31"/>
        <v>0.18241110288835449</v>
      </c>
      <c r="W42" s="29">
        <f t="shared" si="27"/>
        <v>361045.06399489118</v>
      </c>
      <c r="X42" s="29">
        <f t="shared" si="20"/>
        <v>1528923.6992953124</v>
      </c>
      <c r="Y42" s="35">
        <f t="shared" si="28"/>
        <v>16.886176141997286</v>
      </c>
      <c r="Z42" s="36">
        <f t="shared" si="29"/>
        <v>6.5018661557422739</v>
      </c>
    </row>
    <row r="43" spans="1:26" s="2" customFormat="1" ht="14.4">
      <c r="A43" s="2">
        <v>15</v>
      </c>
      <c r="B43" s="1" t="s">
        <v>61</v>
      </c>
      <c r="C43" s="1">
        <v>5</v>
      </c>
      <c r="D43" s="64">
        <v>28765</v>
      </c>
      <c r="E43">
        <v>442</v>
      </c>
      <c r="F43" s="3">
        <f t="shared" si="21"/>
        <v>1.5365896054232574E-2</v>
      </c>
      <c r="G43" s="2">
        <v>0.5</v>
      </c>
      <c r="H43" s="3">
        <f t="shared" si="22"/>
        <v>7.3987278205557422E-2</v>
      </c>
      <c r="I43" s="3">
        <f t="shared" si="23"/>
        <v>0.92601272179444261</v>
      </c>
      <c r="J43" s="5">
        <f t="shared" si="30"/>
        <v>86096.006881079185</v>
      </c>
      <c r="K43" s="5">
        <f t="shared" si="24"/>
        <v>6370.0092134979923</v>
      </c>
      <c r="L43" s="5">
        <f t="shared" si="25"/>
        <v>414555.01137165091</v>
      </c>
      <c r="M43" s="5">
        <f t="shared" si="16"/>
        <v>1676024.3301748566</v>
      </c>
      <c r="N43" s="33">
        <f t="shared" si="26"/>
        <v>19.466922925820228</v>
      </c>
      <c r="O43" s="4"/>
      <c r="Q43" s="27" t="s">
        <v>62</v>
      </c>
      <c r="R43" s="29">
        <f t="shared" si="17"/>
        <v>86096.006881079185</v>
      </c>
      <c r="S43" s="29">
        <f t="shared" si="18"/>
        <v>414555.01137165091</v>
      </c>
      <c r="T43" s="35">
        <f t="shared" si="19"/>
        <v>19.466922925820228</v>
      </c>
      <c r="U43" s="42">
        <v>0.77888026534586052</v>
      </c>
      <c r="V43" s="43">
        <f t="shared" si="31"/>
        <v>0.22111973465413948</v>
      </c>
      <c r="W43" s="29">
        <f t="shared" si="27"/>
        <v>322888.71725760767</v>
      </c>
      <c r="X43" s="29">
        <f t="shared" si="20"/>
        <v>1167878.6353004212</v>
      </c>
      <c r="Y43" s="35">
        <f t="shared" si="28"/>
        <v>13.564840898063519</v>
      </c>
      <c r="Z43" s="36">
        <f t="shared" si="29"/>
        <v>5.902082027756709</v>
      </c>
    </row>
    <row r="44" spans="1:26" s="2" customFormat="1" ht="14.4">
      <c r="A44" s="2">
        <v>16</v>
      </c>
      <c r="B44" s="1" t="s">
        <v>63</v>
      </c>
      <c r="C44" s="1">
        <v>5</v>
      </c>
      <c r="D44" s="64">
        <v>19235</v>
      </c>
      <c r="E44">
        <v>534</v>
      </c>
      <c r="F44" s="3">
        <f t="shared" si="21"/>
        <v>2.7761892383675591E-2</v>
      </c>
      <c r="G44" s="2">
        <v>0.5</v>
      </c>
      <c r="H44" s="3">
        <f t="shared" si="22"/>
        <v>0.12980068060281963</v>
      </c>
      <c r="I44" s="3">
        <f t="shared" si="23"/>
        <v>0.87019931939718043</v>
      </c>
      <c r="J44" s="5">
        <f t="shared" si="30"/>
        <v>79725.997667581192</v>
      </c>
      <c r="K44" s="5">
        <f t="shared" si="24"/>
        <v>10348.488758990849</v>
      </c>
      <c r="L44" s="5">
        <f t="shared" si="25"/>
        <v>372758.76644042891</v>
      </c>
      <c r="M44" s="5">
        <f t="shared" si="16"/>
        <v>1261469.3188032056</v>
      </c>
      <c r="N44" s="33">
        <f t="shared" si="26"/>
        <v>15.822559211650406</v>
      </c>
      <c r="O44" s="4"/>
      <c r="Q44" s="27" t="s">
        <v>64</v>
      </c>
      <c r="R44" s="29">
        <f t="shared" si="17"/>
        <v>79725.997667581192</v>
      </c>
      <c r="S44" s="29">
        <f t="shared" si="18"/>
        <v>372758.76644042891</v>
      </c>
      <c r="T44" s="35">
        <f t="shared" si="19"/>
        <v>15.822559211650406</v>
      </c>
      <c r="U44" s="42">
        <v>0.71980976748499381</v>
      </c>
      <c r="V44" s="43">
        <f t="shared" si="31"/>
        <v>0.28019023251500619</v>
      </c>
      <c r="W44" s="29">
        <f t="shared" si="27"/>
        <v>268315.40099947824</v>
      </c>
      <c r="X44" s="29">
        <f t="shared" si="20"/>
        <v>844989.91804281343</v>
      </c>
      <c r="Y44" s="35">
        <f t="shared" si="28"/>
        <v>10.598674745545516</v>
      </c>
      <c r="Z44" s="36">
        <f t="shared" si="29"/>
        <v>5.2238844661048898</v>
      </c>
    </row>
    <row r="45" spans="1:26" s="2" customFormat="1" ht="14.4">
      <c r="A45" s="2">
        <v>17</v>
      </c>
      <c r="B45" s="1" t="s">
        <v>65</v>
      </c>
      <c r="C45" s="1">
        <v>5</v>
      </c>
      <c r="D45" s="64">
        <v>13251</v>
      </c>
      <c r="E45">
        <v>538</v>
      </c>
      <c r="F45" s="3">
        <f t="shared" si="21"/>
        <v>4.0600709380424121E-2</v>
      </c>
      <c r="G45" s="2">
        <v>0.5</v>
      </c>
      <c r="H45" s="3">
        <f t="shared" si="22"/>
        <v>0.18429706768977802</v>
      </c>
      <c r="I45" s="3">
        <f t="shared" si="23"/>
        <v>0.81570293231022195</v>
      </c>
      <c r="J45" s="5">
        <f t="shared" si="30"/>
        <v>69377.508908590346</v>
      </c>
      <c r="K45" s="5">
        <f t="shared" si="24"/>
        <v>12786.071455474652</v>
      </c>
      <c r="L45" s="5">
        <f t="shared" si="25"/>
        <v>314922.36590426508</v>
      </c>
      <c r="M45" s="5">
        <f t="shared" si="16"/>
        <v>888710.55236277659</v>
      </c>
      <c r="N45" s="33">
        <f t="shared" si="26"/>
        <v>12.809778937634011</v>
      </c>
      <c r="O45" s="4"/>
      <c r="Q45" s="27" t="s">
        <v>66</v>
      </c>
      <c r="R45" s="29">
        <f t="shared" si="17"/>
        <v>69377.508908590346</v>
      </c>
      <c r="S45" s="29">
        <f t="shared" si="18"/>
        <v>314922.36590426508</v>
      </c>
      <c r="T45" s="35">
        <f t="shared" si="19"/>
        <v>12.809778937634011</v>
      </c>
      <c r="U45" s="42">
        <v>0.68480776711742686</v>
      </c>
      <c r="V45" s="43">
        <f t="shared" si="31"/>
        <v>0.31519223288257314</v>
      </c>
      <c r="W45" s="29">
        <f t="shared" si="27"/>
        <v>215661.28221023706</v>
      </c>
      <c r="X45" s="29">
        <f t="shared" si="20"/>
        <v>576674.51704333513</v>
      </c>
      <c r="Y45" s="35">
        <f t="shared" si="28"/>
        <v>8.3121248674861423</v>
      </c>
      <c r="Z45" s="36">
        <f t="shared" si="29"/>
        <v>4.4976540701478687</v>
      </c>
    </row>
    <row r="46" spans="1:26" s="2" customFormat="1" ht="14.4">
      <c r="A46" s="2">
        <v>18</v>
      </c>
      <c r="B46" s="1" t="s">
        <v>67</v>
      </c>
      <c r="C46" s="1">
        <v>5</v>
      </c>
      <c r="D46" s="64">
        <v>7723</v>
      </c>
      <c r="E46">
        <v>567</v>
      </c>
      <c r="F46" s="3">
        <f t="shared" si="21"/>
        <v>7.341706590703094E-2</v>
      </c>
      <c r="G46" s="2">
        <v>0.5</v>
      </c>
      <c r="H46" s="3">
        <f t="shared" si="22"/>
        <v>0.31015808763196762</v>
      </c>
      <c r="I46" s="3">
        <f t="shared" si="23"/>
        <v>0.68984191236803238</v>
      </c>
      <c r="J46" s="5">
        <f t="shared" si="30"/>
        <v>56591.437453115694</v>
      </c>
      <c r="K46" s="5">
        <f t="shared" si="24"/>
        <v>17552.292016802472</v>
      </c>
      <c r="L46" s="5">
        <f t="shared" si="25"/>
        <v>239076.4572235723</v>
      </c>
      <c r="M46" s="5">
        <f>L46+M47</f>
        <v>573788.18645851151</v>
      </c>
      <c r="N46" s="33">
        <f t="shared" si="26"/>
        <v>10.13913433342063</v>
      </c>
      <c r="O46" s="4"/>
      <c r="Q46" s="27" t="s">
        <v>68</v>
      </c>
      <c r="R46" s="29">
        <f t="shared" si="17"/>
        <v>56591.437453115694</v>
      </c>
      <c r="S46" s="29">
        <f t="shared" si="18"/>
        <v>239076.4572235723</v>
      </c>
      <c r="T46" s="35">
        <f t="shared" si="19"/>
        <v>10.13913433342063</v>
      </c>
      <c r="U46" s="42">
        <v>0.65629805890441617</v>
      </c>
      <c r="V46" s="43">
        <f t="shared" si="31"/>
        <v>0.34370194109558383</v>
      </c>
      <c r="W46" s="29">
        <f t="shared" si="27"/>
        <v>156905.41480557519</v>
      </c>
      <c r="X46" s="29">
        <f>X47+W46</f>
        <v>361013.23483309802</v>
      </c>
      <c r="Y46" s="35">
        <f t="shared" si="28"/>
        <v>6.3792907740183598</v>
      </c>
      <c r="Z46" s="36">
        <f t="shared" si="29"/>
        <v>3.7598435594022703</v>
      </c>
    </row>
    <row r="47" spans="1:26" s="2" customFormat="1" ht="14.4">
      <c r="A47" s="12">
        <v>19</v>
      </c>
      <c r="B47" s="13" t="s">
        <v>69</v>
      </c>
      <c r="C47" s="12"/>
      <c r="D47" s="65">
        <v>5813</v>
      </c>
      <c r="E47" s="63">
        <v>678</v>
      </c>
      <c r="F47" s="17">
        <f t="shared" si="21"/>
        <v>0.11663512816101841</v>
      </c>
      <c r="G47" s="12"/>
      <c r="H47" s="17">
        <v>1</v>
      </c>
      <c r="I47" s="17">
        <f t="shared" si="23"/>
        <v>0</v>
      </c>
      <c r="J47" s="21">
        <f t="shared" si="30"/>
        <v>39039.145436313222</v>
      </c>
      <c r="K47" s="21">
        <f t="shared" si="24"/>
        <v>39039.145436313222</v>
      </c>
      <c r="L47" s="21">
        <f>K47/F47</f>
        <v>334711.72923493915</v>
      </c>
      <c r="M47" s="21">
        <f>L47</f>
        <v>334711.72923493915</v>
      </c>
      <c r="N47" s="34">
        <f t="shared" si="26"/>
        <v>8.5737463126843654</v>
      </c>
      <c r="O47" s="4"/>
      <c r="Q47" s="30" t="s">
        <v>69</v>
      </c>
      <c r="R47" s="31">
        <f t="shared" si="17"/>
        <v>39039.145436313222</v>
      </c>
      <c r="S47" s="31">
        <f t="shared" si="18"/>
        <v>334711.72923493915</v>
      </c>
      <c r="T47" s="38">
        <f t="shared" si="19"/>
        <v>8.5737463126843654</v>
      </c>
      <c r="U47" s="44">
        <v>0.6098018151143324</v>
      </c>
      <c r="V47" s="45">
        <f t="shared" si="31"/>
        <v>0.3901981848856676</v>
      </c>
      <c r="W47" s="31">
        <f t="shared" si="27"/>
        <v>204107.82002752286</v>
      </c>
      <c r="X47" s="31">
        <f>W47</f>
        <v>204107.82002752286</v>
      </c>
      <c r="Y47" s="38">
        <f t="shared" si="28"/>
        <v>5.2282860638047408</v>
      </c>
      <c r="Z47" s="37">
        <f t="shared" si="29"/>
        <v>3.3454602488796246</v>
      </c>
    </row>
    <row r="48" spans="1:26" s="2" customFormat="1" ht="13.2">
      <c r="B48" s="2" t="s">
        <v>70</v>
      </c>
      <c r="D48" s="25">
        <f>SUM(D29:D47)</f>
        <v>790351</v>
      </c>
      <c r="E48" s="25">
        <f>SUM(E29:E47)</f>
        <v>4259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16020</v>
      </c>
      <c r="E54" s="51">
        <f>E4+E29</f>
        <v>96</v>
      </c>
      <c r="F54" s="3">
        <f>E54/D54</f>
        <v>5.9925093632958804E-3</v>
      </c>
      <c r="G54" s="2">
        <v>0.3</v>
      </c>
      <c r="H54" s="18">
        <f>C54*F54/(1+(1-G54)*C54*F54)</f>
        <v>5.9674772489929891E-3</v>
      </c>
      <c r="I54" s="18">
        <f>1-H54</f>
        <v>0.99403252275100706</v>
      </c>
      <c r="J54" s="19">
        <v>100000</v>
      </c>
      <c r="K54" s="20">
        <f>J54*H54</f>
        <v>596.74772489929887</v>
      </c>
      <c r="L54" s="20">
        <f>C54*(J55+G54*K54)</f>
        <v>99582.276592570488</v>
      </c>
      <c r="M54" s="5">
        <f t="shared" ref="M54:M70" si="32">L54+M55</f>
        <v>7625410.9703761023</v>
      </c>
      <c r="N54" s="32">
        <f>M54/J54</f>
        <v>76.254109703761017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99582.276592570488</v>
      </c>
      <c r="T54" s="35">
        <f t="shared" ref="T54:T72" si="35">N54</f>
        <v>76.254109703761017</v>
      </c>
      <c r="U54" s="42">
        <v>0.96170886472285344</v>
      </c>
      <c r="V54" s="43">
        <f>1-U54</f>
        <v>3.829113527714656E-2</v>
      </c>
      <c r="W54" s="29">
        <f>S54*U54</f>
        <v>95769.158168358146</v>
      </c>
      <c r="X54" s="29">
        <f t="shared" ref="X54:X70" si="36">X55+W54</f>
        <v>6739256.1539960662</v>
      </c>
      <c r="Y54" s="40">
        <f>X54/R54</f>
        <v>67.392561539960667</v>
      </c>
      <c r="Z54" s="36">
        <f>T54-Y54</f>
        <v>8.8615481638003502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73946</v>
      </c>
      <c r="E55" s="51">
        <f t="shared" si="37"/>
        <v>52</v>
      </c>
      <c r="F55" s="3">
        <f t="shared" ref="F55:F72" si="38">E55/D55</f>
        <v>7.0321586022232445E-4</v>
      </c>
      <c r="G55" s="2">
        <v>0.4</v>
      </c>
      <c r="H55" s="3">
        <f t="shared" ref="H55:H71" si="39">C55*F55/(1+(1-G55)*C55*F55)</f>
        <v>2.8081241190860639E-3</v>
      </c>
      <c r="I55" s="3">
        <f t="shared" ref="I55:I72" si="40">1-H55</f>
        <v>0.99719187588091396</v>
      </c>
      <c r="J55" s="5">
        <f>I54*J54</f>
        <v>99403.252275100705</v>
      </c>
      <c r="K55" s="5">
        <f t="shared" ref="K55:K72" si="41">J55*H55</f>
        <v>279.13667022930696</v>
      </c>
      <c r="L55" s="5">
        <f t="shared" ref="L55:L71" si="42">C55*(J56+G55*K55)</f>
        <v>396943.08109185251</v>
      </c>
      <c r="M55" s="5">
        <f t="shared" si="32"/>
        <v>7525828.6937835319</v>
      </c>
      <c r="N55" s="33">
        <f t="shared" ref="N55:N72" si="43">M55/J55</f>
        <v>75.710085148478186</v>
      </c>
      <c r="O55" s="4"/>
      <c r="Q55" s="27" t="s">
        <v>36</v>
      </c>
      <c r="R55" s="29">
        <f t="shared" si="33"/>
        <v>99403.252275100705</v>
      </c>
      <c r="S55" s="29">
        <f t="shared" si="34"/>
        <v>396943.08109185251</v>
      </c>
      <c r="T55" s="35">
        <f t="shared" si="35"/>
        <v>75.710085148478186</v>
      </c>
      <c r="U55" s="42">
        <v>0.96170886472285344</v>
      </c>
      <c r="V55" s="43">
        <f>1-U55</f>
        <v>3.829113527714656E-2</v>
      </c>
      <c r="W55" s="29">
        <f t="shared" ref="W55:W72" si="44">S55*U55</f>
        <v>381743.679876437</v>
      </c>
      <c r="X55" s="29">
        <f t="shared" si="36"/>
        <v>6643486.9958277084</v>
      </c>
      <c r="Y55" s="35">
        <f t="shared" ref="Y55:Y72" si="45">X55/R55</f>
        <v>66.833698533743245</v>
      </c>
      <c r="Z55" s="36">
        <f t="shared" ref="Z55:Z72" si="46">T55-Y55</f>
        <v>8.8763866147349404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94460</v>
      </c>
      <c r="E56" s="51">
        <f t="shared" si="37"/>
        <v>32</v>
      </c>
      <c r="F56" s="3">
        <f t="shared" si="38"/>
        <v>3.3876773237349141E-4</v>
      </c>
      <c r="G56" s="2">
        <v>0.5</v>
      </c>
      <c r="H56" s="3">
        <f t="shared" si="39"/>
        <v>1.6924053310767928E-3</v>
      </c>
      <c r="I56" s="3">
        <f t="shared" si="40"/>
        <v>0.99830759466892316</v>
      </c>
      <c r="J56" s="5">
        <f t="shared" ref="J56:J72" si="47">I55*J55</f>
        <v>99124.115604871404</v>
      </c>
      <c r="K56" s="5">
        <f t="shared" si="41"/>
        <v>167.75818168795666</v>
      </c>
      <c r="L56" s="5">
        <f t="shared" si="42"/>
        <v>495201.18257013708</v>
      </c>
      <c r="M56" s="5">
        <f t="shared" si="32"/>
        <v>7128885.612691679</v>
      </c>
      <c r="N56" s="33">
        <f t="shared" si="43"/>
        <v>71.918781511341265</v>
      </c>
      <c r="O56" s="4"/>
      <c r="Q56" s="27" t="s">
        <v>38</v>
      </c>
      <c r="R56" s="29">
        <f t="shared" si="33"/>
        <v>99124.115604871404</v>
      </c>
      <c r="S56" s="29">
        <f t="shared" si="34"/>
        <v>495201.18257013708</v>
      </c>
      <c r="T56" s="35">
        <f t="shared" si="35"/>
        <v>71.918781511341265</v>
      </c>
      <c r="U56" s="42">
        <v>0.96170886472285344</v>
      </c>
      <c r="V56" s="43">
        <f>1-U56</f>
        <v>3.829113527714656E-2</v>
      </c>
      <c r="W56" s="29">
        <f t="shared" si="44"/>
        <v>476239.367098941</v>
      </c>
      <c r="X56" s="29">
        <f t="shared" si="36"/>
        <v>6261743.315951271</v>
      </c>
      <c r="Y56" s="35">
        <f t="shared" si="45"/>
        <v>63.170735776466699</v>
      </c>
      <c r="Z56" s="36">
        <f t="shared" si="46"/>
        <v>8.7480457348745659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99793</v>
      </c>
      <c r="E57" s="51">
        <f t="shared" si="37"/>
        <v>38</v>
      </c>
      <c r="F57" s="3">
        <f t="shared" si="38"/>
        <v>3.8078823163949373E-4</v>
      </c>
      <c r="G57" s="2">
        <v>0.5</v>
      </c>
      <c r="H57" s="3">
        <f t="shared" si="39"/>
        <v>1.9021303860323562E-3</v>
      </c>
      <c r="I57" s="3">
        <f t="shared" si="40"/>
        <v>0.99809786961396763</v>
      </c>
      <c r="J57" s="5">
        <f t="shared" si="47"/>
        <v>98956.357423183435</v>
      </c>
      <c r="K57" s="5">
        <f t="shared" si="41"/>
        <v>188.22789434571573</v>
      </c>
      <c r="L57" s="5">
        <f t="shared" si="42"/>
        <v>494311.21738005284</v>
      </c>
      <c r="M57" s="5">
        <f t="shared" si="32"/>
        <v>6633684.430121542</v>
      </c>
      <c r="N57" s="33">
        <f t="shared" si="43"/>
        <v>67.036465396081837</v>
      </c>
      <c r="O57" s="4"/>
      <c r="Q57" s="27" t="s">
        <v>40</v>
      </c>
      <c r="R57" s="29">
        <f t="shared" si="33"/>
        <v>98956.357423183435</v>
      </c>
      <c r="S57" s="29">
        <f t="shared" si="34"/>
        <v>494311.21738005284</v>
      </c>
      <c r="T57" s="35">
        <f t="shared" si="35"/>
        <v>67.036465396081837</v>
      </c>
      <c r="U57" s="42">
        <v>0.96170886472285344</v>
      </c>
      <c r="V57" s="43">
        <f>1-U57</f>
        <v>3.829113527714656E-2</v>
      </c>
      <c r="W57" s="29">
        <f t="shared" si="44"/>
        <v>475383.47968634224</v>
      </c>
      <c r="X57" s="29">
        <f t="shared" si="36"/>
        <v>5785503.9488523304</v>
      </c>
      <c r="Y57" s="35">
        <f t="shared" si="45"/>
        <v>58.465207284367018</v>
      </c>
      <c r="Z57" s="36">
        <f t="shared" si="46"/>
        <v>8.571258111714819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112939</v>
      </c>
      <c r="E58" s="51">
        <f t="shared" si="37"/>
        <v>121</v>
      </c>
      <c r="F58" s="3">
        <f t="shared" si="38"/>
        <v>1.0713748129521246E-3</v>
      </c>
      <c r="G58" s="2">
        <v>0.5</v>
      </c>
      <c r="H58" s="3">
        <f t="shared" si="39"/>
        <v>5.3425643425775889E-3</v>
      </c>
      <c r="I58" s="3">
        <f t="shared" si="40"/>
        <v>0.99465743565742237</v>
      </c>
      <c r="J58" s="5">
        <f t="shared" si="47"/>
        <v>98768.129528837715</v>
      </c>
      <c r="K58" s="5">
        <f t="shared" si="41"/>
        <v>527.67508700385304</v>
      </c>
      <c r="L58" s="5">
        <f t="shared" si="42"/>
        <v>492521.45992667892</v>
      </c>
      <c r="M58" s="5">
        <f t="shared" si="32"/>
        <v>6139373.2127414895</v>
      </c>
      <c r="N58" s="33">
        <f t="shared" si="43"/>
        <v>62.159456112297363</v>
      </c>
      <c r="O58" s="4"/>
      <c r="Q58" s="27" t="s">
        <v>42</v>
      </c>
      <c r="R58" s="29">
        <f t="shared" si="33"/>
        <v>98768.129528837715</v>
      </c>
      <c r="S58" s="29">
        <f t="shared" si="34"/>
        <v>492521.45992667892</v>
      </c>
      <c r="T58" s="35">
        <f t="shared" si="35"/>
        <v>62.159456112297363</v>
      </c>
      <c r="U58" s="42">
        <v>0.96170886472285344</v>
      </c>
      <c r="V58" s="43">
        <f>1-U58</f>
        <v>3.829113527714656E-2</v>
      </c>
      <c r="W58" s="29">
        <f t="shared" si="44"/>
        <v>473662.25407772872</v>
      </c>
      <c r="X58" s="29">
        <f t="shared" si="36"/>
        <v>5310120.4691659883</v>
      </c>
      <c r="Y58" s="35">
        <f t="shared" si="45"/>
        <v>53.763501389540558</v>
      </c>
      <c r="Z58" s="36">
        <f t="shared" si="46"/>
        <v>8.3959547227568052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119397</v>
      </c>
      <c r="E59" s="51">
        <f t="shared" si="37"/>
        <v>132</v>
      </c>
      <c r="F59" s="3">
        <f t="shared" si="38"/>
        <v>1.1055554159652252E-3</v>
      </c>
      <c r="G59" s="2">
        <v>0.5</v>
      </c>
      <c r="H59" s="3">
        <f t="shared" si="39"/>
        <v>5.5125410308451729E-3</v>
      </c>
      <c r="I59" s="3">
        <f t="shared" si="40"/>
        <v>0.9944874589691548</v>
      </c>
      <c r="J59" s="5">
        <f t="shared" si="47"/>
        <v>98240.454441833863</v>
      </c>
      <c r="K59" s="5">
        <f t="shared" si="41"/>
        <v>541.5545359994851</v>
      </c>
      <c r="L59" s="5">
        <f t="shared" si="42"/>
        <v>489848.3858691706</v>
      </c>
      <c r="M59" s="5">
        <f t="shared" si="32"/>
        <v>5646851.7528148107</v>
      </c>
      <c r="N59" s="33">
        <f t="shared" si="43"/>
        <v>57.479902601205843</v>
      </c>
      <c r="O59" s="4"/>
      <c r="Q59" s="27" t="s">
        <v>44</v>
      </c>
      <c r="R59" s="29">
        <f t="shared" si="33"/>
        <v>98240.454441833863</v>
      </c>
      <c r="S59" s="29">
        <f t="shared" si="34"/>
        <v>489848.3858691706</v>
      </c>
      <c r="T59" s="35">
        <f t="shared" si="35"/>
        <v>57.479902601205843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471768.90935467096</v>
      </c>
      <c r="X59" s="29">
        <f t="shared" si="36"/>
        <v>4836458.2150882594</v>
      </c>
      <c r="Y59" s="35">
        <f t="shared" si="45"/>
        <v>49.230820872798652</v>
      </c>
      <c r="Z59" s="36">
        <f t="shared" si="46"/>
        <v>8.2490817284071909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114806</v>
      </c>
      <c r="E60" s="51">
        <f t="shared" si="37"/>
        <v>179</v>
      </c>
      <c r="F60" s="3">
        <f t="shared" si="38"/>
        <v>1.5591519606989181E-3</v>
      </c>
      <c r="G60" s="2">
        <v>0.5</v>
      </c>
      <c r="H60" s="3">
        <f t="shared" si="39"/>
        <v>7.7654908527723665E-3</v>
      </c>
      <c r="I60" s="3">
        <f t="shared" si="40"/>
        <v>0.99223450914722766</v>
      </c>
      <c r="J60" s="5">
        <f t="shared" si="47"/>
        <v>97698.899905834376</v>
      </c>
      <c r="K60" s="5">
        <f t="shared" si="41"/>
        <v>758.67991354467983</v>
      </c>
      <c r="L60" s="5">
        <f t="shared" si="42"/>
        <v>486597.79974531021</v>
      </c>
      <c r="M60" s="5">
        <f t="shared" si="32"/>
        <v>5157003.3669456402</v>
      </c>
      <c r="N60" s="33">
        <f t="shared" si="43"/>
        <v>52.784661566467392</v>
      </c>
      <c r="O60" s="4"/>
      <c r="Q60" s="27" t="s">
        <v>46</v>
      </c>
      <c r="R60" s="29">
        <f t="shared" si="33"/>
        <v>97698.899905834376</v>
      </c>
      <c r="S60" s="29">
        <f t="shared" si="34"/>
        <v>486597.79974531021</v>
      </c>
      <c r="T60" s="35">
        <f t="shared" si="35"/>
        <v>52.784661566467392</v>
      </c>
      <c r="U60" s="42">
        <v>0.95736753435116873</v>
      </c>
      <c r="V60" s="43">
        <f t="shared" si="48"/>
        <v>4.2632465648831275E-2</v>
      </c>
      <c r="W60" s="29">
        <f t="shared" si="44"/>
        <v>465852.93576287141</v>
      </c>
      <c r="X60" s="29">
        <f t="shared" si="36"/>
        <v>4364689.3057335885</v>
      </c>
      <c r="Y60" s="35">
        <f t="shared" si="45"/>
        <v>44.674907393434616</v>
      </c>
      <c r="Z60" s="36">
        <f t="shared" si="46"/>
        <v>8.1097541730327762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120744</v>
      </c>
      <c r="E61" s="51">
        <f t="shared" si="37"/>
        <v>241</v>
      </c>
      <c r="F61" s="3">
        <f t="shared" si="38"/>
        <v>1.9959583913072283E-3</v>
      </c>
      <c r="G61" s="2">
        <v>0.5</v>
      </c>
      <c r="H61" s="3">
        <f t="shared" si="39"/>
        <v>9.9302410864755049E-3</v>
      </c>
      <c r="I61" s="3">
        <f t="shared" si="40"/>
        <v>0.99006975891352444</v>
      </c>
      <c r="J61" s="5">
        <f t="shared" si="47"/>
        <v>96940.219992289698</v>
      </c>
      <c r="K61" s="5">
        <f t="shared" si="41"/>
        <v>962.63975549940926</v>
      </c>
      <c r="L61" s="5">
        <f t="shared" si="42"/>
        <v>482294.50057269994</v>
      </c>
      <c r="M61" s="5">
        <f t="shared" si="32"/>
        <v>4670405.5672003301</v>
      </c>
      <c r="N61" s="33">
        <f t="shared" si="43"/>
        <v>48.178202685859375</v>
      </c>
      <c r="O61" s="4"/>
      <c r="Q61" s="27" t="s">
        <v>48</v>
      </c>
      <c r="R61" s="29">
        <f t="shared" si="33"/>
        <v>96940.219992289698</v>
      </c>
      <c r="S61" s="29">
        <f t="shared" si="34"/>
        <v>482294.50057269994</v>
      </c>
      <c r="T61" s="35">
        <f t="shared" si="35"/>
        <v>48.178202685859375</v>
      </c>
      <c r="U61" s="42">
        <v>0.95681081085376496</v>
      </c>
      <c r="V61" s="43">
        <f t="shared" si="48"/>
        <v>4.3189189146235041E-2</v>
      </c>
      <c r="W61" s="29">
        <f t="shared" si="44"/>
        <v>461464.59216327663</v>
      </c>
      <c r="X61" s="29">
        <f t="shared" si="36"/>
        <v>3898836.3699707175</v>
      </c>
      <c r="Y61" s="35">
        <f t="shared" si="45"/>
        <v>40.218975883083594</v>
      </c>
      <c r="Z61" s="36">
        <f t="shared" si="46"/>
        <v>7.9592268027757811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134149</v>
      </c>
      <c r="E62" s="51">
        <f t="shared" si="37"/>
        <v>393</v>
      </c>
      <c r="F62" s="3">
        <f t="shared" si="38"/>
        <v>2.92957830472087E-3</v>
      </c>
      <c r="G62" s="2">
        <v>0.5</v>
      </c>
      <c r="H62" s="3">
        <f t="shared" si="39"/>
        <v>1.4541391163422296E-2</v>
      </c>
      <c r="I62" s="3">
        <f t="shared" si="40"/>
        <v>0.98545860883657765</v>
      </c>
      <c r="J62" s="5">
        <f t="shared" si="47"/>
        <v>95977.58023679028</v>
      </c>
      <c r="K62" s="5">
        <f t="shared" si="41"/>
        <v>1395.6475371419165</v>
      </c>
      <c r="L62" s="5">
        <f t="shared" si="42"/>
        <v>476398.78234109661</v>
      </c>
      <c r="M62" s="5">
        <f t="shared" si="32"/>
        <v>4188111.06662763</v>
      </c>
      <c r="N62" s="33">
        <f t="shared" si="43"/>
        <v>43.636347741784768</v>
      </c>
      <c r="O62" s="4"/>
      <c r="Q62" s="27" t="s">
        <v>50</v>
      </c>
      <c r="R62" s="29">
        <f t="shared" si="33"/>
        <v>95977.58023679028</v>
      </c>
      <c r="S62" s="29">
        <f t="shared" si="34"/>
        <v>476398.78234109661</v>
      </c>
      <c r="T62" s="35">
        <f t="shared" si="35"/>
        <v>43.636347741784768</v>
      </c>
      <c r="U62" s="42">
        <v>0.94800928093814252</v>
      </c>
      <c r="V62" s="43">
        <f t="shared" si="48"/>
        <v>5.1990719061857482E-2</v>
      </c>
      <c r="W62" s="29">
        <f t="shared" si="44"/>
        <v>451630.46708698967</v>
      </c>
      <c r="X62" s="29">
        <f t="shared" si="36"/>
        <v>3437371.7778074406</v>
      </c>
      <c r="Y62" s="35">
        <f t="shared" si="45"/>
        <v>35.814320066488001</v>
      </c>
      <c r="Z62" s="36">
        <f t="shared" si="46"/>
        <v>7.8220276752967663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139004</v>
      </c>
      <c r="E63" s="51">
        <f t="shared" si="37"/>
        <v>539</v>
      </c>
      <c r="F63" s="3">
        <f t="shared" si="38"/>
        <v>3.8775862565106041E-3</v>
      </c>
      <c r="G63" s="2">
        <v>0.5</v>
      </c>
      <c r="H63" s="3">
        <f t="shared" si="39"/>
        <v>1.9201789792057798E-2</v>
      </c>
      <c r="I63" s="3">
        <f t="shared" si="40"/>
        <v>0.98079821020794222</v>
      </c>
      <c r="J63" s="5">
        <f t="shared" si="47"/>
        <v>94581.932699648358</v>
      </c>
      <c r="K63" s="5">
        <f t="shared" si="41"/>
        <v>1816.1423898252056</v>
      </c>
      <c r="L63" s="5">
        <f t="shared" si="42"/>
        <v>468369.30752367876</v>
      </c>
      <c r="M63" s="5">
        <f t="shared" si="32"/>
        <v>3711712.2842865335</v>
      </c>
      <c r="N63" s="33">
        <f t="shared" si="43"/>
        <v>39.243354183439443</v>
      </c>
      <c r="O63" s="4"/>
      <c r="Q63" s="27" t="s">
        <v>52</v>
      </c>
      <c r="R63" s="29">
        <f t="shared" si="33"/>
        <v>94581.932699648358</v>
      </c>
      <c r="S63" s="29">
        <f t="shared" si="34"/>
        <v>468369.30752367876</v>
      </c>
      <c r="T63" s="35">
        <f t="shared" si="35"/>
        <v>39.243354183439443</v>
      </c>
      <c r="U63" s="42">
        <v>0.94216194080535964</v>
      </c>
      <c r="V63" s="43">
        <f t="shared" si="48"/>
        <v>5.7838059194640357E-2</v>
      </c>
      <c r="W63" s="29">
        <f t="shared" si="44"/>
        <v>441279.73579017149</v>
      </c>
      <c r="X63" s="29">
        <f t="shared" si="36"/>
        <v>2985741.3107204512</v>
      </c>
      <c r="Y63" s="35">
        <f t="shared" si="45"/>
        <v>31.567776482236674</v>
      </c>
      <c r="Z63" s="36">
        <f t="shared" si="46"/>
        <v>7.6755777012027693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136383</v>
      </c>
      <c r="E64" s="51">
        <f t="shared" si="37"/>
        <v>606</v>
      </c>
      <c r="F64" s="3">
        <f t="shared" si="38"/>
        <v>4.4433690415960937E-3</v>
      </c>
      <c r="G64" s="2">
        <v>0.5</v>
      </c>
      <c r="H64" s="3">
        <f t="shared" si="39"/>
        <v>2.1972762476613152E-2</v>
      </c>
      <c r="I64" s="3">
        <f t="shared" si="40"/>
        <v>0.97802723752338683</v>
      </c>
      <c r="J64" s="5">
        <f t="shared" si="47"/>
        <v>92765.790309823147</v>
      </c>
      <c r="K64" s="5">
        <f t="shared" si="41"/>
        <v>2038.3206764330459</v>
      </c>
      <c r="L64" s="5">
        <f t="shared" si="42"/>
        <v>458733.14985803305</v>
      </c>
      <c r="M64" s="5">
        <f t="shared" si="32"/>
        <v>3243342.9767628545</v>
      </c>
      <c r="N64" s="33">
        <f t="shared" si="43"/>
        <v>34.962705173217401</v>
      </c>
      <c r="O64" s="4"/>
      <c r="Q64" s="27" t="s">
        <v>54</v>
      </c>
      <c r="R64" s="29">
        <f t="shared" si="33"/>
        <v>92765.790309823147</v>
      </c>
      <c r="S64" s="29">
        <f t="shared" si="34"/>
        <v>458733.14985803305</v>
      </c>
      <c r="T64" s="35">
        <f t="shared" si="35"/>
        <v>34.962705173217401</v>
      </c>
      <c r="U64" s="42">
        <v>0.92489605986448908</v>
      </c>
      <c r="V64" s="43">
        <f t="shared" si="48"/>
        <v>7.5103940135510916E-2</v>
      </c>
      <c r="W64" s="29">
        <f t="shared" si="44"/>
        <v>424280.48283292097</v>
      </c>
      <c r="X64" s="29">
        <f t="shared" si="36"/>
        <v>2544461.5749302795</v>
      </c>
      <c r="Y64" s="35">
        <f t="shared" si="45"/>
        <v>27.428878322840543</v>
      </c>
      <c r="Z64" s="36">
        <f t="shared" si="46"/>
        <v>7.5338268503768582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113561</v>
      </c>
      <c r="E65" s="51">
        <f t="shared" si="37"/>
        <v>632</v>
      </c>
      <c r="F65" s="3">
        <f t="shared" si="38"/>
        <v>5.5652909009254936E-3</v>
      </c>
      <c r="G65" s="2">
        <v>0.5</v>
      </c>
      <c r="H65" s="3">
        <f t="shared" si="39"/>
        <v>2.7444611389513728E-2</v>
      </c>
      <c r="I65" s="3">
        <f t="shared" si="40"/>
        <v>0.97255538861048629</v>
      </c>
      <c r="J65" s="5">
        <f t="shared" si="47"/>
        <v>90727.469633390094</v>
      </c>
      <c r="K65" s="5">
        <f t="shared" si="41"/>
        <v>2489.9801464422985</v>
      </c>
      <c r="L65" s="5">
        <f t="shared" si="42"/>
        <v>447412.39780084474</v>
      </c>
      <c r="M65" s="5">
        <f t="shared" si="32"/>
        <v>2784609.8269048217</v>
      </c>
      <c r="N65" s="33">
        <f t="shared" si="43"/>
        <v>30.692025669368078</v>
      </c>
      <c r="O65" s="4"/>
      <c r="Q65" s="27" t="s">
        <v>56</v>
      </c>
      <c r="R65" s="29">
        <f t="shared" si="33"/>
        <v>90727.469633390094</v>
      </c>
      <c r="S65" s="29">
        <f t="shared" si="34"/>
        <v>447412.39780084474</v>
      </c>
      <c r="T65" s="35">
        <f t="shared" si="35"/>
        <v>30.692025669368078</v>
      </c>
      <c r="U65" s="42">
        <v>0.89970667843387275</v>
      </c>
      <c r="V65" s="43">
        <f t="shared" si="48"/>
        <v>0.10029332156612725</v>
      </c>
      <c r="W65" s="29">
        <f t="shared" si="44"/>
        <v>402539.92231553257</v>
      </c>
      <c r="X65" s="29">
        <f t="shared" si="36"/>
        <v>2120181.0920973588</v>
      </c>
      <c r="Y65" s="35">
        <f t="shared" si="45"/>
        <v>23.368678754786703</v>
      </c>
      <c r="Z65" s="36">
        <f t="shared" si="46"/>
        <v>7.323346914581375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91674</v>
      </c>
      <c r="E66" s="51">
        <f t="shared" si="37"/>
        <v>803</v>
      </c>
      <c r="F66" s="3">
        <f t="shared" si="38"/>
        <v>8.7592992560595155E-3</v>
      </c>
      <c r="G66" s="2">
        <v>0.5</v>
      </c>
      <c r="H66" s="3">
        <f t="shared" si="39"/>
        <v>4.2857981565196976E-2</v>
      </c>
      <c r="I66" s="3">
        <f t="shared" si="40"/>
        <v>0.95714201843480307</v>
      </c>
      <c r="J66" s="5">
        <f t="shared" si="47"/>
        <v>88237.489486947801</v>
      </c>
      <c r="K66" s="5">
        <f t="shared" si="41"/>
        <v>3781.6806977908709</v>
      </c>
      <c r="L66" s="5">
        <f t="shared" si="42"/>
        <v>431733.24569026183</v>
      </c>
      <c r="M66" s="5">
        <f t="shared" si="32"/>
        <v>2337197.429103977</v>
      </c>
      <c r="N66" s="33">
        <f t="shared" si="43"/>
        <v>26.48757849632268</v>
      </c>
      <c r="O66" s="4"/>
      <c r="Q66" s="27" t="s">
        <v>58</v>
      </c>
      <c r="R66" s="29">
        <f t="shared" si="33"/>
        <v>88237.489486947801</v>
      </c>
      <c r="S66" s="29">
        <f t="shared" si="34"/>
        <v>431733.24569026183</v>
      </c>
      <c r="T66" s="35">
        <f t="shared" si="35"/>
        <v>26.48757849632268</v>
      </c>
      <c r="U66" s="42">
        <v>0.86438699185239576</v>
      </c>
      <c r="V66" s="43">
        <f t="shared" si="48"/>
        <v>0.13561300814760424</v>
      </c>
      <c r="W66" s="29">
        <f t="shared" si="44"/>
        <v>373184.60152487672</v>
      </c>
      <c r="X66" s="29">
        <f t="shared" si="36"/>
        <v>1717641.1697818264</v>
      </c>
      <c r="Y66" s="35">
        <f t="shared" si="45"/>
        <v>19.466115590651544</v>
      </c>
      <c r="Z66" s="36">
        <f t="shared" si="46"/>
        <v>7.021462905671136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71200</v>
      </c>
      <c r="E67" s="51">
        <f t="shared" si="37"/>
        <v>973</v>
      </c>
      <c r="F67" s="3">
        <f t="shared" si="38"/>
        <v>1.3665730337078652E-2</v>
      </c>
      <c r="G67" s="2">
        <v>0.5</v>
      </c>
      <c r="H67" s="3">
        <f t="shared" si="39"/>
        <v>6.6071367942145104E-2</v>
      </c>
      <c r="I67" s="3">
        <f t="shared" si="40"/>
        <v>0.93392863205785492</v>
      </c>
      <c r="J67" s="5">
        <f t="shared" si="47"/>
        <v>84455.80878915693</v>
      </c>
      <c r="K67" s="5">
        <f t="shared" si="41"/>
        <v>5580.1108173598395</v>
      </c>
      <c r="L67" s="5">
        <f t="shared" si="42"/>
        <v>408328.7669023851</v>
      </c>
      <c r="M67" s="5">
        <f t="shared" si="32"/>
        <v>1905464.1834137153</v>
      </c>
      <c r="N67" s="33">
        <f t="shared" si="43"/>
        <v>22.561671135856237</v>
      </c>
      <c r="O67" s="4"/>
      <c r="Q67" s="27" t="s">
        <v>60</v>
      </c>
      <c r="R67" s="29">
        <f t="shared" si="33"/>
        <v>84455.80878915693</v>
      </c>
      <c r="S67" s="29">
        <f t="shared" si="34"/>
        <v>408328.7669023851</v>
      </c>
      <c r="T67" s="35">
        <f t="shared" si="35"/>
        <v>22.561671135856237</v>
      </c>
      <c r="U67" s="42">
        <v>0.82345390469096191</v>
      </c>
      <c r="V67" s="43">
        <f t="shared" si="48"/>
        <v>0.17654609530903809</v>
      </c>
      <c r="W67" s="29">
        <f t="shared" si="44"/>
        <v>336239.91750341462</v>
      </c>
      <c r="X67" s="29">
        <f t="shared" si="36"/>
        <v>1344456.5682569498</v>
      </c>
      <c r="Y67" s="35">
        <f t="shared" si="45"/>
        <v>15.91905385233326</v>
      </c>
      <c r="Z67" s="36">
        <f t="shared" si="46"/>
        <v>6.6426172835229771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54240</v>
      </c>
      <c r="E68" s="51">
        <f t="shared" si="37"/>
        <v>1079</v>
      </c>
      <c r="F68" s="3">
        <f t="shared" si="38"/>
        <v>1.989306784660767E-2</v>
      </c>
      <c r="G68" s="2">
        <v>0.5</v>
      </c>
      <c r="H68" s="3">
        <f t="shared" si="39"/>
        <v>9.4753018660812288E-2</v>
      </c>
      <c r="I68" s="3">
        <f t="shared" si="40"/>
        <v>0.90524698133918768</v>
      </c>
      <c r="J68" s="5">
        <f t="shared" si="47"/>
        <v>78875.697971797097</v>
      </c>
      <c r="K68" s="5">
        <f t="shared" si="41"/>
        <v>7473.7104818062844</v>
      </c>
      <c r="L68" s="5">
        <f t="shared" si="42"/>
        <v>375694.21365446982</v>
      </c>
      <c r="M68" s="5">
        <f t="shared" si="32"/>
        <v>1497135.4165113303</v>
      </c>
      <c r="N68" s="33">
        <f t="shared" si="43"/>
        <v>18.98094666682567</v>
      </c>
      <c r="O68" s="4"/>
      <c r="Q68" s="27" t="s">
        <v>62</v>
      </c>
      <c r="R68" s="29">
        <f t="shared" si="33"/>
        <v>78875.697971797097</v>
      </c>
      <c r="S68" s="29">
        <f t="shared" si="34"/>
        <v>375694.21365446982</v>
      </c>
      <c r="T68" s="35">
        <f t="shared" si="35"/>
        <v>18.98094666682567</v>
      </c>
      <c r="U68" s="42">
        <v>0.7557222850963411</v>
      </c>
      <c r="V68" s="43">
        <f t="shared" si="48"/>
        <v>0.2442777149036589</v>
      </c>
      <c r="W68" s="29">
        <f t="shared" si="44"/>
        <v>283920.48964042892</v>
      </c>
      <c r="X68" s="29">
        <f t="shared" si="36"/>
        <v>1008216.6507535351</v>
      </c>
      <c r="Y68" s="35">
        <f t="shared" si="45"/>
        <v>12.782348387129765</v>
      </c>
      <c r="Z68" s="36">
        <f t="shared" si="46"/>
        <v>6.1985982796959043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35458</v>
      </c>
      <c r="E69" s="51">
        <f t="shared" si="37"/>
        <v>1114</v>
      </c>
      <c r="F69" s="3">
        <f t="shared" si="38"/>
        <v>3.1417451632917821E-2</v>
      </c>
      <c r="G69" s="2">
        <v>0.5</v>
      </c>
      <c r="H69" s="3">
        <f t="shared" si="39"/>
        <v>0.14564756948984128</v>
      </c>
      <c r="I69" s="3">
        <f t="shared" si="40"/>
        <v>0.85435243051015874</v>
      </c>
      <c r="J69" s="5">
        <f t="shared" si="47"/>
        <v>71401.987489990817</v>
      </c>
      <c r="K69" s="5">
        <f t="shared" si="41"/>
        <v>10399.525934661215</v>
      </c>
      <c r="L69" s="5">
        <f t="shared" si="42"/>
        <v>331011.12261330104</v>
      </c>
      <c r="M69" s="5">
        <f t="shared" si="32"/>
        <v>1121441.2028568604</v>
      </c>
      <c r="N69" s="33">
        <f t="shared" si="43"/>
        <v>15.706022231020738</v>
      </c>
      <c r="O69" s="4"/>
      <c r="Q69" s="27" t="s">
        <v>64</v>
      </c>
      <c r="R69" s="29">
        <f t="shared" si="33"/>
        <v>71401.987489990817</v>
      </c>
      <c r="S69" s="29">
        <f t="shared" si="34"/>
        <v>331011.12261330104</v>
      </c>
      <c r="T69" s="35">
        <f t="shared" si="35"/>
        <v>15.706022231020738</v>
      </c>
      <c r="U69" s="42">
        <v>0.69850988448397933</v>
      </c>
      <c r="V69" s="43">
        <f t="shared" si="48"/>
        <v>0.30149011551602067</v>
      </c>
      <c r="W69" s="29">
        <f t="shared" si="44"/>
        <v>231214.54101952922</v>
      </c>
      <c r="X69" s="29">
        <f t="shared" si="36"/>
        <v>724296.16111310618</v>
      </c>
      <c r="Y69" s="35">
        <f t="shared" si="45"/>
        <v>10.143921571015632</v>
      </c>
      <c r="Z69" s="36">
        <f t="shared" si="46"/>
        <v>5.5621006600051057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23524</v>
      </c>
      <c r="E70" s="51">
        <f t="shared" si="37"/>
        <v>1116</v>
      </c>
      <c r="F70" s="3">
        <f t="shared" si="38"/>
        <v>4.7440911409624212E-2</v>
      </c>
      <c r="G70" s="2">
        <v>0.5</v>
      </c>
      <c r="H70" s="3">
        <f t="shared" si="39"/>
        <v>0.21205441970053962</v>
      </c>
      <c r="I70" s="3">
        <f t="shared" si="40"/>
        <v>0.78794558029946038</v>
      </c>
      <c r="J70" s="5">
        <f t="shared" si="47"/>
        <v>61002.461555329603</v>
      </c>
      <c r="K70" s="5">
        <f t="shared" si="41"/>
        <v>12935.841585419896</v>
      </c>
      <c r="L70" s="5">
        <f t="shared" si="42"/>
        <v>272672.70381309825</v>
      </c>
      <c r="M70" s="5">
        <f t="shared" si="32"/>
        <v>790430.08024355932</v>
      </c>
      <c r="N70" s="33">
        <f t="shared" si="43"/>
        <v>12.957347295348638</v>
      </c>
      <c r="O70" s="4"/>
      <c r="Q70" s="27" t="s">
        <v>66</v>
      </c>
      <c r="R70" s="29">
        <f t="shared" si="33"/>
        <v>61002.461555329603</v>
      </c>
      <c r="S70" s="29">
        <f t="shared" si="34"/>
        <v>272672.70381309825</v>
      </c>
      <c r="T70" s="35">
        <f t="shared" si="35"/>
        <v>12.957347295348638</v>
      </c>
      <c r="U70" s="42">
        <v>0.67065690345363116</v>
      </c>
      <c r="V70" s="43">
        <f t="shared" si="48"/>
        <v>0.32934309654636884</v>
      </c>
      <c r="W70" s="29">
        <f t="shared" si="44"/>
        <v>182869.83119562161</v>
      </c>
      <c r="X70" s="29">
        <f t="shared" si="36"/>
        <v>493081.62009357696</v>
      </c>
      <c r="Y70" s="35">
        <f t="shared" si="45"/>
        <v>8.0829790720223471</v>
      </c>
      <c r="Z70" s="36">
        <f t="shared" si="46"/>
        <v>4.8743682233262913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13597</v>
      </c>
      <c r="E71" s="51">
        <f t="shared" si="49"/>
        <v>1004</v>
      </c>
      <c r="F71" s="3">
        <f t="shared" si="38"/>
        <v>7.3839817606825037E-2</v>
      </c>
      <c r="G71" s="2">
        <v>0.5</v>
      </c>
      <c r="H71" s="3">
        <f t="shared" si="39"/>
        <v>0.31166573539454895</v>
      </c>
      <c r="I71" s="3">
        <f t="shared" si="40"/>
        <v>0.68833426460545111</v>
      </c>
      <c r="J71" s="5">
        <f t="shared" si="47"/>
        <v>48066.619969909705</v>
      </c>
      <c r="K71" s="5">
        <f t="shared" si="41"/>
        <v>14980.71846085222</v>
      </c>
      <c r="L71" s="5">
        <f t="shared" si="42"/>
        <v>202881.30369741801</v>
      </c>
      <c r="M71" s="5">
        <f>L71+M72</f>
        <v>517757.37643046101</v>
      </c>
      <c r="N71" s="33">
        <f t="shared" si="43"/>
        <v>10.771661846715736</v>
      </c>
      <c r="O71" s="4"/>
      <c r="Q71" s="27" t="s">
        <v>68</v>
      </c>
      <c r="R71" s="29">
        <f t="shared" si="33"/>
        <v>48066.619969909705</v>
      </c>
      <c r="S71" s="29">
        <f t="shared" si="34"/>
        <v>202881.30369741801</v>
      </c>
      <c r="T71" s="35">
        <f t="shared" si="35"/>
        <v>10.771661846715736</v>
      </c>
      <c r="U71" s="42">
        <v>0.63527807449444496</v>
      </c>
      <c r="V71" s="43">
        <f t="shared" si="48"/>
        <v>0.36472192550555504</v>
      </c>
      <c r="W71" s="29">
        <f t="shared" si="44"/>
        <v>128886.04396381843</v>
      </c>
      <c r="X71" s="29">
        <f>X72+W71</f>
        <v>310211.78889795532</v>
      </c>
      <c r="Y71" s="35">
        <f t="shared" si="45"/>
        <v>6.4537882857615472</v>
      </c>
      <c r="Z71" s="36">
        <f t="shared" si="46"/>
        <v>4.3178735609541885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10402</v>
      </c>
      <c r="E72" s="52">
        <f t="shared" si="49"/>
        <v>1093</v>
      </c>
      <c r="F72" s="17">
        <f t="shared" si="38"/>
        <v>0.10507594693328207</v>
      </c>
      <c r="G72" s="12"/>
      <c r="H72" s="17">
        <v>1</v>
      </c>
      <c r="I72" s="17">
        <f t="shared" si="40"/>
        <v>0</v>
      </c>
      <c r="J72" s="21">
        <f t="shared" si="47"/>
        <v>33085.90150905749</v>
      </c>
      <c r="K72" s="21">
        <f t="shared" si="41"/>
        <v>33085.90150905749</v>
      </c>
      <c r="L72" s="21">
        <f>K72/F72</f>
        <v>314876.07273304299</v>
      </c>
      <c r="M72" s="21">
        <f>L72</f>
        <v>314876.07273304299</v>
      </c>
      <c r="N72" s="34">
        <f t="shared" si="43"/>
        <v>9.5169258920402555</v>
      </c>
      <c r="O72" s="4"/>
      <c r="Q72" s="30" t="s">
        <v>69</v>
      </c>
      <c r="R72" s="31">
        <f t="shared" si="33"/>
        <v>33085.90150905749</v>
      </c>
      <c r="S72" s="31">
        <f t="shared" si="34"/>
        <v>314876.07273304299</v>
      </c>
      <c r="T72" s="38">
        <f t="shared" si="35"/>
        <v>9.5169258920402555</v>
      </c>
      <c r="U72" s="44">
        <v>0.57586384179742911</v>
      </c>
      <c r="V72" s="45">
        <f t="shared" si="48"/>
        <v>0.42413615820257089</v>
      </c>
      <c r="W72" s="31">
        <f t="shared" si="44"/>
        <v>181325.74493413686</v>
      </c>
      <c r="X72" s="31">
        <f>W72</f>
        <v>181325.74493413686</v>
      </c>
      <c r="Y72" s="38">
        <f t="shared" si="45"/>
        <v>5.4804535062917266</v>
      </c>
      <c r="Z72" s="37">
        <f t="shared" si="46"/>
        <v>4.036472385748529</v>
      </c>
    </row>
    <row r="73" spans="1:26" s="2" customFormat="1" ht="13.2">
      <c r="B73" s="2" t="s">
        <v>70</v>
      </c>
      <c r="D73" s="25">
        <f>SUM(D54:D72)</f>
        <v>1575297</v>
      </c>
      <c r="E73" s="25">
        <f>SUM(E54:E72)</f>
        <v>10243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73.301506535909695</v>
      </c>
      <c r="F78" s="49">
        <f>$Y$4</f>
        <v>66.189553882726585</v>
      </c>
      <c r="G78" s="49">
        <f>E78-F78</f>
        <v>7.1119526531831099</v>
      </c>
    </row>
    <row r="79" spans="1:26">
      <c r="C79" t="s">
        <v>85</v>
      </c>
      <c r="D79">
        <v>0</v>
      </c>
      <c r="E79" s="49">
        <f>$N$29</f>
        <v>79.465524368253384</v>
      </c>
      <c r="F79" s="49">
        <f>$Y$29</f>
        <v>70.172565685793458</v>
      </c>
      <c r="G79" s="49">
        <f t="shared" ref="G79:G80" si="50">E79-F79</f>
        <v>9.2929586824599255</v>
      </c>
    </row>
    <row r="80" spans="1:26">
      <c r="C80" t="s">
        <v>86</v>
      </c>
      <c r="D80">
        <v>0</v>
      </c>
      <c r="E80" s="49">
        <f>$N$54</f>
        <v>76.254109703761017</v>
      </c>
      <c r="F80" s="49">
        <f>$Y$54</f>
        <v>67.392561539960667</v>
      </c>
      <c r="G80" s="49">
        <f t="shared" si="50"/>
        <v>8.8615481638003502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6360D-862F-DE48-B0D8-0AD837C9617D}">
  <dimension ref="A1:Z80"/>
  <sheetViews>
    <sheetView topLeftCell="A65" workbookViewId="0">
      <selection activeCell="E37" sqref="E3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4">
        <v>8125</v>
      </c>
      <c r="E4">
        <v>67</v>
      </c>
      <c r="F4" s="3">
        <f>E4/D4</f>
        <v>8.2461538461538458E-3</v>
      </c>
      <c r="G4" s="2">
        <v>0.3</v>
      </c>
      <c r="H4" s="18">
        <f>C4*F4/(1+(1-G4)*C4*F4)</f>
        <v>8.198827690010891E-3</v>
      </c>
      <c r="I4" s="18">
        <f>1-H4</f>
        <v>0.9918011723099891</v>
      </c>
      <c r="J4" s="41">
        <v>100000</v>
      </c>
      <c r="K4" s="20">
        <f>J4*H4</f>
        <v>819.88276900108906</v>
      </c>
      <c r="L4" s="20">
        <f>C4*(J5+G4*K4)</f>
        <v>99426.082061699228</v>
      </c>
      <c r="M4" s="5">
        <f t="shared" ref="M4:M20" si="0">L4+M5</f>
        <v>7312406.8072822131</v>
      </c>
      <c r="N4" s="32">
        <f>M4/J4</f>
        <v>73.124068072822126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99426.082061699228</v>
      </c>
      <c r="T4" s="35">
        <f t="shared" ref="T4:T22" si="3">N4</f>
        <v>73.124068072822126</v>
      </c>
      <c r="U4" s="42">
        <v>0.96680194174873568</v>
      </c>
      <c r="V4" s="43">
        <f>1-U4</f>
        <v>3.3198058251264317E-2</v>
      </c>
      <c r="W4" s="29">
        <f>S4*U4</f>
        <v>96125.329197719955</v>
      </c>
      <c r="X4" s="29">
        <f t="shared" ref="X4:X20" si="4">X5+W4</f>
        <v>6607373.0759832971</v>
      </c>
      <c r="Y4" s="40">
        <f>X4/R4</f>
        <v>66.073730759832969</v>
      </c>
      <c r="Z4" s="36">
        <f>T4-Y4</f>
        <v>7.0503373129891571</v>
      </c>
    </row>
    <row r="5" spans="1:26" s="2" customFormat="1" ht="14.4">
      <c r="A5" s="2">
        <v>2</v>
      </c>
      <c r="B5" s="1" t="s">
        <v>35</v>
      </c>
      <c r="C5" s="1">
        <v>4</v>
      </c>
      <c r="D5" s="64">
        <v>36602</v>
      </c>
      <c r="E5">
        <v>21</v>
      </c>
      <c r="F5" s="3">
        <f t="shared" ref="F5:F22" si="5">E5/D5</f>
        <v>5.7373913993770832E-4</v>
      </c>
      <c r="G5" s="2">
        <v>0.4</v>
      </c>
      <c r="H5" s="3">
        <f t="shared" ref="H5:H21" si="6">C5*F5/(1+(1-G5)*C5*F5)</f>
        <v>2.2918008097696195E-3</v>
      </c>
      <c r="I5" s="3">
        <f t="shared" ref="I5:I22" si="7">1-H5</f>
        <v>0.99770819919023035</v>
      </c>
      <c r="J5" s="5">
        <f>I4*J4</f>
        <v>99180.117230998905</v>
      </c>
      <c r="K5" s="5">
        <f t="shared" ref="K5:K22" si="8">J5*H5</f>
        <v>227.3010729830491</v>
      </c>
      <c r="L5" s="5">
        <f t="shared" ref="L5:L21" si="9">C5*(J6+G5*K5)</f>
        <v>396174.9463488363</v>
      </c>
      <c r="M5" s="5">
        <f t="shared" si="0"/>
        <v>7212980.7252205135</v>
      </c>
      <c r="N5" s="33">
        <f t="shared" ref="N5:N22" si="10">M5/J5</f>
        <v>72.726075816394427</v>
      </c>
      <c r="O5" s="4"/>
      <c r="Q5" s="27" t="s">
        <v>36</v>
      </c>
      <c r="R5" s="29">
        <f t="shared" si="1"/>
        <v>99180.117230998905</v>
      </c>
      <c r="S5" s="29">
        <f t="shared" si="2"/>
        <v>396174.9463488363</v>
      </c>
      <c r="T5" s="35">
        <f t="shared" si="3"/>
        <v>72.726075816394427</v>
      </c>
      <c r="U5" s="42">
        <v>0.96680194174873568</v>
      </c>
      <c r="V5" s="43">
        <f>1-U5</f>
        <v>3.3198058251264317E-2</v>
      </c>
      <c r="W5" s="29">
        <f t="shared" ref="W5:W22" si="11">S5*U5</f>
        <v>383022.70740225608</v>
      </c>
      <c r="X5" s="29">
        <f t="shared" si="4"/>
        <v>6511247.7467855774</v>
      </c>
      <c r="Y5" s="35">
        <f t="shared" ref="Y5:Y22" si="12">X5/R5</f>
        <v>65.650736544506486</v>
      </c>
      <c r="Z5" s="36">
        <f t="shared" ref="Z5:Z22" si="13">T5-Y5</f>
        <v>7.0753392718879411</v>
      </c>
    </row>
    <row r="6" spans="1:26" s="2" customFormat="1" ht="14.4">
      <c r="A6" s="2">
        <v>3</v>
      </c>
      <c r="B6" s="1" t="s">
        <v>37</v>
      </c>
      <c r="C6" s="1">
        <v>5</v>
      </c>
      <c r="D6" s="64">
        <v>48211</v>
      </c>
      <c r="E6">
        <v>15</v>
      </c>
      <c r="F6" s="3">
        <f t="shared" si="5"/>
        <v>3.1113231420215305E-4</v>
      </c>
      <c r="G6" s="2">
        <v>0.5</v>
      </c>
      <c r="H6" s="3">
        <f t="shared" si="6"/>
        <v>1.5544524700249751E-3</v>
      </c>
      <c r="I6" s="3">
        <f t="shared" si="7"/>
        <v>0.99844554752997505</v>
      </c>
      <c r="J6" s="5">
        <f t="shared" ref="J6:J22" si="14">I5*J5</f>
        <v>98952.816158015848</v>
      </c>
      <c r="K6" s="5">
        <f t="shared" si="8"/>
        <v>153.817449492755</v>
      </c>
      <c r="L6" s="5">
        <f t="shared" si="9"/>
        <v>494379.53716634738</v>
      </c>
      <c r="M6" s="5">
        <f t="shared" si="0"/>
        <v>6816805.7788716769</v>
      </c>
      <c r="N6" s="33">
        <f t="shared" si="10"/>
        <v>68.889457051793769</v>
      </c>
      <c r="O6" s="4"/>
      <c r="Q6" s="27" t="s">
        <v>38</v>
      </c>
      <c r="R6" s="29">
        <f t="shared" si="1"/>
        <v>98952.816158015848</v>
      </c>
      <c r="S6" s="29">
        <f t="shared" si="2"/>
        <v>494379.53716634738</v>
      </c>
      <c r="T6" s="35">
        <f t="shared" si="3"/>
        <v>68.889457051793769</v>
      </c>
      <c r="U6" s="42">
        <v>0.96680194174873568</v>
      </c>
      <c r="V6" s="43">
        <f>1-U6</f>
        <v>3.3198058251264317E-2</v>
      </c>
      <c r="W6" s="29">
        <f t="shared" si="11"/>
        <v>477967.09649326588</v>
      </c>
      <c r="X6" s="29">
        <f t="shared" si="4"/>
        <v>6128225.0393833211</v>
      </c>
      <c r="Y6" s="35">
        <f t="shared" si="12"/>
        <v>61.930779510077578</v>
      </c>
      <c r="Z6" s="36">
        <f t="shared" si="13"/>
        <v>6.9586775417161917</v>
      </c>
    </row>
    <row r="7" spans="1:26" s="2" customFormat="1" ht="14.4">
      <c r="A7" s="2">
        <v>4</v>
      </c>
      <c r="B7" s="1" t="s">
        <v>39</v>
      </c>
      <c r="C7" s="1">
        <v>5</v>
      </c>
      <c r="D7" s="64">
        <v>50814</v>
      </c>
      <c r="E7">
        <v>36</v>
      </c>
      <c r="F7" s="3">
        <f t="shared" si="5"/>
        <v>7.0846617074034714E-4</v>
      </c>
      <c r="G7" s="2">
        <v>0.5</v>
      </c>
      <c r="H7" s="3">
        <f t="shared" si="6"/>
        <v>3.5360678925035363E-3</v>
      </c>
      <c r="I7" s="3">
        <f t="shared" si="7"/>
        <v>0.99646393210749651</v>
      </c>
      <c r="J7" s="5">
        <f t="shared" si="14"/>
        <v>98798.998708523097</v>
      </c>
      <c r="K7" s="5">
        <f t="shared" si="8"/>
        <v>349.35996714470684</v>
      </c>
      <c r="L7" s="5">
        <f t="shared" si="9"/>
        <v>493121.59362475376</v>
      </c>
      <c r="M7" s="5">
        <f t="shared" si="0"/>
        <v>6322426.2417053292</v>
      </c>
      <c r="N7" s="33">
        <f t="shared" si="10"/>
        <v>63.992816975380059</v>
      </c>
      <c r="O7" s="4"/>
      <c r="Q7" s="27" t="s">
        <v>40</v>
      </c>
      <c r="R7" s="29">
        <f t="shared" si="1"/>
        <v>98798.998708523097</v>
      </c>
      <c r="S7" s="29">
        <f t="shared" si="2"/>
        <v>493121.59362475376</v>
      </c>
      <c r="T7" s="35">
        <f t="shared" si="3"/>
        <v>63.992816975380059</v>
      </c>
      <c r="U7" s="42">
        <v>0.96680194174873568</v>
      </c>
      <c r="V7" s="43">
        <f>1-U7</f>
        <v>3.3198058251264317E-2</v>
      </c>
      <c r="W7" s="29">
        <f t="shared" si="11"/>
        <v>476750.91423464287</v>
      </c>
      <c r="X7" s="29">
        <f t="shared" si="4"/>
        <v>5650257.9428900555</v>
      </c>
      <c r="Y7" s="35">
        <f t="shared" si="12"/>
        <v>57.189425163704868</v>
      </c>
      <c r="Z7" s="36">
        <f t="shared" si="13"/>
        <v>6.8033918116751906</v>
      </c>
    </row>
    <row r="8" spans="1:26" s="2" customFormat="1" ht="14.4">
      <c r="A8" s="2">
        <v>5</v>
      </c>
      <c r="B8" s="1" t="s">
        <v>41</v>
      </c>
      <c r="C8" s="1">
        <v>5</v>
      </c>
      <c r="D8" s="64">
        <v>55955</v>
      </c>
      <c r="E8">
        <v>87</v>
      </c>
      <c r="F8" s="3">
        <f t="shared" si="5"/>
        <v>1.5548208381735323E-3</v>
      </c>
      <c r="G8" s="2">
        <v>0.5</v>
      </c>
      <c r="H8" s="3">
        <f t="shared" si="6"/>
        <v>7.7440028483688628E-3</v>
      </c>
      <c r="I8" s="3">
        <f t="shared" si="7"/>
        <v>0.99225599715163115</v>
      </c>
      <c r="J8" s="5">
        <f t="shared" si="14"/>
        <v>98449.638741378396</v>
      </c>
      <c r="K8" s="5">
        <f t="shared" si="8"/>
        <v>762.39428283411985</v>
      </c>
      <c r="L8" s="5">
        <f t="shared" si="9"/>
        <v>490342.20799980662</v>
      </c>
      <c r="M8" s="5">
        <f t="shared" si="0"/>
        <v>5829304.6480805753</v>
      </c>
      <c r="N8" s="33">
        <f t="shared" si="10"/>
        <v>59.211031372027961</v>
      </c>
      <c r="O8" s="4"/>
      <c r="Q8" s="27" t="s">
        <v>42</v>
      </c>
      <c r="R8" s="29">
        <f t="shared" si="1"/>
        <v>98449.638741378396</v>
      </c>
      <c r="S8" s="29">
        <f t="shared" si="2"/>
        <v>490342.20799980662</v>
      </c>
      <c r="T8" s="35">
        <f t="shared" si="3"/>
        <v>59.211031372027961</v>
      </c>
      <c r="U8" s="42">
        <v>0.96680194174873568</v>
      </c>
      <c r="V8" s="43">
        <f>1-U8</f>
        <v>3.3198058251264317E-2</v>
      </c>
      <c r="W8" s="29">
        <f t="shared" si="11"/>
        <v>474063.79881557549</v>
      </c>
      <c r="X8" s="29">
        <f t="shared" si="4"/>
        <v>5173507.0286554126</v>
      </c>
      <c r="Y8" s="35">
        <f t="shared" si="12"/>
        <v>52.549781744206513</v>
      </c>
      <c r="Z8" s="36">
        <f t="shared" si="13"/>
        <v>6.6612496278214479</v>
      </c>
    </row>
    <row r="9" spans="1:26" s="2" customFormat="1" ht="14.4">
      <c r="A9" s="2">
        <v>6</v>
      </c>
      <c r="B9" s="1" t="s">
        <v>43</v>
      </c>
      <c r="C9" s="1">
        <v>5</v>
      </c>
      <c r="D9" s="64">
        <v>60533</v>
      </c>
      <c r="E9">
        <v>100</v>
      </c>
      <c r="F9" s="3">
        <f t="shared" si="5"/>
        <v>1.6519914757239852E-3</v>
      </c>
      <c r="G9" s="2">
        <v>0.5</v>
      </c>
      <c r="H9" s="3">
        <f t="shared" si="6"/>
        <v>8.2259842390141977E-3</v>
      </c>
      <c r="I9" s="3">
        <f t="shared" si="7"/>
        <v>0.99177401576098578</v>
      </c>
      <c r="J9" s="5">
        <f t="shared" si="14"/>
        <v>97687.244458544272</v>
      </c>
      <c r="K9" s="5">
        <f t="shared" si="8"/>
        <v>803.5737332687122</v>
      </c>
      <c r="L9" s="5">
        <f t="shared" si="9"/>
        <v>486427.28795954958</v>
      </c>
      <c r="M9" s="5">
        <f t="shared" si="0"/>
        <v>5338962.4400807684</v>
      </c>
      <c r="N9" s="33">
        <f t="shared" si="10"/>
        <v>54.653629239654464</v>
      </c>
      <c r="O9" s="4"/>
      <c r="Q9" s="27" t="s">
        <v>44</v>
      </c>
      <c r="R9" s="29">
        <f t="shared" si="1"/>
        <v>97687.244458544272</v>
      </c>
      <c r="S9" s="29">
        <f t="shared" si="2"/>
        <v>486427.28795954958</v>
      </c>
      <c r="T9" s="35">
        <f t="shared" si="3"/>
        <v>54.653629239654464</v>
      </c>
      <c r="U9" s="42">
        <v>0.9555940589531835</v>
      </c>
      <c r="V9" s="43">
        <f t="shared" ref="V9:V22" si="15">1-U9</f>
        <v>4.4405941046816499E-2</v>
      </c>
      <c r="W9" s="29">
        <f t="shared" si="11"/>
        <v>464827.026486855</v>
      </c>
      <c r="X9" s="29">
        <f t="shared" si="4"/>
        <v>4699443.2298398372</v>
      </c>
      <c r="Y9" s="35">
        <f t="shared" si="12"/>
        <v>48.107030307668765</v>
      </c>
      <c r="Z9" s="36">
        <f t="shared" si="13"/>
        <v>6.5465989319856988</v>
      </c>
    </row>
    <row r="10" spans="1:26" s="2" customFormat="1" ht="14.4">
      <c r="A10" s="2">
        <v>7</v>
      </c>
      <c r="B10" s="1" t="s">
        <v>45</v>
      </c>
      <c r="C10" s="1">
        <v>5</v>
      </c>
      <c r="D10" s="64">
        <v>59511</v>
      </c>
      <c r="E10">
        <v>118</v>
      </c>
      <c r="F10" s="3">
        <f t="shared" si="5"/>
        <v>1.982826704306767E-3</v>
      </c>
      <c r="G10" s="2">
        <v>0.5</v>
      </c>
      <c r="H10" s="3">
        <f t="shared" si="6"/>
        <v>9.865230913286293E-3</v>
      </c>
      <c r="I10" s="3">
        <f t="shared" si="7"/>
        <v>0.99013476908671372</v>
      </c>
      <c r="J10" s="5">
        <f t="shared" si="14"/>
        <v>96883.670725275559</v>
      </c>
      <c r="K10" s="5">
        <f t="shared" si="8"/>
        <v>955.77978343163863</v>
      </c>
      <c r="L10" s="5">
        <f t="shared" si="9"/>
        <v>482028.9041677987</v>
      </c>
      <c r="M10" s="5">
        <f t="shared" si="0"/>
        <v>4852535.1521212189</v>
      </c>
      <c r="N10" s="33">
        <f t="shared" si="10"/>
        <v>50.086202512713655</v>
      </c>
      <c r="O10" s="4"/>
      <c r="Q10" s="27" t="s">
        <v>46</v>
      </c>
      <c r="R10" s="29">
        <f t="shared" si="1"/>
        <v>96883.670725275559</v>
      </c>
      <c r="S10" s="29">
        <f t="shared" si="2"/>
        <v>482028.9041677987</v>
      </c>
      <c r="T10" s="35">
        <f t="shared" si="3"/>
        <v>50.086202512713655</v>
      </c>
      <c r="U10" s="42">
        <v>0.96363095511775332</v>
      </c>
      <c r="V10" s="43">
        <f t="shared" si="15"/>
        <v>3.6369044882246682E-2</v>
      </c>
      <c r="W10" s="29">
        <f t="shared" si="11"/>
        <v>464497.97331757983</v>
      </c>
      <c r="X10" s="29">
        <f t="shared" si="4"/>
        <v>4234616.2033529822</v>
      </c>
      <c r="Y10" s="35">
        <f t="shared" si="12"/>
        <v>43.708255185341898</v>
      </c>
      <c r="Z10" s="36">
        <f t="shared" si="13"/>
        <v>6.3779473273717571</v>
      </c>
    </row>
    <row r="11" spans="1:26" s="2" customFormat="1" ht="14.4">
      <c r="A11" s="2">
        <v>8</v>
      </c>
      <c r="B11" s="1" t="s">
        <v>47</v>
      </c>
      <c r="C11" s="1">
        <v>5</v>
      </c>
      <c r="D11" s="64">
        <v>60050</v>
      </c>
      <c r="E11">
        <v>189</v>
      </c>
      <c r="F11" s="3">
        <f t="shared" si="5"/>
        <v>3.1473771856786012E-3</v>
      </c>
      <c r="G11" s="2">
        <v>0.5</v>
      </c>
      <c r="H11" s="3">
        <f t="shared" si="6"/>
        <v>1.5614027840885624E-2</v>
      </c>
      <c r="I11" s="3">
        <f t="shared" si="7"/>
        <v>0.98438597215911439</v>
      </c>
      <c r="J11" s="5">
        <f t="shared" si="14"/>
        <v>95927.890941843914</v>
      </c>
      <c r="K11" s="5">
        <f t="shared" si="8"/>
        <v>1497.8207598833908</v>
      </c>
      <c r="L11" s="5">
        <f t="shared" si="9"/>
        <v>475894.90280951111</v>
      </c>
      <c r="M11" s="5">
        <f t="shared" si="0"/>
        <v>4370506.2479534205</v>
      </c>
      <c r="N11" s="33">
        <f t="shared" si="10"/>
        <v>45.560328753636739</v>
      </c>
      <c r="O11" s="4"/>
      <c r="Q11" s="27" t="s">
        <v>48</v>
      </c>
      <c r="R11" s="29">
        <f t="shared" si="1"/>
        <v>95927.890941843914</v>
      </c>
      <c r="S11" s="29">
        <f t="shared" si="2"/>
        <v>475894.90280951111</v>
      </c>
      <c r="T11" s="35">
        <f t="shared" si="3"/>
        <v>45.560328753636739</v>
      </c>
      <c r="U11" s="42">
        <v>0.96005435016735896</v>
      </c>
      <c r="V11" s="43">
        <f t="shared" si="15"/>
        <v>3.9945649832641039E-2</v>
      </c>
      <c r="W11" s="29">
        <f t="shared" si="11"/>
        <v>456884.97166474361</v>
      </c>
      <c r="X11" s="29">
        <f t="shared" si="4"/>
        <v>3770118.2300354019</v>
      </c>
      <c r="Y11" s="35">
        <f t="shared" si="12"/>
        <v>39.30158573298592</v>
      </c>
      <c r="Z11" s="36">
        <f t="shared" si="13"/>
        <v>6.2587430206508188</v>
      </c>
    </row>
    <row r="12" spans="1:26" s="2" customFormat="1" ht="14.4">
      <c r="A12" s="2">
        <v>9</v>
      </c>
      <c r="B12" s="1" t="s">
        <v>49</v>
      </c>
      <c r="C12" s="1">
        <v>5</v>
      </c>
      <c r="D12" s="64">
        <v>66073</v>
      </c>
      <c r="E12">
        <v>266</v>
      </c>
      <c r="F12" s="3">
        <f t="shared" si="5"/>
        <v>4.0258501959953381E-3</v>
      </c>
      <c r="G12" s="2">
        <v>0.5</v>
      </c>
      <c r="H12" s="3">
        <f t="shared" si="6"/>
        <v>1.9928676316341515E-2</v>
      </c>
      <c r="I12" s="3">
        <f t="shared" si="7"/>
        <v>0.98007132368365846</v>
      </c>
      <c r="J12" s="5">
        <f t="shared" si="14"/>
        <v>94430.070181960531</v>
      </c>
      <c r="K12" s="5">
        <f t="shared" si="8"/>
        <v>1881.8663031857038</v>
      </c>
      <c r="L12" s="5">
        <f t="shared" si="9"/>
        <v>467445.68515183841</v>
      </c>
      <c r="M12" s="5">
        <f t="shared" si="0"/>
        <v>3894611.3451439096</v>
      </c>
      <c r="N12" s="33">
        <f t="shared" si="10"/>
        <v>41.243338458175977</v>
      </c>
      <c r="O12" s="4"/>
      <c r="Q12" s="27" t="s">
        <v>50</v>
      </c>
      <c r="R12" s="29">
        <f t="shared" si="1"/>
        <v>94430.070181960531</v>
      </c>
      <c r="S12" s="29">
        <f t="shared" si="2"/>
        <v>467445.68515183841</v>
      </c>
      <c r="T12" s="35">
        <f t="shared" si="3"/>
        <v>41.243338458175977</v>
      </c>
      <c r="U12" s="42">
        <v>0.94127750867207383</v>
      </c>
      <c r="V12" s="43">
        <f t="shared" si="15"/>
        <v>5.8722491327926174E-2</v>
      </c>
      <c r="W12" s="29">
        <f t="shared" si="11"/>
        <v>439996.10995923309</v>
      </c>
      <c r="X12" s="29">
        <f t="shared" si="4"/>
        <v>3313233.2583706584</v>
      </c>
      <c r="Y12" s="35">
        <f t="shared" si="12"/>
        <v>35.086633441935135</v>
      </c>
      <c r="Z12" s="36">
        <f t="shared" si="13"/>
        <v>6.1567050162408421</v>
      </c>
    </row>
    <row r="13" spans="1:26" s="2" customFormat="1" ht="14.4">
      <c r="A13" s="2">
        <v>10</v>
      </c>
      <c r="B13" s="1" t="s">
        <v>51</v>
      </c>
      <c r="C13" s="1">
        <v>5</v>
      </c>
      <c r="D13" s="64">
        <v>69661</v>
      </c>
      <c r="E13">
        <v>394</v>
      </c>
      <c r="F13" s="3">
        <f t="shared" si="5"/>
        <v>5.6559624467061916E-3</v>
      </c>
      <c r="G13" s="2">
        <v>0.5</v>
      </c>
      <c r="H13" s="3">
        <f t="shared" si="6"/>
        <v>2.7885513687965349E-2</v>
      </c>
      <c r="I13" s="3">
        <f t="shared" si="7"/>
        <v>0.97211448631203468</v>
      </c>
      <c r="J13" s="5">
        <f t="shared" si="14"/>
        <v>92548.203878774832</v>
      </c>
      <c r="K13" s="5">
        <f t="shared" si="8"/>
        <v>2580.7542060581832</v>
      </c>
      <c r="L13" s="5">
        <f t="shared" si="9"/>
        <v>456289.13387872872</v>
      </c>
      <c r="M13" s="5">
        <f t="shared" si="0"/>
        <v>3427165.6599920713</v>
      </c>
      <c r="N13" s="33">
        <f t="shared" si="10"/>
        <v>37.031141787269881</v>
      </c>
      <c r="O13" s="4"/>
      <c r="Q13" s="27" t="s">
        <v>52</v>
      </c>
      <c r="R13" s="29">
        <f t="shared" si="1"/>
        <v>92548.203878774832</v>
      </c>
      <c r="S13" s="29">
        <f t="shared" si="2"/>
        <v>456289.13387872872</v>
      </c>
      <c r="T13" s="35">
        <f t="shared" si="3"/>
        <v>37.031141787269881</v>
      </c>
      <c r="U13" s="42">
        <v>0.95386474178345915</v>
      </c>
      <c r="V13" s="43">
        <f t="shared" si="15"/>
        <v>4.6135258216540853E-2</v>
      </c>
      <c r="W13" s="29">
        <f t="shared" si="11"/>
        <v>435238.11686583178</v>
      </c>
      <c r="X13" s="29">
        <f t="shared" si="4"/>
        <v>2873237.1484114253</v>
      </c>
      <c r="Y13" s="35">
        <f t="shared" si="12"/>
        <v>31.04584452200675</v>
      </c>
      <c r="Z13" s="36">
        <f t="shared" si="13"/>
        <v>5.9852972652631315</v>
      </c>
    </row>
    <row r="14" spans="1:26" s="2" customFormat="1" ht="14.4">
      <c r="A14" s="2">
        <v>11</v>
      </c>
      <c r="B14" s="1" t="s">
        <v>53</v>
      </c>
      <c r="C14" s="1">
        <v>5</v>
      </c>
      <c r="D14" s="64">
        <v>67885</v>
      </c>
      <c r="E14">
        <v>449</v>
      </c>
      <c r="F14" s="3">
        <f t="shared" si="5"/>
        <v>6.6141268321425941E-3</v>
      </c>
      <c r="G14" s="2">
        <v>0.5</v>
      </c>
      <c r="H14" s="3">
        <f t="shared" si="6"/>
        <v>3.2532695721479557E-2</v>
      </c>
      <c r="I14" s="3">
        <f t="shared" si="7"/>
        <v>0.96746730427852046</v>
      </c>
      <c r="J14" s="5">
        <f t="shared" si="14"/>
        <v>89967.449672716655</v>
      </c>
      <c r="K14" s="5">
        <f t="shared" si="8"/>
        <v>2926.8836650400167</v>
      </c>
      <c r="L14" s="5">
        <f t="shared" si="9"/>
        <v>442520.03920098324</v>
      </c>
      <c r="M14" s="5">
        <f t="shared" si="0"/>
        <v>2970876.5261133425</v>
      </c>
      <c r="N14" s="33">
        <f t="shared" si="10"/>
        <v>33.02168214082748</v>
      </c>
      <c r="O14" s="4"/>
      <c r="Q14" s="27" t="s">
        <v>54</v>
      </c>
      <c r="R14" s="29">
        <f t="shared" si="1"/>
        <v>89967.449672716655</v>
      </c>
      <c r="S14" s="29">
        <f t="shared" si="2"/>
        <v>442520.03920098324</v>
      </c>
      <c r="T14" s="35">
        <f t="shared" si="3"/>
        <v>33.02168214082748</v>
      </c>
      <c r="U14" s="42">
        <v>0.94210046609890041</v>
      </c>
      <c r="V14" s="43">
        <f t="shared" si="15"/>
        <v>5.7899533901099587E-2</v>
      </c>
      <c r="W14" s="29">
        <f t="shared" si="11"/>
        <v>416898.33518935001</v>
      </c>
      <c r="X14" s="29">
        <f t="shared" si="4"/>
        <v>2437999.0315455934</v>
      </c>
      <c r="Y14" s="35">
        <f t="shared" si="12"/>
        <v>27.098678915702731</v>
      </c>
      <c r="Z14" s="36">
        <f t="shared" si="13"/>
        <v>5.9230032251247486</v>
      </c>
    </row>
    <row r="15" spans="1:26" s="2" customFormat="1" ht="14.4">
      <c r="A15" s="2">
        <v>12</v>
      </c>
      <c r="B15" s="1" t="s">
        <v>55</v>
      </c>
      <c r="C15" s="1">
        <v>5</v>
      </c>
      <c r="D15" s="64">
        <v>57240</v>
      </c>
      <c r="E15">
        <v>503</v>
      </c>
      <c r="F15" s="3">
        <f t="shared" si="5"/>
        <v>8.7875611460517117E-3</v>
      </c>
      <c r="G15" s="2">
        <v>0.5</v>
      </c>
      <c r="H15" s="3">
        <f t="shared" si="6"/>
        <v>4.2993290311551774E-2</v>
      </c>
      <c r="I15" s="3">
        <f t="shared" si="7"/>
        <v>0.95700670968844825</v>
      </c>
      <c r="J15" s="5">
        <f t="shared" si="14"/>
        <v>87040.566007676636</v>
      </c>
      <c r="K15" s="5">
        <f t="shared" si="8"/>
        <v>3742.1603232498264</v>
      </c>
      <c r="L15" s="5">
        <f t="shared" si="9"/>
        <v>425847.42923025857</v>
      </c>
      <c r="M15" s="5">
        <f t="shared" si="0"/>
        <v>2528356.4869123595</v>
      </c>
      <c r="N15" s="33">
        <f t="shared" si="10"/>
        <v>29.048024419893689</v>
      </c>
      <c r="O15" s="4"/>
      <c r="Q15" s="27" t="s">
        <v>56</v>
      </c>
      <c r="R15" s="29">
        <f t="shared" si="1"/>
        <v>87040.566007676636</v>
      </c>
      <c r="S15" s="29">
        <f t="shared" si="2"/>
        <v>425847.42923025857</v>
      </c>
      <c r="T15" s="35">
        <f t="shared" si="3"/>
        <v>29.048024419893689</v>
      </c>
      <c r="U15" s="42">
        <v>0.91645683631107144</v>
      </c>
      <c r="V15" s="43">
        <f t="shared" si="15"/>
        <v>8.3543163688928557E-2</v>
      </c>
      <c r="W15" s="29">
        <f t="shared" si="11"/>
        <v>390270.78774356568</v>
      </c>
      <c r="X15" s="29">
        <f t="shared" si="4"/>
        <v>2021100.6963562435</v>
      </c>
      <c r="Y15" s="35">
        <f t="shared" si="12"/>
        <v>23.220215458823997</v>
      </c>
      <c r="Z15" s="36">
        <f t="shared" si="13"/>
        <v>5.8278089610696924</v>
      </c>
    </row>
    <row r="16" spans="1:26" s="2" customFormat="1" ht="14.4">
      <c r="A16" s="2">
        <v>13</v>
      </c>
      <c r="B16" s="1" t="s">
        <v>57</v>
      </c>
      <c r="C16" s="1">
        <v>5</v>
      </c>
      <c r="D16" s="64">
        <v>45966</v>
      </c>
      <c r="E16">
        <v>566</v>
      </c>
      <c r="F16" s="3">
        <f t="shared" si="5"/>
        <v>1.2313449071052517E-2</v>
      </c>
      <c r="G16" s="2">
        <v>0.5</v>
      </c>
      <c r="H16" s="3">
        <f t="shared" si="6"/>
        <v>5.9728583187353579E-2</v>
      </c>
      <c r="I16" s="3">
        <f t="shared" si="7"/>
        <v>0.94027141681264648</v>
      </c>
      <c r="J16" s="5">
        <f t="shared" si="14"/>
        <v>83298.405684426805</v>
      </c>
      <c r="K16" s="5">
        <f t="shared" si="8"/>
        <v>4975.2957532962128</v>
      </c>
      <c r="L16" s="5">
        <f t="shared" si="9"/>
        <v>404053.78903889353</v>
      </c>
      <c r="M16" s="5">
        <f t="shared" si="0"/>
        <v>2102509.0576821007</v>
      </c>
      <c r="N16" s="33">
        <f t="shared" si="10"/>
        <v>25.240687866792854</v>
      </c>
      <c r="O16" s="4"/>
      <c r="Q16" s="27" t="s">
        <v>58</v>
      </c>
      <c r="R16" s="29">
        <f t="shared" si="1"/>
        <v>83298.405684426805</v>
      </c>
      <c r="S16" s="29">
        <f t="shared" si="2"/>
        <v>404053.78903889353</v>
      </c>
      <c r="T16" s="35">
        <f t="shared" si="3"/>
        <v>25.240687866792854</v>
      </c>
      <c r="U16" s="42">
        <v>0.8859396016463057</v>
      </c>
      <c r="V16" s="43">
        <f t="shared" si="15"/>
        <v>0.1140603983536943</v>
      </c>
      <c r="W16" s="29">
        <f t="shared" si="11"/>
        <v>357967.25290479779</v>
      </c>
      <c r="X16" s="29">
        <f t="shared" si="4"/>
        <v>1630829.9086126778</v>
      </c>
      <c r="Y16" s="35">
        <f t="shared" si="12"/>
        <v>19.578164734521113</v>
      </c>
      <c r="Z16" s="36">
        <f t="shared" si="13"/>
        <v>5.6625231322717404</v>
      </c>
    </row>
    <row r="17" spans="1:26" s="2" customFormat="1" ht="14.4">
      <c r="A17" s="2">
        <v>14</v>
      </c>
      <c r="B17" s="1" t="s">
        <v>59</v>
      </c>
      <c r="C17" s="1">
        <v>5</v>
      </c>
      <c r="D17" s="64">
        <v>34630</v>
      </c>
      <c r="E17">
        <v>577</v>
      </c>
      <c r="F17" s="3">
        <f t="shared" si="5"/>
        <v>1.6661853883915681E-2</v>
      </c>
      <c r="G17" s="2">
        <v>0.5</v>
      </c>
      <c r="H17" s="3">
        <f t="shared" si="6"/>
        <v>7.9977822440917598E-2</v>
      </c>
      <c r="I17" s="3">
        <f t="shared" si="7"/>
        <v>0.92002217755908244</v>
      </c>
      <c r="J17" s="5">
        <f t="shared" si="14"/>
        <v>78323.109931130602</v>
      </c>
      <c r="K17" s="5">
        <f t="shared" si="8"/>
        <v>6264.1117790924327</v>
      </c>
      <c r="L17" s="5">
        <f t="shared" si="9"/>
        <v>375955.27020792192</v>
      </c>
      <c r="M17" s="5">
        <f t="shared" si="0"/>
        <v>1698455.2686432074</v>
      </c>
      <c r="N17" s="33">
        <f t="shared" si="10"/>
        <v>21.685237858106714</v>
      </c>
      <c r="O17" s="4"/>
      <c r="Q17" s="27" t="s">
        <v>60</v>
      </c>
      <c r="R17" s="29">
        <f t="shared" si="1"/>
        <v>78323.109931130602</v>
      </c>
      <c r="S17" s="29">
        <f t="shared" si="2"/>
        <v>375955.27020792192</v>
      </c>
      <c r="T17" s="35">
        <f t="shared" si="3"/>
        <v>21.685237858106714</v>
      </c>
      <c r="U17" s="42">
        <v>0.85631920960893304</v>
      </c>
      <c r="V17" s="43">
        <f t="shared" si="15"/>
        <v>0.14368079039106696</v>
      </c>
      <c r="W17" s="29">
        <f t="shared" si="11"/>
        <v>321937.71983276057</v>
      </c>
      <c r="X17" s="29">
        <f t="shared" si="4"/>
        <v>1272862.6557078799</v>
      </c>
      <c r="Y17" s="35">
        <f t="shared" si="12"/>
        <v>16.251431497384441</v>
      </c>
      <c r="Z17" s="36">
        <f t="shared" si="13"/>
        <v>5.4338063607222722</v>
      </c>
    </row>
    <row r="18" spans="1:26" s="2" customFormat="1" ht="14.4">
      <c r="A18" s="2">
        <v>15</v>
      </c>
      <c r="B18" s="1" t="s">
        <v>61</v>
      </c>
      <c r="C18" s="1">
        <v>5</v>
      </c>
      <c r="D18" s="64">
        <v>26525</v>
      </c>
      <c r="E18">
        <v>610</v>
      </c>
      <c r="F18" s="3">
        <f t="shared" si="5"/>
        <v>2.2997172478793591E-2</v>
      </c>
      <c r="G18" s="2">
        <v>0.5</v>
      </c>
      <c r="H18" s="3">
        <f t="shared" si="6"/>
        <v>0.10873440285204991</v>
      </c>
      <c r="I18" s="3">
        <f t="shared" si="7"/>
        <v>0.89126559714795006</v>
      </c>
      <c r="J18" s="5">
        <f t="shared" si="14"/>
        <v>72058.99815203817</v>
      </c>
      <c r="K18" s="5">
        <f t="shared" si="8"/>
        <v>7835.2921341788388</v>
      </c>
      <c r="L18" s="5">
        <f t="shared" si="9"/>
        <v>340706.76042474376</v>
      </c>
      <c r="M18" s="5">
        <f t="shared" si="0"/>
        <v>1322499.9984352854</v>
      </c>
      <c r="N18" s="33">
        <f t="shared" si="10"/>
        <v>18.353016727278476</v>
      </c>
      <c r="O18" s="4"/>
      <c r="Q18" s="27" t="s">
        <v>62</v>
      </c>
      <c r="R18" s="29">
        <f t="shared" si="1"/>
        <v>72058.99815203817</v>
      </c>
      <c r="S18" s="29">
        <f t="shared" si="2"/>
        <v>340706.76042474376</v>
      </c>
      <c r="T18" s="35">
        <f t="shared" si="3"/>
        <v>18.353016727278476</v>
      </c>
      <c r="U18" s="42">
        <v>0.77613843304153718</v>
      </c>
      <c r="V18" s="43">
        <f t="shared" si="15"/>
        <v>0.22386156695846282</v>
      </c>
      <c r="W18" s="29">
        <f t="shared" si="11"/>
        <v>264435.61116271903</v>
      </c>
      <c r="X18" s="29">
        <f t="shared" si="4"/>
        <v>950924.93587511941</v>
      </c>
      <c r="Y18" s="35">
        <f t="shared" si="12"/>
        <v>13.196477334707751</v>
      </c>
      <c r="Z18" s="36">
        <f t="shared" si="13"/>
        <v>5.1565393925707248</v>
      </c>
    </row>
    <row r="19" spans="1:26" s="2" customFormat="1" ht="14.4">
      <c r="A19" s="2">
        <v>16</v>
      </c>
      <c r="B19" s="1" t="s">
        <v>63</v>
      </c>
      <c r="C19" s="1">
        <v>5</v>
      </c>
      <c r="D19" s="64">
        <v>16954</v>
      </c>
      <c r="E19">
        <v>638</v>
      </c>
      <c r="F19" s="3">
        <f t="shared" si="5"/>
        <v>3.7631237466084697E-2</v>
      </c>
      <c r="G19" s="2">
        <v>0.5</v>
      </c>
      <c r="H19" s="3">
        <f t="shared" si="6"/>
        <v>0.17197692597983719</v>
      </c>
      <c r="I19" s="3">
        <f t="shared" si="7"/>
        <v>0.82802307402016284</v>
      </c>
      <c r="J19" s="5">
        <f t="shared" si="14"/>
        <v>64223.706017859331</v>
      </c>
      <c r="K19" s="5">
        <f t="shared" si="8"/>
        <v>11044.995535984219</v>
      </c>
      <c r="L19" s="5">
        <f t="shared" si="9"/>
        <v>293506.04124933609</v>
      </c>
      <c r="M19" s="5">
        <f t="shared" si="0"/>
        <v>981793.23801054165</v>
      </c>
      <c r="N19" s="33">
        <f t="shared" si="10"/>
        <v>15.287084768006451</v>
      </c>
      <c r="O19" s="4"/>
      <c r="Q19" s="27" t="s">
        <v>64</v>
      </c>
      <c r="R19" s="29">
        <f t="shared" si="1"/>
        <v>64223.706017859331</v>
      </c>
      <c r="S19" s="29">
        <f t="shared" si="2"/>
        <v>293506.04124933609</v>
      </c>
      <c r="T19" s="35">
        <f t="shared" si="3"/>
        <v>15.287084768006451</v>
      </c>
      <c r="U19" s="42">
        <v>0.73716277889453141</v>
      </c>
      <c r="V19" s="43">
        <f t="shared" si="15"/>
        <v>0.26283722110546859</v>
      </c>
      <c r="W19" s="29">
        <f t="shared" si="11"/>
        <v>216361.72898969357</v>
      </c>
      <c r="X19" s="29">
        <f t="shared" si="4"/>
        <v>686489.32471240032</v>
      </c>
      <c r="Y19" s="35">
        <f t="shared" si="12"/>
        <v>10.689033182256741</v>
      </c>
      <c r="Z19" s="36">
        <f t="shared" si="13"/>
        <v>4.59805158574971</v>
      </c>
    </row>
    <row r="20" spans="1:26" s="2" customFormat="1" ht="14.4">
      <c r="A20" s="2">
        <v>17</v>
      </c>
      <c r="B20" s="1" t="s">
        <v>65</v>
      </c>
      <c r="C20" s="1">
        <v>5</v>
      </c>
      <c r="D20" s="64">
        <v>10793</v>
      </c>
      <c r="E20">
        <v>525</v>
      </c>
      <c r="F20" s="3">
        <f t="shared" si="5"/>
        <v>4.8642638747336236E-2</v>
      </c>
      <c r="G20" s="2">
        <v>0.5</v>
      </c>
      <c r="H20" s="3">
        <f t="shared" si="6"/>
        <v>0.21684358349510552</v>
      </c>
      <c r="I20" s="3">
        <f t="shared" si="7"/>
        <v>0.78315641650489454</v>
      </c>
      <c r="J20" s="5">
        <f t="shared" si="14"/>
        <v>53178.710481875118</v>
      </c>
      <c r="K20" s="5">
        <f t="shared" si="8"/>
        <v>11531.46214653853</v>
      </c>
      <c r="L20" s="5">
        <f t="shared" si="9"/>
        <v>237064.89704302925</v>
      </c>
      <c r="M20" s="5">
        <f t="shared" si="0"/>
        <v>688287.19676120556</v>
      </c>
      <c r="N20" s="33">
        <f t="shared" si="10"/>
        <v>12.942908741568569</v>
      </c>
      <c r="O20" s="4"/>
      <c r="Q20" s="27" t="s">
        <v>66</v>
      </c>
      <c r="R20" s="29">
        <f t="shared" si="1"/>
        <v>53178.710481875118</v>
      </c>
      <c r="S20" s="29">
        <f t="shared" si="2"/>
        <v>237064.89704302925</v>
      </c>
      <c r="T20" s="35">
        <f t="shared" si="3"/>
        <v>12.942908741568569</v>
      </c>
      <c r="U20" s="42">
        <v>0.7271372759570951</v>
      </c>
      <c r="V20" s="43">
        <f t="shared" si="15"/>
        <v>0.2728627240429049</v>
      </c>
      <c r="W20" s="29">
        <f t="shared" si="11"/>
        <v>172378.72346091751</v>
      </c>
      <c r="X20" s="29">
        <f t="shared" si="4"/>
        <v>470127.59572270676</v>
      </c>
      <c r="Y20" s="35">
        <f t="shared" si="12"/>
        <v>8.8405226727515362</v>
      </c>
      <c r="Z20" s="36">
        <f t="shared" si="13"/>
        <v>4.102386068817033</v>
      </c>
    </row>
    <row r="21" spans="1:26" s="2" customFormat="1" ht="14.4">
      <c r="A21" s="2">
        <v>18</v>
      </c>
      <c r="B21" s="1" t="s">
        <v>67</v>
      </c>
      <c r="C21" s="1">
        <v>5</v>
      </c>
      <c r="D21" s="64">
        <v>6060</v>
      </c>
      <c r="E21">
        <v>501</v>
      </c>
      <c r="F21" s="3">
        <f t="shared" si="5"/>
        <v>8.2673267326732677E-2</v>
      </c>
      <c r="G21" s="2">
        <v>0.5</v>
      </c>
      <c r="H21" s="3">
        <f t="shared" si="6"/>
        <v>0.34256410256410258</v>
      </c>
      <c r="I21" s="3">
        <f t="shared" si="7"/>
        <v>0.65743589743589737</v>
      </c>
      <c r="J21" s="5">
        <f t="shared" si="14"/>
        <v>41647.24833533659</v>
      </c>
      <c r="K21" s="5">
        <f t="shared" si="8"/>
        <v>14266.852250258893</v>
      </c>
      <c r="L21" s="5">
        <f t="shared" si="9"/>
        <v>172569.1110510357</v>
      </c>
      <c r="M21" s="5">
        <f>L21+M22</f>
        <v>451222.29971817631</v>
      </c>
      <c r="N21" s="33">
        <f t="shared" si="10"/>
        <v>10.834384449244061</v>
      </c>
      <c r="O21" s="4"/>
      <c r="Q21" s="27" t="s">
        <v>68</v>
      </c>
      <c r="R21" s="29">
        <f t="shared" si="1"/>
        <v>41647.24833533659</v>
      </c>
      <c r="S21" s="29">
        <f t="shared" si="2"/>
        <v>172569.1110510357</v>
      </c>
      <c r="T21" s="35">
        <f t="shared" si="3"/>
        <v>10.834384449244061</v>
      </c>
      <c r="U21" s="42">
        <v>0.68635947845240242</v>
      </c>
      <c r="V21" s="43">
        <f t="shared" si="15"/>
        <v>0.31364052154759758</v>
      </c>
      <c r="W21" s="29">
        <f t="shared" si="11"/>
        <v>118444.44505798357</v>
      </c>
      <c r="X21" s="29">
        <f>X22+W21</f>
        <v>297748.87226178928</v>
      </c>
      <c r="Y21" s="35">
        <f t="shared" si="12"/>
        <v>7.1493047959463203</v>
      </c>
      <c r="Z21" s="36">
        <f t="shared" si="13"/>
        <v>3.6850796532977403</v>
      </c>
    </row>
    <row r="22" spans="1:26" s="2" customFormat="1" ht="14.4">
      <c r="A22" s="12">
        <v>19</v>
      </c>
      <c r="B22" s="13" t="s">
        <v>69</v>
      </c>
      <c r="C22" s="12"/>
      <c r="D22" s="65">
        <v>4712</v>
      </c>
      <c r="E22" s="63">
        <v>463</v>
      </c>
      <c r="F22" s="17">
        <f t="shared" si="5"/>
        <v>9.82597623089983E-2</v>
      </c>
      <c r="G22" s="12"/>
      <c r="H22" s="17">
        <v>1</v>
      </c>
      <c r="I22" s="17">
        <f t="shared" si="7"/>
        <v>0</v>
      </c>
      <c r="J22" s="21">
        <f t="shared" si="14"/>
        <v>27380.396085077693</v>
      </c>
      <c r="K22" s="21">
        <f t="shared" si="8"/>
        <v>27380.396085077693</v>
      </c>
      <c r="L22" s="21">
        <f>K22/F22</f>
        <v>278653.18866714061</v>
      </c>
      <c r="M22" s="21">
        <f>L22</f>
        <v>278653.18866714061</v>
      </c>
      <c r="N22" s="34">
        <f t="shared" si="10"/>
        <v>10.177105831533478</v>
      </c>
      <c r="O22" s="4"/>
      <c r="Q22" s="30" t="s">
        <v>69</v>
      </c>
      <c r="R22" s="31">
        <f t="shared" si="1"/>
        <v>27380.396085077693</v>
      </c>
      <c r="S22" s="31">
        <f t="shared" si="2"/>
        <v>278653.18866714061</v>
      </c>
      <c r="T22" s="38">
        <f t="shared" si="3"/>
        <v>10.177105831533478</v>
      </c>
      <c r="U22" s="44">
        <v>0.64346806172022719</v>
      </c>
      <c r="V22" s="45">
        <f t="shared" si="15"/>
        <v>0.35653193827977281</v>
      </c>
      <c r="W22" s="31">
        <f t="shared" si="11"/>
        <v>179304.42720380574</v>
      </c>
      <c r="X22" s="31">
        <f>W22</f>
        <v>179304.42720380574</v>
      </c>
      <c r="Y22" s="38">
        <f t="shared" si="12"/>
        <v>6.5486425633384684</v>
      </c>
      <c r="Z22" s="37">
        <f t="shared" si="13"/>
        <v>3.6284632681950093</v>
      </c>
    </row>
    <row r="23" spans="1:26" s="2" customFormat="1" ht="13.2">
      <c r="B23" s="2" t="s">
        <v>70</v>
      </c>
      <c r="D23" s="25">
        <f>SUM(D4:D22)</f>
        <v>786300</v>
      </c>
      <c r="E23" s="25">
        <f>SUM(E4:E22)</f>
        <v>6125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4">
        <v>7529</v>
      </c>
      <c r="E29">
        <v>29</v>
      </c>
      <c r="F29" s="3">
        <f>E29/D29</f>
        <v>3.8517731438438038E-3</v>
      </c>
      <c r="G29" s="2">
        <v>0.3</v>
      </c>
      <c r="H29" s="18">
        <f>C29*F29/(1+(1-G29)*C29*F29)</f>
        <v>3.841415760401627E-3</v>
      </c>
      <c r="I29" s="18">
        <f>1-H29</f>
        <v>0.99615858423959835</v>
      </c>
      <c r="J29" s="19">
        <v>100000</v>
      </c>
      <c r="K29" s="20">
        <f>J29*H29</f>
        <v>384.1415760401627</v>
      </c>
      <c r="L29" s="20">
        <f>C29*(J30+G29*K29)</f>
        <v>99731.100896771895</v>
      </c>
      <c r="M29" s="5">
        <f t="shared" ref="M29:M45" si="16">L29+M30</f>
        <v>8004410.7561049098</v>
      </c>
      <c r="N29" s="32">
        <f>M29/J29</f>
        <v>80.044107561049103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99731.100896771895</v>
      </c>
      <c r="T29" s="35">
        <f t="shared" ref="T29:T47" si="19">N29</f>
        <v>80.044107561049103</v>
      </c>
      <c r="U29" s="42">
        <v>0.95864674002964168</v>
      </c>
      <c r="V29" s="43">
        <f>1-U29</f>
        <v>4.1353259970358325E-2</v>
      </c>
      <c r="W29" s="29">
        <f>S29*U29</f>
        <v>95606.89475425765</v>
      </c>
      <c r="X29" s="29">
        <f t="shared" ref="X29:X45" si="20">X30+W29</f>
        <v>7059167.5687286677</v>
      </c>
      <c r="Y29" s="40">
        <f>X29/R29</f>
        <v>70.591675687286681</v>
      </c>
      <c r="Z29" s="36">
        <f>T29-Y29</f>
        <v>9.4524318737624213</v>
      </c>
    </row>
    <row r="30" spans="1:26" s="2" customFormat="1" ht="14.4">
      <c r="A30" s="2">
        <v>2</v>
      </c>
      <c r="B30" s="1" t="s">
        <v>35</v>
      </c>
      <c r="C30" s="1">
        <v>4</v>
      </c>
      <c r="D30" s="64">
        <v>34994</v>
      </c>
      <c r="E30">
        <v>17</v>
      </c>
      <c r="F30" s="3">
        <f t="shared" ref="F30:F47" si="21">E30/D30</f>
        <v>4.8579756529690802E-4</v>
      </c>
      <c r="G30" s="2">
        <v>0.4</v>
      </c>
      <c r="H30" s="3">
        <f t="shared" ref="H30:H46" si="22">C30*F30/(1+(1-G30)*C30*F30)</f>
        <v>1.9409273065637592E-3</v>
      </c>
      <c r="I30" s="3">
        <f t="shared" ref="I30:I47" si="23">1-H30</f>
        <v>0.99805907269343619</v>
      </c>
      <c r="J30" s="5">
        <f>I29*J29</f>
        <v>99615.858423959842</v>
      </c>
      <c r="K30" s="5">
        <f t="shared" ref="K30:K47" si="24">J30*H30</f>
        <v>193.34713978185314</v>
      </c>
      <c r="L30" s="5">
        <f t="shared" ref="L30:L46" si="25">C30*(J31+G30*K30)</f>
        <v>397999.40056036285</v>
      </c>
      <c r="M30" s="5">
        <f t="shared" si="16"/>
        <v>7904679.6552081378</v>
      </c>
      <c r="N30" s="33">
        <f t="shared" ref="N30:N47" si="26">M30/J30</f>
        <v>79.35161911235295</v>
      </c>
      <c r="O30" s="4"/>
      <c r="Q30" s="27" t="s">
        <v>36</v>
      </c>
      <c r="R30" s="29">
        <f t="shared" si="17"/>
        <v>99615.858423959842</v>
      </c>
      <c r="S30" s="29">
        <f t="shared" si="18"/>
        <v>397999.40056036285</v>
      </c>
      <c r="T30" s="35">
        <f t="shared" si="19"/>
        <v>79.35161911235295</v>
      </c>
      <c r="U30" s="42">
        <v>0.95864674002964168</v>
      </c>
      <c r="V30" s="43">
        <f>1-U30</f>
        <v>4.1353259970358325E-2</v>
      </c>
      <c r="W30" s="29">
        <f t="shared" ref="W30:W47" si="27">S30*U30</f>
        <v>381540.82788094337</v>
      </c>
      <c r="X30" s="29">
        <f t="shared" si="20"/>
        <v>6963560.6739744097</v>
      </c>
      <c r="Y30" s="35">
        <f t="shared" ref="Y30:Y47" si="28">X30/R30</f>
        <v>69.904137595621194</v>
      </c>
      <c r="Z30" s="36">
        <f t="shared" ref="Z30:Z47" si="29">T30-Y30</f>
        <v>9.4474815167317558</v>
      </c>
    </row>
    <row r="31" spans="1:26" s="2" customFormat="1" ht="14.4">
      <c r="A31" s="2">
        <v>3</v>
      </c>
      <c r="B31" s="1" t="s">
        <v>37</v>
      </c>
      <c r="C31" s="1">
        <v>5</v>
      </c>
      <c r="D31" s="64">
        <v>46128</v>
      </c>
      <c r="E31">
        <v>14</v>
      </c>
      <c r="F31" s="3">
        <f t="shared" si="21"/>
        <v>3.0350329517863338E-4</v>
      </c>
      <c r="G31" s="2">
        <v>0.5</v>
      </c>
      <c r="H31" s="3">
        <f t="shared" si="22"/>
        <v>1.5163659207590493E-3</v>
      </c>
      <c r="I31" s="3">
        <f t="shared" si="23"/>
        <v>0.9984836340792409</v>
      </c>
      <c r="J31" s="5">
        <f t="shared" ref="J31:J47" si="30">I30*J30</f>
        <v>99422.511284177977</v>
      </c>
      <c r="K31" s="5">
        <f t="shared" si="24"/>
        <v>150.76090786760952</v>
      </c>
      <c r="L31" s="5">
        <f t="shared" si="25"/>
        <v>496735.65415122081</v>
      </c>
      <c r="M31" s="5">
        <f t="shared" si="16"/>
        <v>7506680.2546477746</v>
      </c>
      <c r="N31" s="33">
        <f t="shared" si="26"/>
        <v>75.502822828439079</v>
      </c>
      <c r="O31" s="4"/>
      <c r="Q31" s="27" t="s">
        <v>38</v>
      </c>
      <c r="R31" s="29">
        <f t="shared" si="17"/>
        <v>99422.511284177977</v>
      </c>
      <c r="S31" s="29">
        <f t="shared" si="18"/>
        <v>496735.65415122081</v>
      </c>
      <c r="T31" s="35">
        <f t="shared" si="19"/>
        <v>75.502822828439079</v>
      </c>
      <c r="U31" s="42">
        <v>0.95864674002964168</v>
      </c>
      <c r="V31" s="43">
        <f>1-U31</f>
        <v>4.1353259970358325E-2</v>
      </c>
      <c r="W31" s="29">
        <f t="shared" si="27"/>
        <v>476194.01550855936</v>
      </c>
      <c r="X31" s="29">
        <f t="shared" si="20"/>
        <v>6582019.8460934665</v>
      </c>
      <c r="Y31" s="35">
        <f t="shared" si="28"/>
        <v>66.202510488597198</v>
      </c>
      <c r="Z31" s="36">
        <f t="shared" si="29"/>
        <v>9.3003123398418808</v>
      </c>
    </row>
    <row r="32" spans="1:26" s="2" customFormat="1" ht="14.4">
      <c r="A32" s="2">
        <v>4</v>
      </c>
      <c r="B32" s="1" t="s">
        <v>39</v>
      </c>
      <c r="C32" s="1">
        <v>5</v>
      </c>
      <c r="D32" s="64">
        <v>48340</v>
      </c>
      <c r="E32">
        <v>16</v>
      </c>
      <c r="F32" s="3">
        <f t="shared" si="21"/>
        <v>3.3098882912701699E-4</v>
      </c>
      <c r="G32" s="2">
        <v>0.5</v>
      </c>
      <c r="H32" s="3">
        <f t="shared" si="22"/>
        <v>1.6535758577924762E-3</v>
      </c>
      <c r="I32" s="3">
        <f t="shared" si="23"/>
        <v>0.99834642414220753</v>
      </c>
      <c r="J32" s="5">
        <f t="shared" si="30"/>
        <v>99271.75037631036</v>
      </c>
      <c r="K32" s="5">
        <f t="shared" si="24"/>
        <v>164.15336978306797</v>
      </c>
      <c r="L32" s="5">
        <f t="shared" si="25"/>
        <v>495948.36845709418</v>
      </c>
      <c r="M32" s="5">
        <f t="shared" si="16"/>
        <v>7009944.6004965538</v>
      </c>
      <c r="N32" s="33">
        <f t="shared" si="26"/>
        <v>70.613689936199279</v>
      </c>
      <c r="O32" s="4"/>
      <c r="Q32" s="27" t="s">
        <v>40</v>
      </c>
      <c r="R32" s="29">
        <f t="shared" si="17"/>
        <v>99271.75037631036</v>
      </c>
      <c r="S32" s="29">
        <f t="shared" si="18"/>
        <v>495948.36845709418</v>
      </c>
      <c r="T32" s="35">
        <f t="shared" si="19"/>
        <v>70.613689936199279</v>
      </c>
      <c r="U32" s="42">
        <v>0.95864674002964168</v>
      </c>
      <c r="V32" s="43">
        <f>1-U32</f>
        <v>4.1353259970358325E-2</v>
      </c>
      <c r="W32" s="29">
        <f t="shared" si="27"/>
        <v>475439.2866444129</v>
      </c>
      <c r="X32" s="29">
        <f t="shared" si="20"/>
        <v>6105825.830584907</v>
      </c>
      <c r="Y32" s="35">
        <f t="shared" si="28"/>
        <v>61.506176806991874</v>
      </c>
      <c r="Z32" s="36">
        <f t="shared" si="29"/>
        <v>9.1075131292074047</v>
      </c>
    </row>
    <row r="33" spans="1:26" s="2" customFormat="1" ht="14.4">
      <c r="A33" s="2">
        <v>5</v>
      </c>
      <c r="B33" s="1" t="s">
        <v>41</v>
      </c>
      <c r="C33" s="1">
        <v>5</v>
      </c>
      <c r="D33" s="64">
        <v>52977</v>
      </c>
      <c r="E33">
        <v>24</v>
      </c>
      <c r="F33" s="3">
        <f t="shared" si="21"/>
        <v>4.5302678520867546E-4</v>
      </c>
      <c r="G33" s="2">
        <v>0.5</v>
      </c>
      <c r="H33" s="3">
        <f t="shared" si="22"/>
        <v>2.2625714124102042E-3</v>
      </c>
      <c r="I33" s="3">
        <f t="shared" si="23"/>
        <v>0.99773742858758985</v>
      </c>
      <c r="J33" s="5">
        <f t="shared" si="30"/>
        <v>99107.5970065273</v>
      </c>
      <c r="K33" s="5">
        <f t="shared" si="24"/>
        <v>224.23801573963979</v>
      </c>
      <c r="L33" s="5">
        <f t="shared" si="25"/>
        <v>494977.38999328739</v>
      </c>
      <c r="M33" s="5">
        <f t="shared" si="16"/>
        <v>6513996.23203946</v>
      </c>
      <c r="N33" s="33">
        <f t="shared" si="26"/>
        <v>65.726507642097744</v>
      </c>
      <c r="O33" s="4"/>
      <c r="Q33" s="27" t="s">
        <v>42</v>
      </c>
      <c r="R33" s="29">
        <f t="shared" si="17"/>
        <v>99107.5970065273</v>
      </c>
      <c r="S33" s="29">
        <f t="shared" si="18"/>
        <v>494977.38999328739</v>
      </c>
      <c r="T33" s="35">
        <f t="shared" si="19"/>
        <v>65.726507642097744</v>
      </c>
      <c r="U33" s="42">
        <v>0.95864674002964168</v>
      </c>
      <c r="V33" s="43">
        <f>1-U33</f>
        <v>4.1353259970358325E-2</v>
      </c>
      <c r="W33" s="29">
        <f t="shared" si="27"/>
        <v>474508.46130544553</v>
      </c>
      <c r="X33" s="29">
        <f t="shared" si="20"/>
        <v>5630386.5439404938</v>
      </c>
      <c r="Y33" s="35">
        <f t="shared" si="28"/>
        <v>56.810847139898591</v>
      </c>
      <c r="Z33" s="36">
        <f t="shared" si="29"/>
        <v>8.9156605021991524</v>
      </c>
    </row>
    <row r="34" spans="1:26" s="2" customFormat="1" ht="14.4">
      <c r="A34" s="2">
        <v>6</v>
      </c>
      <c r="B34" s="1" t="s">
        <v>43</v>
      </c>
      <c r="C34" s="1">
        <v>5</v>
      </c>
      <c r="D34" s="64">
        <v>58202</v>
      </c>
      <c r="E34">
        <v>35</v>
      </c>
      <c r="F34" s="3">
        <f t="shared" si="21"/>
        <v>6.0135390536407679E-4</v>
      </c>
      <c r="G34" s="2">
        <v>0.5</v>
      </c>
      <c r="H34" s="3">
        <f t="shared" si="22"/>
        <v>3.0022559809228075E-3</v>
      </c>
      <c r="I34" s="3">
        <f t="shared" si="23"/>
        <v>0.99699774401907715</v>
      </c>
      <c r="J34" s="5">
        <f t="shared" si="30"/>
        <v>98883.358990787659</v>
      </c>
      <c r="K34" s="5">
        <f t="shared" si="24"/>
        <v>296.87315594382932</v>
      </c>
      <c r="L34" s="5">
        <f t="shared" si="25"/>
        <v>493674.61206407868</v>
      </c>
      <c r="M34" s="5">
        <f t="shared" si="16"/>
        <v>6019018.8420461724</v>
      </c>
      <c r="N34" s="33">
        <f t="shared" si="26"/>
        <v>60.869886535781276</v>
      </c>
      <c r="O34" s="4"/>
      <c r="Q34" s="27" t="s">
        <v>44</v>
      </c>
      <c r="R34" s="29">
        <f t="shared" si="17"/>
        <v>98883.358990787659</v>
      </c>
      <c r="S34" s="29">
        <f t="shared" si="18"/>
        <v>493674.61206407868</v>
      </c>
      <c r="T34" s="35">
        <f t="shared" si="19"/>
        <v>60.869886535781276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478459.66777795821</v>
      </c>
      <c r="X34" s="29">
        <f t="shared" si="20"/>
        <v>5155878.0826350488</v>
      </c>
      <c r="Y34" s="35">
        <f t="shared" si="28"/>
        <v>52.141008712248436</v>
      </c>
      <c r="Z34" s="36">
        <f t="shared" si="29"/>
        <v>8.7288778235328408</v>
      </c>
    </row>
    <row r="35" spans="1:26" s="2" customFormat="1" ht="14.4">
      <c r="A35" s="2">
        <v>7</v>
      </c>
      <c r="B35" s="1" t="s">
        <v>45</v>
      </c>
      <c r="C35" s="1">
        <v>5</v>
      </c>
      <c r="D35" s="64">
        <v>56050</v>
      </c>
      <c r="E35">
        <v>34</v>
      </c>
      <c r="F35" s="3">
        <f t="shared" si="21"/>
        <v>6.0660124888492419E-4</v>
      </c>
      <c r="G35" s="2">
        <v>0.5</v>
      </c>
      <c r="H35" s="3">
        <f t="shared" si="22"/>
        <v>3.028413645675603E-3</v>
      </c>
      <c r="I35" s="3">
        <f t="shared" si="23"/>
        <v>0.99697158635432437</v>
      </c>
      <c r="J35" s="5">
        <f t="shared" si="30"/>
        <v>98586.485834843828</v>
      </c>
      <c r="K35" s="5">
        <f t="shared" si="24"/>
        <v>298.56065898144561</v>
      </c>
      <c r="L35" s="5">
        <f t="shared" si="25"/>
        <v>492186.02752676554</v>
      </c>
      <c r="M35" s="5">
        <f t="shared" si="16"/>
        <v>5525344.2299820939</v>
      </c>
      <c r="N35" s="33">
        <f t="shared" si="26"/>
        <v>56.045655580404599</v>
      </c>
      <c r="O35" s="4"/>
      <c r="Q35" s="27" t="s">
        <v>46</v>
      </c>
      <c r="R35" s="29">
        <f t="shared" si="17"/>
        <v>98586.485834843828</v>
      </c>
      <c r="S35" s="29">
        <f t="shared" si="18"/>
        <v>492186.02752676554</v>
      </c>
      <c r="T35" s="35">
        <f t="shared" si="19"/>
        <v>56.045655580404599</v>
      </c>
      <c r="U35" s="42">
        <v>0.96192878092594225</v>
      </c>
      <c r="V35" s="43">
        <f t="shared" si="31"/>
        <v>3.8071219074057749E-2</v>
      </c>
      <c r="W35" s="29">
        <f t="shared" si="27"/>
        <v>473447.90544760384</v>
      </c>
      <c r="X35" s="29">
        <f t="shared" si="20"/>
        <v>4677418.4148570905</v>
      </c>
      <c r="Y35" s="35">
        <f t="shared" si="28"/>
        <v>47.444823448650922</v>
      </c>
      <c r="Z35" s="36">
        <f t="shared" si="29"/>
        <v>8.6008321317536769</v>
      </c>
    </row>
    <row r="36" spans="1:26" s="2" customFormat="1" ht="14.4">
      <c r="A36" s="2">
        <v>8</v>
      </c>
      <c r="B36" s="1" t="s">
        <v>47</v>
      </c>
      <c r="C36" s="1">
        <v>5</v>
      </c>
      <c r="D36" s="64">
        <v>57928</v>
      </c>
      <c r="E36">
        <v>56</v>
      </c>
      <c r="F36" s="3">
        <f t="shared" si="21"/>
        <v>9.6671730423974588E-4</v>
      </c>
      <c r="G36" s="2">
        <v>0.5</v>
      </c>
      <c r="H36" s="3">
        <f t="shared" si="22"/>
        <v>4.8219329062478469E-3</v>
      </c>
      <c r="I36" s="3">
        <f t="shared" si="23"/>
        <v>0.99517806709375212</v>
      </c>
      <c r="J36" s="5">
        <f t="shared" si="30"/>
        <v>98287.925175862387</v>
      </c>
      <c r="K36" s="5">
        <f t="shared" si="24"/>
        <v>473.93778069231701</v>
      </c>
      <c r="L36" s="5">
        <f t="shared" si="25"/>
        <v>490254.78142758121</v>
      </c>
      <c r="M36" s="5">
        <f t="shared" si="16"/>
        <v>5033158.2024553288</v>
      </c>
      <c r="N36" s="33">
        <f t="shared" si="26"/>
        <v>51.208306548843247</v>
      </c>
      <c r="O36" s="4"/>
      <c r="Q36" s="27" t="s">
        <v>48</v>
      </c>
      <c r="R36" s="29">
        <f t="shared" si="17"/>
        <v>98287.925175862387</v>
      </c>
      <c r="S36" s="29">
        <f t="shared" si="18"/>
        <v>490254.78142758121</v>
      </c>
      <c r="T36" s="35">
        <f t="shared" si="19"/>
        <v>51.208306548843247</v>
      </c>
      <c r="U36" s="42">
        <v>0.95558309086652893</v>
      </c>
      <c r="V36" s="43">
        <f t="shared" si="31"/>
        <v>4.4416909133471072E-2</v>
      </c>
      <c r="W36" s="29">
        <f t="shared" si="27"/>
        <v>468479.17934866261</v>
      </c>
      <c r="X36" s="29">
        <f t="shared" si="20"/>
        <v>4203970.5094094863</v>
      </c>
      <c r="Y36" s="35">
        <f t="shared" si="28"/>
        <v>42.771993628795208</v>
      </c>
      <c r="Z36" s="36">
        <f t="shared" si="29"/>
        <v>8.4363129200480387</v>
      </c>
    </row>
    <row r="37" spans="1:26" s="2" customFormat="1" ht="14.4">
      <c r="A37" s="2">
        <v>9</v>
      </c>
      <c r="B37" s="1" t="s">
        <v>49</v>
      </c>
      <c r="C37" s="1">
        <v>5</v>
      </c>
      <c r="D37" s="64">
        <v>65156</v>
      </c>
      <c r="E37">
        <v>81</v>
      </c>
      <c r="F37" s="3">
        <f t="shared" si="21"/>
        <v>1.2431702375836455E-3</v>
      </c>
      <c r="G37" s="2">
        <v>0.5</v>
      </c>
      <c r="H37" s="3">
        <f t="shared" si="22"/>
        <v>6.196592639059955E-3</v>
      </c>
      <c r="I37" s="3">
        <f t="shared" si="23"/>
        <v>0.99380340736094008</v>
      </c>
      <c r="J37" s="5">
        <f t="shared" si="30"/>
        <v>97813.987395170072</v>
      </c>
      <c r="K37" s="5">
        <f t="shared" si="24"/>
        <v>606.11343429001408</v>
      </c>
      <c r="L37" s="5">
        <f t="shared" si="25"/>
        <v>487554.65339012537</v>
      </c>
      <c r="M37" s="5">
        <f t="shared" si="16"/>
        <v>4542903.4210277479</v>
      </c>
      <c r="N37" s="33">
        <f t="shared" si="26"/>
        <v>46.44431274102287</v>
      </c>
      <c r="O37" s="4"/>
      <c r="Q37" s="27" t="s">
        <v>50</v>
      </c>
      <c r="R37" s="29">
        <f t="shared" si="17"/>
        <v>97813.987395170072</v>
      </c>
      <c r="S37" s="29">
        <f t="shared" si="18"/>
        <v>487554.65339012537</v>
      </c>
      <c r="T37" s="35">
        <f t="shared" si="19"/>
        <v>46.44431274102287</v>
      </c>
      <c r="U37" s="42">
        <v>0.95343645724036619</v>
      </c>
      <c r="V37" s="43">
        <f t="shared" si="31"/>
        <v>4.6563542759633814E-2</v>
      </c>
      <c r="W37" s="29">
        <f t="shared" si="27"/>
        <v>464852.38143933582</v>
      </c>
      <c r="X37" s="29">
        <f t="shared" si="20"/>
        <v>3735491.3300608238</v>
      </c>
      <c r="Y37" s="35">
        <f t="shared" si="28"/>
        <v>38.189745961069754</v>
      </c>
      <c r="Z37" s="36">
        <f t="shared" si="29"/>
        <v>8.2545667799531159</v>
      </c>
    </row>
    <row r="38" spans="1:26" s="2" customFormat="1" ht="14.4">
      <c r="A38" s="2">
        <v>10</v>
      </c>
      <c r="B38" s="1" t="s">
        <v>51</v>
      </c>
      <c r="C38" s="1">
        <v>5</v>
      </c>
      <c r="D38" s="64">
        <v>69323</v>
      </c>
      <c r="E38">
        <v>107</v>
      </c>
      <c r="F38" s="3">
        <f t="shared" si="21"/>
        <v>1.5434992715260447E-3</v>
      </c>
      <c r="G38" s="2">
        <v>0.5</v>
      </c>
      <c r="H38" s="3">
        <f t="shared" si="22"/>
        <v>7.6878309539376794E-3</v>
      </c>
      <c r="I38" s="3">
        <f t="shared" si="23"/>
        <v>0.99231216904606234</v>
      </c>
      <c r="J38" s="5">
        <f t="shared" si="30"/>
        <v>97207.873960880068</v>
      </c>
      <c r="K38" s="5">
        <f t="shared" si="24"/>
        <v>747.31770240292633</v>
      </c>
      <c r="L38" s="5">
        <f t="shared" si="25"/>
        <v>484171.07554839295</v>
      </c>
      <c r="M38" s="5">
        <f t="shared" si="16"/>
        <v>4055348.7676376225</v>
      </c>
      <c r="N38" s="33">
        <f t="shared" si="26"/>
        <v>41.718315630168398</v>
      </c>
      <c r="O38" s="4"/>
      <c r="Q38" s="27" t="s">
        <v>52</v>
      </c>
      <c r="R38" s="29">
        <f t="shared" si="17"/>
        <v>97207.873960880068</v>
      </c>
      <c r="S38" s="29">
        <f t="shared" si="18"/>
        <v>484171.07554839295</v>
      </c>
      <c r="T38" s="35">
        <f t="shared" si="19"/>
        <v>41.718315630168398</v>
      </c>
      <c r="U38" s="42">
        <v>0.93748024841036759</v>
      </c>
      <c r="V38" s="43">
        <f t="shared" si="31"/>
        <v>6.2519751589632411E-2</v>
      </c>
      <c r="W38" s="29">
        <f t="shared" si="27"/>
        <v>453900.82017822226</v>
      </c>
      <c r="X38" s="29">
        <f t="shared" si="20"/>
        <v>3270638.9486214882</v>
      </c>
      <c r="Y38" s="35">
        <f t="shared" si="28"/>
        <v>33.645823279065958</v>
      </c>
      <c r="Z38" s="36">
        <f t="shared" si="29"/>
        <v>8.07249235110244</v>
      </c>
    </row>
    <row r="39" spans="1:26" s="2" customFormat="1" ht="14.4">
      <c r="A39" s="2">
        <v>11</v>
      </c>
      <c r="B39" s="1" t="s">
        <v>53</v>
      </c>
      <c r="C39" s="1">
        <v>5</v>
      </c>
      <c r="D39" s="64">
        <v>70624</v>
      </c>
      <c r="E39">
        <v>159</v>
      </c>
      <c r="F39" s="3">
        <f t="shared" si="21"/>
        <v>2.2513593112822835E-3</v>
      </c>
      <c r="G39" s="2">
        <v>0.5</v>
      </c>
      <c r="H39" s="3">
        <f t="shared" si="22"/>
        <v>1.1193793428750447E-2</v>
      </c>
      <c r="I39" s="3">
        <f t="shared" si="23"/>
        <v>0.98880620657124951</v>
      </c>
      <c r="J39" s="5">
        <f t="shared" si="30"/>
        <v>96460.55625847714</v>
      </c>
      <c r="K39" s="5">
        <f t="shared" si="24"/>
        <v>1079.7595407797542</v>
      </c>
      <c r="L39" s="5">
        <f t="shared" si="25"/>
        <v>479603.38244043628</v>
      </c>
      <c r="M39" s="5">
        <f t="shared" si="16"/>
        <v>3571177.6920892298</v>
      </c>
      <c r="N39" s="33">
        <f t="shared" si="26"/>
        <v>37.022155278887766</v>
      </c>
      <c r="O39" s="4"/>
      <c r="Q39" s="27" t="s">
        <v>54</v>
      </c>
      <c r="R39" s="29">
        <f t="shared" si="17"/>
        <v>96460.55625847714</v>
      </c>
      <c r="S39" s="29">
        <f t="shared" si="18"/>
        <v>479603.38244043628</v>
      </c>
      <c r="T39" s="35">
        <f t="shared" si="19"/>
        <v>37.022155278887766</v>
      </c>
      <c r="U39" s="42">
        <v>0.91788799906018037</v>
      </c>
      <c r="V39" s="43">
        <f t="shared" si="31"/>
        <v>8.2112000939819629E-2</v>
      </c>
      <c r="W39" s="29">
        <f t="shared" si="27"/>
        <v>440222.1890507465</v>
      </c>
      <c r="X39" s="29">
        <f t="shared" si="20"/>
        <v>2816738.1284432658</v>
      </c>
      <c r="Y39" s="35">
        <f t="shared" si="28"/>
        <v>29.200931838869895</v>
      </c>
      <c r="Z39" s="36">
        <f t="shared" si="29"/>
        <v>7.8212234400178708</v>
      </c>
    </row>
    <row r="40" spans="1:26" s="2" customFormat="1" ht="14.4">
      <c r="A40" s="2">
        <v>12</v>
      </c>
      <c r="B40" s="1" t="s">
        <v>55</v>
      </c>
      <c r="C40" s="1">
        <v>5</v>
      </c>
      <c r="D40" s="64">
        <v>59587</v>
      </c>
      <c r="E40">
        <v>237</v>
      </c>
      <c r="F40" s="3">
        <f t="shared" si="21"/>
        <v>3.9773776159229366E-3</v>
      </c>
      <c r="G40" s="2">
        <v>0.5</v>
      </c>
      <c r="H40" s="3">
        <f t="shared" si="22"/>
        <v>1.9691090819963609E-2</v>
      </c>
      <c r="I40" s="3">
        <f t="shared" si="23"/>
        <v>0.98030890918003644</v>
      </c>
      <c r="J40" s="5">
        <f t="shared" si="30"/>
        <v>95380.796717697376</v>
      </c>
      <c r="K40" s="5">
        <f t="shared" si="24"/>
        <v>1878.1519306486659</v>
      </c>
      <c r="L40" s="5">
        <f t="shared" si="25"/>
        <v>472208.60376186523</v>
      </c>
      <c r="M40" s="5">
        <f t="shared" si="16"/>
        <v>3091574.3096487937</v>
      </c>
      <c r="N40" s="33">
        <f t="shared" si="26"/>
        <v>32.412963783465329</v>
      </c>
      <c r="O40" s="4"/>
      <c r="Q40" s="27" t="s">
        <v>56</v>
      </c>
      <c r="R40" s="29">
        <f t="shared" si="17"/>
        <v>95380.796717697376</v>
      </c>
      <c r="S40" s="29">
        <f t="shared" si="18"/>
        <v>472208.60376186523</v>
      </c>
      <c r="T40" s="35">
        <f t="shared" si="19"/>
        <v>32.412963783465329</v>
      </c>
      <c r="U40" s="42">
        <v>0.89571782863194893</v>
      </c>
      <c r="V40" s="43">
        <f t="shared" si="31"/>
        <v>0.10428217136805107</v>
      </c>
      <c r="W40" s="29">
        <f t="shared" si="27"/>
        <v>422965.66522290226</v>
      </c>
      <c r="X40" s="29">
        <f t="shared" si="20"/>
        <v>2376515.9393925192</v>
      </c>
      <c r="Y40" s="35">
        <f t="shared" si="28"/>
        <v>24.916083962124944</v>
      </c>
      <c r="Z40" s="36">
        <f t="shared" si="29"/>
        <v>7.4968798213403858</v>
      </c>
    </row>
    <row r="41" spans="1:26" s="2" customFormat="1" ht="14.4">
      <c r="A41" s="2">
        <v>13</v>
      </c>
      <c r="B41" s="1" t="s">
        <v>57</v>
      </c>
      <c r="C41" s="1">
        <v>5</v>
      </c>
      <c r="D41" s="64">
        <v>48854</v>
      </c>
      <c r="E41">
        <v>281</v>
      </c>
      <c r="F41" s="3">
        <f t="shared" si="21"/>
        <v>5.7518319891922869E-3</v>
      </c>
      <c r="G41" s="2">
        <v>0.5</v>
      </c>
      <c r="H41" s="3">
        <f t="shared" si="22"/>
        <v>2.8351477606368487E-2</v>
      </c>
      <c r="I41" s="3">
        <f t="shared" si="23"/>
        <v>0.97164852239363153</v>
      </c>
      <c r="J41" s="5">
        <f t="shared" si="30"/>
        <v>93502.644787048717</v>
      </c>
      <c r="K41" s="5">
        <f t="shared" si="24"/>
        <v>2650.9381398162386</v>
      </c>
      <c r="L41" s="5">
        <f t="shared" si="25"/>
        <v>460885.87858570303</v>
      </c>
      <c r="M41" s="5">
        <f t="shared" si="16"/>
        <v>2619365.7058869284</v>
      </c>
      <c r="N41" s="33">
        <f t="shared" si="26"/>
        <v>28.013814067532593</v>
      </c>
      <c r="O41" s="4"/>
      <c r="Q41" s="27" t="s">
        <v>58</v>
      </c>
      <c r="R41" s="29">
        <f t="shared" si="17"/>
        <v>93502.644787048717</v>
      </c>
      <c r="S41" s="29">
        <f t="shared" si="18"/>
        <v>460885.87858570303</v>
      </c>
      <c r="T41" s="35">
        <f t="shared" si="19"/>
        <v>28.013814067532593</v>
      </c>
      <c r="U41" s="42">
        <v>0.86473435856680392</v>
      </c>
      <c r="V41" s="43">
        <f t="shared" si="31"/>
        <v>0.13526564143319608</v>
      </c>
      <c r="W41" s="29">
        <f t="shared" si="27"/>
        <v>398543.85459130578</v>
      </c>
      <c r="X41" s="29">
        <f t="shared" si="20"/>
        <v>1953550.2741696169</v>
      </c>
      <c r="Y41" s="35">
        <f t="shared" si="28"/>
        <v>20.892994830454334</v>
      </c>
      <c r="Z41" s="36">
        <f t="shared" si="29"/>
        <v>7.1208192370782584</v>
      </c>
    </row>
    <row r="42" spans="1:26" s="2" customFormat="1" ht="14.4">
      <c r="A42" s="2">
        <v>14</v>
      </c>
      <c r="B42" s="1" t="s">
        <v>59</v>
      </c>
      <c r="C42" s="1">
        <v>5</v>
      </c>
      <c r="D42" s="64">
        <v>38773</v>
      </c>
      <c r="E42">
        <v>376</v>
      </c>
      <c r="F42" s="3">
        <f t="shared" si="21"/>
        <v>9.6974698888401718E-3</v>
      </c>
      <c r="G42" s="2">
        <v>0.5</v>
      </c>
      <c r="H42" s="3">
        <f t="shared" si="22"/>
        <v>4.7339662075390927E-2</v>
      </c>
      <c r="I42" s="3">
        <f t="shared" si="23"/>
        <v>0.95266033792460902</v>
      </c>
      <c r="J42" s="5">
        <f t="shared" si="30"/>
        <v>90851.70664723248</v>
      </c>
      <c r="K42" s="5">
        <f t="shared" si="24"/>
        <v>4300.8890916525334</v>
      </c>
      <c r="L42" s="5">
        <f t="shared" si="25"/>
        <v>443506.31050703104</v>
      </c>
      <c r="M42" s="5">
        <f t="shared" si="16"/>
        <v>2158479.8273012252</v>
      </c>
      <c r="N42" s="33">
        <f t="shared" si="26"/>
        <v>23.758274962102504</v>
      </c>
      <c r="O42" s="4"/>
      <c r="Q42" s="27" t="s">
        <v>60</v>
      </c>
      <c r="R42" s="29">
        <f t="shared" si="17"/>
        <v>90851.70664723248</v>
      </c>
      <c r="S42" s="29">
        <f t="shared" si="18"/>
        <v>443506.31050703104</v>
      </c>
      <c r="T42" s="35">
        <f t="shared" si="19"/>
        <v>23.758274962102504</v>
      </c>
      <c r="U42" s="42">
        <v>0.81758889711164551</v>
      </c>
      <c r="V42" s="43">
        <f t="shared" si="31"/>
        <v>0.18241110288835449</v>
      </c>
      <c r="W42" s="29">
        <f t="shared" si="27"/>
        <v>362605.83526949852</v>
      </c>
      <c r="X42" s="29">
        <f t="shared" si="20"/>
        <v>1555006.419578311</v>
      </c>
      <c r="Y42" s="35">
        <f t="shared" si="28"/>
        <v>17.115874615501014</v>
      </c>
      <c r="Z42" s="36">
        <f t="shared" si="29"/>
        <v>6.6424003466014909</v>
      </c>
    </row>
    <row r="43" spans="1:26" s="2" customFormat="1" ht="14.4">
      <c r="A43" s="2">
        <v>15</v>
      </c>
      <c r="B43" s="1" t="s">
        <v>61</v>
      </c>
      <c r="C43" s="1">
        <v>5</v>
      </c>
      <c r="D43" s="64">
        <v>30013</v>
      </c>
      <c r="E43">
        <v>493</v>
      </c>
      <c r="F43" s="3">
        <f t="shared" si="21"/>
        <v>1.642621530670043E-2</v>
      </c>
      <c r="G43" s="2">
        <v>0.5</v>
      </c>
      <c r="H43" s="3">
        <f t="shared" si="22"/>
        <v>7.8891360355891255E-2</v>
      </c>
      <c r="I43" s="3">
        <f t="shared" si="23"/>
        <v>0.92110863964410872</v>
      </c>
      <c r="J43" s="5">
        <f t="shared" si="30"/>
        <v>86550.817555579939</v>
      </c>
      <c r="K43" s="5">
        <f t="shared" si="24"/>
        <v>6828.1117368742562</v>
      </c>
      <c r="L43" s="5">
        <f t="shared" si="25"/>
        <v>415683.80843571399</v>
      </c>
      <c r="M43" s="5">
        <f t="shared" si="16"/>
        <v>1714973.516794194</v>
      </c>
      <c r="N43" s="33">
        <f t="shared" si="26"/>
        <v>19.814642602224957</v>
      </c>
      <c r="O43" s="4"/>
      <c r="Q43" s="27" t="s">
        <v>62</v>
      </c>
      <c r="R43" s="29">
        <f t="shared" si="17"/>
        <v>86550.817555579939</v>
      </c>
      <c r="S43" s="29">
        <f t="shared" si="18"/>
        <v>415683.80843571399</v>
      </c>
      <c r="T43" s="35">
        <f t="shared" si="19"/>
        <v>19.814642602224957</v>
      </c>
      <c r="U43" s="42">
        <v>0.77888026534586052</v>
      </c>
      <c r="V43" s="43">
        <f t="shared" si="31"/>
        <v>0.22111973465413948</v>
      </c>
      <c r="W43" s="29">
        <f t="shared" si="27"/>
        <v>323767.91501438676</v>
      </c>
      <c r="X43" s="29">
        <f t="shared" si="20"/>
        <v>1192400.5843088124</v>
      </c>
      <c r="Y43" s="35">
        <f t="shared" si="28"/>
        <v>13.776884124093849</v>
      </c>
      <c r="Z43" s="36">
        <f t="shared" si="29"/>
        <v>6.0377584781311082</v>
      </c>
    </row>
    <row r="44" spans="1:26" s="2" customFormat="1" ht="14.4">
      <c r="A44" s="2">
        <v>16</v>
      </c>
      <c r="B44" s="1" t="s">
        <v>63</v>
      </c>
      <c r="C44" s="1">
        <v>5</v>
      </c>
      <c r="D44" s="64">
        <v>20138</v>
      </c>
      <c r="E44">
        <v>531</v>
      </c>
      <c r="F44" s="3">
        <f t="shared" si="21"/>
        <v>2.636806038335485E-2</v>
      </c>
      <c r="G44" s="2">
        <v>0.5</v>
      </c>
      <c r="H44" s="3">
        <f t="shared" si="22"/>
        <v>0.12368684633481634</v>
      </c>
      <c r="I44" s="3">
        <f t="shared" si="23"/>
        <v>0.8763131536651837</v>
      </c>
      <c r="J44" s="5">
        <f t="shared" si="30"/>
        <v>79722.705818705683</v>
      </c>
      <c r="K44" s="5">
        <f t="shared" si="24"/>
        <v>9860.6500639940186</v>
      </c>
      <c r="L44" s="5">
        <f t="shared" si="25"/>
        <v>373961.90393354336</v>
      </c>
      <c r="M44" s="5">
        <f t="shared" si="16"/>
        <v>1299289.7083584799</v>
      </c>
      <c r="N44" s="33">
        <f t="shared" si="26"/>
        <v>16.297611765876891</v>
      </c>
      <c r="O44" s="4"/>
      <c r="Q44" s="27" t="s">
        <v>64</v>
      </c>
      <c r="R44" s="29">
        <f t="shared" si="17"/>
        <v>79722.705818705683</v>
      </c>
      <c r="S44" s="29">
        <f t="shared" si="18"/>
        <v>373961.90393354336</v>
      </c>
      <c r="T44" s="35">
        <f t="shared" si="19"/>
        <v>16.297611765876891</v>
      </c>
      <c r="U44" s="42">
        <v>0.71980976748499381</v>
      </c>
      <c r="V44" s="43">
        <f t="shared" si="31"/>
        <v>0.28019023251500619</v>
      </c>
      <c r="W44" s="29">
        <f t="shared" si="27"/>
        <v>269181.43111864943</v>
      </c>
      <c r="X44" s="29">
        <f t="shared" si="20"/>
        <v>868632.66929442575</v>
      </c>
      <c r="Y44" s="35">
        <f t="shared" si="28"/>
        <v>10.895674706146448</v>
      </c>
      <c r="Z44" s="36">
        <f t="shared" si="29"/>
        <v>5.401937059730443</v>
      </c>
    </row>
    <row r="45" spans="1:26" s="2" customFormat="1" ht="14.4">
      <c r="A45" s="2">
        <v>17</v>
      </c>
      <c r="B45" s="1" t="s">
        <v>65</v>
      </c>
      <c r="C45" s="1">
        <v>5</v>
      </c>
      <c r="D45" s="64">
        <v>13692</v>
      </c>
      <c r="E45">
        <v>551</v>
      </c>
      <c r="F45" s="3">
        <f t="shared" si="21"/>
        <v>4.0242477359041774E-2</v>
      </c>
      <c r="G45" s="2">
        <v>0.5</v>
      </c>
      <c r="H45" s="3">
        <f t="shared" si="22"/>
        <v>0.18281960250837784</v>
      </c>
      <c r="I45" s="3">
        <f t="shared" si="23"/>
        <v>0.81718039749162219</v>
      </c>
      <c r="J45" s="5">
        <f t="shared" si="30"/>
        <v>69862.055754711662</v>
      </c>
      <c r="K45" s="5">
        <f t="shared" si="24"/>
        <v>12772.153263494516</v>
      </c>
      <c r="L45" s="5">
        <f t="shared" si="25"/>
        <v>317379.89561482205</v>
      </c>
      <c r="M45" s="5">
        <f t="shared" si="16"/>
        <v>925327.80442493653</v>
      </c>
      <c r="N45" s="33">
        <f t="shared" si="26"/>
        <v>13.245069794020916</v>
      </c>
      <c r="O45" s="4"/>
      <c r="Q45" s="27" t="s">
        <v>66</v>
      </c>
      <c r="R45" s="29">
        <f t="shared" si="17"/>
        <v>69862.055754711662</v>
      </c>
      <c r="S45" s="29">
        <f t="shared" si="18"/>
        <v>317379.89561482205</v>
      </c>
      <c r="T45" s="35">
        <f t="shared" si="19"/>
        <v>13.245069794020916</v>
      </c>
      <c r="U45" s="42">
        <v>0.68480776711742686</v>
      </c>
      <c r="V45" s="43">
        <f t="shared" si="31"/>
        <v>0.31519223288257314</v>
      </c>
      <c r="W45" s="29">
        <f t="shared" si="27"/>
        <v>217344.2176439483</v>
      </c>
      <c r="X45" s="29">
        <f t="shared" si="20"/>
        <v>599451.23817577632</v>
      </c>
      <c r="Y45" s="35">
        <f t="shared" si="28"/>
        <v>8.5804981216194438</v>
      </c>
      <c r="Z45" s="36">
        <f t="shared" si="29"/>
        <v>4.6645716724014719</v>
      </c>
    </row>
    <row r="46" spans="1:26" s="2" customFormat="1" ht="14.4">
      <c r="A46" s="2">
        <v>18</v>
      </c>
      <c r="B46" s="1" t="s">
        <v>67</v>
      </c>
      <c r="C46" s="1">
        <v>5</v>
      </c>
      <c r="D46" s="64">
        <v>8130</v>
      </c>
      <c r="E46">
        <v>541</v>
      </c>
      <c r="F46" s="3">
        <f t="shared" si="21"/>
        <v>6.6543665436654367E-2</v>
      </c>
      <c r="G46" s="2">
        <v>0.5</v>
      </c>
      <c r="H46" s="3">
        <f t="shared" si="22"/>
        <v>0.28526232533614554</v>
      </c>
      <c r="I46" s="3">
        <f t="shared" si="23"/>
        <v>0.71473767466385452</v>
      </c>
      <c r="J46" s="5">
        <f t="shared" si="30"/>
        <v>57089.902491217144</v>
      </c>
      <c r="K46" s="5">
        <f t="shared" si="24"/>
        <v>16285.598337858411</v>
      </c>
      <c r="L46" s="5">
        <f t="shared" si="25"/>
        <v>244735.5166114397</v>
      </c>
      <c r="M46" s="5">
        <f>L46+M47</f>
        <v>607947.90881011449</v>
      </c>
      <c r="N46" s="33">
        <f t="shared" si="26"/>
        <v>10.648956860692532</v>
      </c>
      <c r="O46" s="4"/>
      <c r="Q46" s="27" t="s">
        <v>68</v>
      </c>
      <c r="R46" s="29">
        <f t="shared" si="17"/>
        <v>57089.902491217144</v>
      </c>
      <c r="S46" s="29">
        <f t="shared" si="18"/>
        <v>244735.5166114397</v>
      </c>
      <c r="T46" s="35">
        <f t="shared" si="19"/>
        <v>10.648956860692532</v>
      </c>
      <c r="U46" s="42">
        <v>0.65629805890441617</v>
      </c>
      <c r="V46" s="43">
        <f t="shared" si="31"/>
        <v>0.34370194109558383</v>
      </c>
      <c r="W46" s="29">
        <f t="shared" si="27"/>
        <v>160619.44449705738</v>
      </c>
      <c r="X46" s="29">
        <f>X47+W46</f>
        <v>382107.02053182805</v>
      </c>
      <c r="Y46" s="35">
        <f t="shared" si="28"/>
        <v>6.6930753751175587</v>
      </c>
      <c r="Z46" s="36">
        <f t="shared" si="29"/>
        <v>3.9558814855749738</v>
      </c>
    </row>
    <row r="47" spans="1:26" s="2" customFormat="1" ht="14.4">
      <c r="A47" s="12">
        <v>19</v>
      </c>
      <c r="B47" s="13" t="s">
        <v>69</v>
      </c>
      <c r="C47" s="12"/>
      <c r="D47" s="65">
        <v>6044</v>
      </c>
      <c r="E47" s="63">
        <v>679</v>
      </c>
      <c r="F47" s="17">
        <f t="shared" si="21"/>
        <v>0.11234281932495037</v>
      </c>
      <c r="G47" s="12"/>
      <c r="H47" s="17">
        <v>1</v>
      </c>
      <c r="I47" s="17">
        <f t="shared" si="23"/>
        <v>0</v>
      </c>
      <c r="J47" s="21">
        <f t="shared" si="30"/>
        <v>40804.304153358738</v>
      </c>
      <c r="K47" s="21">
        <f t="shared" si="24"/>
        <v>40804.304153358738</v>
      </c>
      <c r="L47" s="21">
        <f>K47/F47</f>
        <v>363212.39219867485</v>
      </c>
      <c r="M47" s="21">
        <f>L47</f>
        <v>363212.39219867485</v>
      </c>
      <c r="N47" s="34">
        <f t="shared" si="26"/>
        <v>8.9013254786450666</v>
      </c>
      <c r="O47" s="4"/>
      <c r="Q47" s="30" t="s">
        <v>69</v>
      </c>
      <c r="R47" s="31">
        <f t="shared" si="17"/>
        <v>40804.304153358738</v>
      </c>
      <c r="S47" s="31">
        <f t="shared" si="18"/>
        <v>363212.39219867485</v>
      </c>
      <c r="T47" s="38">
        <f t="shared" si="19"/>
        <v>8.9013254786450666</v>
      </c>
      <c r="U47" s="44">
        <v>0.6098018151143324</v>
      </c>
      <c r="V47" s="45">
        <f t="shared" si="31"/>
        <v>0.3901981848856676</v>
      </c>
      <c r="W47" s="31">
        <f t="shared" si="27"/>
        <v>221487.5760347707</v>
      </c>
      <c r="X47" s="31">
        <f>W47</f>
        <v>221487.5760347707</v>
      </c>
      <c r="Y47" s="38">
        <f t="shared" si="28"/>
        <v>5.4280444338012153</v>
      </c>
      <c r="Z47" s="37">
        <f t="shared" si="29"/>
        <v>3.4732810448438514</v>
      </c>
    </row>
    <row r="48" spans="1:26" s="2" customFormat="1" ht="13.2">
      <c r="B48" s="2" t="s">
        <v>70</v>
      </c>
      <c r="D48" s="25">
        <f>SUM(D29:D47)</f>
        <v>792482</v>
      </c>
      <c r="E48" s="25">
        <f>SUM(E29:E47)</f>
        <v>4261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15654</v>
      </c>
      <c r="E54" s="51">
        <f>E4+E29</f>
        <v>96</v>
      </c>
      <c r="F54" s="3">
        <f>E54/D54</f>
        <v>6.1326178612495213E-3</v>
      </c>
      <c r="G54" s="2">
        <v>0.3</v>
      </c>
      <c r="H54" s="18">
        <f>C54*F54/(1+(1-G54)*C54*F54)</f>
        <v>6.1064040912907416E-3</v>
      </c>
      <c r="I54" s="18">
        <f>1-H54</f>
        <v>0.99389359590870929</v>
      </c>
      <c r="J54" s="19">
        <v>100000</v>
      </c>
      <c r="K54" s="20">
        <f>J54*H54</f>
        <v>610.64040912907421</v>
      </c>
      <c r="L54" s="20">
        <f>C54*(J55+G54*K54)</f>
        <v>99572.551713609646</v>
      </c>
      <c r="M54" s="5">
        <f t="shared" ref="M54:M70" si="32">L54+M55</f>
        <v>7647146.8697480038</v>
      </c>
      <c r="N54" s="32">
        <f>M54/J54</f>
        <v>76.471468697480034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99572.551713609646</v>
      </c>
      <c r="T54" s="35">
        <f t="shared" ref="T54:T72" si="35">N54</f>
        <v>76.471468697480034</v>
      </c>
      <c r="U54" s="42">
        <v>0.96170886472285344</v>
      </c>
      <c r="V54" s="43">
        <f>1-U54</f>
        <v>3.829113527714656E-2</v>
      </c>
      <c r="W54" s="29">
        <f>S54*U54</f>
        <v>95759.805666053144</v>
      </c>
      <c r="X54" s="29">
        <f t="shared" ref="X54:X70" si="36">X55+W54</f>
        <v>6755169.4408188416</v>
      </c>
      <c r="Y54" s="40">
        <f>X54/R54</f>
        <v>67.551694408188411</v>
      </c>
      <c r="Z54" s="36">
        <f>T54-Y54</f>
        <v>8.9197742892916239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71596</v>
      </c>
      <c r="E55" s="51">
        <f t="shared" si="37"/>
        <v>38</v>
      </c>
      <c r="F55" s="3">
        <f t="shared" ref="F55:F72" si="38">E55/D55</f>
        <v>5.3075590815129337E-4</v>
      </c>
      <c r="G55" s="2">
        <v>0.4</v>
      </c>
      <c r="H55" s="3">
        <f t="shared" ref="H55:H71" si="39">C55*F55/(1+(1-G55)*C55*F55)</f>
        <v>2.1203227354395205E-3</v>
      </c>
      <c r="I55" s="3">
        <f t="shared" ref="I55:I72" si="40">1-H55</f>
        <v>0.99787967726456051</v>
      </c>
      <c r="J55" s="5">
        <f>I54*J54</f>
        <v>99389.359590870925</v>
      </c>
      <c r="K55" s="5">
        <f t="shared" ref="K55:K72" si="41">J55*H55</f>
        <v>210.73751880129757</v>
      </c>
      <c r="L55" s="5">
        <f t="shared" ref="L55:L71" si="42">C55*(J56+G55*K55)</f>
        <v>397051.66831836058</v>
      </c>
      <c r="M55" s="5">
        <f t="shared" si="32"/>
        <v>7547574.3180343937</v>
      </c>
      <c r="N55" s="33">
        <f t="shared" ref="N55:N72" si="43">M55/J55</f>
        <v>75.939460210865974</v>
      </c>
      <c r="O55" s="4"/>
      <c r="Q55" s="27" t="s">
        <v>36</v>
      </c>
      <c r="R55" s="29">
        <f t="shared" si="33"/>
        <v>99389.359590870925</v>
      </c>
      <c r="S55" s="29">
        <f t="shared" si="34"/>
        <v>397051.66831836058</v>
      </c>
      <c r="T55" s="35">
        <f t="shared" si="35"/>
        <v>75.939460210865974</v>
      </c>
      <c r="U55" s="42">
        <v>0.96170886472285344</v>
      </c>
      <c r="V55" s="43">
        <f>1-U55</f>
        <v>3.829113527714656E-2</v>
      </c>
      <c r="W55" s="29">
        <f t="shared" ref="W55:W72" si="44">S55*U55</f>
        <v>381848.10917476553</v>
      </c>
      <c r="X55" s="29">
        <f t="shared" si="36"/>
        <v>6659409.6351527888</v>
      </c>
      <c r="Y55" s="35">
        <f t="shared" ref="Y55:Y72" si="45">X55/R55</f>
        <v>67.003245242405868</v>
      </c>
      <c r="Z55" s="36">
        <f t="shared" ref="Z55:Z72" si="46">T55-Y55</f>
        <v>8.9362149684601064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94339</v>
      </c>
      <c r="E56" s="51">
        <f t="shared" si="37"/>
        <v>29</v>
      </c>
      <c r="F56" s="3">
        <f t="shared" si="38"/>
        <v>3.0740202885339046E-4</v>
      </c>
      <c r="G56" s="2">
        <v>0.5</v>
      </c>
      <c r="H56" s="3">
        <f t="shared" si="39"/>
        <v>1.535829851236343E-3</v>
      </c>
      <c r="I56" s="3">
        <f t="shared" si="40"/>
        <v>0.99846417014876365</v>
      </c>
      <c r="J56" s="5">
        <f t="shared" ref="J56:J72" si="47">I55*J55</f>
        <v>99178.622072069629</v>
      </c>
      <c r="K56" s="5">
        <f t="shared" si="41"/>
        <v>152.32148838277217</v>
      </c>
      <c r="L56" s="5">
        <f t="shared" si="42"/>
        <v>495512.30663939117</v>
      </c>
      <c r="M56" s="5">
        <f t="shared" si="32"/>
        <v>7150522.6497160327</v>
      </c>
      <c r="N56" s="33">
        <f t="shared" si="43"/>
        <v>72.097418781640243</v>
      </c>
      <c r="O56" s="4"/>
      <c r="Q56" s="27" t="s">
        <v>38</v>
      </c>
      <c r="R56" s="29">
        <f t="shared" si="33"/>
        <v>99178.622072069629</v>
      </c>
      <c r="S56" s="29">
        <f t="shared" si="34"/>
        <v>495512.30663939117</v>
      </c>
      <c r="T56" s="35">
        <f t="shared" si="35"/>
        <v>72.097418781640243</v>
      </c>
      <c r="U56" s="42">
        <v>0.96170886472285344</v>
      </c>
      <c r="V56" s="43">
        <f>1-U56</f>
        <v>3.829113527714656E-2</v>
      </c>
      <c r="W56" s="29">
        <f t="shared" si="44"/>
        <v>476538.57787437132</v>
      </c>
      <c r="X56" s="29">
        <f t="shared" si="36"/>
        <v>6277561.5259780232</v>
      </c>
      <c r="Y56" s="35">
        <f t="shared" si="45"/>
        <v>63.295510613328943</v>
      </c>
      <c r="Z56" s="36">
        <f t="shared" si="46"/>
        <v>8.8019081683113001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99154</v>
      </c>
      <c r="E57" s="51">
        <f t="shared" si="37"/>
        <v>52</v>
      </c>
      <c r="F57" s="3">
        <f t="shared" si="38"/>
        <v>5.2443673477620676E-4</v>
      </c>
      <c r="G57" s="2">
        <v>0.5</v>
      </c>
      <c r="H57" s="3">
        <f t="shared" si="39"/>
        <v>2.6187502518029088E-3</v>
      </c>
      <c r="I57" s="3">
        <f t="shared" si="40"/>
        <v>0.99738124974819709</v>
      </c>
      <c r="J57" s="5">
        <f t="shared" si="47"/>
        <v>99026.300583686854</v>
      </c>
      <c r="K57" s="5">
        <f t="shared" si="41"/>
        <v>259.3251495886405</v>
      </c>
      <c r="L57" s="5">
        <f t="shared" si="42"/>
        <v>494483.19004446268</v>
      </c>
      <c r="M57" s="5">
        <f t="shared" si="32"/>
        <v>6655010.3430766417</v>
      </c>
      <c r="N57" s="33">
        <f t="shared" si="43"/>
        <v>67.204472992026098</v>
      </c>
      <c r="O57" s="4"/>
      <c r="Q57" s="27" t="s">
        <v>40</v>
      </c>
      <c r="R57" s="29">
        <f t="shared" si="33"/>
        <v>99026.300583686854</v>
      </c>
      <c r="S57" s="29">
        <f t="shared" si="34"/>
        <v>494483.19004446268</v>
      </c>
      <c r="T57" s="35">
        <f t="shared" si="35"/>
        <v>67.204472992026098</v>
      </c>
      <c r="U57" s="42">
        <v>0.96170886472285344</v>
      </c>
      <c r="V57" s="43">
        <f>1-U57</f>
        <v>3.829113527714656E-2</v>
      </c>
      <c r="W57" s="29">
        <f t="shared" si="44"/>
        <v>475548.8673221952</v>
      </c>
      <c r="X57" s="29">
        <f t="shared" si="36"/>
        <v>5801022.9481036523</v>
      </c>
      <c r="Y57" s="35">
        <f t="shared" si="45"/>
        <v>58.58062872096513</v>
      </c>
      <c r="Z57" s="36">
        <f t="shared" si="46"/>
        <v>8.6238442710609675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108932</v>
      </c>
      <c r="E58" s="51">
        <f t="shared" si="37"/>
        <v>111</v>
      </c>
      <c r="F58" s="3">
        <f t="shared" si="38"/>
        <v>1.018984320493519E-3</v>
      </c>
      <c r="G58" s="2">
        <v>0.5</v>
      </c>
      <c r="H58" s="3">
        <f t="shared" si="39"/>
        <v>5.081975469167061E-3</v>
      </c>
      <c r="I58" s="3">
        <f t="shared" si="40"/>
        <v>0.99491802453083289</v>
      </c>
      <c r="J58" s="5">
        <f t="shared" si="47"/>
        <v>98766.975434098218</v>
      </c>
      <c r="K58" s="5">
        <f t="shared" si="41"/>
        <v>501.9313463199129</v>
      </c>
      <c r="L58" s="5">
        <f t="shared" si="42"/>
        <v>492580.04880469124</v>
      </c>
      <c r="M58" s="5">
        <f t="shared" si="32"/>
        <v>6160527.153032179</v>
      </c>
      <c r="N58" s="33">
        <f t="shared" si="43"/>
        <v>62.374362745802223</v>
      </c>
      <c r="O58" s="4"/>
      <c r="Q58" s="27" t="s">
        <v>42</v>
      </c>
      <c r="R58" s="29">
        <f t="shared" si="33"/>
        <v>98766.975434098218</v>
      </c>
      <c r="S58" s="29">
        <f t="shared" si="34"/>
        <v>492580.04880469124</v>
      </c>
      <c r="T58" s="35">
        <f t="shared" si="35"/>
        <v>62.374362745802223</v>
      </c>
      <c r="U58" s="42">
        <v>0.96170886472285344</v>
      </c>
      <c r="V58" s="43">
        <f>1-U58</f>
        <v>3.829113527714656E-2</v>
      </c>
      <c r="W58" s="29">
        <f t="shared" si="44"/>
        <v>473718.59952108737</v>
      </c>
      <c r="X58" s="29">
        <f t="shared" si="36"/>
        <v>5325474.080781457</v>
      </c>
      <c r="Y58" s="35">
        <f t="shared" si="45"/>
        <v>53.919582505944547</v>
      </c>
      <c r="Z58" s="36">
        <f t="shared" si="46"/>
        <v>8.4547802398576763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118735</v>
      </c>
      <c r="E59" s="51">
        <f t="shared" si="37"/>
        <v>135</v>
      </c>
      <c r="F59" s="3">
        <f t="shared" si="38"/>
        <v>1.13698572451257E-3</v>
      </c>
      <c r="G59" s="2">
        <v>0.5</v>
      </c>
      <c r="H59" s="3">
        <f t="shared" si="39"/>
        <v>5.6688152176195177E-3</v>
      </c>
      <c r="I59" s="3">
        <f t="shared" si="40"/>
        <v>0.99433118478238047</v>
      </c>
      <c r="J59" s="5">
        <f t="shared" si="47"/>
        <v>98265.044087778297</v>
      </c>
      <c r="K59" s="5">
        <f t="shared" si="41"/>
        <v>557.04637728485045</v>
      </c>
      <c r="L59" s="5">
        <f t="shared" si="42"/>
        <v>489932.60449567938</v>
      </c>
      <c r="M59" s="5">
        <f t="shared" si="32"/>
        <v>5667947.1042274879</v>
      </c>
      <c r="N59" s="33">
        <f t="shared" si="43"/>
        <v>57.680197030842614</v>
      </c>
      <c r="O59" s="4"/>
      <c r="Q59" s="27" t="s">
        <v>44</v>
      </c>
      <c r="R59" s="29">
        <f t="shared" si="33"/>
        <v>98265.044087778297</v>
      </c>
      <c r="S59" s="29">
        <f t="shared" si="34"/>
        <v>489932.60449567938</v>
      </c>
      <c r="T59" s="35">
        <f t="shared" si="35"/>
        <v>57.680197030842614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471850.01961392985</v>
      </c>
      <c r="X59" s="29">
        <f t="shared" si="36"/>
        <v>4851755.4812603695</v>
      </c>
      <c r="Y59" s="35">
        <f t="shared" si="45"/>
        <v>49.374174980539252</v>
      </c>
      <c r="Z59" s="36">
        <f t="shared" si="46"/>
        <v>8.3060220503033619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115561</v>
      </c>
      <c r="E60" s="51">
        <f t="shared" si="37"/>
        <v>152</v>
      </c>
      <c r="F60" s="3">
        <f t="shared" si="38"/>
        <v>1.3153226434523759E-3</v>
      </c>
      <c r="G60" s="2">
        <v>0.5</v>
      </c>
      <c r="H60" s="3">
        <f t="shared" si="39"/>
        <v>6.5550581761413132E-3</v>
      </c>
      <c r="I60" s="3">
        <f t="shared" si="40"/>
        <v>0.99344494182385867</v>
      </c>
      <c r="J60" s="5">
        <f t="shared" si="47"/>
        <v>97707.997710493451</v>
      </c>
      <c r="K60" s="5">
        <f t="shared" si="41"/>
        <v>640.48160926656681</v>
      </c>
      <c r="L60" s="5">
        <f t="shared" si="42"/>
        <v>486938.78452930081</v>
      </c>
      <c r="M60" s="5">
        <f t="shared" si="32"/>
        <v>5178014.4997318089</v>
      </c>
      <c r="N60" s="33">
        <f t="shared" si="43"/>
        <v>52.994786722312604</v>
      </c>
      <c r="O60" s="4"/>
      <c r="Q60" s="27" t="s">
        <v>46</v>
      </c>
      <c r="R60" s="29">
        <f t="shared" si="33"/>
        <v>97707.997710493451</v>
      </c>
      <c r="S60" s="29">
        <f t="shared" si="34"/>
        <v>486938.78452930081</v>
      </c>
      <c r="T60" s="35">
        <f t="shared" si="35"/>
        <v>52.994786722312604</v>
      </c>
      <c r="U60" s="42">
        <v>0.95736753435116873</v>
      </c>
      <c r="V60" s="43">
        <f t="shared" si="48"/>
        <v>4.2632465648831275E-2</v>
      </c>
      <c r="W60" s="29">
        <f t="shared" si="44"/>
        <v>466179.38352477172</v>
      </c>
      <c r="X60" s="29">
        <f t="shared" si="36"/>
        <v>4379905.4616464395</v>
      </c>
      <c r="Y60" s="35">
        <f t="shared" si="45"/>
        <v>44.826478530693038</v>
      </c>
      <c r="Z60" s="36">
        <f t="shared" si="46"/>
        <v>8.1683081916195661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117978</v>
      </c>
      <c r="E61" s="51">
        <f t="shared" si="37"/>
        <v>245</v>
      </c>
      <c r="F61" s="3">
        <f t="shared" si="38"/>
        <v>2.0766583600332266E-3</v>
      </c>
      <c r="G61" s="2">
        <v>0.5</v>
      </c>
      <c r="H61" s="3">
        <f t="shared" si="39"/>
        <v>1.0329663843225216E-2</v>
      </c>
      <c r="I61" s="3">
        <f t="shared" si="40"/>
        <v>0.9896703361567748</v>
      </c>
      <c r="J61" s="5">
        <f t="shared" si="47"/>
        <v>97067.51610122688</v>
      </c>
      <c r="K61" s="5">
        <f t="shared" si="41"/>
        <v>1002.6748114225248</v>
      </c>
      <c r="L61" s="5">
        <f t="shared" si="42"/>
        <v>482830.89347757812</v>
      </c>
      <c r="M61" s="5">
        <f t="shared" si="32"/>
        <v>4691075.7152025085</v>
      </c>
      <c r="N61" s="33">
        <f t="shared" si="43"/>
        <v>48.327967002992217</v>
      </c>
      <c r="O61" s="4"/>
      <c r="Q61" s="27" t="s">
        <v>48</v>
      </c>
      <c r="R61" s="29">
        <f t="shared" si="33"/>
        <v>97067.51610122688</v>
      </c>
      <c r="S61" s="29">
        <f t="shared" si="34"/>
        <v>482830.89347757812</v>
      </c>
      <c r="T61" s="35">
        <f t="shared" si="35"/>
        <v>48.327967002992217</v>
      </c>
      <c r="U61" s="42">
        <v>0.95681081085376496</v>
      </c>
      <c r="V61" s="43">
        <f t="shared" si="48"/>
        <v>4.3189189146235041E-2</v>
      </c>
      <c r="W61" s="29">
        <f t="shared" si="44"/>
        <v>461977.81869352935</v>
      </c>
      <c r="X61" s="29">
        <f t="shared" si="36"/>
        <v>3913726.0781216682</v>
      </c>
      <c r="Y61" s="35">
        <f t="shared" si="45"/>
        <v>40.319627361642162</v>
      </c>
      <c r="Z61" s="36">
        <f t="shared" si="46"/>
        <v>8.0083396413500552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131229</v>
      </c>
      <c r="E62" s="51">
        <f t="shared" si="37"/>
        <v>347</v>
      </c>
      <c r="F62" s="3">
        <f t="shared" si="38"/>
        <v>2.6442326010256878E-3</v>
      </c>
      <c r="G62" s="2">
        <v>0.5</v>
      </c>
      <c r="H62" s="3">
        <f t="shared" si="39"/>
        <v>1.313433739728153E-2</v>
      </c>
      <c r="I62" s="3">
        <f t="shared" si="40"/>
        <v>0.98686566260271846</v>
      </c>
      <c r="J62" s="5">
        <f t="shared" si="47"/>
        <v>96064.841289804361</v>
      </c>
      <c r="K62" s="5">
        <f t="shared" si="41"/>
        <v>1261.7480375165924</v>
      </c>
      <c r="L62" s="5">
        <f t="shared" si="42"/>
        <v>477169.83635523036</v>
      </c>
      <c r="M62" s="5">
        <f t="shared" si="32"/>
        <v>4208244.8217249308</v>
      </c>
      <c r="N62" s="33">
        <f t="shared" si="43"/>
        <v>43.806295469012177</v>
      </c>
      <c r="O62" s="4"/>
      <c r="Q62" s="27" t="s">
        <v>50</v>
      </c>
      <c r="R62" s="29">
        <f t="shared" si="33"/>
        <v>96064.841289804361</v>
      </c>
      <c r="S62" s="29">
        <f t="shared" si="34"/>
        <v>477169.83635523036</v>
      </c>
      <c r="T62" s="35">
        <f t="shared" si="35"/>
        <v>43.806295469012177</v>
      </c>
      <c r="U62" s="42">
        <v>0.94800928093814252</v>
      </c>
      <c r="V62" s="43">
        <f t="shared" si="48"/>
        <v>5.1990719061857482E-2</v>
      </c>
      <c r="W62" s="29">
        <f t="shared" si="44"/>
        <v>452361.43344849307</v>
      </c>
      <c r="X62" s="29">
        <f t="shared" si="36"/>
        <v>3451748.2594281388</v>
      </c>
      <c r="Y62" s="35">
        <f t="shared" si="45"/>
        <v>35.931441858265821</v>
      </c>
      <c r="Z62" s="36">
        <f t="shared" si="46"/>
        <v>7.8748536107463565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138984</v>
      </c>
      <c r="E63" s="51">
        <f t="shared" si="37"/>
        <v>501</v>
      </c>
      <c r="F63" s="3">
        <f t="shared" si="38"/>
        <v>3.6047314798825763E-3</v>
      </c>
      <c r="G63" s="2">
        <v>0.5</v>
      </c>
      <c r="H63" s="3">
        <f t="shared" si="39"/>
        <v>1.7862681969387426E-2</v>
      </c>
      <c r="I63" s="3">
        <f t="shared" si="40"/>
        <v>0.98213731803061255</v>
      </c>
      <c r="J63" s="5">
        <f t="shared" si="47"/>
        <v>94803.09325228777</v>
      </c>
      <c r="K63" s="5">
        <f t="shared" si="41"/>
        <v>1693.4375044797955</v>
      </c>
      <c r="L63" s="5">
        <f t="shared" si="42"/>
        <v>469781.87250023941</v>
      </c>
      <c r="M63" s="5">
        <f t="shared" si="32"/>
        <v>3731074.9853697</v>
      </c>
      <c r="N63" s="33">
        <f t="shared" si="43"/>
        <v>39.356046911261117</v>
      </c>
      <c r="O63" s="4"/>
      <c r="Q63" s="27" t="s">
        <v>52</v>
      </c>
      <c r="R63" s="29">
        <f t="shared" si="33"/>
        <v>94803.09325228777</v>
      </c>
      <c r="S63" s="29">
        <f t="shared" si="34"/>
        <v>469781.87250023941</v>
      </c>
      <c r="T63" s="35">
        <f t="shared" si="35"/>
        <v>39.356046911261117</v>
      </c>
      <c r="U63" s="42">
        <v>0.94216194080535964</v>
      </c>
      <c r="V63" s="43">
        <f t="shared" si="48"/>
        <v>5.7838059194640357E-2</v>
      </c>
      <c r="W63" s="29">
        <f t="shared" si="44"/>
        <v>442610.60075000155</v>
      </c>
      <c r="X63" s="29">
        <f t="shared" si="36"/>
        <v>2999386.8259796458</v>
      </c>
      <c r="Y63" s="35">
        <f t="shared" si="45"/>
        <v>31.638069213604116</v>
      </c>
      <c r="Z63" s="36">
        <f t="shared" si="46"/>
        <v>7.7179776976570018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138509</v>
      </c>
      <c r="E64" s="51">
        <f t="shared" si="37"/>
        <v>608</v>
      </c>
      <c r="F64" s="3">
        <f t="shared" si="38"/>
        <v>4.3896064515663242E-3</v>
      </c>
      <c r="G64" s="2">
        <v>0.5</v>
      </c>
      <c r="H64" s="3">
        <f t="shared" si="39"/>
        <v>2.1709788686629199E-2</v>
      </c>
      <c r="I64" s="3">
        <f t="shared" si="40"/>
        <v>0.97829021131337079</v>
      </c>
      <c r="J64" s="5">
        <f t="shared" si="47"/>
        <v>93109.655747807978</v>
      </c>
      <c r="K64" s="5">
        <f t="shared" si="41"/>
        <v>2021.390950969701</v>
      </c>
      <c r="L64" s="5">
        <f t="shared" si="42"/>
        <v>460494.80136161565</v>
      </c>
      <c r="M64" s="5">
        <f t="shared" si="32"/>
        <v>3261293.1128694606</v>
      </c>
      <c r="N64" s="33">
        <f t="shared" si="43"/>
        <v>35.026368497192507</v>
      </c>
      <c r="O64" s="4"/>
      <c r="Q64" s="27" t="s">
        <v>54</v>
      </c>
      <c r="R64" s="29">
        <f t="shared" si="33"/>
        <v>93109.655747807978</v>
      </c>
      <c r="S64" s="29">
        <f t="shared" si="34"/>
        <v>460494.80136161565</v>
      </c>
      <c r="T64" s="35">
        <f t="shared" si="35"/>
        <v>35.026368497192507</v>
      </c>
      <c r="U64" s="42">
        <v>0.92489605986448908</v>
      </c>
      <c r="V64" s="43">
        <f t="shared" si="48"/>
        <v>7.5103940135510916E-2</v>
      </c>
      <c r="W64" s="29">
        <f t="shared" si="44"/>
        <v>425909.82736743888</v>
      </c>
      <c r="X64" s="29">
        <f t="shared" si="36"/>
        <v>2556776.2252296442</v>
      </c>
      <c r="Y64" s="35">
        <f t="shared" si="45"/>
        <v>27.459839741592393</v>
      </c>
      <c r="Z64" s="36">
        <f t="shared" si="46"/>
        <v>7.566528755600114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116827</v>
      </c>
      <c r="E65" s="51">
        <f t="shared" si="37"/>
        <v>740</v>
      </c>
      <c r="F65" s="3">
        <f t="shared" si="38"/>
        <v>6.3341522079656248E-3</v>
      </c>
      <c r="G65" s="2">
        <v>0.5</v>
      </c>
      <c r="H65" s="3">
        <f t="shared" si="39"/>
        <v>3.1177060424513601E-2</v>
      </c>
      <c r="I65" s="3">
        <f t="shared" si="40"/>
        <v>0.96882293957548637</v>
      </c>
      <c r="J65" s="5">
        <f t="shared" si="47"/>
        <v>91088.264796838281</v>
      </c>
      <c r="K65" s="5">
        <f t="shared" si="41"/>
        <v>2839.8643355351223</v>
      </c>
      <c r="L65" s="5">
        <f t="shared" si="42"/>
        <v>448341.66314535361</v>
      </c>
      <c r="M65" s="5">
        <f t="shared" si="32"/>
        <v>2800798.3115078448</v>
      </c>
      <c r="N65" s="33">
        <f t="shared" si="43"/>
        <v>30.748179447206486</v>
      </c>
      <c r="O65" s="4"/>
      <c r="Q65" s="27" t="s">
        <v>56</v>
      </c>
      <c r="R65" s="29">
        <f t="shared" si="33"/>
        <v>91088.264796838281</v>
      </c>
      <c r="S65" s="29">
        <f t="shared" si="34"/>
        <v>448341.66314535361</v>
      </c>
      <c r="T65" s="35">
        <f t="shared" si="35"/>
        <v>30.748179447206486</v>
      </c>
      <c r="U65" s="42">
        <v>0.89970667843387275</v>
      </c>
      <c r="V65" s="43">
        <f t="shared" si="48"/>
        <v>0.10029332156612725</v>
      </c>
      <c r="W65" s="29">
        <f t="shared" si="44"/>
        <v>403375.98855202436</v>
      </c>
      <c r="X65" s="29">
        <f t="shared" si="36"/>
        <v>2130866.3978622053</v>
      </c>
      <c r="Y65" s="35">
        <f t="shared" si="45"/>
        <v>23.393423978542721</v>
      </c>
      <c r="Z65" s="36">
        <f t="shared" si="46"/>
        <v>7.3547554686637646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94820</v>
      </c>
      <c r="E66" s="51">
        <f t="shared" si="37"/>
        <v>847</v>
      </c>
      <c r="F66" s="3">
        <f t="shared" si="38"/>
        <v>8.9327146171693742E-3</v>
      </c>
      <c r="G66" s="2">
        <v>0.5</v>
      </c>
      <c r="H66" s="3">
        <f t="shared" si="39"/>
        <v>4.3687943262411356E-2</v>
      </c>
      <c r="I66" s="3">
        <f t="shared" si="40"/>
        <v>0.95631205673758868</v>
      </c>
      <c r="J66" s="5">
        <f t="shared" si="47"/>
        <v>88248.400461303157</v>
      </c>
      <c r="K66" s="5">
        <f t="shared" si="41"/>
        <v>3855.3911123519683</v>
      </c>
      <c r="L66" s="5">
        <f t="shared" si="42"/>
        <v>431603.52452563588</v>
      </c>
      <c r="M66" s="5">
        <f t="shared" si="32"/>
        <v>2352456.6483624913</v>
      </c>
      <c r="N66" s="33">
        <f t="shared" si="43"/>
        <v>26.657215723632763</v>
      </c>
      <c r="O66" s="4"/>
      <c r="Q66" s="27" t="s">
        <v>58</v>
      </c>
      <c r="R66" s="29">
        <f t="shared" si="33"/>
        <v>88248.400461303157</v>
      </c>
      <c r="S66" s="29">
        <f t="shared" si="34"/>
        <v>431603.52452563588</v>
      </c>
      <c r="T66" s="35">
        <f t="shared" si="35"/>
        <v>26.657215723632763</v>
      </c>
      <c r="U66" s="42">
        <v>0.86438699185239576</v>
      </c>
      <c r="V66" s="43">
        <f t="shared" si="48"/>
        <v>0.13561300814760424</v>
      </c>
      <c r="W66" s="29">
        <f t="shared" si="44"/>
        <v>373072.47223760613</v>
      </c>
      <c r="X66" s="29">
        <f t="shared" si="36"/>
        <v>1727490.4093101812</v>
      </c>
      <c r="Y66" s="35">
        <f t="shared" si="45"/>
        <v>19.575316949429403</v>
      </c>
      <c r="Z66" s="36">
        <f t="shared" si="46"/>
        <v>7.0818987742033599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73403</v>
      </c>
      <c r="E67" s="51">
        <f t="shared" si="37"/>
        <v>953</v>
      </c>
      <c r="F67" s="3">
        <f t="shared" si="38"/>
        <v>1.2983120580902688E-2</v>
      </c>
      <c r="G67" s="2">
        <v>0.5</v>
      </c>
      <c r="H67" s="3">
        <f t="shared" si="39"/>
        <v>6.2874824339748364E-2</v>
      </c>
      <c r="I67" s="3">
        <f t="shared" si="40"/>
        <v>0.93712517566025166</v>
      </c>
      <c r="J67" s="5">
        <f t="shared" si="47"/>
        <v>84393.009348951193</v>
      </c>
      <c r="K67" s="5">
        <f t="shared" si="41"/>
        <v>5306.1956383180477</v>
      </c>
      <c r="L67" s="5">
        <f t="shared" si="42"/>
        <v>408699.55764896085</v>
      </c>
      <c r="M67" s="5">
        <f t="shared" si="32"/>
        <v>1920853.1238368554</v>
      </c>
      <c r="N67" s="33">
        <f t="shared" si="43"/>
        <v>22.760808491784481</v>
      </c>
      <c r="O67" s="4"/>
      <c r="Q67" s="27" t="s">
        <v>60</v>
      </c>
      <c r="R67" s="29">
        <f t="shared" si="33"/>
        <v>84393.009348951193</v>
      </c>
      <c r="S67" s="29">
        <f t="shared" si="34"/>
        <v>408699.55764896085</v>
      </c>
      <c r="T67" s="35">
        <f t="shared" si="35"/>
        <v>22.760808491784481</v>
      </c>
      <c r="U67" s="42">
        <v>0.82345390469096191</v>
      </c>
      <c r="V67" s="43">
        <f t="shared" si="48"/>
        <v>0.17654609530903809</v>
      </c>
      <c r="W67" s="29">
        <f t="shared" si="44"/>
        <v>336545.24659150571</v>
      </c>
      <c r="X67" s="29">
        <f t="shared" si="36"/>
        <v>1354417.9370725751</v>
      </c>
      <c r="Y67" s="35">
        <f t="shared" si="45"/>
        <v>16.048935184575299</v>
      </c>
      <c r="Z67" s="36">
        <f t="shared" si="46"/>
        <v>6.7118733072091814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56538</v>
      </c>
      <c r="E68" s="51">
        <f t="shared" si="37"/>
        <v>1103</v>
      </c>
      <c r="F68" s="3">
        <f t="shared" si="38"/>
        <v>1.9509002794580635E-2</v>
      </c>
      <c r="G68" s="2">
        <v>0.5</v>
      </c>
      <c r="H68" s="3">
        <f t="shared" si="39"/>
        <v>9.3008744339789701E-2</v>
      </c>
      <c r="I68" s="3">
        <f t="shared" si="40"/>
        <v>0.90699125566021033</v>
      </c>
      <c r="J68" s="5">
        <f t="shared" si="47"/>
        <v>79086.813710633141</v>
      </c>
      <c r="K68" s="5">
        <f t="shared" si="41"/>
        <v>7355.765237060853</v>
      </c>
      <c r="L68" s="5">
        <f t="shared" si="42"/>
        <v>377044.65546051355</v>
      </c>
      <c r="M68" s="5">
        <f t="shared" si="32"/>
        <v>1512153.5661878944</v>
      </c>
      <c r="N68" s="33">
        <f t="shared" si="43"/>
        <v>19.120173076141857</v>
      </c>
      <c r="O68" s="4"/>
      <c r="Q68" s="27" t="s">
        <v>62</v>
      </c>
      <c r="R68" s="29">
        <f t="shared" si="33"/>
        <v>79086.813710633141</v>
      </c>
      <c r="S68" s="29">
        <f t="shared" si="34"/>
        <v>377044.65546051355</v>
      </c>
      <c r="T68" s="35">
        <f t="shared" si="35"/>
        <v>19.120173076141857</v>
      </c>
      <c r="U68" s="42">
        <v>0.7557222850963411</v>
      </c>
      <c r="V68" s="43">
        <f t="shared" si="48"/>
        <v>0.2442777149036589</v>
      </c>
      <c r="W68" s="29">
        <f t="shared" si="44"/>
        <v>284941.04860798194</v>
      </c>
      <c r="X68" s="29">
        <f t="shared" si="36"/>
        <v>1017872.6904810695</v>
      </c>
      <c r="Y68" s="35">
        <f t="shared" si="45"/>
        <v>12.870321141085718</v>
      </c>
      <c r="Z68" s="36">
        <f t="shared" si="46"/>
        <v>6.2498519350561388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37092</v>
      </c>
      <c r="E69" s="51">
        <f t="shared" si="37"/>
        <v>1169</v>
      </c>
      <c r="F69" s="3">
        <f t="shared" si="38"/>
        <v>3.1516229914806425E-2</v>
      </c>
      <c r="G69" s="2">
        <v>0.5</v>
      </c>
      <c r="H69" s="3">
        <f t="shared" si="39"/>
        <v>0.14607204888228015</v>
      </c>
      <c r="I69" s="3">
        <f t="shared" si="40"/>
        <v>0.8539279511177198</v>
      </c>
      <c r="J69" s="5">
        <f t="shared" si="47"/>
        <v>71731.048473572286</v>
      </c>
      <c r="K69" s="5">
        <f t="shared" si="41"/>
        <v>10477.901219008858</v>
      </c>
      <c r="L69" s="5">
        <f t="shared" si="42"/>
        <v>332460.48932033929</v>
      </c>
      <c r="M69" s="5">
        <f t="shared" si="32"/>
        <v>1135108.910727381</v>
      </c>
      <c r="N69" s="33">
        <f t="shared" si="43"/>
        <v>15.82451302305426</v>
      </c>
      <c r="O69" s="4"/>
      <c r="Q69" s="27" t="s">
        <v>64</v>
      </c>
      <c r="R69" s="29">
        <f t="shared" si="33"/>
        <v>71731.048473572286</v>
      </c>
      <c r="S69" s="29">
        <f t="shared" si="34"/>
        <v>332460.48932033929</v>
      </c>
      <c r="T69" s="35">
        <f t="shared" si="35"/>
        <v>15.82451302305426</v>
      </c>
      <c r="U69" s="42">
        <v>0.69850988448397933</v>
      </c>
      <c r="V69" s="43">
        <f t="shared" si="48"/>
        <v>0.30149011551602067</v>
      </c>
      <c r="W69" s="29">
        <f t="shared" si="44"/>
        <v>232226.93799063744</v>
      </c>
      <c r="X69" s="29">
        <f t="shared" si="36"/>
        <v>732931.6418730875</v>
      </c>
      <c r="Y69" s="35">
        <f t="shared" si="45"/>
        <v>10.217773997031703</v>
      </c>
      <c r="Z69" s="36">
        <f t="shared" si="46"/>
        <v>5.6067390260225576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24485</v>
      </c>
      <c r="E70" s="51">
        <f t="shared" si="37"/>
        <v>1076</v>
      </c>
      <c r="F70" s="3">
        <f t="shared" si="38"/>
        <v>4.3945272615887279E-2</v>
      </c>
      <c r="G70" s="2">
        <v>0.5</v>
      </c>
      <c r="H70" s="3">
        <f t="shared" si="39"/>
        <v>0.19797608095676172</v>
      </c>
      <c r="I70" s="3">
        <f t="shared" si="40"/>
        <v>0.80202391904323833</v>
      </c>
      <c r="J70" s="5">
        <f t="shared" si="47"/>
        <v>61253.147254563424</v>
      </c>
      <c r="K70" s="5">
        <f t="shared" si="41"/>
        <v>12126.658039725895</v>
      </c>
      <c r="L70" s="5">
        <f t="shared" si="42"/>
        <v>275949.09117350238</v>
      </c>
      <c r="M70" s="5">
        <f t="shared" si="32"/>
        <v>802648.42140704172</v>
      </c>
      <c r="N70" s="33">
        <f t="shared" si="43"/>
        <v>13.103790701093217</v>
      </c>
      <c r="O70" s="4"/>
      <c r="Q70" s="27" t="s">
        <v>66</v>
      </c>
      <c r="R70" s="29">
        <f t="shared" si="33"/>
        <v>61253.147254563424</v>
      </c>
      <c r="S70" s="29">
        <f t="shared" si="34"/>
        <v>275949.09117350238</v>
      </c>
      <c r="T70" s="35">
        <f t="shared" si="35"/>
        <v>13.103790701093217</v>
      </c>
      <c r="U70" s="42">
        <v>0.67065690345363116</v>
      </c>
      <c r="V70" s="43">
        <f t="shared" si="48"/>
        <v>0.32934309654636884</v>
      </c>
      <c r="W70" s="29">
        <f t="shared" si="44"/>
        <v>185067.16299726485</v>
      </c>
      <c r="X70" s="29">
        <f t="shared" si="36"/>
        <v>500704.70388245012</v>
      </c>
      <c r="Y70" s="35">
        <f t="shared" si="45"/>
        <v>8.1743506468583469</v>
      </c>
      <c r="Z70" s="36">
        <f t="shared" si="46"/>
        <v>4.9294400542348704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14190</v>
      </c>
      <c r="E71" s="51">
        <f t="shared" si="49"/>
        <v>1042</v>
      </c>
      <c r="F71" s="3">
        <f t="shared" si="38"/>
        <v>7.3431994362226916E-2</v>
      </c>
      <c r="G71" s="2">
        <v>0.5</v>
      </c>
      <c r="H71" s="3">
        <f t="shared" si="39"/>
        <v>0.31021137243227148</v>
      </c>
      <c r="I71" s="3">
        <f t="shared" si="40"/>
        <v>0.68978862756772852</v>
      </c>
      <c r="J71" s="5">
        <f t="shared" si="47"/>
        <v>49126.489214837529</v>
      </c>
      <c r="K71" s="5">
        <f t="shared" si="41"/>
        <v>15239.595642113933</v>
      </c>
      <c r="L71" s="5">
        <f t="shared" si="42"/>
        <v>207533.45696890278</v>
      </c>
      <c r="M71" s="5">
        <f>L71+M72</f>
        <v>526699.33023353934</v>
      </c>
      <c r="N71" s="33">
        <f t="shared" si="43"/>
        <v>10.721289850984546</v>
      </c>
      <c r="O71" s="4"/>
      <c r="Q71" s="27" t="s">
        <v>68</v>
      </c>
      <c r="R71" s="29">
        <f t="shared" si="33"/>
        <v>49126.489214837529</v>
      </c>
      <c r="S71" s="29">
        <f t="shared" si="34"/>
        <v>207533.45696890278</v>
      </c>
      <c r="T71" s="35">
        <f t="shared" si="35"/>
        <v>10.721289850984546</v>
      </c>
      <c r="U71" s="42">
        <v>0.63527807449444496</v>
      </c>
      <c r="V71" s="43">
        <f t="shared" si="48"/>
        <v>0.36472192550555504</v>
      </c>
      <c r="W71" s="29">
        <f t="shared" si="44"/>
        <v>131841.45493638032</v>
      </c>
      <c r="X71" s="29">
        <f>X72+W71</f>
        <v>315637.5408851853</v>
      </c>
      <c r="Y71" s="35">
        <f t="shared" si="45"/>
        <v>6.4249968994294475</v>
      </c>
      <c r="Z71" s="36">
        <f t="shared" si="46"/>
        <v>4.296292951555098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10756</v>
      </c>
      <c r="E72" s="52">
        <f t="shared" si="49"/>
        <v>1142</v>
      </c>
      <c r="F72" s="17">
        <f t="shared" si="38"/>
        <v>0.1061732986240238</v>
      </c>
      <c r="G72" s="12"/>
      <c r="H72" s="17">
        <v>1</v>
      </c>
      <c r="I72" s="17">
        <f t="shared" si="40"/>
        <v>0</v>
      </c>
      <c r="J72" s="21">
        <f t="shared" si="47"/>
        <v>33886.893572723595</v>
      </c>
      <c r="K72" s="21">
        <f t="shared" si="41"/>
        <v>33886.893572723595</v>
      </c>
      <c r="L72" s="21">
        <f>K72/F72</f>
        <v>319165.87326463655</v>
      </c>
      <c r="M72" s="21">
        <f>L72</f>
        <v>319165.87326463655</v>
      </c>
      <c r="N72" s="34">
        <f t="shared" si="43"/>
        <v>9.4185639229422051</v>
      </c>
      <c r="O72" s="4"/>
      <c r="Q72" s="30" t="s">
        <v>69</v>
      </c>
      <c r="R72" s="31">
        <f t="shared" si="33"/>
        <v>33886.893572723595</v>
      </c>
      <c r="S72" s="31">
        <f t="shared" si="34"/>
        <v>319165.87326463655</v>
      </c>
      <c r="T72" s="38">
        <f t="shared" si="35"/>
        <v>9.4185639229422051</v>
      </c>
      <c r="U72" s="44">
        <v>0.57586384179742911</v>
      </c>
      <c r="V72" s="45">
        <f t="shared" si="48"/>
        <v>0.42413615820257089</v>
      </c>
      <c r="W72" s="31">
        <f t="shared" si="44"/>
        <v>183796.08594880498</v>
      </c>
      <c r="X72" s="31">
        <f>W72</f>
        <v>183796.08594880498</v>
      </c>
      <c r="Y72" s="38">
        <f t="shared" si="45"/>
        <v>5.4238104048801636</v>
      </c>
      <c r="Z72" s="37">
        <f t="shared" si="46"/>
        <v>3.9947535180620415</v>
      </c>
    </row>
    <row r="73" spans="1:26" s="2" customFormat="1" ht="13.2">
      <c r="B73" s="2" t="s">
        <v>70</v>
      </c>
      <c r="D73" s="25">
        <f>SUM(D54:D72)</f>
        <v>1578782</v>
      </c>
      <c r="E73" s="25">
        <f>SUM(E54:E72)</f>
        <v>10386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73.124068072822126</v>
      </c>
      <c r="F78" s="49">
        <f>$Y$4</f>
        <v>66.073730759832969</v>
      </c>
      <c r="G78" s="49">
        <f>E78-F78</f>
        <v>7.0503373129891571</v>
      </c>
    </row>
    <row r="79" spans="1:26">
      <c r="C79" t="s">
        <v>85</v>
      </c>
      <c r="D79">
        <v>0</v>
      </c>
      <c r="E79" s="49">
        <f>$N$29</f>
        <v>80.044107561049103</v>
      </c>
      <c r="F79" s="49">
        <f>$Y$29</f>
        <v>70.591675687286681</v>
      </c>
      <c r="G79" s="49">
        <f t="shared" ref="G79:G80" si="50">E79-F79</f>
        <v>9.4524318737624213</v>
      </c>
    </row>
    <row r="80" spans="1:26">
      <c r="C80" t="s">
        <v>86</v>
      </c>
      <c r="D80">
        <v>0</v>
      </c>
      <c r="E80" s="49">
        <f>$N$54</f>
        <v>76.471468697480034</v>
      </c>
      <c r="F80" s="49">
        <f>$Y$54</f>
        <v>67.551694408188411</v>
      </c>
      <c r="G80" s="49">
        <f t="shared" si="50"/>
        <v>8.9197742892916239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A2CB2-14F4-EA41-BE1B-B9DB622C0765}">
  <dimension ref="A1:Z80"/>
  <sheetViews>
    <sheetView topLeftCell="A67" workbookViewId="0">
      <selection activeCell="C16" sqref="C16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4">
        <v>7932</v>
      </c>
      <c r="E4">
        <v>42</v>
      </c>
      <c r="F4" s="3">
        <f>E4/D4</f>
        <v>5.2950075642965201E-3</v>
      </c>
      <c r="G4" s="2">
        <v>0.3</v>
      </c>
      <c r="H4" s="18">
        <f>C4*F4/(1+(1-G4)*C4*F4)</f>
        <v>5.2754540658678118E-3</v>
      </c>
      <c r="I4" s="18">
        <f>1-H4</f>
        <v>0.99472454593413218</v>
      </c>
      <c r="J4" s="41">
        <v>100000</v>
      </c>
      <c r="K4" s="20">
        <f>J4*H4</f>
        <v>527.54540658678116</v>
      </c>
      <c r="L4" s="20">
        <f>C4*(J5+G4*K4)</f>
        <v>99630.71821538925</v>
      </c>
      <c r="M4" s="5">
        <f t="shared" ref="M4:M20" si="0">L4+M5</f>
        <v>7332085.9704725258</v>
      </c>
      <c r="N4" s="32">
        <f>M4/J4</f>
        <v>73.320859704725251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99630.71821538925</v>
      </c>
      <c r="T4" s="35">
        <f t="shared" ref="T4:T22" si="3">N4</f>
        <v>73.320859704725251</v>
      </c>
      <c r="U4" s="42">
        <v>0.96680194174873568</v>
      </c>
      <c r="V4" s="43">
        <f>1-U4</f>
        <v>3.3198058251264317E-2</v>
      </c>
      <c r="W4" s="29">
        <f>S4*U4</f>
        <v>96323.171828459454</v>
      </c>
      <c r="X4" s="29">
        <f t="shared" ref="X4:X20" si="4">X5+W4</f>
        <v>6617260.3473148299</v>
      </c>
      <c r="Y4" s="40">
        <f>X4/R4</f>
        <v>66.1726034731483</v>
      </c>
      <c r="Z4" s="36">
        <f>T4-Y4</f>
        <v>7.1482562315769513</v>
      </c>
    </row>
    <row r="5" spans="1:26" s="2" customFormat="1" ht="14.4">
      <c r="A5" s="2">
        <v>2</v>
      </c>
      <c r="B5" s="1" t="s">
        <v>35</v>
      </c>
      <c r="C5" s="1">
        <v>4</v>
      </c>
      <c r="D5" s="64">
        <v>35205</v>
      </c>
      <c r="E5">
        <v>24</v>
      </c>
      <c r="F5" s="3">
        <f t="shared" ref="F5:F22" si="5">E5/D5</f>
        <v>6.8172134639965911E-4</v>
      </c>
      <c r="G5" s="2">
        <v>0.4</v>
      </c>
      <c r="H5" s="3">
        <f t="shared" ref="H5:H21" si="6">C5*F5/(1+(1-G5)*C5*F5)</f>
        <v>2.722431130999983E-3</v>
      </c>
      <c r="I5" s="3">
        <f t="shared" ref="I5:I22" si="7">1-H5</f>
        <v>0.99727756886899999</v>
      </c>
      <c r="J5" s="5">
        <f>I4*J4</f>
        <v>99472.454593413218</v>
      </c>
      <c r="K5" s="5">
        <f t="shared" ref="K5:K22" si="8">J5*H5</f>
        <v>270.80690706209037</v>
      </c>
      <c r="L5" s="5">
        <f t="shared" ref="L5:L21" si="9">C5*(J6+G5*K5)</f>
        <v>397239.88179670385</v>
      </c>
      <c r="M5" s="5">
        <f t="shared" si="0"/>
        <v>7232455.2522571366</v>
      </c>
      <c r="N5" s="33">
        <f t="shared" ref="N5:N22" si="10">M5/J5</f>
        <v>72.70812087446015</v>
      </c>
      <c r="O5" s="4"/>
      <c r="Q5" s="27" t="s">
        <v>36</v>
      </c>
      <c r="R5" s="29">
        <f t="shared" si="1"/>
        <v>99472.454593413218</v>
      </c>
      <c r="S5" s="29">
        <f t="shared" si="2"/>
        <v>397239.88179670385</v>
      </c>
      <c r="T5" s="35">
        <f t="shared" si="3"/>
        <v>72.70812087446015</v>
      </c>
      <c r="U5" s="42">
        <v>0.96680194174873568</v>
      </c>
      <c r="V5" s="43">
        <f>1-U5</f>
        <v>3.3198058251264317E-2</v>
      </c>
      <c r="W5" s="29">
        <f t="shared" ref="W5:W22" si="11">S5*U5</f>
        <v>384052.28906109155</v>
      </c>
      <c r="X5" s="29">
        <f t="shared" si="4"/>
        <v>6520937.1754863709</v>
      </c>
      <c r="Y5" s="35">
        <f t="shared" ref="Y5:Y22" si="12">X5/R5</f>
        <v>65.555205228826921</v>
      </c>
      <c r="Z5" s="36">
        <f t="shared" ref="Z5:Z22" si="13">T5-Y5</f>
        <v>7.1529156456332288</v>
      </c>
    </row>
    <row r="6" spans="1:26" s="2" customFormat="1" ht="14.4">
      <c r="A6" s="2">
        <v>3</v>
      </c>
      <c r="B6" s="1" t="s">
        <v>37</v>
      </c>
      <c r="C6" s="1">
        <v>5</v>
      </c>
      <c r="D6" s="64">
        <v>48292</v>
      </c>
      <c r="E6">
        <v>20</v>
      </c>
      <c r="F6" s="3">
        <f t="shared" si="5"/>
        <v>4.1414727076948563E-4</v>
      </c>
      <c r="G6" s="2">
        <v>0.5</v>
      </c>
      <c r="H6" s="3">
        <f t="shared" si="6"/>
        <v>2.0685945968309128E-3</v>
      </c>
      <c r="I6" s="3">
        <f t="shared" si="7"/>
        <v>0.99793140540316905</v>
      </c>
      <c r="J6" s="5">
        <f t="shared" ref="J6:J22" si="14">I5*J5</f>
        <v>99201.64768635112</v>
      </c>
      <c r="K6" s="5">
        <f t="shared" si="8"/>
        <v>205.20799240070974</v>
      </c>
      <c r="L6" s="5">
        <f t="shared" si="9"/>
        <v>495495.21845075383</v>
      </c>
      <c r="M6" s="5">
        <f t="shared" si="0"/>
        <v>6835215.370460433</v>
      </c>
      <c r="N6" s="33">
        <f t="shared" si="10"/>
        <v>68.902236302279391</v>
      </c>
      <c r="O6" s="4"/>
      <c r="Q6" s="27" t="s">
        <v>38</v>
      </c>
      <c r="R6" s="29">
        <f t="shared" si="1"/>
        <v>99201.64768635112</v>
      </c>
      <c r="S6" s="29">
        <f t="shared" si="2"/>
        <v>495495.21845075383</v>
      </c>
      <c r="T6" s="35">
        <f t="shared" si="3"/>
        <v>68.902236302279391</v>
      </c>
      <c r="U6" s="42">
        <v>0.96680194174873568</v>
      </c>
      <c r="V6" s="43">
        <f>1-U6</f>
        <v>3.3198058251264317E-2</v>
      </c>
      <c r="W6" s="29">
        <f t="shared" si="11"/>
        <v>479045.73932540277</v>
      </c>
      <c r="X6" s="29">
        <f t="shared" si="4"/>
        <v>6136884.8864252791</v>
      </c>
      <c r="Y6" s="35">
        <f t="shared" si="12"/>
        <v>61.862731411765012</v>
      </c>
      <c r="Z6" s="36">
        <f t="shared" si="13"/>
        <v>7.0395048905143796</v>
      </c>
    </row>
    <row r="7" spans="1:26" s="2" customFormat="1" ht="14.4">
      <c r="A7" s="2">
        <v>4</v>
      </c>
      <c r="B7" s="1" t="s">
        <v>39</v>
      </c>
      <c r="C7" s="1">
        <v>5</v>
      </c>
      <c r="D7" s="64">
        <v>49997</v>
      </c>
      <c r="E7">
        <v>37</v>
      </c>
      <c r="F7" s="3">
        <f t="shared" si="5"/>
        <v>7.4004440266415986E-4</v>
      </c>
      <c r="G7" s="2">
        <v>0.5</v>
      </c>
      <c r="H7" s="3">
        <f t="shared" si="6"/>
        <v>3.6933888339871629E-3</v>
      </c>
      <c r="I7" s="3">
        <f t="shared" si="7"/>
        <v>0.99630661116601282</v>
      </c>
      <c r="J7" s="5">
        <f t="shared" si="14"/>
        <v>98996.439693950408</v>
      </c>
      <c r="K7" s="5">
        <f t="shared" si="8"/>
        <v>365.63234497011996</v>
      </c>
      <c r="L7" s="5">
        <f t="shared" si="9"/>
        <v>494068.11760732677</v>
      </c>
      <c r="M7" s="5">
        <f t="shared" si="0"/>
        <v>6339720.152009679</v>
      </c>
      <c r="N7" s="33">
        <f t="shared" si="10"/>
        <v>64.03988033922289</v>
      </c>
      <c r="O7" s="4"/>
      <c r="Q7" s="27" t="s">
        <v>40</v>
      </c>
      <c r="R7" s="29">
        <f t="shared" si="1"/>
        <v>98996.439693950408</v>
      </c>
      <c r="S7" s="29">
        <f t="shared" si="2"/>
        <v>494068.11760732677</v>
      </c>
      <c r="T7" s="35">
        <f t="shared" si="3"/>
        <v>64.03988033922289</v>
      </c>
      <c r="U7" s="42">
        <v>0.96680194174873568</v>
      </c>
      <c r="V7" s="43">
        <f>1-U7</f>
        <v>3.3198058251264317E-2</v>
      </c>
      <c r="W7" s="29">
        <f t="shared" si="11"/>
        <v>477666.01545890624</v>
      </c>
      <c r="X7" s="29">
        <f t="shared" si="4"/>
        <v>5657839.1470998768</v>
      </c>
      <c r="Y7" s="35">
        <f t="shared" si="12"/>
        <v>57.151945712302449</v>
      </c>
      <c r="Z7" s="36">
        <f t="shared" si="13"/>
        <v>6.8879346269204405</v>
      </c>
    </row>
    <row r="8" spans="1:26" s="2" customFormat="1" ht="14.4">
      <c r="A8" s="2">
        <v>5</v>
      </c>
      <c r="B8" s="1" t="s">
        <v>41</v>
      </c>
      <c r="C8" s="1">
        <v>5</v>
      </c>
      <c r="D8" s="64">
        <v>53872</v>
      </c>
      <c r="E8">
        <v>83</v>
      </c>
      <c r="F8" s="3">
        <f t="shared" si="5"/>
        <v>1.5406890406890407E-3</v>
      </c>
      <c r="G8" s="2">
        <v>0.5</v>
      </c>
      <c r="H8" s="3">
        <f t="shared" si="6"/>
        <v>7.6738875174511599E-3</v>
      </c>
      <c r="I8" s="3">
        <f t="shared" si="7"/>
        <v>0.99232611248254887</v>
      </c>
      <c r="J8" s="5">
        <f t="shared" si="14"/>
        <v>98630.807348980292</v>
      </c>
      <c r="K8" s="5">
        <f t="shared" si="8"/>
        <v>756.88172135146999</v>
      </c>
      <c r="L8" s="5">
        <f t="shared" si="9"/>
        <v>491261.8324415228</v>
      </c>
      <c r="M8" s="5">
        <f t="shared" si="0"/>
        <v>5845652.0344023518</v>
      </c>
      <c r="N8" s="33">
        <f t="shared" si="10"/>
        <v>59.268013631065422</v>
      </c>
      <c r="O8" s="4"/>
      <c r="Q8" s="27" t="s">
        <v>42</v>
      </c>
      <c r="R8" s="29">
        <f t="shared" si="1"/>
        <v>98630.807348980292</v>
      </c>
      <c r="S8" s="29">
        <f t="shared" si="2"/>
        <v>491261.8324415228</v>
      </c>
      <c r="T8" s="35">
        <f t="shared" si="3"/>
        <v>59.268013631065422</v>
      </c>
      <c r="U8" s="42">
        <v>0.96680194174873568</v>
      </c>
      <c r="V8" s="43">
        <f>1-U8</f>
        <v>3.3198058251264317E-2</v>
      </c>
      <c r="W8" s="29">
        <f t="shared" si="11"/>
        <v>474952.89351150626</v>
      </c>
      <c r="X8" s="29">
        <f t="shared" si="4"/>
        <v>5180173.1316409707</v>
      </c>
      <c r="Y8" s="35">
        <f t="shared" si="12"/>
        <v>52.520842836784574</v>
      </c>
      <c r="Z8" s="36">
        <f t="shared" si="13"/>
        <v>6.7471707942808479</v>
      </c>
    </row>
    <row r="9" spans="1:26" s="2" customFormat="1" ht="14.4">
      <c r="A9" s="2">
        <v>6</v>
      </c>
      <c r="B9" s="1" t="s">
        <v>43</v>
      </c>
      <c r="C9" s="1">
        <v>5</v>
      </c>
      <c r="D9" s="64">
        <v>60422</v>
      </c>
      <c r="E9">
        <v>125</v>
      </c>
      <c r="F9" s="3">
        <f t="shared" si="5"/>
        <v>2.0687828936480088E-3</v>
      </c>
      <c r="G9" s="2">
        <v>0.5</v>
      </c>
      <c r="H9" s="3">
        <f t="shared" si="6"/>
        <v>1.029069145214005E-2</v>
      </c>
      <c r="I9" s="3">
        <f t="shared" si="7"/>
        <v>0.98970930854785999</v>
      </c>
      <c r="J9" s="5">
        <f t="shared" si="14"/>
        <v>97873.925627628822</v>
      </c>
      <c r="K9" s="5">
        <f t="shared" si="8"/>
        <v>1007.1903698436309</v>
      </c>
      <c r="L9" s="5">
        <f t="shared" si="9"/>
        <v>486851.65221353504</v>
      </c>
      <c r="M9" s="5">
        <f t="shared" si="0"/>
        <v>5354390.2019608291</v>
      </c>
      <c r="N9" s="33">
        <f t="shared" si="10"/>
        <v>54.70701382033193</v>
      </c>
      <c r="O9" s="4"/>
      <c r="Q9" s="27" t="s">
        <v>44</v>
      </c>
      <c r="R9" s="29">
        <f t="shared" si="1"/>
        <v>97873.925627628822</v>
      </c>
      <c r="S9" s="29">
        <f t="shared" si="2"/>
        <v>486851.65221353504</v>
      </c>
      <c r="T9" s="35">
        <f t="shared" si="3"/>
        <v>54.70701382033193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465232.54644679558</v>
      </c>
      <c r="X9" s="29">
        <f t="shared" si="4"/>
        <v>4705220.2381294649</v>
      </c>
      <c r="Y9" s="35">
        <f t="shared" si="12"/>
        <v>48.074297704487179</v>
      </c>
      <c r="Z9" s="36">
        <f t="shared" si="13"/>
        <v>6.632716115844751</v>
      </c>
    </row>
    <row r="10" spans="1:26" s="2" customFormat="1" ht="14.4">
      <c r="A10" s="2">
        <v>7</v>
      </c>
      <c r="B10" s="1" t="s">
        <v>45</v>
      </c>
      <c r="C10" s="1">
        <v>5</v>
      </c>
      <c r="D10" s="64">
        <v>60253</v>
      </c>
      <c r="E10">
        <v>118</v>
      </c>
      <c r="F10" s="3">
        <f t="shared" si="5"/>
        <v>1.9584087099397541E-3</v>
      </c>
      <c r="G10" s="2">
        <v>0.5</v>
      </c>
      <c r="H10" s="3">
        <f t="shared" si="6"/>
        <v>9.744335072999934E-3</v>
      </c>
      <c r="I10" s="3">
        <f t="shared" si="7"/>
        <v>0.99025566492700001</v>
      </c>
      <c r="J10" s="5">
        <f t="shared" si="14"/>
        <v>96866.7352577852</v>
      </c>
      <c r="K10" s="5">
        <f t="shared" si="8"/>
        <v>943.9019257794356</v>
      </c>
      <c r="L10" s="5">
        <f t="shared" si="9"/>
        <v>481973.92147447739</v>
      </c>
      <c r="M10" s="5">
        <f t="shared" si="0"/>
        <v>4867538.5497472938</v>
      </c>
      <c r="N10" s="33">
        <f t="shared" si="10"/>
        <v>50.249846211845863</v>
      </c>
      <c r="O10" s="4"/>
      <c r="Q10" s="27" t="s">
        <v>46</v>
      </c>
      <c r="R10" s="29">
        <f t="shared" si="1"/>
        <v>96866.7352577852</v>
      </c>
      <c r="S10" s="29">
        <f t="shared" si="2"/>
        <v>481973.92147447739</v>
      </c>
      <c r="T10" s="35">
        <f t="shared" si="3"/>
        <v>50.249846211845863</v>
      </c>
      <c r="U10" s="42">
        <v>0.96363095511775332</v>
      </c>
      <c r="V10" s="43">
        <f t="shared" si="15"/>
        <v>3.6369044882246682E-2</v>
      </c>
      <c r="W10" s="29">
        <f t="shared" si="11"/>
        <v>464444.99029229971</v>
      </c>
      <c r="X10" s="29">
        <f t="shared" si="4"/>
        <v>4239987.6916826693</v>
      </c>
      <c r="Y10" s="35">
        <f t="shared" si="12"/>
        <v>43.771349167483173</v>
      </c>
      <c r="Z10" s="36">
        <f t="shared" si="13"/>
        <v>6.4784970443626904</v>
      </c>
    </row>
    <row r="11" spans="1:26" s="2" customFormat="1" ht="14.4">
      <c r="A11" s="2">
        <v>8</v>
      </c>
      <c r="B11" s="1" t="s">
        <v>47</v>
      </c>
      <c r="C11" s="1">
        <v>5</v>
      </c>
      <c r="D11" s="64">
        <v>58392</v>
      </c>
      <c r="E11">
        <v>195</v>
      </c>
      <c r="F11" s="3">
        <f t="shared" si="5"/>
        <v>3.3394985614467734E-3</v>
      </c>
      <c r="G11" s="2">
        <v>0.5</v>
      </c>
      <c r="H11" s="3">
        <f t="shared" si="6"/>
        <v>1.6559243879448706E-2</v>
      </c>
      <c r="I11" s="3">
        <f t="shared" si="7"/>
        <v>0.98344075612055126</v>
      </c>
      <c r="J11" s="5">
        <f t="shared" si="14"/>
        <v>95922.833332005757</v>
      </c>
      <c r="K11" s="5">
        <f t="shared" si="8"/>
        <v>1588.4095907523947</v>
      </c>
      <c r="L11" s="5">
        <f t="shared" si="9"/>
        <v>475643.14268314774</v>
      </c>
      <c r="M11" s="5">
        <f t="shared" si="0"/>
        <v>4385564.6282728165</v>
      </c>
      <c r="N11" s="33">
        <f t="shared" si="10"/>
        <v>45.719715274606287</v>
      </c>
      <c r="O11" s="4"/>
      <c r="Q11" s="27" t="s">
        <v>48</v>
      </c>
      <c r="R11" s="29">
        <f t="shared" si="1"/>
        <v>95922.833332005757</v>
      </c>
      <c r="S11" s="29">
        <f t="shared" si="2"/>
        <v>475643.14268314774</v>
      </c>
      <c r="T11" s="35">
        <f t="shared" si="3"/>
        <v>45.719715274606287</v>
      </c>
      <c r="U11" s="42">
        <v>0.96005435016735896</v>
      </c>
      <c r="V11" s="43">
        <f t="shared" si="15"/>
        <v>3.9945649832641039E-2</v>
      </c>
      <c r="W11" s="29">
        <f t="shared" si="11"/>
        <v>456643.26826022979</v>
      </c>
      <c r="X11" s="29">
        <f t="shared" si="4"/>
        <v>3775542.7013903693</v>
      </c>
      <c r="Y11" s="35">
        <f t="shared" si="12"/>
        <v>39.360208307468916</v>
      </c>
      <c r="Z11" s="36">
        <f t="shared" si="13"/>
        <v>6.3595069671373707</v>
      </c>
    </row>
    <row r="12" spans="1:26" s="2" customFormat="1" ht="14.4">
      <c r="A12" s="2">
        <v>9</v>
      </c>
      <c r="B12" s="1" t="s">
        <v>49</v>
      </c>
      <c r="C12" s="1">
        <v>5</v>
      </c>
      <c r="D12" s="64">
        <v>64240</v>
      </c>
      <c r="E12">
        <v>271</v>
      </c>
      <c r="F12" s="3">
        <f t="shared" si="5"/>
        <v>4.218555417185554E-3</v>
      </c>
      <c r="G12" s="2">
        <v>0.5</v>
      </c>
      <c r="H12" s="3">
        <f t="shared" si="6"/>
        <v>2.087264605075673E-2</v>
      </c>
      <c r="I12" s="3">
        <f t="shared" si="7"/>
        <v>0.97912735394924322</v>
      </c>
      <c r="J12" s="5">
        <f t="shared" si="14"/>
        <v>94334.423741253355</v>
      </c>
      <c r="K12" s="5">
        <f t="shared" si="8"/>
        <v>1969.0090371532838</v>
      </c>
      <c r="L12" s="5">
        <f t="shared" si="9"/>
        <v>466749.59611338354</v>
      </c>
      <c r="M12" s="5">
        <f t="shared" si="0"/>
        <v>3909921.4855896691</v>
      </c>
      <c r="N12" s="33">
        <f t="shared" si="10"/>
        <v>41.447451847631555</v>
      </c>
      <c r="O12" s="4"/>
      <c r="Q12" s="27" t="s">
        <v>50</v>
      </c>
      <c r="R12" s="29">
        <f t="shared" si="1"/>
        <v>94334.423741253355</v>
      </c>
      <c r="S12" s="29">
        <f t="shared" si="2"/>
        <v>466749.59611338354</v>
      </c>
      <c r="T12" s="35">
        <f t="shared" si="3"/>
        <v>41.447451847631555</v>
      </c>
      <c r="U12" s="42">
        <v>0.94127750867207383</v>
      </c>
      <c r="V12" s="43">
        <f t="shared" si="15"/>
        <v>5.8722491327926174E-2</v>
      </c>
      <c r="W12" s="29">
        <f t="shared" si="11"/>
        <v>439340.89700330235</v>
      </c>
      <c r="X12" s="29">
        <f t="shared" si="4"/>
        <v>3318899.4331301395</v>
      </c>
      <c r="Y12" s="35">
        <f t="shared" si="12"/>
        <v>35.182272827927953</v>
      </c>
      <c r="Z12" s="36">
        <f t="shared" si="13"/>
        <v>6.2651790197036021</v>
      </c>
    </row>
    <row r="13" spans="1:26" s="2" customFormat="1" ht="14.4">
      <c r="A13" s="2">
        <v>10</v>
      </c>
      <c r="B13" s="1" t="s">
        <v>51</v>
      </c>
      <c r="C13" s="1">
        <v>5</v>
      </c>
      <c r="D13" s="64">
        <v>69594</v>
      </c>
      <c r="E13">
        <v>425</v>
      </c>
      <c r="F13" s="3">
        <f t="shared" si="5"/>
        <v>6.1068482915193839E-3</v>
      </c>
      <c r="G13" s="2">
        <v>0.5</v>
      </c>
      <c r="H13" s="3">
        <f t="shared" si="6"/>
        <v>3.0075081556544692E-2</v>
      </c>
      <c r="I13" s="3">
        <f t="shared" si="7"/>
        <v>0.9699249184434553</v>
      </c>
      <c r="J13" s="5">
        <f t="shared" si="14"/>
        <v>92365.414704100069</v>
      </c>
      <c r="K13" s="5">
        <f t="shared" si="8"/>
        <v>2777.8973802298819</v>
      </c>
      <c r="L13" s="5">
        <f t="shared" si="9"/>
        <v>454882.33006992558</v>
      </c>
      <c r="M13" s="5">
        <f t="shared" si="0"/>
        <v>3443171.8894762853</v>
      </c>
      <c r="N13" s="33">
        <f t="shared" si="10"/>
        <v>37.277718077775752</v>
      </c>
      <c r="O13" s="4"/>
      <c r="Q13" s="27" t="s">
        <v>52</v>
      </c>
      <c r="R13" s="29">
        <f t="shared" si="1"/>
        <v>92365.414704100069</v>
      </c>
      <c r="S13" s="29">
        <f t="shared" si="2"/>
        <v>454882.33006992558</v>
      </c>
      <c r="T13" s="35">
        <f t="shared" si="3"/>
        <v>37.277718077775752</v>
      </c>
      <c r="U13" s="42">
        <v>0.95386474178345915</v>
      </c>
      <c r="V13" s="43">
        <f t="shared" si="15"/>
        <v>4.6135258216540853E-2</v>
      </c>
      <c r="W13" s="29">
        <f t="shared" si="11"/>
        <v>433896.21631400782</v>
      </c>
      <c r="X13" s="29">
        <f t="shared" si="4"/>
        <v>2879558.5361268371</v>
      </c>
      <c r="Y13" s="35">
        <f t="shared" si="12"/>
        <v>31.175722486081302</v>
      </c>
      <c r="Z13" s="36">
        <f t="shared" si="13"/>
        <v>6.1019955916944504</v>
      </c>
    </row>
    <row r="14" spans="1:26" s="2" customFormat="1" ht="14.4">
      <c r="A14" s="2">
        <v>11</v>
      </c>
      <c r="B14" s="1" t="s">
        <v>53</v>
      </c>
      <c r="C14" s="1">
        <v>5</v>
      </c>
      <c r="D14" s="64">
        <v>68294</v>
      </c>
      <c r="E14">
        <v>488</v>
      </c>
      <c r="F14" s="3">
        <f t="shared" si="5"/>
        <v>7.1455764781679209E-3</v>
      </c>
      <c r="G14" s="2">
        <v>0.5</v>
      </c>
      <c r="H14" s="3">
        <f t="shared" si="6"/>
        <v>3.5100842995655551E-2</v>
      </c>
      <c r="I14" s="3">
        <f t="shared" si="7"/>
        <v>0.96489915700434448</v>
      </c>
      <c r="J14" s="5">
        <f t="shared" si="14"/>
        <v>89587.517323870183</v>
      </c>
      <c r="K14" s="5">
        <f t="shared" si="8"/>
        <v>3144.5973799557391</v>
      </c>
      <c r="L14" s="5">
        <f t="shared" si="9"/>
        <v>440076.09316946153</v>
      </c>
      <c r="M14" s="5">
        <f t="shared" si="0"/>
        <v>2988289.5594063597</v>
      </c>
      <c r="N14" s="33">
        <f t="shared" si="10"/>
        <v>33.356092999020341</v>
      </c>
      <c r="O14" s="4"/>
      <c r="Q14" s="27" t="s">
        <v>54</v>
      </c>
      <c r="R14" s="29">
        <f t="shared" si="1"/>
        <v>89587.517323870183</v>
      </c>
      <c r="S14" s="29">
        <f t="shared" si="2"/>
        <v>440076.09316946153</v>
      </c>
      <c r="T14" s="35">
        <f t="shared" si="3"/>
        <v>33.356092999020341</v>
      </c>
      <c r="U14" s="42">
        <v>0.94210046609890041</v>
      </c>
      <c r="V14" s="43">
        <f t="shared" si="15"/>
        <v>5.7899533901099587E-2</v>
      </c>
      <c r="W14" s="29">
        <f t="shared" si="11"/>
        <v>414595.89249393286</v>
      </c>
      <c r="X14" s="29">
        <f t="shared" si="4"/>
        <v>2445662.3198128291</v>
      </c>
      <c r="Y14" s="35">
        <f t="shared" si="12"/>
        <v>27.299141586561117</v>
      </c>
      <c r="Z14" s="36">
        <f t="shared" si="13"/>
        <v>6.0569514124592239</v>
      </c>
    </row>
    <row r="15" spans="1:26" s="2" customFormat="1" ht="14.4">
      <c r="A15" s="2">
        <v>12</v>
      </c>
      <c r="B15" s="1" t="s">
        <v>55</v>
      </c>
      <c r="C15" s="1">
        <v>5</v>
      </c>
      <c r="D15" s="64">
        <v>59243</v>
      </c>
      <c r="E15">
        <v>534</v>
      </c>
      <c r="F15" s="3">
        <f t="shared" si="5"/>
        <v>9.0137231402866169E-3</v>
      </c>
      <c r="G15" s="2">
        <v>0.5</v>
      </c>
      <c r="H15" s="3">
        <f t="shared" si="6"/>
        <v>4.4075406913400908E-2</v>
      </c>
      <c r="I15" s="3">
        <f t="shared" si="7"/>
        <v>0.95592459308659905</v>
      </c>
      <c r="J15" s="5">
        <f t="shared" si="14"/>
        <v>86442.919943914443</v>
      </c>
      <c r="K15" s="5">
        <f t="shared" si="8"/>
        <v>3810.0068713105679</v>
      </c>
      <c r="L15" s="5">
        <f t="shared" si="9"/>
        <v>422689.58254129573</v>
      </c>
      <c r="M15" s="5">
        <f t="shared" si="0"/>
        <v>2548213.4662368982</v>
      </c>
      <c r="N15" s="33">
        <f t="shared" si="10"/>
        <v>29.478567682468618</v>
      </c>
      <c r="O15" s="4"/>
      <c r="Q15" s="27" t="s">
        <v>56</v>
      </c>
      <c r="R15" s="29">
        <f t="shared" si="1"/>
        <v>86442.919943914443</v>
      </c>
      <c r="S15" s="29">
        <f t="shared" si="2"/>
        <v>422689.58254129573</v>
      </c>
      <c r="T15" s="35">
        <f t="shared" si="3"/>
        <v>29.478567682468618</v>
      </c>
      <c r="U15" s="42">
        <v>0.91645683631107144</v>
      </c>
      <c r="V15" s="43">
        <f t="shared" si="15"/>
        <v>8.3543163688928557E-2</v>
      </c>
      <c r="W15" s="29">
        <f t="shared" si="11"/>
        <v>387376.7575574434</v>
      </c>
      <c r="X15" s="29">
        <f t="shared" si="4"/>
        <v>2031066.4273188962</v>
      </c>
      <c r="Y15" s="35">
        <f t="shared" si="12"/>
        <v>23.496041418275606</v>
      </c>
      <c r="Z15" s="36">
        <f t="shared" si="13"/>
        <v>5.9825262641930124</v>
      </c>
    </row>
    <row r="16" spans="1:26" s="2" customFormat="1" ht="14.4">
      <c r="A16" s="2">
        <v>13</v>
      </c>
      <c r="B16" s="1" t="s">
        <v>57</v>
      </c>
      <c r="C16" s="1">
        <v>5</v>
      </c>
      <c r="D16" s="64">
        <v>47724</v>
      </c>
      <c r="E16">
        <v>583</v>
      </c>
      <c r="F16" s="3">
        <f t="shared" si="5"/>
        <v>1.2216075769005113E-2</v>
      </c>
      <c r="G16" s="2">
        <v>0.5</v>
      </c>
      <c r="H16" s="3">
        <f t="shared" si="6"/>
        <v>5.9270254058944934E-2</v>
      </c>
      <c r="I16" s="3">
        <f t="shared" si="7"/>
        <v>0.94072974594105507</v>
      </c>
      <c r="J16" s="5">
        <f t="shared" si="14"/>
        <v>82632.913072603871</v>
      </c>
      <c r="K16" s="5">
        <f t="shared" si="8"/>
        <v>4897.6737514439437</v>
      </c>
      <c r="L16" s="5">
        <f t="shared" si="9"/>
        <v>400920.38098440948</v>
      </c>
      <c r="M16" s="5">
        <f t="shared" si="0"/>
        <v>2125523.8836956024</v>
      </c>
      <c r="N16" s="33">
        <f t="shared" si="10"/>
        <v>25.722485201847483</v>
      </c>
      <c r="O16" s="4"/>
      <c r="Q16" s="27" t="s">
        <v>58</v>
      </c>
      <c r="R16" s="29">
        <f t="shared" si="1"/>
        <v>82632.913072603871</v>
      </c>
      <c r="S16" s="29">
        <f t="shared" si="2"/>
        <v>400920.38098440948</v>
      </c>
      <c r="T16" s="35">
        <f t="shared" si="3"/>
        <v>25.722485201847483</v>
      </c>
      <c r="U16" s="42">
        <v>0.8859396016463057</v>
      </c>
      <c r="V16" s="43">
        <f t="shared" si="15"/>
        <v>0.1140603983536943</v>
      </c>
      <c r="W16" s="29">
        <f t="shared" si="11"/>
        <v>355191.24262121285</v>
      </c>
      <c r="X16" s="29">
        <f t="shared" si="4"/>
        <v>1643689.6697614528</v>
      </c>
      <c r="Y16" s="35">
        <f t="shared" si="12"/>
        <v>19.891464655460659</v>
      </c>
      <c r="Z16" s="36">
        <f t="shared" si="13"/>
        <v>5.8310205463868243</v>
      </c>
    </row>
    <row r="17" spans="1:26" s="2" customFormat="1" ht="14.4">
      <c r="A17" s="2">
        <v>14</v>
      </c>
      <c r="B17" s="1" t="s">
        <v>59</v>
      </c>
      <c r="C17" s="1">
        <v>5</v>
      </c>
      <c r="D17" s="64">
        <v>36234</v>
      </c>
      <c r="E17">
        <v>598</v>
      </c>
      <c r="F17" s="3">
        <f t="shared" si="5"/>
        <v>1.6503836175967325E-2</v>
      </c>
      <c r="G17" s="2">
        <v>0.5</v>
      </c>
      <c r="H17" s="3">
        <f t="shared" si="6"/>
        <v>7.924938376315302E-2</v>
      </c>
      <c r="I17" s="3">
        <f t="shared" si="7"/>
        <v>0.92075061623684695</v>
      </c>
      <c r="J17" s="5">
        <f t="shared" si="14"/>
        <v>77735.239321159926</v>
      </c>
      <c r="K17" s="5">
        <f t="shared" si="8"/>
        <v>6160.469812883146</v>
      </c>
      <c r="L17" s="5">
        <f t="shared" si="9"/>
        <v>373275.02207359177</v>
      </c>
      <c r="M17" s="5">
        <f t="shared" si="0"/>
        <v>1724603.5027111929</v>
      </c>
      <c r="N17" s="33">
        <f t="shared" si="10"/>
        <v>22.185607425559787</v>
      </c>
      <c r="O17" s="4"/>
      <c r="Q17" s="27" t="s">
        <v>60</v>
      </c>
      <c r="R17" s="29">
        <f t="shared" si="1"/>
        <v>77735.239321159926</v>
      </c>
      <c r="S17" s="29">
        <f t="shared" si="2"/>
        <v>373275.02207359177</v>
      </c>
      <c r="T17" s="35">
        <f t="shared" si="3"/>
        <v>22.185607425559787</v>
      </c>
      <c r="U17" s="42">
        <v>0.85631920960893304</v>
      </c>
      <c r="V17" s="43">
        <f t="shared" si="15"/>
        <v>0.14368079039106696</v>
      </c>
      <c r="W17" s="29">
        <f t="shared" si="11"/>
        <v>319642.57186881511</v>
      </c>
      <c r="X17" s="29">
        <f t="shared" si="4"/>
        <v>1288498.4271402399</v>
      </c>
      <c r="Y17" s="35">
        <f t="shared" si="12"/>
        <v>16.575473857060654</v>
      </c>
      <c r="Z17" s="36">
        <f t="shared" si="13"/>
        <v>5.6101335684991334</v>
      </c>
    </row>
    <row r="18" spans="1:26" s="2" customFormat="1" ht="14.4">
      <c r="A18" s="2">
        <v>15</v>
      </c>
      <c r="B18" s="1" t="s">
        <v>61</v>
      </c>
      <c r="C18" s="1">
        <v>5</v>
      </c>
      <c r="D18" s="64">
        <v>27173</v>
      </c>
      <c r="E18">
        <v>630</v>
      </c>
      <c r="F18" s="3">
        <f t="shared" si="5"/>
        <v>2.3184779008574689E-2</v>
      </c>
      <c r="G18" s="2">
        <v>0.5</v>
      </c>
      <c r="H18" s="3">
        <f t="shared" si="6"/>
        <v>0.10957283984972867</v>
      </c>
      <c r="I18" s="3">
        <f t="shared" si="7"/>
        <v>0.89042716015027135</v>
      </c>
      <c r="J18" s="5">
        <f t="shared" si="14"/>
        <v>71574.769508276775</v>
      </c>
      <c r="K18" s="5">
        <f t="shared" si="8"/>
        <v>7842.6507566116534</v>
      </c>
      <c r="L18" s="5">
        <f t="shared" si="9"/>
        <v>338267.22064985475</v>
      </c>
      <c r="M18" s="5">
        <f t="shared" si="0"/>
        <v>1351328.4806376011</v>
      </c>
      <c r="N18" s="33">
        <f t="shared" si="10"/>
        <v>18.879955743082569</v>
      </c>
      <c r="O18" s="4"/>
      <c r="Q18" s="27" t="s">
        <v>62</v>
      </c>
      <c r="R18" s="29">
        <f t="shared" si="1"/>
        <v>71574.769508276775</v>
      </c>
      <c r="S18" s="29">
        <f t="shared" si="2"/>
        <v>338267.22064985475</v>
      </c>
      <c r="T18" s="35">
        <f t="shared" si="3"/>
        <v>18.879955743082569</v>
      </c>
      <c r="U18" s="42">
        <v>0.77613843304153718</v>
      </c>
      <c r="V18" s="43">
        <f t="shared" si="15"/>
        <v>0.22386156695846282</v>
      </c>
      <c r="W18" s="29">
        <f t="shared" si="11"/>
        <v>262542.19058449415</v>
      </c>
      <c r="X18" s="29">
        <f t="shared" si="4"/>
        <v>968855.85527142475</v>
      </c>
      <c r="Y18" s="35">
        <f t="shared" si="12"/>
        <v>13.53627628740583</v>
      </c>
      <c r="Z18" s="36">
        <f t="shared" si="13"/>
        <v>5.3436794556767389</v>
      </c>
    </row>
    <row r="19" spans="1:26" s="2" customFormat="1" ht="14.4">
      <c r="A19" s="2">
        <v>16</v>
      </c>
      <c r="B19" s="1" t="s">
        <v>63</v>
      </c>
      <c r="C19" s="1">
        <v>5</v>
      </c>
      <c r="D19" s="64">
        <v>18189</v>
      </c>
      <c r="E19">
        <v>631</v>
      </c>
      <c r="F19" s="3">
        <f t="shared" si="5"/>
        <v>3.4691296937709608E-2</v>
      </c>
      <c r="G19" s="2">
        <v>0.5</v>
      </c>
      <c r="H19" s="3">
        <f t="shared" si="6"/>
        <v>0.15961348746616752</v>
      </c>
      <c r="I19" s="3">
        <f t="shared" si="7"/>
        <v>0.84038651253383245</v>
      </c>
      <c r="J19" s="5">
        <f t="shared" si="14"/>
        <v>63732.118751665119</v>
      </c>
      <c r="K19" s="5">
        <f t="shared" si="8"/>
        <v>10172.5057375612</v>
      </c>
      <c r="L19" s="5">
        <f t="shared" si="9"/>
        <v>293229.32941442257</v>
      </c>
      <c r="M19" s="5">
        <f t="shared" si="0"/>
        <v>1013061.2599877464</v>
      </c>
      <c r="N19" s="33">
        <f t="shared" si="10"/>
        <v>15.8956155833322</v>
      </c>
      <c r="O19" s="4"/>
      <c r="Q19" s="27" t="s">
        <v>64</v>
      </c>
      <c r="R19" s="29">
        <f t="shared" si="1"/>
        <v>63732.118751665119</v>
      </c>
      <c r="S19" s="29">
        <f t="shared" si="2"/>
        <v>293229.32941442257</v>
      </c>
      <c r="T19" s="35">
        <f t="shared" si="3"/>
        <v>15.8956155833322</v>
      </c>
      <c r="U19" s="42">
        <v>0.73716277889453141</v>
      </c>
      <c r="V19" s="43">
        <f t="shared" si="15"/>
        <v>0.26283722110546859</v>
      </c>
      <c r="W19" s="29">
        <f t="shared" si="11"/>
        <v>216157.74732451569</v>
      </c>
      <c r="X19" s="29">
        <f t="shared" si="4"/>
        <v>706313.6646869306</v>
      </c>
      <c r="Y19" s="35">
        <f t="shared" si="12"/>
        <v>11.082538577433954</v>
      </c>
      <c r="Z19" s="36">
        <f t="shared" si="13"/>
        <v>4.8130770058982453</v>
      </c>
    </row>
    <row r="20" spans="1:26" s="2" customFormat="1" ht="14.4">
      <c r="A20" s="2">
        <v>17</v>
      </c>
      <c r="B20" s="1" t="s">
        <v>65</v>
      </c>
      <c r="C20" s="1">
        <v>5</v>
      </c>
      <c r="D20" s="64">
        <v>11262</v>
      </c>
      <c r="E20">
        <v>630</v>
      </c>
      <c r="F20" s="3">
        <f t="shared" si="5"/>
        <v>5.5940330314331377E-2</v>
      </c>
      <c r="G20" s="2">
        <v>0.5</v>
      </c>
      <c r="H20" s="3">
        <f t="shared" si="6"/>
        <v>0.24538443561579809</v>
      </c>
      <c r="I20" s="3">
        <f t="shared" si="7"/>
        <v>0.75461556438420185</v>
      </c>
      <c r="J20" s="5">
        <f t="shared" si="14"/>
        <v>53559.613014103918</v>
      </c>
      <c r="K20" s="5">
        <f t="shared" si="8"/>
        <v>13142.695411266444</v>
      </c>
      <c r="L20" s="5">
        <f t="shared" si="9"/>
        <v>234941.32654235346</v>
      </c>
      <c r="M20" s="5">
        <f t="shared" si="0"/>
        <v>719831.93057332386</v>
      </c>
      <c r="N20" s="33">
        <f t="shared" si="10"/>
        <v>13.439826952890224</v>
      </c>
      <c r="O20" s="4"/>
      <c r="Q20" s="27" t="s">
        <v>66</v>
      </c>
      <c r="R20" s="29">
        <f t="shared" si="1"/>
        <v>53559.613014103918</v>
      </c>
      <c r="S20" s="29">
        <f t="shared" si="2"/>
        <v>234941.32654235346</v>
      </c>
      <c r="T20" s="35">
        <f t="shared" si="3"/>
        <v>13.439826952890224</v>
      </c>
      <c r="U20" s="42">
        <v>0.7271372759570951</v>
      </c>
      <c r="V20" s="43">
        <f t="shared" si="15"/>
        <v>0.2728627240429049</v>
      </c>
      <c r="W20" s="29">
        <f t="shared" si="11"/>
        <v>170834.59619175325</v>
      </c>
      <c r="X20" s="29">
        <f t="shared" si="4"/>
        <v>490155.91736241488</v>
      </c>
      <c r="Y20" s="35">
        <f t="shared" si="12"/>
        <v>9.1515955732044123</v>
      </c>
      <c r="Z20" s="36">
        <f t="shared" si="13"/>
        <v>4.2882313796858114</v>
      </c>
    </row>
    <row r="21" spans="1:26" s="2" customFormat="1" ht="14.4">
      <c r="A21" s="2">
        <v>18</v>
      </c>
      <c r="B21" s="1" t="s">
        <v>67</v>
      </c>
      <c r="C21" s="1">
        <v>5</v>
      </c>
      <c r="D21" s="64">
        <v>6392</v>
      </c>
      <c r="E21">
        <v>475</v>
      </c>
      <c r="F21" s="3">
        <f t="shared" si="5"/>
        <v>7.43116395494368E-2</v>
      </c>
      <c r="G21" s="2">
        <v>0.5</v>
      </c>
      <c r="H21" s="3">
        <f t="shared" si="6"/>
        <v>0.31334520746751104</v>
      </c>
      <c r="I21" s="3">
        <f t="shared" si="7"/>
        <v>0.68665479253248896</v>
      </c>
      <c r="J21" s="5">
        <f t="shared" si="14"/>
        <v>40416.917602837471</v>
      </c>
      <c r="K21" s="5">
        <f t="shared" si="8"/>
        <v>12664.447431458406</v>
      </c>
      <c r="L21" s="5">
        <f t="shared" si="9"/>
        <v>170423.46943554134</v>
      </c>
      <c r="M21" s="5">
        <f>L21+M22</f>
        <v>484890.60403097037</v>
      </c>
      <c r="N21" s="33">
        <f t="shared" si="10"/>
        <v>11.997218808119316</v>
      </c>
      <c r="O21" s="4"/>
      <c r="Q21" s="27" t="s">
        <v>68</v>
      </c>
      <c r="R21" s="29">
        <f t="shared" si="1"/>
        <v>40416.917602837471</v>
      </c>
      <c r="S21" s="29">
        <f t="shared" si="2"/>
        <v>170423.46943554134</v>
      </c>
      <c r="T21" s="35">
        <f t="shared" si="3"/>
        <v>11.997218808119316</v>
      </c>
      <c r="U21" s="42">
        <v>0.68635947845240242</v>
      </c>
      <c r="V21" s="43">
        <f t="shared" si="15"/>
        <v>0.31364052154759758</v>
      </c>
      <c r="W21" s="29">
        <f t="shared" si="11"/>
        <v>116971.7635978271</v>
      </c>
      <c r="X21" s="29">
        <f>X22+W21</f>
        <v>319321.3211706616</v>
      </c>
      <c r="Y21" s="35">
        <f t="shared" si="12"/>
        <v>7.9006846664685693</v>
      </c>
      <c r="Z21" s="36">
        <f t="shared" si="13"/>
        <v>4.0965341416507464</v>
      </c>
    </row>
    <row r="22" spans="1:26" s="2" customFormat="1" ht="14.4">
      <c r="A22" s="12">
        <v>19</v>
      </c>
      <c r="B22" s="13" t="s">
        <v>69</v>
      </c>
      <c r="C22" s="12"/>
      <c r="D22" s="64">
        <v>5167</v>
      </c>
      <c r="E22">
        <v>456</v>
      </c>
      <c r="F22" s="17">
        <f t="shared" si="5"/>
        <v>8.8252370814786138E-2</v>
      </c>
      <c r="G22" s="12"/>
      <c r="H22" s="17">
        <v>1</v>
      </c>
      <c r="I22" s="17">
        <f t="shared" si="7"/>
        <v>0</v>
      </c>
      <c r="J22" s="21">
        <f t="shared" si="14"/>
        <v>27752.470171379064</v>
      </c>
      <c r="K22" s="21">
        <f t="shared" si="8"/>
        <v>27752.470171379064</v>
      </c>
      <c r="L22" s="21">
        <f>K22/F22</f>
        <v>314467.134595429</v>
      </c>
      <c r="M22" s="21">
        <f>L22</f>
        <v>314467.134595429</v>
      </c>
      <c r="N22" s="34">
        <f t="shared" si="10"/>
        <v>11.331140350877194</v>
      </c>
      <c r="O22" s="4"/>
      <c r="Q22" s="30" t="s">
        <v>69</v>
      </c>
      <c r="R22" s="31">
        <f t="shared" si="1"/>
        <v>27752.470171379064</v>
      </c>
      <c r="S22" s="31">
        <f t="shared" si="2"/>
        <v>314467.134595429</v>
      </c>
      <c r="T22" s="38">
        <f t="shared" si="3"/>
        <v>11.331140350877194</v>
      </c>
      <c r="U22" s="44">
        <v>0.64346806172022719</v>
      </c>
      <c r="V22" s="45">
        <f t="shared" si="15"/>
        <v>0.35653193827977281</v>
      </c>
      <c r="W22" s="31">
        <f t="shared" si="11"/>
        <v>202349.55757283451</v>
      </c>
      <c r="X22" s="31">
        <f>W22</f>
        <v>202349.55757283451</v>
      </c>
      <c r="Y22" s="38">
        <f t="shared" si="12"/>
        <v>7.2912269186588032</v>
      </c>
      <c r="Z22" s="37">
        <f t="shared" si="13"/>
        <v>4.0399134322183903</v>
      </c>
    </row>
    <row r="23" spans="1:26" s="2" customFormat="1" ht="13.2">
      <c r="B23" s="2" t="s">
        <v>70</v>
      </c>
      <c r="D23" s="25">
        <f>SUM(D4:D22)</f>
        <v>787877</v>
      </c>
      <c r="E23" s="25">
        <f>SUM(E4:E22)</f>
        <v>6365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4">
        <v>7561</v>
      </c>
      <c r="E29">
        <v>36</v>
      </c>
      <c r="F29" s="3">
        <f>E29/D29</f>
        <v>4.7612749636291498E-3</v>
      </c>
      <c r="G29" s="2">
        <v>0.3</v>
      </c>
      <c r="H29" s="18">
        <f>C29*F29/(1+(1-G29)*C29*F29)</f>
        <v>4.7454588595080543E-3</v>
      </c>
      <c r="I29" s="18">
        <f>1-H29</f>
        <v>0.99525454114049194</v>
      </c>
      <c r="J29" s="19">
        <v>100000</v>
      </c>
      <c r="K29" s="20">
        <f>J29*H29</f>
        <v>474.54588595080543</v>
      </c>
      <c r="L29" s="20">
        <f>C29*(J30+G29*K29)</f>
        <v>99667.817879834431</v>
      </c>
      <c r="M29" s="5">
        <f t="shared" ref="M29:M45" si="16">L29+M30</f>
        <v>8009459.1779138567</v>
      </c>
      <c r="N29" s="32">
        <f>M29/J29</f>
        <v>80.094591779138568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99667.817879834431</v>
      </c>
      <c r="T29" s="35">
        <f t="shared" ref="T29:T47" si="19">N29</f>
        <v>80.094591779138568</v>
      </c>
      <c r="U29" s="42">
        <v>0.95864674002964168</v>
      </c>
      <c r="V29" s="43">
        <f>1-U29</f>
        <v>4.1353259970358325E-2</v>
      </c>
      <c r="W29" s="29">
        <f>S29*U29</f>
        <v>95546.228696371312</v>
      </c>
      <c r="X29" s="29">
        <f t="shared" ref="X29:X45" si="20">X30+W29</f>
        <v>7060477.5862832228</v>
      </c>
      <c r="Y29" s="40">
        <f>X29/R29</f>
        <v>70.604775862832227</v>
      </c>
      <c r="Z29" s="36">
        <f>T29-Y29</f>
        <v>9.4898159163063411</v>
      </c>
    </row>
    <row r="30" spans="1:26" s="2" customFormat="1" ht="14.4">
      <c r="A30" s="2">
        <v>2</v>
      </c>
      <c r="B30" s="1" t="s">
        <v>35</v>
      </c>
      <c r="C30" s="1">
        <v>4</v>
      </c>
      <c r="D30" s="64">
        <v>33349</v>
      </c>
      <c r="E30">
        <v>18</v>
      </c>
      <c r="F30" s="3">
        <f t="shared" ref="F30:F47" si="21">E30/D30</f>
        <v>5.3974631922996193E-4</v>
      </c>
      <c r="G30" s="2">
        <v>0.4</v>
      </c>
      <c r="H30" s="3">
        <f t="shared" ref="H30:H46" si="22">C30*F30/(1+(1-G30)*C30*F30)</f>
        <v>2.1561921646372504E-3</v>
      </c>
      <c r="I30" s="3">
        <f t="shared" ref="I30:I47" si="23">1-H30</f>
        <v>0.99784380783536275</v>
      </c>
      <c r="J30" s="5">
        <f>I29*J29</f>
        <v>99525.454114049193</v>
      </c>
      <c r="K30" s="5">
        <f t="shared" ref="K30:K47" si="24">J30*H30</f>
        <v>214.59600434267708</v>
      </c>
      <c r="L30" s="5">
        <f t="shared" ref="L30:L46" si="25">C30*(J31+G30*K30)</f>
        <v>397586.78604577435</v>
      </c>
      <c r="M30" s="5">
        <f t="shared" si="16"/>
        <v>7909791.3600340225</v>
      </c>
      <c r="N30" s="33">
        <f t="shared" ref="N30:N47" si="26">M30/J30</f>
        <v>79.475059224245854</v>
      </c>
      <c r="O30" s="4"/>
      <c r="Q30" s="27" t="s">
        <v>36</v>
      </c>
      <c r="R30" s="29">
        <f t="shared" si="17"/>
        <v>99525.454114049193</v>
      </c>
      <c r="S30" s="29">
        <f t="shared" si="18"/>
        <v>397586.78604577435</v>
      </c>
      <c r="T30" s="35">
        <f t="shared" si="19"/>
        <v>79.475059224245854</v>
      </c>
      <c r="U30" s="42">
        <v>0.95864674002964168</v>
      </c>
      <c r="V30" s="43">
        <f>1-U30</f>
        <v>4.1353259970358325E-2</v>
      </c>
      <c r="W30" s="29">
        <f t="shared" ref="W30:W47" si="27">S30*U30</f>
        <v>381145.2763216442</v>
      </c>
      <c r="X30" s="29">
        <f t="shared" si="20"/>
        <v>6964931.3575868513</v>
      </c>
      <c r="Y30" s="35">
        <f t="shared" ref="Y30:Y47" si="28">X30/R30</f>
        <v>69.981407465928555</v>
      </c>
      <c r="Z30" s="36">
        <f t="shared" ref="Z30:Z47" si="29">T30-Y30</f>
        <v>9.4936517583172986</v>
      </c>
    </row>
    <row r="31" spans="1:26" s="2" customFormat="1" ht="14.4">
      <c r="A31" s="2">
        <v>3</v>
      </c>
      <c r="B31" s="1" t="s">
        <v>37</v>
      </c>
      <c r="C31" s="1">
        <v>5</v>
      </c>
      <c r="D31" s="64">
        <v>46328</v>
      </c>
      <c r="E31">
        <v>10</v>
      </c>
      <c r="F31" s="3">
        <f t="shared" si="21"/>
        <v>2.1585218442410638E-4</v>
      </c>
      <c r="G31" s="2">
        <v>0.5</v>
      </c>
      <c r="H31" s="3">
        <f t="shared" si="22"/>
        <v>1.0786788341639161E-3</v>
      </c>
      <c r="I31" s="3">
        <f t="shared" si="23"/>
        <v>0.9989213211658361</v>
      </c>
      <c r="J31" s="5">
        <f t="shared" ref="J31:J47" si="30">I30*J30</f>
        <v>99310.858109706518</v>
      </c>
      <c r="K31" s="5">
        <f t="shared" si="24"/>
        <v>107.12452064559632</v>
      </c>
      <c r="L31" s="5">
        <f t="shared" si="25"/>
        <v>496286.47924691858</v>
      </c>
      <c r="M31" s="5">
        <f t="shared" si="16"/>
        <v>7512204.5739882477</v>
      </c>
      <c r="N31" s="33">
        <f t="shared" si="26"/>
        <v>75.643335653083184</v>
      </c>
      <c r="O31" s="4"/>
      <c r="Q31" s="27" t="s">
        <v>38</v>
      </c>
      <c r="R31" s="29">
        <f t="shared" si="17"/>
        <v>99310.858109706518</v>
      </c>
      <c r="S31" s="29">
        <f t="shared" si="18"/>
        <v>496286.47924691858</v>
      </c>
      <c r="T31" s="35">
        <f t="shared" si="19"/>
        <v>75.643335653083184</v>
      </c>
      <c r="U31" s="42">
        <v>0.95864674002964168</v>
      </c>
      <c r="V31" s="43">
        <f>1-U31</f>
        <v>4.1353259970358325E-2</v>
      </c>
      <c r="W31" s="29">
        <f t="shared" si="27"/>
        <v>475763.41545084689</v>
      </c>
      <c r="X31" s="29">
        <f t="shared" si="20"/>
        <v>6583786.0812652074</v>
      </c>
      <c r="Y31" s="35">
        <f t="shared" si="28"/>
        <v>66.29472553738529</v>
      </c>
      <c r="Z31" s="36">
        <f t="shared" si="29"/>
        <v>9.3486101156978947</v>
      </c>
    </row>
    <row r="32" spans="1:26" s="2" customFormat="1" ht="14.4">
      <c r="A32" s="2">
        <v>4</v>
      </c>
      <c r="B32" s="1" t="s">
        <v>39</v>
      </c>
      <c r="C32" s="1">
        <v>5</v>
      </c>
      <c r="D32" s="64">
        <v>47727</v>
      </c>
      <c r="E32">
        <v>16</v>
      </c>
      <c r="F32" s="3">
        <f t="shared" si="21"/>
        <v>3.3524001089530034E-4</v>
      </c>
      <c r="G32" s="2">
        <v>0.5</v>
      </c>
      <c r="H32" s="3">
        <f t="shared" si="22"/>
        <v>1.6747964075617058E-3</v>
      </c>
      <c r="I32" s="3">
        <f t="shared" si="23"/>
        <v>0.99832520359243826</v>
      </c>
      <c r="J32" s="5">
        <f t="shared" si="30"/>
        <v>99203.733589060925</v>
      </c>
      <c r="K32" s="5">
        <f t="shared" si="24"/>
        <v>166.14605663166776</v>
      </c>
      <c r="L32" s="5">
        <f t="shared" si="25"/>
        <v>495603.30280372547</v>
      </c>
      <c r="M32" s="5">
        <f t="shared" si="16"/>
        <v>7015918.0947413296</v>
      </c>
      <c r="N32" s="33">
        <f t="shared" si="26"/>
        <v>70.722319018797151</v>
      </c>
      <c r="O32" s="4"/>
      <c r="Q32" s="27" t="s">
        <v>40</v>
      </c>
      <c r="R32" s="29">
        <f t="shared" si="17"/>
        <v>99203.733589060925</v>
      </c>
      <c r="S32" s="29">
        <f t="shared" si="18"/>
        <v>495603.30280372547</v>
      </c>
      <c r="T32" s="35">
        <f t="shared" si="19"/>
        <v>70.722319018797151</v>
      </c>
      <c r="U32" s="42">
        <v>0.95864674002964168</v>
      </c>
      <c r="V32" s="43">
        <f>1-U32</f>
        <v>4.1353259970358325E-2</v>
      </c>
      <c r="W32" s="29">
        <f t="shared" si="27"/>
        <v>475108.49058071477</v>
      </c>
      <c r="X32" s="29">
        <f t="shared" si="20"/>
        <v>6108022.6658143606</v>
      </c>
      <c r="Y32" s="35">
        <f t="shared" si="28"/>
        <v>61.570491803424268</v>
      </c>
      <c r="Z32" s="36">
        <f t="shared" si="29"/>
        <v>9.151827215372883</v>
      </c>
    </row>
    <row r="33" spans="1:26" s="2" customFormat="1" ht="14.4">
      <c r="A33" s="2">
        <v>5</v>
      </c>
      <c r="B33" s="1" t="s">
        <v>41</v>
      </c>
      <c r="C33" s="1">
        <v>5</v>
      </c>
      <c r="D33" s="64">
        <v>51134</v>
      </c>
      <c r="E33">
        <v>29</v>
      </c>
      <c r="F33" s="3">
        <f t="shared" si="21"/>
        <v>5.6713732545859898E-4</v>
      </c>
      <c r="G33" s="2">
        <v>0.5</v>
      </c>
      <c r="H33" s="3">
        <f t="shared" si="22"/>
        <v>2.8316717604210404E-3</v>
      </c>
      <c r="I33" s="3">
        <f t="shared" si="23"/>
        <v>0.9971683282395789</v>
      </c>
      <c r="J33" s="5">
        <f t="shared" si="30"/>
        <v>99037.587532429257</v>
      </c>
      <c r="K33" s="5">
        <f t="shared" si="24"/>
        <v>280.44193983580686</v>
      </c>
      <c r="L33" s="5">
        <f t="shared" si="25"/>
        <v>494486.83281255676</v>
      </c>
      <c r="M33" s="5">
        <f t="shared" si="16"/>
        <v>6520314.7919376045</v>
      </c>
      <c r="N33" s="33">
        <f t="shared" si="26"/>
        <v>65.836769194348221</v>
      </c>
      <c r="O33" s="4"/>
      <c r="Q33" s="27" t="s">
        <v>42</v>
      </c>
      <c r="R33" s="29">
        <f t="shared" si="17"/>
        <v>99037.587532429257</v>
      </c>
      <c r="S33" s="29">
        <f t="shared" si="18"/>
        <v>494486.83281255676</v>
      </c>
      <c r="T33" s="35">
        <f t="shared" si="19"/>
        <v>65.836769194348221</v>
      </c>
      <c r="U33" s="42">
        <v>0.95864674002964168</v>
      </c>
      <c r="V33" s="43">
        <f>1-U33</f>
        <v>4.1353259970358325E-2</v>
      </c>
      <c r="W33" s="29">
        <f t="shared" si="27"/>
        <v>474038.19026334002</v>
      </c>
      <c r="X33" s="29">
        <f t="shared" si="20"/>
        <v>5632914.1752336454</v>
      </c>
      <c r="Y33" s="35">
        <f t="shared" si="28"/>
        <v>56.876528554264127</v>
      </c>
      <c r="Z33" s="36">
        <f t="shared" si="29"/>
        <v>8.9602406400840948</v>
      </c>
    </row>
    <row r="34" spans="1:26" s="2" customFormat="1" ht="14.4">
      <c r="A34" s="2">
        <v>6</v>
      </c>
      <c r="B34" s="1" t="s">
        <v>43</v>
      </c>
      <c r="C34" s="1">
        <v>5</v>
      </c>
      <c r="D34" s="64">
        <v>57782</v>
      </c>
      <c r="E34">
        <v>32</v>
      </c>
      <c r="F34" s="3">
        <f t="shared" si="21"/>
        <v>5.5380568343082624E-4</v>
      </c>
      <c r="G34" s="2">
        <v>0.5</v>
      </c>
      <c r="H34" s="3">
        <f t="shared" si="22"/>
        <v>2.7651999585220008E-3</v>
      </c>
      <c r="I34" s="3">
        <f t="shared" si="23"/>
        <v>0.99723480004147802</v>
      </c>
      <c r="J34" s="5">
        <f t="shared" si="30"/>
        <v>98757.145592593442</v>
      </c>
      <c r="K34" s="5">
        <f t="shared" si="24"/>
        <v>273.0832548963906</v>
      </c>
      <c r="L34" s="5">
        <f t="shared" si="25"/>
        <v>493103.01982572622</v>
      </c>
      <c r="M34" s="5">
        <f t="shared" si="16"/>
        <v>6025827.9591250475</v>
      </c>
      <c r="N34" s="33">
        <f t="shared" si="26"/>
        <v>61.016627434571888</v>
      </c>
      <c r="O34" s="4"/>
      <c r="Q34" s="27" t="s">
        <v>44</v>
      </c>
      <c r="R34" s="29">
        <f t="shared" si="17"/>
        <v>98757.145592593442</v>
      </c>
      <c r="S34" s="29">
        <f t="shared" si="18"/>
        <v>493103.01982572622</v>
      </c>
      <c r="T34" s="35">
        <f t="shared" si="19"/>
        <v>61.016627434571888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477905.69188820536</v>
      </c>
      <c r="X34" s="29">
        <f t="shared" si="20"/>
        <v>5158875.9849703051</v>
      </c>
      <c r="Y34" s="35">
        <f t="shared" si="28"/>
        <v>52.238002161913528</v>
      </c>
      <c r="Z34" s="36">
        <f t="shared" si="29"/>
        <v>8.7786252726583598</v>
      </c>
    </row>
    <row r="35" spans="1:26" s="2" customFormat="1" ht="14.4">
      <c r="A35" s="2">
        <v>7</v>
      </c>
      <c r="B35" s="1" t="s">
        <v>45</v>
      </c>
      <c r="C35" s="1">
        <v>5</v>
      </c>
      <c r="D35" s="64">
        <v>56640</v>
      </c>
      <c r="E35">
        <v>28</v>
      </c>
      <c r="F35" s="3">
        <f t="shared" si="21"/>
        <v>4.9435028248587568E-4</v>
      </c>
      <c r="G35" s="2">
        <v>0.5</v>
      </c>
      <c r="H35" s="3">
        <f t="shared" si="22"/>
        <v>2.468700405572209E-3</v>
      </c>
      <c r="I35" s="3">
        <f t="shared" si="23"/>
        <v>0.99753129959442777</v>
      </c>
      <c r="J35" s="5">
        <f t="shared" si="30"/>
        <v>98484.062337697047</v>
      </c>
      <c r="K35" s="5">
        <f t="shared" si="24"/>
        <v>243.1276446354714</v>
      </c>
      <c r="L35" s="5">
        <f t="shared" si="25"/>
        <v>491812.49257689656</v>
      </c>
      <c r="M35" s="5">
        <f t="shared" si="16"/>
        <v>5532724.9392993217</v>
      </c>
      <c r="N35" s="33">
        <f t="shared" si="26"/>
        <v>56.178886288502987</v>
      </c>
      <c r="O35" s="4"/>
      <c r="Q35" s="27" t="s">
        <v>46</v>
      </c>
      <c r="R35" s="29">
        <f t="shared" si="17"/>
        <v>98484.062337697047</v>
      </c>
      <c r="S35" s="29">
        <f t="shared" si="18"/>
        <v>491812.49257689656</v>
      </c>
      <c r="T35" s="35">
        <f t="shared" si="19"/>
        <v>56.178886288502987</v>
      </c>
      <c r="U35" s="42">
        <v>0.96192878092594225</v>
      </c>
      <c r="V35" s="43">
        <f t="shared" si="31"/>
        <v>3.8071219074057749E-2</v>
      </c>
      <c r="W35" s="29">
        <f t="shared" si="27"/>
        <v>473088.59142864315</v>
      </c>
      <c r="X35" s="29">
        <f t="shared" si="20"/>
        <v>4680970.2930820994</v>
      </c>
      <c r="Y35" s="35">
        <f t="shared" si="28"/>
        <v>47.530231612819549</v>
      </c>
      <c r="Z35" s="36">
        <f t="shared" si="29"/>
        <v>8.6486546756834386</v>
      </c>
    </row>
    <row r="36" spans="1:26" s="2" customFormat="1" ht="14.4">
      <c r="A36" s="2">
        <v>8</v>
      </c>
      <c r="B36" s="1" t="s">
        <v>47</v>
      </c>
      <c r="C36" s="1">
        <v>5</v>
      </c>
      <c r="D36" s="64">
        <v>56256</v>
      </c>
      <c r="E36">
        <v>46</v>
      </c>
      <c r="F36" s="3">
        <f t="shared" si="21"/>
        <v>8.1769055745164955E-4</v>
      </c>
      <c r="G36" s="2">
        <v>0.5</v>
      </c>
      <c r="H36" s="3">
        <f t="shared" si="22"/>
        <v>4.0801121143850556E-3</v>
      </c>
      <c r="I36" s="3">
        <f t="shared" si="23"/>
        <v>0.99591988788561492</v>
      </c>
      <c r="J36" s="5">
        <f t="shared" si="30"/>
        <v>98240.934693061572</v>
      </c>
      <c r="K36" s="5">
        <f t="shared" si="24"/>
        <v>400.83402776967159</v>
      </c>
      <c r="L36" s="5">
        <f t="shared" si="25"/>
        <v>490202.58839588374</v>
      </c>
      <c r="M36" s="5">
        <f t="shared" si="16"/>
        <v>5040912.4467224255</v>
      </c>
      <c r="N36" s="33">
        <f t="shared" si="26"/>
        <v>51.311731331465523</v>
      </c>
      <c r="O36" s="4"/>
      <c r="Q36" s="27" t="s">
        <v>48</v>
      </c>
      <c r="R36" s="29">
        <f t="shared" si="17"/>
        <v>98240.934693061572</v>
      </c>
      <c r="S36" s="29">
        <f t="shared" si="18"/>
        <v>490202.58839588374</v>
      </c>
      <c r="T36" s="35">
        <f t="shared" si="19"/>
        <v>51.311731331465523</v>
      </c>
      <c r="U36" s="42">
        <v>0.95558309086652893</v>
      </c>
      <c r="V36" s="43">
        <f t="shared" si="31"/>
        <v>4.4416909133471072E-2</v>
      </c>
      <c r="W36" s="29">
        <f t="shared" si="27"/>
        <v>468429.30457011145</v>
      </c>
      <c r="X36" s="29">
        <f t="shared" si="20"/>
        <v>4207881.7016534563</v>
      </c>
      <c r="Y36" s="35">
        <f t="shared" si="28"/>
        <v>42.832264521915675</v>
      </c>
      <c r="Z36" s="36">
        <f t="shared" si="29"/>
        <v>8.479466809549848</v>
      </c>
    </row>
    <row r="37" spans="1:26" s="2" customFormat="1" ht="14.4">
      <c r="A37" s="2">
        <v>9</v>
      </c>
      <c r="B37" s="1" t="s">
        <v>49</v>
      </c>
      <c r="C37" s="1">
        <v>5</v>
      </c>
      <c r="D37" s="64">
        <v>63305</v>
      </c>
      <c r="E37">
        <v>82</v>
      </c>
      <c r="F37" s="3">
        <f t="shared" si="21"/>
        <v>1.2953163257246663E-3</v>
      </c>
      <c r="G37" s="2">
        <v>0.5</v>
      </c>
      <c r="H37" s="3">
        <f t="shared" si="22"/>
        <v>6.4556762714533152E-3</v>
      </c>
      <c r="I37" s="3">
        <f t="shared" si="23"/>
        <v>0.99354432372854673</v>
      </c>
      <c r="J37" s="5">
        <f t="shared" si="30"/>
        <v>97840.100665291902</v>
      </c>
      <c r="K37" s="5">
        <f t="shared" si="24"/>
        <v>631.6240162615286</v>
      </c>
      <c r="L37" s="5">
        <f t="shared" si="25"/>
        <v>487621.44328580576</v>
      </c>
      <c r="M37" s="5">
        <f t="shared" si="16"/>
        <v>4550709.8583265422</v>
      </c>
      <c r="N37" s="33">
        <f t="shared" si="26"/>
        <v>46.511704581073424</v>
      </c>
      <c r="O37" s="4"/>
      <c r="Q37" s="27" t="s">
        <v>50</v>
      </c>
      <c r="R37" s="29">
        <f t="shared" si="17"/>
        <v>97840.100665291902</v>
      </c>
      <c r="S37" s="29">
        <f t="shared" si="18"/>
        <v>487621.44328580576</v>
      </c>
      <c r="T37" s="35">
        <f t="shared" si="19"/>
        <v>46.511704581073424</v>
      </c>
      <c r="U37" s="42">
        <v>0.95343645724036619</v>
      </c>
      <c r="V37" s="43">
        <f t="shared" si="31"/>
        <v>4.6563542759633814E-2</v>
      </c>
      <c r="W37" s="29">
        <f t="shared" si="27"/>
        <v>464916.06136085279</v>
      </c>
      <c r="X37" s="29">
        <f t="shared" si="20"/>
        <v>3739452.3970833449</v>
      </c>
      <c r="Y37" s="35">
        <f t="shared" si="28"/>
        <v>38.220038324325742</v>
      </c>
      <c r="Z37" s="36">
        <f t="shared" si="29"/>
        <v>8.291666256747682</v>
      </c>
    </row>
    <row r="38" spans="1:26" s="2" customFormat="1" ht="14.4">
      <c r="A38" s="2">
        <v>10</v>
      </c>
      <c r="B38" s="1" t="s">
        <v>51</v>
      </c>
      <c r="C38" s="1">
        <v>5</v>
      </c>
      <c r="D38" s="64">
        <v>69401</v>
      </c>
      <c r="E38">
        <v>137</v>
      </c>
      <c r="F38" s="3">
        <f t="shared" si="21"/>
        <v>1.9740349562686415E-3</v>
      </c>
      <c r="G38" s="2">
        <v>0.5</v>
      </c>
      <c r="H38" s="3">
        <f t="shared" si="22"/>
        <v>9.8217038146924084E-3</v>
      </c>
      <c r="I38" s="3">
        <f t="shared" si="23"/>
        <v>0.99017829618530762</v>
      </c>
      <c r="J38" s="5">
        <f t="shared" si="30"/>
        <v>97208.476649030374</v>
      </c>
      <c r="K38" s="5">
        <f t="shared" si="24"/>
        <v>954.75286592421958</v>
      </c>
      <c r="L38" s="5">
        <f t="shared" si="25"/>
        <v>483655.50108034129</v>
      </c>
      <c r="M38" s="5">
        <f t="shared" si="16"/>
        <v>4063088.4150407366</v>
      </c>
      <c r="N38" s="33">
        <f t="shared" si="26"/>
        <v>41.797676037146957</v>
      </c>
      <c r="O38" s="4"/>
      <c r="Q38" s="27" t="s">
        <v>52</v>
      </c>
      <c r="R38" s="29">
        <f t="shared" si="17"/>
        <v>97208.476649030374</v>
      </c>
      <c r="S38" s="29">
        <f t="shared" si="18"/>
        <v>483655.50108034129</v>
      </c>
      <c r="T38" s="35">
        <f t="shared" si="19"/>
        <v>41.797676037146957</v>
      </c>
      <c r="U38" s="42">
        <v>0.93748024841036759</v>
      </c>
      <c r="V38" s="43">
        <f t="shared" si="31"/>
        <v>6.2519751589632411E-2</v>
      </c>
      <c r="W38" s="29">
        <f t="shared" si="27"/>
        <v>453417.47929783916</v>
      </c>
      <c r="X38" s="29">
        <f t="shared" si="20"/>
        <v>3274536.3357224921</v>
      </c>
      <c r="Y38" s="35">
        <f t="shared" si="28"/>
        <v>33.685707755149302</v>
      </c>
      <c r="Z38" s="36">
        <f t="shared" si="29"/>
        <v>8.1119682819976546</v>
      </c>
    </row>
    <row r="39" spans="1:26" s="2" customFormat="1" ht="14.4">
      <c r="A39" s="2">
        <v>11</v>
      </c>
      <c r="B39" s="1" t="s">
        <v>53</v>
      </c>
      <c r="C39" s="1">
        <v>5</v>
      </c>
      <c r="D39" s="64">
        <v>70845</v>
      </c>
      <c r="E39">
        <v>203</v>
      </c>
      <c r="F39" s="3">
        <f t="shared" si="21"/>
        <v>2.8654104029924481E-3</v>
      </c>
      <c r="G39" s="2">
        <v>0.5</v>
      </c>
      <c r="H39" s="3">
        <f t="shared" si="22"/>
        <v>1.4225149784520512E-2</v>
      </c>
      <c r="I39" s="3">
        <f t="shared" si="23"/>
        <v>0.9857748502154795</v>
      </c>
      <c r="J39" s="5">
        <f t="shared" si="30"/>
        <v>96253.72378310615</v>
      </c>
      <c r="K39" s="5">
        <f t="shared" si="24"/>
        <v>1369.2236381325495</v>
      </c>
      <c r="L39" s="5">
        <f t="shared" si="25"/>
        <v>477845.55982019939</v>
      </c>
      <c r="M39" s="5">
        <f t="shared" si="16"/>
        <v>3579432.9139603954</v>
      </c>
      <c r="N39" s="33">
        <f t="shared" si="26"/>
        <v>37.187474658394827</v>
      </c>
      <c r="O39" s="4"/>
      <c r="Q39" s="27" t="s">
        <v>54</v>
      </c>
      <c r="R39" s="29">
        <f t="shared" si="17"/>
        <v>96253.72378310615</v>
      </c>
      <c r="S39" s="29">
        <f t="shared" si="18"/>
        <v>477845.55982019939</v>
      </c>
      <c r="T39" s="35">
        <f t="shared" si="19"/>
        <v>37.187474658394827</v>
      </c>
      <c r="U39" s="42">
        <v>0.91788799906018037</v>
      </c>
      <c r="V39" s="43">
        <f t="shared" si="31"/>
        <v>8.2112000939819629E-2</v>
      </c>
      <c r="W39" s="29">
        <f t="shared" si="27"/>
        <v>438608.70476315456</v>
      </c>
      <c r="X39" s="29">
        <f t="shared" si="20"/>
        <v>2821118.856424653</v>
      </c>
      <c r="Y39" s="35">
        <f t="shared" si="28"/>
        <v>29.309191847804627</v>
      </c>
      <c r="Z39" s="36">
        <f t="shared" si="29"/>
        <v>7.8782828105901999</v>
      </c>
    </row>
    <row r="40" spans="1:26" s="2" customFormat="1" ht="14.4">
      <c r="A40" s="2">
        <v>12</v>
      </c>
      <c r="B40" s="1" t="s">
        <v>55</v>
      </c>
      <c r="C40" s="1">
        <v>5</v>
      </c>
      <c r="D40" s="64">
        <v>61982</v>
      </c>
      <c r="E40">
        <v>220</v>
      </c>
      <c r="F40" s="3">
        <f t="shared" si="21"/>
        <v>3.5494175728437286E-3</v>
      </c>
      <c r="G40" s="2">
        <v>0.5</v>
      </c>
      <c r="H40" s="3">
        <f t="shared" si="22"/>
        <v>1.7590993411373376E-2</v>
      </c>
      <c r="I40" s="3">
        <f t="shared" si="23"/>
        <v>0.98240900658862662</v>
      </c>
      <c r="J40" s="5">
        <f t="shared" si="30"/>
        <v>94884.500144973601</v>
      </c>
      <c r="K40" s="5">
        <f t="shared" si="24"/>
        <v>1669.1126168916867</v>
      </c>
      <c r="L40" s="5">
        <f t="shared" si="25"/>
        <v>470249.7191826388</v>
      </c>
      <c r="M40" s="5">
        <f t="shared" si="16"/>
        <v>3101587.354140196</v>
      </c>
      <c r="N40" s="33">
        <f t="shared" si="26"/>
        <v>32.688029650799599</v>
      </c>
      <c r="O40" s="4"/>
      <c r="Q40" s="27" t="s">
        <v>56</v>
      </c>
      <c r="R40" s="29">
        <f t="shared" si="17"/>
        <v>94884.500144973601</v>
      </c>
      <c r="S40" s="29">
        <f t="shared" si="18"/>
        <v>470249.7191826388</v>
      </c>
      <c r="T40" s="35">
        <f t="shared" si="19"/>
        <v>32.688029650799599</v>
      </c>
      <c r="U40" s="42">
        <v>0.89571782863194893</v>
      </c>
      <c r="V40" s="43">
        <f t="shared" si="31"/>
        <v>0.10428217136805107</v>
      </c>
      <c r="W40" s="29">
        <f t="shared" si="27"/>
        <v>421211.05738105695</v>
      </c>
      <c r="X40" s="29">
        <f t="shared" si="20"/>
        <v>2382510.1516614985</v>
      </c>
      <c r="Y40" s="35">
        <f t="shared" si="28"/>
        <v>25.109582155370706</v>
      </c>
      <c r="Z40" s="36">
        <f t="shared" si="29"/>
        <v>7.5784474954288932</v>
      </c>
    </row>
    <row r="41" spans="1:26" s="2" customFormat="1" ht="14.4">
      <c r="A41" s="2">
        <v>13</v>
      </c>
      <c r="B41" s="1" t="s">
        <v>57</v>
      </c>
      <c r="C41" s="1">
        <v>5</v>
      </c>
      <c r="D41" s="64">
        <v>50520</v>
      </c>
      <c r="E41">
        <v>275</v>
      </c>
      <c r="F41" s="3">
        <f t="shared" si="21"/>
        <v>5.4433887569279495E-3</v>
      </c>
      <c r="G41" s="2">
        <v>0.5</v>
      </c>
      <c r="H41" s="3">
        <f t="shared" si="22"/>
        <v>2.6851535419616268E-2</v>
      </c>
      <c r="I41" s="3">
        <f t="shared" si="23"/>
        <v>0.97314846458038373</v>
      </c>
      <c r="J41" s="5">
        <f t="shared" si="30"/>
        <v>93215.387528081919</v>
      </c>
      <c r="K41" s="5">
        <f t="shared" si="24"/>
        <v>2502.9762798635484</v>
      </c>
      <c r="L41" s="5">
        <f t="shared" si="25"/>
        <v>459819.49694075069</v>
      </c>
      <c r="M41" s="5">
        <f t="shared" si="16"/>
        <v>2631337.6349575571</v>
      </c>
      <c r="N41" s="33">
        <f t="shared" si="26"/>
        <v>28.2285758256902</v>
      </c>
      <c r="O41" s="4"/>
      <c r="Q41" s="27" t="s">
        <v>58</v>
      </c>
      <c r="R41" s="29">
        <f t="shared" si="17"/>
        <v>93215.387528081919</v>
      </c>
      <c r="S41" s="29">
        <f t="shared" si="18"/>
        <v>459819.49694075069</v>
      </c>
      <c r="T41" s="35">
        <f t="shared" si="19"/>
        <v>28.2285758256902</v>
      </c>
      <c r="U41" s="42">
        <v>0.86473435856680392</v>
      </c>
      <c r="V41" s="43">
        <f t="shared" si="31"/>
        <v>0.13526564143319608</v>
      </c>
      <c r="W41" s="29">
        <f t="shared" si="27"/>
        <v>397621.71774357051</v>
      </c>
      <c r="X41" s="29">
        <f t="shared" si="20"/>
        <v>1961299.0942804415</v>
      </c>
      <c r="Y41" s="35">
        <f t="shared" si="28"/>
        <v>21.04050786346389</v>
      </c>
      <c r="Z41" s="36">
        <f t="shared" si="29"/>
        <v>7.1880679622263095</v>
      </c>
    </row>
    <row r="42" spans="1:26" s="2" customFormat="1" ht="14.4">
      <c r="A42" s="2">
        <v>14</v>
      </c>
      <c r="B42" s="1" t="s">
        <v>59</v>
      </c>
      <c r="C42" s="1">
        <v>5</v>
      </c>
      <c r="D42" s="64">
        <v>40397</v>
      </c>
      <c r="E42">
        <v>415</v>
      </c>
      <c r="F42" s="3">
        <f t="shared" si="21"/>
        <v>1.0273040077233458E-2</v>
      </c>
      <c r="G42" s="2">
        <v>0.5</v>
      </c>
      <c r="H42" s="3">
        <f t="shared" si="22"/>
        <v>5.0079040413182251E-2</v>
      </c>
      <c r="I42" s="3">
        <f t="shared" si="23"/>
        <v>0.94992095958681777</v>
      </c>
      <c r="J42" s="5">
        <f t="shared" si="30"/>
        <v>90712.41124821837</v>
      </c>
      <c r="K42" s="5">
        <f t="shared" si="24"/>
        <v>4542.7905088767357</v>
      </c>
      <c r="L42" s="5">
        <f t="shared" si="25"/>
        <v>442205.07996890001</v>
      </c>
      <c r="M42" s="5">
        <f t="shared" si="16"/>
        <v>2171518.1380168064</v>
      </c>
      <c r="N42" s="33">
        <f t="shared" si="26"/>
        <v>23.938489872955021</v>
      </c>
      <c r="O42" s="4"/>
      <c r="Q42" s="27" t="s">
        <v>60</v>
      </c>
      <c r="R42" s="29">
        <f t="shared" si="17"/>
        <v>90712.41124821837</v>
      </c>
      <c r="S42" s="29">
        <f t="shared" si="18"/>
        <v>442205.07996890001</v>
      </c>
      <c r="T42" s="35">
        <f t="shared" si="19"/>
        <v>23.938489872955021</v>
      </c>
      <c r="U42" s="42">
        <v>0.81758889711164551</v>
      </c>
      <c r="V42" s="43">
        <f t="shared" si="31"/>
        <v>0.18241110288835449</v>
      </c>
      <c r="W42" s="29">
        <f t="shared" si="27"/>
        <v>361541.96362893999</v>
      </c>
      <c r="X42" s="29">
        <f t="shared" si="20"/>
        <v>1563677.3765368711</v>
      </c>
      <c r="Y42" s="35">
        <f t="shared" si="28"/>
        <v>17.23774459327452</v>
      </c>
      <c r="Z42" s="36">
        <f t="shared" si="29"/>
        <v>6.7007452796805005</v>
      </c>
    </row>
    <row r="43" spans="1:26" s="2" customFormat="1" ht="14.4">
      <c r="A43" s="2">
        <v>15</v>
      </c>
      <c r="B43" s="1" t="s">
        <v>61</v>
      </c>
      <c r="C43" s="1">
        <v>5</v>
      </c>
      <c r="D43" s="64">
        <v>31108</v>
      </c>
      <c r="E43">
        <v>473</v>
      </c>
      <c r="F43" s="3">
        <f t="shared" si="21"/>
        <v>1.5205091937765204E-2</v>
      </c>
      <c r="G43" s="2">
        <v>0.5</v>
      </c>
      <c r="H43" s="3">
        <f t="shared" si="22"/>
        <v>7.3241355816726278E-2</v>
      </c>
      <c r="I43" s="3">
        <f t="shared" si="23"/>
        <v>0.92675864418327369</v>
      </c>
      <c r="J43" s="5">
        <f t="shared" si="30"/>
        <v>86169.620739341641</v>
      </c>
      <c r="K43" s="5">
        <f t="shared" si="24"/>
        <v>6311.1798531624772</v>
      </c>
      <c r="L43" s="5">
        <f t="shared" si="25"/>
        <v>415070.15406380198</v>
      </c>
      <c r="M43" s="5">
        <f t="shared" si="16"/>
        <v>1729313.0580479065</v>
      </c>
      <c r="N43" s="33">
        <f t="shared" si="26"/>
        <v>20.068709171634669</v>
      </c>
      <c r="O43" s="4"/>
      <c r="Q43" s="27" t="s">
        <v>62</v>
      </c>
      <c r="R43" s="29">
        <f t="shared" si="17"/>
        <v>86169.620739341641</v>
      </c>
      <c r="S43" s="29">
        <f t="shared" si="18"/>
        <v>415070.15406380198</v>
      </c>
      <c r="T43" s="35">
        <f t="shared" si="19"/>
        <v>20.068709171634669</v>
      </c>
      <c r="U43" s="42">
        <v>0.77888026534586052</v>
      </c>
      <c r="V43" s="43">
        <f t="shared" si="31"/>
        <v>0.22111973465413948</v>
      </c>
      <c r="W43" s="29">
        <f t="shared" si="27"/>
        <v>323289.9517343613</v>
      </c>
      <c r="X43" s="29">
        <f t="shared" si="20"/>
        <v>1202135.412907931</v>
      </c>
      <c r="Y43" s="35">
        <f t="shared" si="28"/>
        <v>13.950803108955585</v>
      </c>
      <c r="Z43" s="36">
        <f t="shared" si="29"/>
        <v>6.1179060626790847</v>
      </c>
    </row>
    <row r="44" spans="1:26" s="2" customFormat="1" ht="14.4">
      <c r="A44" s="2">
        <v>16</v>
      </c>
      <c r="B44" s="1" t="s">
        <v>63</v>
      </c>
      <c r="C44" s="1">
        <v>5</v>
      </c>
      <c r="D44" s="64">
        <v>21461</v>
      </c>
      <c r="E44">
        <v>504</v>
      </c>
      <c r="F44" s="3">
        <f t="shared" si="21"/>
        <v>2.3484460183588837E-2</v>
      </c>
      <c r="G44" s="2">
        <v>0.5</v>
      </c>
      <c r="H44" s="3">
        <f t="shared" si="22"/>
        <v>0.11091061132872673</v>
      </c>
      <c r="I44" s="3">
        <f t="shared" si="23"/>
        <v>0.8890893886712733</v>
      </c>
      <c r="J44" s="5">
        <f t="shared" si="30"/>
        <v>79858.44088617916</v>
      </c>
      <c r="K44" s="5">
        <f t="shared" si="24"/>
        <v>8857.1484984451163</v>
      </c>
      <c r="L44" s="5">
        <f t="shared" si="25"/>
        <v>377149.333184783</v>
      </c>
      <c r="M44" s="5">
        <f t="shared" si="16"/>
        <v>1314242.9039841045</v>
      </c>
      <c r="N44" s="33">
        <f t="shared" si="26"/>
        <v>16.457157056913644</v>
      </c>
      <c r="O44" s="4"/>
      <c r="Q44" s="27" t="s">
        <v>64</v>
      </c>
      <c r="R44" s="29">
        <f t="shared" si="17"/>
        <v>79858.44088617916</v>
      </c>
      <c r="S44" s="29">
        <f t="shared" si="18"/>
        <v>377149.333184783</v>
      </c>
      <c r="T44" s="35">
        <f t="shared" si="19"/>
        <v>16.457157056913644</v>
      </c>
      <c r="U44" s="42">
        <v>0.71980976748499381</v>
      </c>
      <c r="V44" s="43">
        <f t="shared" si="31"/>
        <v>0.28019023251500619</v>
      </c>
      <c r="W44" s="29">
        <f t="shared" si="27"/>
        <v>271475.77382685913</v>
      </c>
      <c r="X44" s="29">
        <f t="shared" si="20"/>
        <v>878845.46117356978</v>
      </c>
      <c r="Y44" s="35">
        <f t="shared" si="28"/>
        <v>11.005041563811305</v>
      </c>
      <c r="Z44" s="36">
        <f t="shared" si="29"/>
        <v>5.4521154931023386</v>
      </c>
    </row>
    <row r="45" spans="1:26" s="2" customFormat="1" ht="14.4">
      <c r="A45" s="2">
        <v>17</v>
      </c>
      <c r="B45" s="1" t="s">
        <v>65</v>
      </c>
      <c r="C45" s="1">
        <v>5</v>
      </c>
      <c r="D45" s="64">
        <v>14299</v>
      </c>
      <c r="E45">
        <v>559</v>
      </c>
      <c r="F45" s="3">
        <f t="shared" si="21"/>
        <v>3.9093642912091754E-2</v>
      </c>
      <c r="G45" s="2">
        <v>0.5</v>
      </c>
      <c r="H45" s="3">
        <f t="shared" si="22"/>
        <v>0.17806517376485204</v>
      </c>
      <c r="I45" s="3">
        <f t="shared" si="23"/>
        <v>0.82193482623514802</v>
      </c>
      <c r="J45" s="5">
        <f t="shared" si="30"/>
        <v>71001.292387734051</v>
      </c>
      <c r="K45" s="5">
        <f t="shared" si="24"/>
        <v>12642.85746655093</v>
      </c>
      <c r="L45" s="5">
        <f t="shared" si="25"/>
        <v>323399.31827229296</v>
      </c>
      <c r="M45" s="5">
        <f t="shared" si="16"/>
        <v>937093.57079932152</v>
      </c>
      <c r="N45" s="33">
        <f t="shared" si="26"/>
        <v>13.198260753929752</v>
      </c>
      <c r="O45" s="4"/>
      <c r="Q45" s="27" t="s">
        <v>66</v>
      </c>
      <c r="R45" s="29">
        <f t="shared" si="17"/>
        <v>71001.292387734051</v>
      </c>
      <c r="S45" s="29">
        <f t="shared" si="18"/>
        <v>323399.31827229296</v>
      </c>
      <c r="T45" s="35">
        <f t="shared" si="19"/>
        <v>13.198260753929752</v>
      </c>
      <c r="U45" s="42">
        <v>0.68480776711742686</v>
      </c>
      <c r="V45" s="43">
        <f t="shared" si="31"/>
        <v>0.31519223288257314</v>
      </c>
      <c r="W45" s="29">
        <f t="shared" si="27"/>
        <v>221466.36503334701</v>
      </c>
      <c r="X45" s="29">
        <f t="shared" si="20"/>
        <v>607369.68734671059</v>
      </c>
      <c r="Y45" s="35">
        <f t="shared" si="28"/>
        <v>8.5543469269530892</v>
      </c>
      <c r="Z45" s="36">
        <f t="shared" si="29"/>
        <v>4.6439138269766627</v>
      </c>
    </row>
    <row r="46" spans="1:26" s="2" customFormat="1" ht="14.4">
      <c r="A46" s="2">
        <v>18</v>
      </c>
      <c r="B46" s="1" t="s">
        <v>67</v>
      </c>
      <c r="C46" s="1">
        <v>5</v>
      </c>
      <c r="D46" s="64">
        <v>8496</v>
      </c>
      <c r="E46">
        <v>552</v>
      </c>
      <c r="F46" s="3">
        <f t="shared" si="21"/>
        <v>6.4971751412429377E-2</v>
      </c>
      <c r="G46" s="2">
        <v>0.5</v>
      </c>
      <c r="H46" s="3">
        <f t="shared" si="22"/>
        <v>0.27946537059538273</v>
      </c>
      <c r="I46" s="3">
        <f t="shared" si="23"/>
        <v>0.72053462940461732</v>
      </c>
      <c r="J46" s="5">
        <f t="shared" si="30"/>
        <v>58358.434921183121</v>
      </c>
      <c r="K46" s="5">
        <f t="shared" si="24"/>
        <v>16309.161642614967</v>
      </c>
      <c r="L46" s="5">
        <f t="shared" si="25"/>
        <v>251019.27049937821</v>
      </c>
      <c r="M46" s="5">
        <f>L46+M47</f>
        <v>613694.25252702856</v>
      </c>
      <c r="N46" s="33">
        <f t="shared" si="26"/>
        <v>10.515947752126367</v>
      </c>
      <c r="O46" s="4"/>
      <c r="Q46" s="27" t="s">
        <v>68</v>
      </c>
      <c r="R46" s="29">
        <f t="shared" si="17"/>
        <v>58358.434921183121</v>
      </c>
      <c r="S46" s="29">
        <f t="shared" si="18"/>
        <v>251019.27049937821</v>
      </c>
      <c r="T46" s="35">
        <f t="shared" si="19"/>
        <v>10.515947752126367</v>
      </c>
      <c r="U46" s="42">
        <v>0.65629805890441617</v>
      </c>
      <c r="V46" s="43">
        <f t="shared" si="31"/>
        <v>0.34370194109558383</v>
      </c>
      <c r="W46" s="29">
        <f t="shared" si="27"/>
        <v>164743.45997634449</v>
      </c>
      <c r="X46" s="29">
        <f>X47+W46</f>
        <v>385903.32231336355</v>
      </c>
      <c r="Y46" s="35">
        <f t="shared" si="28"/>
        <v>6.612640020839339</v>
      </c>
      <c r="Z46" s="36">
        <f t="shared" si="29"/>
        <v>3.9033077312870281</v>
      </c>
    </row>
    <row r="47" spans="1:26" s="2" customFormat="1" ht="14.4">
      <c r="A47" s="12">
        <v>19</v>
      </c>
      <c r="B47" s="13" t="s">
        <v>69</v>
      </c>
      <c r="C47" s="12"/>
      <c r="D47" s="64">
        <v>6624</v>
      </c>
      <c r="E47">
        <v>768</v>
      </c>
      <c r="F47" s="17">
        <f t="shared" si="21"/>
        <v>0.11594202898550725</v>
      </c>
      <c r="G47" s="12"/>
      <c r="H47" s="17">
        <v>1</v>
      </c>
      <c r="I47" s="17">
        <f t="shared" si="23"/>
        <v>0</v>
      </c>
      <c r="J47" s="21">
        <f t="shared" si="30"/>
        <v>42049.273278568158</v>
      </c>
      <c r="K47" s="21">
        <f t="shared" si="24"/>
        <v>42049.273278568158</v>
      </c>
      <c r="L47" s="21">
        <f>K47/F47</f>
        <v>362674.98202765035</v>
      </c>
      <c r="M47" s="21">
        <f>L47</f>
        <v>362674.98202765035</v>
      </c>
      <c r="N47" s="34">
        <f t="shared" si="26"/>
        <v>8.625</v>
      </c>
      <c r="O47" s="4"/>
      <c r="Q47" s="30" t="s">
        <v>69</v>
      </c>
      <c r="R47" s="31">
        <f t="shared" si="17"/>
        <v>42049.273278568158</v>
      </c>
      <c r="S47" s="31">
        <f t="shared" si="18"/>
        <v>362674.98202765035</v>
      </c>
      <c r="T47" s="38">
        <f t="shared" si="19"/>
        <v>8.625</v>
      </c>
      <c r="U47" s="44">
        <v>0.6098018151143324</v>
      </c>
      <c r="V47" s="45">
        <f t="shared" si="31"/>
        <v>0.3901981848856676</v>
      </c>
      <c r="W47" s="31">
        <f t="shared" si="27"/>
        <v>221159.86233701906</v>
      </c>
      <c r="X47" s="31">
        <f>W47</f>
        <v>221159.86233701906</v>
      </c>
      <c r="Y47" s="38">
        <f t="shared" si="28"/>
        <v>5.2595406553611168</v>
      </c>
      <c r="Z47" s="37">
        <f t="shared" si="29"/>
        <v>3.3654593446388832</v>
      </c>
    </row>
    <row r="48" spans="1:26" s="2" customFormat="1" ht="13.2">
      <c r="B48" s="2" t="s">
        <v>70</v>
      </c>
      <c r="D48" s="25">
        <f>SUM(D29:D47)</f>
        <v>795215</v>
      </c>
      <c r="E48" s="25">
        <f>SUM(E29:E47)</f>
        <v>4403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15493</v>
      </c>
      <c r="E54" s="51">
        <f>E4+E29</f>
        <v>78</v>
      </c>
      <c r="F54" s="3">
        <f>E54/D54</f>
        <v>5.0345317240043895E-3</v>
      </c>
      <c r="G54" s="2">
        <v>0.3</v>
      </c>
      <c r="H54" s="18">
        <f>C54*F54/(1+(1-G54)*C54*F54)</f>
        <v>5.0168514754688831E-3</v>
      </c>
      <c r="I54" s="18">
        <f>1-H54</f>
        <v>0.99498314852453107</v>
      </c>
      <c r="J54" s="19">
        <v>100000</v>
      </c>
      <c r="K54" s="20">
        <f>J54*H54</f>
        <v>501.68514754688829</v>
      </c>
      <c r="L54" s="20">
        <f>C54*(J55+G54*K54)</f>
        <v>99648.820396717187</v>
      </c>
      <c r="M54" s="5">
        <f t="shared" ref="M54:M70" si="32">L54+M55</f>
        <v>7655516.5441100216</v>
      </c>
      <c r="N54" s="32">
        <f>M54/J54</f>
        <v>76.555165441100215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99648.820396717187</v>
      </c>
      <c r="T54" s="35">
        <f t="shared" ref="T54:T72" si="35">N54</f>
        <v>76.555165441100215</v>
      </c>
      <c r="U54" s="42">
        <v>0.96170886472285344</v>
      </c>
      <c r="V54" s="43">
        <f>1-U54</f>
        <v>3.829113527714656E-2</v>
      </c>
      <c r="W54" s="29">
        <f>S54*U54</f>
        <v>95833.153934698406</v>
      </c>
      <c r="X54" s="29">
        <f t="shared" ref="X54:X70" si="36">X55+W54</f>
        <v>6757337.7996921465</v>
      </c>
      <c r="Y54" s="40">
        <f>X54/R54</f>
        <v>67.573377996921465</v>
      </c>
      <c r="Z54" s="36">
        <f>T54-Y54</f>
        <v>8.9817874441787495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68554</v>
      </c>
      <c r="E55" s="51">
        <f t="shared" si="37"/>
        <v>42</v>
      </c>
      <c r="F55" s="3">
        <f t="shared" ref="F55:F72" si="38">E55/D55</f>
        <v>6.1265571666131811E-4</v>
      </c>
      <c r="G55" s="2">
        <v>0.4</v>
      </c>
      <c r="H55" s="3">
        <f t="shared" ref="H55:H71" si="39">C55*F55/(1+(1-G55)*C55*F55)</f>
        <v>2.447024825649481E-3</v>
      </c>
      <c r="I55" s="3">
        <f t="shared" ref="I55:I72" si="40">1-H55</f>
        <v>0.99755297517435049</v>
      </c>
      <c r="J55" s="5">
        <f>I54*J54</f>
        <v>99498.314852453113</v>
      </c>
      <c r="K55" s="5">
        <f t="shared" ref="K55:K72" si="41">J55*H55</f>
        <v>243.47484655424125</v>
      </c>
      <c r="L55" s="5">
        <f t="shared" ref="L55:L71" si="42">C55*(J56+G55*K55)</f>
        <v>397408.91977808223</v>
      </c>
      <c r="M55" s="5">
        <f t="shared" si="32"/>
        <v>7555867.7237133039</v>
      </c>
      <c r="N55" s="33">
        <f t="shared" ref="N55:N72" si="43">M55/J55</f>
        <v>75.939655208411963</v>
      </c>
      <c r="O55" s="4"/>
      <c r="Q55" s="27" t="s">
        <v>36</v>
      </c>
      <c r="R55" s="29">
        <f t="shared" si="33"/>
        <v>99498.314852453113</v>
      </c>
      <c r="S55" s="29">
        <f t="shared" si="34"/>
        <v>397408.91977808223</v>
      </c>
      <c r="T55" s="35">
        <f t="shared" si="35"/>
        <v>75.939655208411963</v>
      </c>
      <c r="U55" s="42">
        <v>0.96170886472285344</v>
      </c>
      <c r="V55" s="43">
        <f>1-U55</f>
        <v>3.829113527714656E-2</v>
      </c>
      <c r="W55" s="29">
        <f t="shared" ref="W55:W72" si="44">S55*U55</f>
        <v>382191.68107051501</v>
      </c>
      <c r="X55" s="29">
        <f t="shared" si="36"/>
        <v>6661504.6457574479</v>
      </c>
      <c r="Y55" s="35">
        <f t="shared" ref="Y55:Y72" si="45">X55/R55</f>
        <v>66.950929326148383</v>
      </c>
      <c r="Z55" s="36">
        <f t="shared" ref="Z55:Z72" si="46">T55-Y55</f>
        <v>8.98872588226358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94620</v>
      </c>
      <c r="E56" s="51">
        <f t="shared" si="37"/>
        <v>30</v>
      </c>
      <c r="F56" s="3">
        <f t="shared" si="38"/>
        <v>3.170577045022194E-4</v>
      </c>
      <c r="G56" s="2">
        <v>0.5</v>
      </c>
      <c r="H56" s="3">
        <f t="shared" si="39"/>
        <v>1.584032947885316E-3</v>
      </c>
      <c r="I56" s="3">
        <f t="shared" si="40"/>
        <v>0.99841596705211466</v>
      </c>
      <c r="J56" s="5">
        <f t="shared" ref="J56:J72" si="47">I55*J55</f>
        <v>99254.840005898863</v>
      </c>
      <c r="K56" s="5">
        <f t="shared" si="41"/>
        <v>157.22293680642937</v>
      </c>
      <c r="L56" s="5">
        <f t="shared" si="42"/>
        <v>495881.14268747828</v>
      </c>
      <c r="M56" s="5">
        <f t="shared" si="32"/>
        <v>7158458.8039352214</v>
      </c>
      <c r="N56" s="33">
        <f t="shared" si="43"/>
        <v>72.122012422868082</v>
      </c>
      <c r="O56" s="4"/>
      <c r="Q56" s="27" t="s">
        <v>38</v>
      </c>
      <c r="R56" s="29">
        <f t="shared" si="33"/>
        <v>99254.840005898863</v>
      </c>
      <c r="S56" s="29">
        <f t="shared" si="34"/>
        <v>495881.14268747828</v>
      </c>
      <c r="T56" s="35">
        <f t="shared" si="35"/>
        <v>72.122012422868082</v>
      </c>
      <c r="U56" s="42">
        <v>0.96170886472285344</v>
      </c>
      <c r="V56" s="43">
        <f>1-U56</f>
        <v>3.829113527714656E-2</v>
      </c>
      <c r="W56" s="29">
        <f t="shared" si="44"/>
        <v>476893.29077144602</v>
      </c>
      <c r="X56" s="29">
        <f t="shared" si="36"/>
        <v>6279312.964686933</v>
      </c>
      <c r="Y56" s="35">
        <f t="shared" si="45"/>
        <v>63.264551777160129</v>
      </c>
      <c r="Z56" s="36">
        <f t="shared" si="46"/>
        <v>8.8574606457079526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97724</v>
      </c>
      <c r="E57" s="51">
        <f t="shared" si="37"/>
        <v>53</v>
      </c>
      <c r="F57" s="3">
        <f t="shared" si="38"/>
        <v>5.4234374360443696E-4</v>
      </c>
      <c r="G57" s="2">
        <v>0.5</v>
      </c>
      <c r="H57" s="3">
        <f t="shared" si="39"/>
        <v>2.7080469871699885E-3</v>
      </c>
      <c r="I57" s="3">
        <f t="shared" si="40"/>
        <v>0.99729195301283002</v>
      </c>
      <c r="J57" s="5">
        <f t="shared" si="47"/>
        <v>99097.617069092434</v>
      </c>
      <c r="K57" s="5">
        <f t="shared" si="41"/>
        <v>268.36100333968102</v>
      </c>
      <c r="L57" s="5">
        <f t="shared" si="42"/>
        <v>494817.18283711292</v>
      </c>
      <c r="M57" s="5">
        <f t="shared" si="32"/>
        <v>6662577.6612477433</v>
      </c>
      <c r="N57" s="33">
        <f t="shared" si="43"/>
        <v>67.2324709543973</v>
      </c>
      <c r="O57" s="4"/>
      <c r="Q57" s="27" t="s">
        <v>40</v>
      </c>
      <c r="R57" s="29">
        <f t="shared" si="33"/>
        <v>99097.617069092434</v>
      </c>
      <c r="S57" s="29">
        <f t="shared" si="34"/>
        <v>494817.18283711292</v>
      </c>
      <c r="T57" s="35">
        <f t="shared" si="35"/>
        <v>67.2324709543973</v>
      </c>
      <c r="U57" s="42">
        <v>0.96170886472285344</v>
      </c>
      <c r="V57" s="43">
        <f>1-U57</f>
        <v>3.829113527714656E-2</v>
      </c>
      <c r="W57" s="29">
        <f t="shared" si="44"/>
        <v>475870.07115164044</v>
      </c>
      <c r="X57" s="29">
        <f t="shared" si="36"/>
        <v>5802419.6739154868</v>
      </c>
      <c r="Y57" s="35">
        <f t="shared" si="45"/>
        <v>58.552565092155014</v>
      </c>
      <c r="Z57" s="36">
        <f t="shared" si="46"/>
        <v>8.6799058622422862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105006</v>
      </c>
      <c r="E58" s="51">
        <f t="shared" si="37"/>
        <v>112</v>
      </c>
      <c r="F58" s="3">
        <f t="shared" si="38"/>
        <v>1.0666057177685085E-3</v>
      </c>
      <c r="G58" s="2">
        <v>0.5</v>
      </c>
      <c r="H58" s="3">
        <f t="shared" si="39"/>
        <v>5.3188458104591304E-3</v>
      </c>
      <c r="I58" s="3">
        <f t="shared" si="40"/>
        <v>0.99468115418954084</v>
      </c>
      <c r="J58" s="5">
        <f t="shared" si="47"/>
        <v>98829.25606575275</v>
      </c>
      <c r="K58" s="5">
        <f t="shared" si="41"/>
        <v>525.65757457612165</v>
      </c>
      <c r="L58" s="5">
        <f t="shared" si="42"/>
        <v>492832.13639232342</v>
      </c>
      <c r="M58" s="5">
        <f t="shared" si="32"/>
        <v>6167760.4784106305</v>
      </c>
      <c r="N58" s="33">
        <f t="shared" si="43"/>
        <v>62.408245533155856</v>
      </c>
      <c r="O58" s="4"/>
      <c r="Q58" s="27" t="s">
        <v>42</v>
      </c>
      <c r="R58" s="29">
        <f t="shared" si="33"/>
        <v>98829.25606575275</v>
      </c>
      <c r="S58" s="29">
        <f t="shared" si="34"/>
        <v>492832.13639232342</v>
      </c>
      <c r="T58" s="35">
        <f t="shared" si="35"/>
        <v>62.408245533155856</v>
      </c>
      <c r="U58" s="42">
        <v>0.96170886472285344</v>
      </c>
      <c r="V58" s="43">
        <f>1-U58</f>
        <v>3.829113527714656E-2</v>
      </c>
      <c r="W58" s="29">
        <f t="shared" si="44"/>
        <v>473961.0343887998</v>
      </c>
      <c r="X58" s="29">
        <f t="shared" si="36"/>
        <v>5326549.6027638465</v>
      </c>
      <c r="Y58" s="35">
        <f t="shared" si="45"/>
        <v>53.896485866695222</v>
      </c>
      <c r="Z58" s="36">
        <f t="shared" si="46"/>
        <v>8.5117596664606339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118204</v>
      </c>
      <c r="E59" s="51">
        <f t="shared" si="37"/>
        <v>157</v>
      </c>
      <c r="F59" s="3">
        <f t="shared" si="38"/>
        <v>1.3282122432404994E-3</v>
      </c>
      <c r="G59" s="2">
        <v>0.5</v>
      </c>
      <c r="H59" s="3">
        <f t="shared" si="39"/>
        <v>6.6190823506595891E-3</v>
      </c>
      <c r="I59" s="3">
        <f t="shared" si="40"/>
        <v>0.99338091764934044</v>
      </c>
      <c r="J59" s="5">
        <f t="shared" si="47"/>
        <v>98303.598491176628</v>
      </c>
      <c r="K59" s="5">
        <f t="shared" si="41"/>
        <v>650.67961377927384</v>
      </c>
      <c r="L59" s="5">
        <f t="shared" si="42"/>
        <v>489891.29342143494</v>
      </c>
      <c r="M59" s="5">
        <f t="shared" si="32"/>
        <v>5674928.3420183072</v>
      </c>
      <c r="N59" s="33">
        <f t="shared" si="43"/>
        <v>57.728592128066076</v>
      </c>
      <c r="O59" s="4"/>
      <c r="Q59" s="27" t="s">
        <v>44</v>
      </c>
      <c r="R59" s="29">
        <f t="shared" si="33"/>
        <v>98303.598491176628</v>
      </c>
      <c r="S59" s="29">
        <f t="shared" si="34"/>
        <v>489891.29342143494</v>
      </c>
      <c r="T59" s="35">
        <f t="shared" si="35"/>
        <v>57.728592128066076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471810.23326165683</v>
      </c>
      <c r="X59" s="29">
        <f t="shared" si="36"/>
        <v>4852588.5683750464</v>
      </c>
      <c r="Y59" s="35">
        <f t="shared" si="45"/>
        <v>49.363285198665409</v>
      </c>
      <c r="Z59" s="36">
        <f t="shared" si="46"/>
        <v>8.365306929400667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116893</v>
      </c>
      <c r="E60" s="51">
        <f t="shared" si="37"/>
        <v>146</v>
      </c>
      <c r="F60" s="3">
        <f t="shared" si="38"/>
        <v>1.2490055007571027E-3</v>
      </c>
      <c r="G60" s="2">
        <v>0.5</v>
      </c>
      <c r="H60" s="3">
        <f t="shared" si="39"/>
        <v>6.2255880195807543E-3</v>
      </c>
      <c r="I60" s="3">
        <f t="shared" si="40"/>
        <v>0.99377441198041927</v>
      </c>
      <c r="J60" s="5">
        <f t="shared" si="47"/>
        <v>97652.918877397358</v>
      </c>
      <c r="K60" s="5">
        <f t="shared" si="41"/>
        <v>607.94684184021628</v>
      </c>
      <c r="L60" s="5">
        <f t="shared" si="42"/>
        <v>486744.72728238627</v>
      </c>
      <c r="M60" s="5">
        <f t="shared" si="32"/>
        <v>5185037.048596872</v>
      </c>
      <c r="N60" s="33">
        <f t="shared" si="43"/>
        <v>53.096590539261342</v>
      </c>
      <c r="O60" s="4"/>
      <c r="Q60" s="27" t="s">
        <v>46</v>
      </c>
      <c r="R60" s="29">
        <f t="shared" si="33"/>
        <v>97652.918877397358</v>
      </c>
      <c r="S60" s="29">
        <f t="shared" si="34"/>
        <v>486744.72728238627</v>
      </c>
      <c r="T60" s="35">
        <f t="shared" si="35"/>
        <v>53.096590539261342</v>
      </c>
      <c r="U60" s="42">
        <v>0.95736753435116873</v>
      </c>
      <c r="V60" s="43">
        <f t="shared" si="48"/>
        <v>4.2632465648831275E-2</v>
      </c>
      <c r="W60" s="29">
        <f t="shared" si="44"/>
        <v>465993.59941677022</v>
      </c>
      <c r="X60" s="29">
        <f t="shared" si="36"/>
        <v>4380778.3351133894</v>
      </c>
      <c r="Y60" s="35">
        <f t="shared" si="45"/>
        <v>44.860700381249536</v>
      </c>
      <c r="Z60" s="36">
        <f t="shared" si="46"/>
        <v>8.2358901580118058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114648</v>
      </c>
      <c r="E61" s="51">
        <f t="shared" si="37"/>
        <v>241</v>
      </c>
      <c r="F61" s="3">
        <f t="shared" si="38"/>
        <v>2.1020863861558859E-3</v>
      </c>
      <c r="G61" s="2">
        <v>0.5</v>
      </c>
      <c r="H61" s="3">
        <f t="shared" si="39"/>
        <v>1.045548609333582E-2</v>
      </c>
      <c r="I61" s="3">
        <f t="shared" si="40"/>
        <v>0.9895445139066642</v>
      </c>
      <c r="J61" s="5">
        <f t="shared" si="47"/>
        <v>97044.972035557148</v>
      </c>
      <c r="K61" s="5">
        <f t="shared" si="41"/>
        <v>1014.6523555459313</v>
      </c>
      <c r="L61" s="5">
        <f t="shared" si="42"/>
        <v>482688.22928892093</v>
      </c>
      <c r="M61" s="5">
        <f t="shared" si="32"/>
        <v>4698292.3213144857</v>
      </c>
      <c r="N61" s="33">
        <f t="shared" si="43"/>
        <v>48.413557372071146</v>
      </c>
      <c r="O61" s="4"/>
      <c r="Q61" s="27" t="s">
        <v>48</v>
      </c>
      <c r="R61" s="29">
        <f t="shared" si="33"/>
        <v>97044.972035557148</v>
      </c>
      <c r="S61" s="29">
        <f t="shared" si="34"/>
        <v>482688.22928892093</v>
      </c>
      <c r="T61" s="35">
        <f t="shared" si="35"/>
        <v>48.413557372071146</v>
      </c>
      <c r="U61" s="42">
        <v>0.95681081085376496</v>
      </c>
      <c r="V61" s="43">
        <f t="shared" si="48"/>
        <v>4.3189189146235041E-2</v>
      </c>
      <c r="W61" s="29">
        <f t="shared" si="44"/>
        <v>461841.31605550047</v>
      </c>
      <c r="X61" s="29">
        <f t="shared" si="36"/>
        <v>3914784.7356966189</v>
      </c>
      <c r="Y61" s="35">
        <f t="shared" si="45"/>
        <v>40.339902764485799</v>
      </c>
      <c r="Z61" s="36">
        <f t="shared" si="46"/>
        <v>8.0736546075853468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127545</v>
      </c>
      <c r="E62" s="51">
        <f t="shared" si="37"/>
        <v>353</v>
      </c>
      <c r="F62" s="3">
        <f t="shared" si="38"/>
        <v>2.7676506331098826E-3</v>
      </c>
      <c r="G62" s="2">
        <v>0.5</v>
      </c>
      <c r="H62" s="3">
        <f t="shared" si="39"/>
        <v>1.374316248467034E-2</v>
      </c>
      <c r="I62" s="3">
        <f t="shared" si="40"/>
        <v>0.98625683751532967</v>
      </c>
      <c r="J62" s="5">
        <f t="shared" si="47"/>
        <v>96030.31968001122</v>
      </c>
      <c r="K62" s="5">
        <f t="shared" si="41"/>
        <v>1319.7602868172301</v>
      </c>
      <c r="L62" s="5">
        <f t="shared" si="42"/>
        <v>476852.19768301304</v>
      </c>
      <c r="M62" s="5">
        <f t="shared" si="32"/>
        <v>4215604.092025565</v>
      </c>
      <c r="N62" s="33">
        <f t="shared" si="43"/>
        <v>43.898678105755032</v>
      </c>
      <c r="O62" s="4"/>
      <c r="Q62" s="27" t="s">
        <v>50</v>
      </c>
      <c r="R62" s="29">
        <f t="shared" si="33"/>
        <v>96030.31968001122</v>
      </c>
      <c r="S62" s="29">
        <f t="shared" si="34"/>
        <v>476852.19768301304</v>
      </c>
      <c r="T62" s="35">
        <f t="shared" si="35"/>
        <v>43.898678105755032</v>
      </c>
      <c r="U62" s="42">
        <v>0.94800928093814252</v>
      </c>
      <c r="V62" s="43">
        <f t="shared" si="48"/>
        <v>5.1990719061857482E-2</v>
      </c>
      <c r="W62" s="29">
        <f t="shared" si="44"/>
        <v>452060.30903924617</v>
      </c>
      <c r="X62" s="29">
        <f t="shared" si="36"/>
        <v>3452943.4196411185</v>
      </c>
      <c r="Y62" s="35">
        <f t="shared" si="45"/>
        <v>35.956804383728937</v>
      </c>
      <c r="Z62" s="36">
        <f t="shared" si="46"/>
        <v>7.9418737220260951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138995</v>
      </c>
      <c r="E63" s="51">
        <f t="shared" si="37"/>
        <v>562</v>
      </c>
      <c r="F63" s="3">
        <f t="shared" si="38"/>
        <v>4.0433109104644049E-3</v>
      </c>
      <c r="G63" s="2">
        <v>0.5</v>
      </c>
      <c r="H63" s="3">
        <f t="shared" si="39"/>
        <v>2.0014245014245015E-2</v>
      </c>
      <c r="I63" s="3">
        <f t="shared" si="40"/>
        <v>0.97998575498575502</v>
      </c>
      <c r="J63" s="5">
        <f t="shared" si="47"/>
        <v>94710.559393193995</v>
      </c>
      <c r="K63" s="5">
        <f t="shared" si="41"/>
        <v>1895.5603411315892</v>
      </c>
      <c r="L63" s="5">
        <f t="shared" si="42"/>
        <v>468813.89611314103</v>
      </c>
      <c r="M63" s="5">
        <f t="shared" si="32"/>
        <v>3738751.8943425519</v>
      </c>
      <c r="N63" s="33">
        <f t="shared" si="43"/>
        <v>39.475554978204705</v>
      </c>
      <c r="O63" s="4"/>
      <c r="Q63" s="27" t="s">
        <v>52</v>
      </c>
      <c r="R63" s="29">
        <f t="shared" si="33"/>
        <v>94710.559393193995</v>
      </c>
      <c r="S63" s="29">
        <f t="shared" si="34"/>
        <v>468813.89611314103</v>
      </c>
      <c r="T63" s="35">
        <f t="shared" si="35"/>
        <v>39.475554978204705</v>
      </c>
      <c r="U63" s="42">
        <v>0.94216194080535964</v>
      </c>
      <c r="V63" s="43">
        <f t="shared" si="48"/>
        <v>5.7838059194640357E-2</v>
      </c>
      <c r="W63" s="29">
        <f t="shared" si="44"/>
        <v>441698.61023847922</v>
      </c>
      <c r="X63" s="29">
        <f t="shared" si="36"/>
        <v>3000883.1106018722</v>
      </c>
      <c r="Y63" s="35">
        <f t="shared" si="45"/>
        <v>31.684778654337872</v>
      </c>
      <c r="Z63" s="36">
        <f t="shared" si="46"/>
        <v>7.7907763238668331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139139</v>
      </c>
      <c r="E64" s="51">
        <f t="shared" si="37"/>
        <v>691</v>
      </c>
      <c r="F64" s="3">
        <f t="shared" si="38"/>
        <v>4.9662567648179161E-3</v>
      </c>
      <c r="G64" s="2">
        <v>0.5</v>
      </c>
      <c r="H64" s="3">
        <f t="shared" si="39"/>
        <v>2.452676825221043E-2</v>
      </c>
      <c r="I64" s="3">
        <f t="shared" si="40"/>
        <v>0.97547323174778955</v>
      </c>
      <c r="J64" s="5">
        <f t="shared" si="47"/>
        <v>92814.999052062412</v>
      </c>
      <c r="K64" s="5">
        <f t="shared" si="41"/>
        <v>2276.4519720790654</v>
      </c>
      <c r="L64" s="5">
        <f t="shared" si="42"/>
        <v>458383.86533011438</v>
      </c>
      <c r="M64" s="5">
        <f t="shared" si="32"/>
        <v>3269937.998229411</v>
      </c>
      <c r="N64" s="33">
        <f t="shared" si="43"/>
        <v>35.230706584344361</v>
      </c>
      <c r="O64" s="4"/>
      <c r="Q64" s="27" t="s">
        <v>54</v>
      </c>
      <c r="R64" s="29">
        <f t="shared" si="33"/>
        <v>92814.999052062412</v>
      </c>
      <c r="S64" s="29">
        <f t="shared" si="34"/>
        <v>458383.86533011438</v>
      </c>
      <c r="T64" s="35">
        <f t="shared" si="35"/>
        <v>35.230706584344361</v>
      </c>
      <c r="U64" s="42">
        <v>0.92489605986448908</v>
      </c>
      <c r="V64" s="43">
        <f t="shared" si="48"/>
        <v>7.5103940135510916E-2</v>
      </c>
      <c r="W64" s="29">
        <f t="shared" si="44"/>
        <v>423957.43094927736</v>
      </c>
      <c r="X64" s="29">
        <f t="shared" si="36"/>
        <v>2559184.5003633928</v>
      </c>
      <c r="Y64" s="35">
        <f t="shared" si="45"/>
        <v>27.572962629971883</v>
      </c>
      <c r="Z64" s="36">
        <f t="shared" si="46"/>
        <v>7.6577439543724779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121225</v>
      </c>
      <c r="E65" s="51">
        <f t="shared" si="37"/>
        <v>754</v>
      </c>
      <c r="F65" s="3">
        <f t="shared" si="38"/>
        <v>6.2198391420911527E-3</v>
      </c>
      <c r="G65" s="2">
        <v>0.5</v>
      </c>
      <c r="H65" s="3">
        <f t="shared" si="39"/>
        <v>3.0623020063357972E-2</v>
      </c>
      <c r="I65" s="3">
        <f t="shared" si="40"/>
        <v>0.96937697993664207</v>
      </c>
      <c r="J65" s="5">
        <f t="shared" si="47"/>
        <v>90538.547079983342</v>
      </c>
      <c r="K65" s="5">
        <f t="shared" si="41"/>
        <v>2772.5637437376104</v>
      </c>
      <c r="L65" s="5">
        <f t="shared" si="42"/>
        <v>445761.32604057266</v>
      </c>
      <c r="M65" s="5">
        <f t="shared" si="32"/>
        <v>2811554.1328992965</v>
      </c>
      <c r="N65" s="33">
        <f t="shared" si="43"/>
        <v>31.053669664209657</v>
      </c>
      <c r="O65" s="4"/>
      <c r="Q65" s="27" t="s">
        <v>56</v>
      </c>
      <c r="R65" s="29">
        <f t="shared" si="33"/>
        <v>90538.547079983342</v>
      </c>
      <c r="S65" s="29">
        <f t="shared" si="34"/>
        <v>445761.32604057266</v>
      </c>
      <c r="T65" s="35">
        <f t="shared" si="35"/>
        <v>31.053669664209657</v>
      </c>
      <c r="U65" s="42">
        <v>0.89970667843387275</v>
      </c>
      <c r="V65" s="43">
        <f t="shared" si="48"/>
        <v>0.10029332156612725</v>
      </c>
      <c r="W65" s="29">
        <f t="shared" si="44"/>
        <v>401054.44202624221</v>
      </c>
      <c r="X65" s="29">
        <f t="shared" si="36"/>
        <v>2135227.0694141155</v>
      </c>
      <c r="Y65" s="35">
        <f t="shared" si="45"/>
        <v>23.583624194099542</v>
      </c>
      <c r="Z65" s="36">
        <f t="shared" si="46"/>
        <v>7.4700454701101151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98244</v>
      </c>
      <c r="E66" s="51">
        <f t="shared" si="37"/>
        <v>858</v>
      </c>
      <c r="F66" s="3">
        <f t="shared" si="38"/>
        <v>8.7333577623060956E-3</v>
      </c>
      <c r="G66" s="2">
        <v>0.5</v>
      </c>
      <c r="H66" s="3">
        <f t="shared" si="39"/>
        <v>4.2733765651615227E-2</v>
      </c>
      <c r="I66" s="3">
        <f t="shared" si="40"/>
        <v>0.95726623434838476</v>
      </c>
      <c r="J66" s="5">
        <f t="shared" si="47"/>
        <v>87765.983336245728</v>
      </c>
      <c r="K66" s="5">
        <f t="shared" si="41"/>
        <v>3750.5709640746923</v>
      </c>
      <c r="L66" s="5">
        <f t="shared" si="42"/>
        <v>429453.48927104194</v>
      </c>
      <c r="M66" s="5">
        <f t="shared" si="32"/>
        <v>2365792.806858724</v>
      </c>
      <c r="N66" s="33">
        <f t="shared" si="43"/>
        <v>26.955691908503866</v>
      </c>
      <c r="O66" s="4"/>
      <c r="Q66" s="27" t="s">
        <v>58</v>
      </c>
      <c r="R66" s="29">
        <f t="shared" si="33"/>
        <v>87765.983336245728</v>
      </c>
      <c r="S66" s="29">
        <f t="shared" si="34"/>
        <v>429453.48927104194</v>
      </c>
      <c r="T66" s="35">
        <f t="shared" si="35"/>
        <v>26.955691908503866</v>
      </c>
      <c r="U66" s="42">
        <v>0.86438699185239576</v>
      </c>
      <c r="V66" s="43">
        <f t="shared" si="48"/>
        <v>0.13561300814760424</v>
      </c>
      <c r="W66" s="29">
        <f t="shared" si="44"/>
        <v>371214.00973151106</v>
      </c>
      <c r="X66" s="29">
        <f t="shared" si="36"/>
        <v>1734172.6273878734</v>
      </c>
      <c r="Y66" s="35">
        <f t="shared" si="45"/>
        <v>19.759051986507991</v>
      </c>
      <c r="Z66" s="36">
        <f t="shared" si="46"/>
        <v>7.1966399219958745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76631</v>
      </c>
      <c r="E67" s="51">
        <f t="shared" si="37"/>
        <v>1013</v>
      </c>
      <c r="F67" s="3">
        <f t="shared" si="38"/>
        <v>1.3219193276872284E-2</v>
      </c>
      <c r="G67" s="2">
        <v>0.5</v>
      </c>
      <c r="H67" s="3">
        <f t="shared" si="39"/>
        <v>6.3981506628686208E-2</v>
      </c>
      <c r="I67" s="3">
        <f t="shared" si="40"/>
        <v>0.93601849337131382</v>
      </c>
      <c r="J67" s="5">
        <f t="shared" si="47"/>
        <v>84015.412372171035</v>
      </c>
      <c r="K67" s="5">
        <f t="shared" si="41"/>
        <v>5375.4326636018659</v>
      </c>
      <c r="L67" s="5">
        <f t="shared" si="42"/>
        <v>406638.48020185047</v>
      </c>
      <c r="M67" s="5">
        <f t="shared" si="32"/>
        <v>1936339.317587682</v>
      </c>
      <c r="N67" s="33">
        <f t="shared" si="43"/>
        <v>23.047429785978984</v>
      </c>
      <c r="O67" s="4"/>
      <c r="Q67" s="27" t="s">
        <v>60</v>
      </c>
      <c r="R67" s="29">
        <f t="shared" si="33"/>
        <v>84015.412372171035</v>
      </c>
      <c r="S67" s="29">
        <f t="shared" si="34"/>
        <v>406638.48020185047</v>
      </c>
      <c r="T67" s="35">
        <f t="shared" si="35"/>
        <v>23.047429785978984</v>
      </c>
      <c r="U67" s="42">
        <v>0.82345390469096191</v>
      </c>
      <c r="V67" s="43">
        <f t="shared" si="48"/>
        <v>0.17654609530903809</v>
      </c>
      <c r="W67" s="29">
        <f t="shared" si="44"/>
        <v>334848.04431981221</v>
      </c>
      <c r="X67" s="29">
        <f t="shared" si="36"/>
        <v>1362958.6176563622</v>
      </c>
      <c r="Y67" s="35">
        <f t="shared" si="45"/>
        <v>16.222721274267336</v>
      </c>
      <c r="Z67" s="36">
        <f t="shared" si="46"/>
        <v>6.8247085117116484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58281</v>
      </c>
      <c r="E68" s="51">
        <f t="shared" si="37"/>
        <v>1103</v>
      </c>
      <c r="F68" s="3">
        <f t="shared" si="38"/>
        <v>1.8925550350886222E-2</v>
      </c>
      <c r="G68" s="2">
        <v>0.5</v>
      </c>
      <c r="H68" s="3">
        <f t="shared" si="39"/>
        <v>9.0352810111650833E-2</v>
      </c>
      <c r="I68" s="3">
        <f t="shared" si="40"/>
        <v>0.90964718988834914</v>
      </c>
      <c r="J68" s="5">
        <f t="shared" si="47"/>
        <v>78639.979708569168</v>
      </c>
      <c r="K68" s="5">
        <f t="shared" si="41"/>
        <v>7105.3431537924243</v>
      </c>
      <c r="L68" s="5">
        <f t="shared" si="42"/>
        <v>375436.54065836477</v>
      </c>
      <c r="M68" s="5">
        <f t="shared" si="32"/>
        <v>1529700.8373858316</v>
      </c>
      <c r="N68" s="33">
        <f t="shared" si="43"/>
        <v>19.451948526115206</v>
      </c>
      <c r="O68" s="4"/>
      <c r="Q68" s="27" t="s">
        <v>62</v>
      </c>
      <c r="R68" s="29">
        <f t="shared" si="33"/>
        <v>78639.979708569168</v>
      </c>
      <c r="S68" s="29">
        <f t="shared" si="34"/>
        <v>375436.54065836477</v>
      </c>
      <c r="T68" s="35">
        <f t="shared" si="35"/>
        <v>19.451948526115206</v>
      </c>
      <c r="U68" s="42">
        <v>0.7557222850963411</v>
      </c>
      <c r="V68" s="43">
        <f t="shared" si="48"/>
        <v>0.2442777149036589</v>
      </c>
      <c r="W68" s="29">
        <f t="shared" si="44"/>
        <v>283725.7604150048</v>
      </c>
      <c r="X68" s="29">
        <f t="shared" si="36"/>
        <v>1028110.57333655</v>
      </c>
      <c r="Y68" s="35">
        <f t="shared" si="45"/>
        <v>13.073637317133231</v>
      </c>
      <c r="Z68" s="36">
        <f t="shared" si="46"/>
        <v>6.3783112089819749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39650</v>
      </c>
      <c r="E69" s="51">
        <f t="shared" si="37"/>
        <v>1135</v>
      </c>
      <c r="F69" s="3">
        <f t="shared" si="38"/>
        <v>2.8625472887767969E-2</v>
      </c>
      <c r="G69" s="2">
        <v>0.5</v>
      </c>
      <c r="H69" s="3">
        <f t="shared" si="39"/>
        <v>0.13356869667549279</v>
      </c>
      <c r="I69" s="3">
        <f t="shared" si="40"/>
        <v>0.86643130332450724</v>
      </c>
      <c r="J69" s="5">
        <f t="shared" si="47"/>
        <v>71534.636554776735</v>
      </c>
      <c r="K69" s="5">
        <f t="shared" si="41"/>
        <v>9554.7881717765922</v>
      </c>
      <c r="L69" s="5">
        <f t="shared" si="42"/>
        <v>333786.21234444214</v>
      </c>
      <c r="M69" s="5">
        <f t="shared" si="32"/>
        <v>1154264.2967274669</v>
      </c>
      <c r="N69" s="33">
        <f t="shared" si="43"/>
        <v>16.135740003985394</v>
      </c>
      <c r="O69" s="4"/>
      <c r="Q69" s="27" t="s">
        <v>64</v>
      </c>
      <c r="R69" s="29">
        <f t="shared" si="33"/>
        <v>71534.636554776735</v>
      </c>
      <c r="S69" s="29">
        <f t="shared" si="34"/>
        <v>333786.21234444214</v>
      </c>
      <c r="T69" s="35">
        <f t="shared" si="35"/>
        <v>16.135740003985394</v>
      </c>
      <c r="U69" s="42">
        <v>0.69850988448397933</v>
      </c>
      <c r="V69" s="43">
        <f t="shared" si="48"/>
        <v>0.30149011551602067</v>
      </c>
      <c r="W69" s="29">
        <f t="shared" si="44"/>
        <v>233152.96862706129</v>
      </c>
      <c r="X69" s="29">
        <f t="shared" si="36"/>
        <v>744384.81292154524</v>
      </c>
      <c r="Y69" s="35">
        <f t="shared" si="45"/>
        <v>10.405935484854838</v>
      </c>
      <c r="Z69" s="36">
        <f t="shared" si="46"/>
        <v>5.7298045191305551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25561</v>
      </c>
      <c r="E70" s="51">
        <f t="shared" si="37"/>
        <v>1189</v>
      </c>
      <c r="F70" s="3">
        <f t="shared" si="38"/>
        <v>4.6516176988380738E-2</v>
      </c>
      <c r="G70" s="2">
        <v>0.5</v>
      </c>
      <c r="H70" s="3">
        <f t="shared" si="39"/>
        <v>0.2083515867313859</v>
      </c>
      <c r="I70" s="3">
        <f t="shared" si="40"/>
        <v>0.79164841326861413</v>
      </c>
      <c r="J70" s="5">
        <f t="shared" si="47"/>
        <v>61979.848383000142</v>
      </c>
      <c r="K70" s="5">
        <f t="shared" si="41"/>
        <v>12913.599755968802</v>
      </c>
      <c r="L70" s="5">
        <f t="shared" si="42"/>
        <v>277615.24252507871</v>
      </c>
      <c r="M70" s="5">
        <f t="shared" si="32"/>
        <v>820478.08438302483</v>
      </c>
      <c r="N70" s="33">
        <f t="shared" si="43"/>
        <v>13.23782012684087</v>
      </c>
      <c r="O70" s="4"/>
      <c r="Q70" s="27" t="s">
        <v>66</v>
      </c>
      <c r="R70" s="29">
        <f t="shared" si="33"/>
        <v>61979.848383000142</v>
      </c>
      <c r="S70" s="29">
        <f t="shared" si="34"/>
        <v>277615.24252507871</v>
      </c>
      <c r="T70" s="35">
        <f t="shared" si="35"/>
        <v>13.23782012684087</v>
      </c>
      <c r="U70" s="42">
        <v>0.67065690345363116</v>
      </c>
      <c r="V70" s="43">
        <f t="shared" si="48"/>
        <v>0.32934309654636884</v>
      </c>
      <c r="W70" s="29">
        <f t="shared" si="44"/>
        <v>186184.5789033981</v>
      </c>
      <c r="X70" s="29">
        <f t="shared" si="36"/>
        <v>511231.84429448401</v>
      </c>
      <c r="Y70" s="35">
        <f t="shared" si="45"/>
        <v>8.2483558387455638</v>
      </c>
      <c r="Z70" s="36">
        <f t="shared" si="46"/>
        <v>4.9894642880953057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14888</v>
      </c>
      <c r="E71" s="51">
        <f t="shared" si="49"/>
        <v>1027</v>
      </c>
      <c r="F71" s="3">
        <f t="shared" si="38"/>
        <v>6.8981730252552387E-2</v>
      </c>
      <c r="G71" s="2">
        <v>0.5</v>
      </c>
      <c r="H71" s="3">
        <f t="shared" si="39"/>
        <v>0.29417662054939697</v>
      </c>
      <c r="I71" s="3">
        <f t="shared" si="40"/>
        <v>0.70582337945060303</v>
      </c>
      <c r="J71" s="5">
        <f t="shared" si="47"/>
        <v>49066.248627031338</v>
      </c>
      <c r="K71" s="5">
        <f t="shared" si="41"/>
        <v>14434.143204136568</v>
      </c>
      <c r="L71" s="5">
        <f t="shared" si="42"/>
        <v>209245.88512481525</v>
      </c>
      <c r="M71" s="5">
        <f>L71+M72</f>
        <v>542862.84185794613</v>
      </c>
      <c r="N71" s="33">
        <f t="shared" si="43"/>
        <v>11.063875006716424</v>
      </c>
      <c r="O71" s="4"/>
      <c r="Q71" s="27" t="s">
        <v>68</v>
      </c>
      <c r="R71" s="29">
        <f t="shared" si="33"/>
        <v>49066.248627031338</v>
      </c>
      <c r="S71" s="29">
        <f t="shared" si="34"/>
        <v>209245.88512481525</v>
      </c>
      <c r="T71" s="35">
        <f t="shared" si="35"/>
        <v>11.063875006716424</v>
      </c>
      <c r="U71" s="42">
        <v>0.63527807449444496</v>
      </c>
      <c r="V71" s="43">
        <f t="shared" si="48"/>
        <v>0.36472192550555504</v>
      </c>
      <c r="W71" s="29">
        <f t="shared" si="44"/>
        <v>132929.32299797845</v>
      </c>
      <c r="X71" s="29">
        <f>X72+W71</f>
        <v>325047.26539108588</v>
      </c>
      <c r="Y71" s="35">
        <f t="shared" si="45"/>
        <v>6.6246610345509973</v>
      </c>
      <c r="Z71" s="36">
        <f t="shared" si="46"/>
        <v>4.4392139721654269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11791</v>
      </c>
      <c r="E72" s="52">
        <f t="shared" si="49"/>
        <v>1224</v>
      </c>
      <c r="F72" s="17">
        <f t="shared" si="38"/>
        <v>0.10380798914426258</v>
      </c>
      <c r="G72" s="12"/>
      <c r="H72" s="17">
        <v>1</v>
      </c>
      <c r="I72" s="17">
        <f t="shared" si="40"/>
        <v>0</v>
      </c>
      <c r="J72" s="21">
        <f t="shared" si="47"/>
        <v>34632.105422894769</v>
      </c>
      <c r="K72" s="21">
        <f t="shared" si="41"/>
        <v>34632.105422894769</v>
      </c>
      <c r="L72" s="21">
        <f>K72/F72</f>
        <v>333616.95673313091</v>
      </c>
      <c r="M72" s="21">
        <f>L72</f>
        <v>333616.95673313091</v>
      </c>
      <c r="N72" s="34">
        <f t="shared" si="43"/>
        <v>9.6331699346405237</v>
      </c>
      <c r="O72" s="4"/>
      <c r="Q72" s="30" t="s">
        <v>69</v>
      </c>
      <c r="R72" s="31">
        <f t="shared" si="33"/>
        <v>34632.105422894769</v>
      </c>
      <c r="S72" s="31">
        <f t="shared" si="34"/>
        <v>333616.95673313091</v>
      </c>
      <c r="T72" s="38">
        <f t="shared" si="35"/>
        <v>9.6331699346405237</v>
      </c>
      <c r="U72" s="44">
        <v>0.57586384179742911</v>
      </c>
      <c r="V72" s="45">
        <f t="shared" si="48"/>
        <v>0.42413615820257089</v>
      </c>
      <c r="W72" s="31">
        <f t="shared" si="44"/>
        <v>192117.94239310746</v>
      </c>
      <c r="X72" s="31">
        <f>W72</f>
        <v>192117.94239310746</v>
      </c>
      <c r="Y72" s="38">
        <f t="shared" si="45"/>
        <v>5.5473942472495805</v>
      </c>
      <c r="Z72" s="37">
        <f t="shared" si="46"/>
        <v>4.0857756873909432</v>
      </c>
    </row>
    <row r="73" spans="1:26" s="2" customFormat="1" ht="13.2">
      <c r="B73" s="2" t="s">
        <v>70</v>
      </c>
      <c r="D73" s="25">
        <f>SUM(D54:D72)</f>
        <v>1583092</v>
      </c>
      <c r="E73" s="25">
        <f>SUM(E54:E72)</f>
        <v>10768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73.320859704725251</v>
      </c>
      <c r="F78" s="49">
        <f>$Y$4</f>
        <v>66.1726034731483</v>
      </c>
      <c r="G78" s="49">
        <f>E78-F78</f>
        <v>7.1482562315769513</v>
      </c>
    </row>
    <row r="79" spans="1:26">
      <c r="C79" t="s">
        <v>85</v>
      </c>
      <c r="D79">
        <v>0</v>
      </c>
      <c r="E79" s="49">
        <f>$N$29</f>
        <v>80.094591779138568</v>
      </c>
      <c r="F79" s="49">
        <f>$Y$29</f>
        <v>70.604775862832227</v>
      </c>
      <c r="G79" s="49">
        <f t="shared" ref="G79:G80" si="50">E79-F79</f>
        <v>9.4898159163063411</v>
      </c>
    </row>
    <row r="80" spans="1:26">
      <c r="C80" t="s">
        <v>86</v>
      </c>
      <c r="D80">
        <v>0</v>
      </c>
      <c r="E80" s="49">
        <f>$N$54</f>
        <v>76.555165441100215</v>
      </c>
      <c r="F80" s="49">
        <f>$Y$54</f>
        <v>67.573377996921465</v>
      </c>
      <c r="G80" s="49">
        <f t="shared" si="50"/>
        <v>8.9817874441787495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DC78F-65C7-0243-A45B-4CC1DFE39D33}">
  <dimension ref="A1:Z80"/>
  <sheetViews>
    <sheetView topLeftCell="A28" workbookViewId="0">
      <selection activeCell="E89" sqref="E89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4">
        <v>7155</v>
      </c>
      <c r="E4">
        <v>34</v>
      </c>
      <c r="F4" s="3">
        <f>E4/D4</f>
        <v>4.7519217330538087E-3</v>
      </c>
      <c r="G4" s="2">
        <v>0.3</v>
      </c>
      <c r="H4" s="18">
        <f>C4*F4/(1+(1-G4)*C4*F4)</f>
        <v>4.7361676046135852E-3</v>
      </c>
      <c r="I4" s="18">
        <f>1-H4</f>
        <v>0.99526383239538641</v>
      </c>
      <c r="J4" s="41">
        <v>100000</v>
      </c>
      <c r="K4" s="20">
        <f>J4*H4</f>
        <v>473.61676046135852</v>
      </c>
      <c r="L4" s="20">
        <f>C4*(J5+G4*K4)</f>
        <v>99668.468267677046</v>
      </c>
      <c r="M4" s="5">
        <f t="shared" ref="M4:M20" si="0">L4+M5</f>
        <v>7384853.1614035228</v>
      </c>
      <c r="N4" s="32">
        <f>M4/J4</f>
        <v>73.848531614035224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99668.468267677046</v>
      </c>
      <c r="T4" s="35">
        <f t="shared" ref="T4:T22" si="3">N4</f>
        <v>73.848531614035224</v>
      </c>
      <c r="U4" s="42">
        <v>0.96680194174873568</v>
      </c>
      <c r="V4" s="43">
        <f>1-U4</f>
        <v>3.3198058251264317E-2</v>
      </c>
      <c r="W4" s="29">
        <f>S4*U4</f>
        <v>96359.668652312408</v>
      </c>
      <c r="X4" s="29">
        <f t="shared" ref="X4:X20" si="4">X5+W4</f>
        <v>6659784.4443250829</v>
      </c>
      <c r="Y4" s="40">
        <f>X4/R4</f>
        <v>66.597844443250835</v>
      </c>
      <c r="Z4" s="36">
        <f>T4-Y4</f>
        <v>7.2506871707843885</v>
      </c>
    </row>
    <row r="5" spans="1:26" s="2" customFormat="1" ht="14.4">
      <c r="A5" s="2">
        <v>2</v>
      </c>
      <c r="B5" s="1" t="s">
        <v>35</v>
      </c>
      <c r="C5" s="1">
        <v>4</v>
      </c>
      <c r="D5" s="64">
        <v>33480</v>
      </c>
      <c r="E5">
        <v>16</v>
      </c>
      <c r="F5" s="3">
        <f t="shared" ref="F5:F22" si="5">E5/D5</f>
        <v>4.7789725209080046E-4</v>
      </c>
      <c r="G5" s="2">
        <v>0.4</v>
      </c>
      <c r="H5" s="3">
        <f t="shared" ref="H5:H21" si="6">C5*F5/(1+(1-G5)*C5*F5)</f>
        <v>1.9093990166595064E-3</v>
      </c>
      <c r="I5" s="3">
        <f t="shared" ref="I5:I22" si="7">1-H5</f>
        <v>0.99809060098334046</v>
      </c>
      <c r="J5" s="5">
        <f>I4*J4</f>
        <v>99526.383239538642</v>
      </c>
      <c r="K5" s="5">
        <f t="shared" ref="K5:K22" si="8">J5*H5</f>
        <v>190.03557828925227</v>
      </c>
      <c r="L5" s="5">
        <f t="shared" ref="L5:L21" si="9">C5*(J6+G5*K5)</f>
        <v>397649.44757026032</v>
      </c>
      <c r="M5" s="5">
        <f t="shared" si="0"/>
        <v>7285184.6931358455</v>
      </c>
      <c r="N5" s="33">
        <f t="shared" ref="N5:N22" si="10">M5/J5</f>
        <v>73.198527425657275</v>
      </c>
      <c r="O5" s="4"/>
      <c r="Q5" s="27" t="s">
        <v>36</v>
      </c>
      <c r="R5" s="29">
        <f t="shared" si="1"/>
        <v>99526.383239538642</v>
      </c>
      <c r="S5" s="29">
        <f t="shared" si="2"/>
        <v>397649.44757026032</v>
      </c>
      <c r="T5" s="35">
        <f t="shared" si="3"/>
        <v>73.198527425657275</v>
      </c>
      <c r="U5" s="42">
        <v>0.96680194174873568</v>
      </c>
      <c r="V5" s="43">
        <f>1-U5</f>
        <v>3.3198058251264317E-2</v>
      </c>
      <c r="W5" s="29">
        <f t="shared" ref="W5:W22" si="11">S5*U5</f>
        <v>384448.25804623973</v>
      </c>
      <c r="X5" s="29">
        <f t="shared" si="4"/>
        <v>6563424.7756727701</v>
      </c>
      <c r="Y5" s="35">
        <f t="shared" ref="Y5:Y22" si="12">X5/R5</f>
        <v>65.946581821184196</v>
      </c>
      <c r="Z5" s="36">
        <f t="shared" ref="Z5:Z22" si="13">T5-Y5</f>
        <v>7.2519456044730788</v>
      </c>
    </row>
    <row r="6" spans="1:26" s="2" customFormat="1" ht="14.4">
      <c r="A6" s="2">
        <v>3</v>
      </c>
      <c r="B6" s="1" t="s">
        <v>37</v>
      </c>
      <c r="C6" s="1">
        <v>5</v>
      </c>
      <c r="D6" s="64">
        <v>47762</v>
      </c>
      <c r="E6">
        <v>23</v>
      </c>
      <c r="F6" s="3">
        <f t="shared" si="5"/>
        <v>4.8155437376994265E-4</v>
      </c>
      <c r="G6" s="2">
        <v>0.5</v>
      </c>
      <c r="H6" s="3">
        <f t="shared" si="6"/>
        <v>2.4048766716506867E-3</v>
      </c>
      <c r="I6" s="3">
        <f t="shared" si="7"/>
        <v>0.99759512332834932</v>
      </c>
      <c r="J6" s="5">
        <f t="shared" ref="J6:J22" si="14">I5*J5</f>
        <v>99336.347661249383</v>
      </c>
      <c r="K6" s="5">
        <f t="shared" si="8"/>
        <v>238.8916651375209</v>
      </c>
      <c r="L6" s="5">
        <f t="shared" si="9"/>
        <v>496084.50914340315</v>
      </c>
      <c r="M6" s="5">
        <f t="shared" si="0"/>
        <v>6887535.2455655849</v>
      </c>
      <c r="N6" s="33">
        <f t="shared" si="10"/>
        <v>69.335499117131107</v>
      </c>
      <c r="O6" s="4"/>
      <c r="Q6" s="27" t="s">
        <v>38</v>
      </c>
      <c r="R6" s="29">
        <f t="shared" si="1"/>
        <v>99336.347661249383</v>
      </c>
      <c r="S6" s="29">
        <f t="shared" si="2"/>
        <v>496084.50914340315</v>
      </c>
      <c r="T6" s="35">
        <f t="shared" si="3"/>
        <v>69.335499117131107</v>
      </c>
      <c r="U6" s="42">
        <v>0.96680194174873568</v>
      </c>
      <c r="V6" s="43">
        <f>1-U6</f>
        <v>3.3198058251264317E-2</v>
      </c>
      <c r="W6" s="29">
        <f t="shared" si="11"/>
        <v>479615.46671131061</v>
      </c>
      <c r="X6" s="29">
        <f t="shared" si="4"/>
        <v>6178976.5176265305</v>
      </c>
      <c r="Y6" s="35">
        <f t="shared" si="12"/>
        <v>62.202574013468777</v>
      </c>
      <c r="Z6" s="36">
        <f t="shared" si="13"/>
        <v>7.1329251036623305</v>
      </c>
    </row>
    <row r="7" spans="1:26" s="2" customFormat="1" ht="14.4">
      <c r="A7" s="2">
        <v>4</v>
      </c>
      <c r="B7" s="1" t="s">
        <v>39</v>
      </c>
      <c r="C7" s="1">
        <v>5</v>
      </c>
      <c r="D7" s="64">
        <v>49333</v>
      </c>
      <c r="E7">
        <v>27</v>
      </c>
      <c r="F7" s="3">
        <f t="shared" si="5"/>
        <v>5.4730099527699506E-4</v>
      </c>
      <c r="G7" s="2">
        <v>0.5</v>
      </c>
      <c r="H7" s="3">
        <f t="shared" si="6"/>
        <v>2.7327658626936976E-3</v>
      </c>
      <c r="I7" s="3">
        <f t="shared" si="7"/>
        <v>0.99726723413730634</v>
      </c>
      <c r="J7" s="5">
        <f t="shared" si="14"/>
        <v>99097.455996111865</v>
      </c>
      <c r="K7" s="5">
        <f t="shared" si="8"/>
        <v>270.81014482596538</v>
      </c>
      <c r="L7" s="5">
        <f t="shared" si="9"/>
        <v>494810.25461849442</v>
      </c>
      <c r="M7" s="5">
        <f t="shared" si="0"/>
        <v>6391450.7364221821</v>
      </c>
      <c r="N7" s="33">
        <f t="shared" si="10"/>
        <v>64.49661772016583</v>
      </c>
      <c r="O7" s="4"/>
      <c r="Q7" s="27" t="s">
        <v>40</v>
      </c>
      <c r="R7" s="29">
        <f t="shared" si="1"/>
        <v>99097.455996111865</v>
      </c>
      <c r="S7" s="29">
        <f t="shared" si="2"/>
        <v>494810.25461849442</v>
      </c>
      <c r="T7" s="35">
        <f t="shared" si="3"/>
        <v>64.49661772016583</v>
      </c>
      <c r="U7" s="42">
        <v>0.96680194174873568</v>
      </c>
      <c r="V7" s="43">
        <f>1-U7</f>
        <v>3.3198058251264317E-2</v>
      </c>
      <c r="W7" s="29">
        <f t="shared" si="11"/>
        <v>478383.5149623467</v>
      </c>
      <c r="X7" s="29">
        <f t="shared" si="4"/>
        <v>5699361.0509152198</v>
      </c>
      <c r="Y7" s="35">
        <f t="shared" si="12"/>
        <v>57.512687824587921</v>
      </c>
      <c r="Z7" s="36">
        <f t="shared" si="13"/>
        <v>6.9839298955779086</v>
      </c>
    </row>
    <row r="8" spans="1:26" s="2" customFormat="1" ht="14.4">
      <c r="A8" s="2">
        <v>5</v>
      </c>
      <c r="B8" s="1" t="s">
        <v>41</v>
      </c>
      <c r="C8" s="1">
        <v>5</v>
      </c>
      <c r="D8" s="64">
        <v>52428</v>
      </c>
      <c r="E8">
        <v>74</v>
      </c>
      <c r="F8" s="3">
        <f t="shared" si="5"/>
        <v>1.411459525444419E-3</v>
      </c>
      <c r="G8" s="2">
        <v>0.5</v>
      </c>
      <c r="H8" s="3">
        <f t="shared" si="6"/>
        <v>7.0324824663106078E-3</v>
      </c>
      <c r="I8" s="3">
        <f t="shared" si="7"/>
        <v>0.99296751753368939</v>
      </c>
      <c r="J8" s="5">
        <f t="shared" si="14"/>
        <v>98826.64585128591</v>
      </c>
      <c r="K8" s="5">
        <f t="shared" si="8"/>
        <v>694.99665415345612</v>
      </c>
      <c r="L8" s="5">
        <f t="shared" si="9"/>
        <v>492395.7376210459</v>
      </c>
      <c r="M8" s="5">
        <f t="shared" si="0"/>
        <v>5896640.4818036873</v>
      </c>
      <c r="N8" s="33">
        <f t="shared" si="10"/>
        <v>59.66650422070316</v>
      </c>
      <c r="O8" s="4"/>
      <c r="Q8" s="27" t="s">
        <v>42</v>
      </c>
      <c r="R8" s="29">
        <f t="shared" si="1"/>
        <v>98826.64585128591</v>
      </c>
      <c r="S8" s="29">
        <f t="shared" si="2"/>
        <v>492395.7376210459</v>
      </c>
      <c r="T8" s="35">
        <f t="shared" si="3"/>
        <v>59.66650422070316</v>
      </c>
      <c r="U8" s="42">
        <v>0.96680194174873568</v>
      </c>
      <c r="V8" s="43">
        <f>1-U8</f>
        <v>3.3198058251264317E-2</v>
      </c>
      <c r="W8" s="29">
        <f t="shared" si="11"/>
        <v>476049.15524082817</v>
      </c>
      <c r="X8" s="29">
        <f t="shared" si="4"/>
        <v>5220977.5359528735</v>
      </c>
      <c r="Y8" s="35">
        <f t="shared" si="12"/>
        <v>52.829654300009203</v>
      </c>
      <c r="Z8" s="36">
        <f t="shared" si="13"/>
        <v>6.8368499206939575</v>
      </c>
    </row>
    <row r="9" spans="1:26" s="2" customFormat="1" ht="14.4">
      <c r="A9" s="2">
        <v>6</v>
      </c>
      <c r="B9" s="1" t="s">
        <v>43</v>
      </c>
      <c r="C9" s="1">
        <v>5</v>
      </c>
      <c r="D9" s="64">
        <v>58801</v>
      </c>
      <c r="E9">
        <v>104</v>
      </c>
      <c r="F9" s="3">
        <f t="shared" si="5"/>
        <v>1.7686774034455196E-3</v>
      </c>
      <c r="G9" s="2">
        <v>0.5</v>
      </c>
      <c r="H9" s="3">
        <f t="shared" si="6"/>
        <v>8.8044564094749474E-3</v>
      </c>
      <c r="I9" s="3">
        <f t="shared" si="7"/>
        <v>0.99119554359052509</v>
      </c>
      <c r="J9" s="5">
        <f t="shared" si="14"/>
        <v>98131.649197132458</v>
      </c>
      <c r="K9" s="5">
        <f t="shared" si="8"/>
        <v>863.99582774603994</v>
      </c>
      <c r="L9" s="5">
        <f t="shared" si="9"/>
        <v>488498.25641629723</v>
      </c>
      <c r="M9" s="5">
        <f t="shared" si="0"/>
        <v>5404244.7441826416</v>
      </c>
      <c r="N9" s="33">
        <f t="shared" si="10"/>
        <v>55.071373898203689</v>
      </c>
      <c r="O9" s="4"/>
      <c r="Q9" s="27" t="s">
        <v>44</v>
      </c>
      <c r="R9" s="29">
        <f t="shared" si="1"/>
        <v>98131.649197132458</v>
      </c>
      <c r="S9" s="29">
        <f t="shared" si="2"/>
        <v>488498.25641629723</v>
      </c>
      <c r="T9" s="35">
        <f t="shared" si="3"/>
        <v>55.071373898203689</v>
      </c>
      <c r="U9" s="42">
        <v>0.9555940589531835</v>
      </c>
      <c r="V9" s="43">
        <f t="shared" ref="V9:V22" si="15">1-U9</f>
        <v>4.4405941046816499E-2</v>
      </c>
      <c r="W9" s="29">
        <f t="shared" si="11"/>
        <v>466806.03164040251</v>
      </c>
      <c r="X9" s="29">
        <f t="shared" si="4"/>
        <v>4744928.3807120454</v>
      </c>
      <c r="Y9" s="35">
        <f t="shared" si="12"/>
        <v>48.352681520517017</v>
      </c>
      <c r="Z9" s="36">
        <f t="shared" si="13"/>
        <v>6.718692377686672</v>
      </c>
    </row>
    <row r="10" spans="1:26" s="2" customFormat="1" ht="14.4">
      <c r="A10" s="2">
        <v>7</v>
      </c>
      <c r="B10" s="1" t="s">
        <v>45</v>
      </c>
      <c r="C10" s="1">
        <v>5</v>
      </c>
      <c r="D10" s="64">
        <v>60753</v>
      </c>
      <c r="E10">
        <v>140</v>
      </c>
      <c r="F10" s="3">
        <f t="shared" si="5"/>
        <v>2.3044129508007836E-3</v>
      </c>
      <c r="G10" s="2">
        <v>0.5</v>
      </c>
      <c r="H10" s="3">
        <f t="shared" si="6"/>
        <v>1.1456065986940087E-2</v>
      </c>
      <c r="I10" s="3">
        <f t="shared" si="7"/>
        <v>0.98854393401305996</v>
      </c>
      <c r="J10" s="5">
        <f t="shared" si="14"/>
        <v>97267.653369386418</v>
      </c>
      <c r="K10" s="5">
        <f t="shared" si="8"/>
        <v>1114.304655394506</v>
      </c>
      <c r="L10" s="5">
        <f t="shared" si="9"/>
        <v>483552.50520844589</v>
      </c>
      <c r="M10" s="5">
        <f t="shared" si="0"/>
        <v>4915746.4877663441</v>
      </c>
      <c r="N10" s="33">
        <f t="shared" si="10"/>
        <v>50.538347718723763</v>
      </c>
      <c r="O10" s="4"/>
      <c r="Q10" s="27" t="s">
        <v>46</v>
      </c>
      <c r="R10" s="29">
        <f t="shared" si="1"/>
        <v>97267.653369386418</v>
      </c>
      <c r="S10" s="29">
        <f t="shared" si="2"/>
        <v>483552.50520844589</v>
      </c>
      <c r="T10" s="35">
        <f t="shared" si="3"/>
        <v>50.538347718723763</v>
      </c>
      <c r="U10" s="42">
        <v>0.96363095511775332</v>
      </c>
      <c r="V10" s="43">
        <f t="shared" si="15"/>
        <v>3.6369044882246682E-2</v>
      </c>
      <c r="W10" s="29">
        <f t="shared" si="11"/>
        <v>465966.1624435971</v>
      </c>
      <c r="X10" s="29">
        <f t="shared" si="4"/>
        <v>4278122.3490716424</v>
      </c>
      <c r="Y10" s="35">
        <f t="shared" si="12"/>
        <v>43.982991270745707</v>
      </c>
      <c r="Z10" s="36">
        <f t="shared" si="13"/>
        <v>6.5553564479780562</v>
      </c>
    </row>
    <row r="11" spans="1:26" s="2" customFormat="1" ht="14.4">
      <c r="A11" s="2">
        <v>8</v>
      </c>
      <c r="B11" s="1" t="s">
        <v>47</v>
      </c>
      <c r="C11" s="1">
        <v>5</v>
      </c>
      <c r="D11" s="64">
        <v>57564</v>
      </c>
      <c r="E11">
        <v>171</v>
      </c>
      <c r="F11" s="3">
        <f t="shared" si="5"/>
        <v>2.9706066291432147E-3</v>
      </c>
      <c r="G11" s="2">
        <v>0.5</v>
      </c>
      <c r="H11" s="3">
        <f t="shared" si="6"/>
        <v>1.4743540001551952E-2</v>
      </c>
      <c r="I11" s="3">
        <f t="shared" si="7"/>
        <v>0.98525645999844802</v>
      </c>
      <c r="J11" s="5">
        <f t="shared" si="14"/>
        <v>96153.348713991916</v>
      </c>
      <c r="K11" s="5">
        <f t="shared" si="8"/>
        <v>1417.6407430479137</v>
      </c>
      <c r="L11" s="5">
        <f t="shared" si="9"/>
        <v>477222.64171233977</v>
      </c>
      <c r="M11" s="5">
        <f t="shared" si="0"/>
        <v>4432193.9825578984</v>
      </c>
      <c r="N11" s="33">
        <f t="shared" si="10"/>
        <v>46.095055885588103</v>
      </c>
      <c r="O11" s="4"/>
      <c r="Q11" s="27" t="s">
        <v>48</v>
      </c>
      <c r="R11" s="29">
        <f t="shared" si="1"/>
        <v>96153.348713991916</v>
      </c>
      <c r="S11" s="29">
        <f t="shared" si="2"/>
        <v>477222.64171233977</v>
      </c>
      <c r="T11" s="35">
        <f t="shared" si="3"/>
        <v>46.095055885588103</v>
      </c>
      <c r="U11" s="42">
        <v>0.96005435016735896</v>
      </c>
      <c r="V11" s="43">
        <f t="shared" si="15"/>
        <v>3.9945649832641039E-2</v>
      </c>
      <c r="W11" s="29">
        <f t="shared" si="11"/>
        <v>458159.67317429074</v>
      </c>
      <c r="X11" s="29">
        <f t="shared" si="4"/>
        <v>3812156.1866280455</v>
      </c>
      <c r="Y11" s="35">
        <f t="shared" si="12"/>
        <v>39.64662944779284</v>
      </c>
      <c r="Z11" s="36">
        <f t="shared" si="13"/>
        <v>6.4484264377952627</v>
      </c>
    </row>
    <row r="12" spans="1:26" s="2" customFormat="1" ht="14.4">
      <c r="A12" s="2">
        <v>9</v>
      </c>
      <c r="B12" s="1" t="s">
        <v>49</v>
      </c>
      <c r="C12" s="1">
        <v>5</v>
      </c>
      <c r="D12" s="64">
        <v>63140</v>
      </c>
      <c r="E12">
        <v>271</v>
      </c>
      <c r="F12" s="3">
        <f t="shared" si="5"/>
        <v>4.2920494140006333E-3</v>
      </c>
      <c r="G12" s="2">
        <v>0.5</v>
      </c>
      <c r="H12" s="3">
        <f t="shared" si="6"/>
        <v>2.1232420574293878E-2</v>
      </c>
      <c r="I12" s="3">
        <f t="shared" si="7"/>
        <v>0.97876757942570614</v>
      </c>
      <c r="J12" s="5">
        <f t="shared" si="14"/>
        <v>94735.707970944</v>
      </c>
      <c r="K12" s="5">
        <f t="shared" si="8"/>
        <v>2011.4683950425679</v>
      </c>
      <c r="L12" s="5">
        <f t="shared" si="9"/>
        <v>468649.86886711355</v>
      </c>
      <c r="M12" s="5">
        <f t="shared" si="0"/>
        <v>3954971.3408455588</v>
      </c>
      <c r="N12" s="33">
        <f t="shared" si="10"/>
        <v>41.74741948472662</v>
      </c>
      <c r="O12" s="4"/>
      <c r="Q12" s="27" t="s">
        <v>50</v>
      </c>
      <c r="R12" s="29">
        <f t="shared" si="1"/>
        <v>94735.707970944</v>
      </c>
      <c r="S12" s="29">
        <f t="shared" si="2"/>
        <v>468649.86886711355</v>
      </c>
      <c r="T12" s="35">
        <f t="shared" si="3"/>
        <v>41.74741948472662</v>
      </c>
      <c r="U12" s="42">
        <v>0.94127750867207383</v>
      </c>
      <c r="V12" s="43">
        <f t="shared" si="15"/>
        <v>5.8722491327926174E-2</v>
      </c>
      <c r="W12" s="29">
        <f t="shared" si="11"/>
        <v>441129.58100673073</v>
      </c>
      <c r="X12" s="29">
        <f t="shared" si="4"/>
        <v>3353996.5134537546</v>
      </c>
      <c r="Y12" s="35">
        <f t="shared" si="12"/>
        <v>35.403720363629361</v>
      </c>
      <c r="Z12" s="36">
        <f t="shared" si="13"/>
        <v>6.3436991210972593</v>
      </c>
    </row>
    <row r="13" spans="1:26" s="2" customFormat="1" ht="14.4">
      <c r="A13" s="2">
        <v>10</v>
      </c>
      <c r="B13" s="1" t="s">
        <v>51</v>
      </c>
      <c r="C13" s="1">
        <v>5</v>
      </c>
      <c r="D13" s="64">
        <v>68100</v>
      </c>
      <c r="E13">
        <v>397</v>
      </c>
      <c r="F13" s="3">
        <f t="shared" si="5"/>
        <v>5.829662261380323E-3</v>
      </c>
      <c r="G13" s="2">
        <v>0.5</v>
      </c>
      <c r="H13" s="3">
        <f t="shared" si="6"/>
        <v>2.8729601621015302E-2</v>
      </c>
      <c r="I13" s="3">
        <f t="shared" si="7"/>
        <v>0.97127039837898466</v>
      </c>
      <c r="J13" s="5">
        <f t="shared" si="14"/>
        <v>92724.239575901433</v>
      </c>
      <c r="K13" s="5">
        <f t="shared" si="8"/>
        <v>2663.9304636272291</v>
      </c>
      <c r="L13" s="5">
        <f t="shared" si="9"/>
        <v>456961.37172043911</v>
      </c>
      <c r="M13" s="5">
        <f t="shared" si="0"/>
        <v>3486321.4719784451</v>
      </c>
      <c r="N13" s="33">
        <f t="shared" si="10"/>
        <v>37.59881437609031</v>
      </c>
      <c r="O13" s="4"/>
      <c r="Q13" s="27" t="s">
        <v>52</v>
      </c>
      <c r="R13" s="29">
        <f t="shared" si="1"/>
        <v>92724.239575901433</v>
      </c>
      <c r="S13" s="29">
        <f t="shared" si="2"/>
        <v>456961.37172043911</v>
      </c>
      <c r="T13" s="35">
        <f t="shared" si="3"/>
        <v>37.59881437609031</v>
      </c>
      <c r="U13" s="42">
        <v>0.95386474178345915</v>
      </c>
      <c r="V13" s="43">
        <f t="shared" si="15"/>
        <v>4.6135258216540853E-2</v>
      </c>
      <c r="W13" s="29">
        <f t="shared" si="11"/>
        <v>435879.34084113193</v>
      </c>
      <c r="X13" s="29">
        <f t="shared" si="4"/>
        <v>2912866.9324470237</v>
      </c>
      <c r="Y13" s="35">
        <f t="shared" si="12"/>
        <v>31.414298416139971</v>
      </c>
      <c r="Z13" s="36">
        <f t="shared" si="13"/>
        <v>6.184515959950339</v>
      </c>
    </row>
    <row r="14" spans="1:26" s="2" customFormat="1" ht="14.4">
      <c r="A14" s="2">
        <v>11</v>
      </c>
      <c r="B14" s="1" t="s">
        <v>53</v>
      </c>
      <c r="C14" s="1">
        <v>5</v>
      </c>
      <c r="D14" s="64">
        <v>67683</v>
      </c>
      <c r="E14">
        <v>454</v>
      </c>
      <c r="F14" s="3">
        <f t="shared" si="5"/>
        <v>6.7077404961364004E-3</v>
      </c>
      <c r="G14" s="2">
        <v>0.5</v>
      </c>
      <c r="H14" s="3">
        <f t="shared" si="6"/>
        <v>3.2985556104507541E-2</v>
      </c>
      <c r="I14" s="3">
        <f t="shared" si="7"/>
        <v>0.9670144438954924</v>
      </c>
      <c r="J14" s="5">
        <f t="shared" si="14"/>
        <v>90060.309112274204</v>
      </c>
      <c r="K14" s="5">
        <f t="shared" si="8"/>
        <v>2970.6893790122126</v>
      </c>
      <c r="L14" s="5">
        <f t="shared" si="9"/>
        <v>442874.82211384049</v>
      </c>
      <c r="M14" s="5">
        <f t="shared" si="0"/>
        <v>3029360.1002580058</v>
      </c>
      <c r="N14" s="33">
        <f t="shared" si="10"/>
        <v>33.637016462839767</v>
      </c>
      <c r="O14" s="4"/>
      <c r="Q14" s="27" t="s">
        <v>54</v>
      </c>
      <c r="R14" s="29">
        <f t="shared" si="1"/>
        <v>90060.309112274204</v>
      </c>
      <c r="S14" s="29">
        <f t="shared" si="2"/>
        <v>442874.82211384049</v>
      </c>
      <c r="T14" s="35">
        <f t="shared" si="3"/>
        <v>33.637016462839767</v>
      </c>
      <c r="U14" s="42">
        <v>0.94210046609890041</v>
      </c>
      <c r="V14" s="43">
        <f t="shared" si="15"/>
        <v>5.7899533901099587E-2</v>
      </c>
      <c r="W14" s="29">
        <f t="shared" si="11"/>
        <v>417232.57633691671</v>
      </c>
      <c r="X14" s="29">
        <f t="shared" si="4"/>
        <v>2476987.5916058919</v>
      </c>
      <c r="Y14" s="35">
        <f t="shared" si="12"/>
        <v>27.503654118241379</v>
      </c>
      <c r="Z14" s="36">
        <f t="shared" si="13"/>
        <v>6.1333623445983889</v>
      </c>
    </row>
    <row r="15" spans="1:26" s="2" customFormat="1" ht="14.4">
      <c r="A15" s="2">
        <v>12</v>
      </c>
      <c r="B15" s="1" t="s">
        <v>55</v>
      </c>
      <c r="C15" s="1">
        <v>5</v>
      </c>
      <c r="D15" s="64">
        <v>61753</v>
      </c>
      <c r="E15">
        <v>535</v>
      </c>
      <c r="F15" s="3">
        <f t="shared" si="5"/>
        <v>8.6635467102812811E-3</v>
      </c>
      <c r="G15" s="2">
        <v>0.5</v>
      </c>
      <c r="H15" s="3">
        <f t="shared" si="6"/>
        <v>4.2399410370816522E-2</v>
      </c>
      <c r="I15" s="3">
        <f t="shared" si="7"/>
        <v>0.95760058962918349</v>
      </c>
      <c r="J15" s="5">
        <f t="shared" si="14"/>
        <v>87089.619733261992</v>
      </c>
      <c r="K15" s="5">
        <f t="shared" si="8"/>
        <v>3692.5485261089357</v>
      </c>
      <c r="L15" s="5">
        <f t="shared" si="9"/>
        <v>426216.72735103761</v>
      </c>
      <c r="M15" s="5">
        <f t="shared" si="0"/>
        <v>2586485.2781441654</v>
      </c>
      <c r="N15" s="33">
        <f t="shared" si="10"/>
        <v>29.699122422006781</v>
      </c>
      <c r="O15" s="4"/>
      <c r="Q15" s="27" t="s">
        <v>56</v>
      </c>
      <c r="R15" s="29">
        <f t="shared" si="1"/>
        <v>87089.619733261992</v>
      </c>
      <c r="S15" s="29">
        <f t="shared" si="2"/>
        <v>426216.72735103761</v>
      </c>
      <c r="T15" s="35">
        <f t="shared" si="3"/>
        <v>29.699122422006781</v>
      </c>
      <c r="U15" s="42">
        <v>0.91645683631107144</v>
      </c>
      <c r="V15" s="43">
        <f t="shared" si="15"/>
        <v>8.3543163688928557E-2</v>
      </c>
      <c r="W15" s="29">
        <f t="shared" si="11"/>
        <v>390609.23353099043</v>
      </c>
      <c r="X15" s="29">
        <f t="shared" si="4"/>
        <v>2059755.0152689754</v>
      </c>
      <c r="Y15" s="35">
        <f t="shared" si="12"/>
        <v>23.650981845799663</v>
      </c>
      <c r="Z15" s="36">
        <f t="shared" si="13"/>
        <v>6.0481405762071176</v>
      </c>
    </row>
    <row r="16" spans="1:26" s="2" customFormat="1" ht="14.4">
      <c r="A16" s="2">
        <v>13</v>
      </c>
      <c r="B16" s="1" t="s">
        <v>57</v>
      </c>
      <c r="C16" s="1">
        <v>5</v>
      </c>
      <c r="D16" s="64">
        <v>48934</v>
      </c>
      <c r="E16">
        <v>581</v>
      </c>
      <c r="F16" s="3">
        <f t="shared" si="5"/>
        <v>1.1873135243389055E-2</v>
      </c>
      <c r="G16" s="2">
        <v>0.5</v>
      </c>
      <c r="H16" s="3">
        <f t="shared" si="6"/>
        <v>5.765433201353537E-2</v>
      </c>
      <c r="I16" s="3">
        <f t="shared" si="7"/>
        <v>0.94234566798646457</v>
      </c>
      <c r="J16" s="5">
        <f t="shared" si="14"/>
        <v>83397.071207153058</v>
      </c>
      <c r="K16" s="5">
        <f t="shared" si="8"/>
        <v>4808.2024323336536</v>
      </c>
      <c r="L16" s="5">
        <f t="shared" si="9"/>
        <v>404964.84995493118</v>
      </c>
      <c r="M16" s="5">
        <f t="shared" si="0"/>
        <v>2160268.5507931276</v>
      </c>
      <c r="N16" s="33">
        <f t="shared" si="10"/>
        <v>25.903410269974074</v>
      </c>
      <c r="O16" s="4"/>
      <c r="Q16" s="27" t="s">
        <v>58</v>
      </c>
      <c r="R16" s="29">
        <f t="shared" si="1"/>
        <v>83397.071207153058</v>
      </c>
      <c r="S16" s="29">
        <f t="shared" si="2"/>
        <v>404964.84995493118</v>
      </c>
      <c r="T16" s="35">
        <f t="shared" si="3"/>
        <v>25.903410269974074</v>
      </c>
      <c r="U16" s="42">
        <v>0.8859396016463057</v>
      </c>
      <c r="V16" s="43">
        <f t="shared" si="15"/>
        <v>0.1140603983536943</v>
      </c>
      <c r="W16" s="29">
        <f t="shared" si="11"/>
        <v>358774.39784982771</v>
      </c>
      <c r="X16" s="29">
        <f t="shared" si="4"/>
        <v>1669145.7817379851</v>
      </c>
      <c r="Y16" s="35">
        <f t="shared" si="12"/>
        <v>20.014441245687543</v>
      </c>
      <c r="Z16" s="36">
        <f t="shared" si="13"/>
        <v>5.8889690242865314</v>
      </c>
    </row>
    <row r="17" spans="1:26" s="2" customFormat="1" ht="14.4">
      <c r="A17" s="2">
        <v>14</v>
      </c>
      <c r="B17" s="1" t="s">
        <v>59</v>
      </c>
      <c r="C17" s="1">
        <v>5</v>
      </c>
      <c r="D17" s="64">
        <v>37310</v>
      </c>
      <c r="E17">
        <v>605</v>
      </c>
      <c r="F17" s="3">
        <f t="shared" si="5"/>
        <v>1.6215491825247924E-2</v>
      </c>
      <c r="G17" s="2">
        <v>0.5</v>
      </c>
      <c r="H17" s="3">
        <f t="shared" si="6"/>
        <v>7.7918732693669904E-2</v>
      </c>
      <c r="I17" s="3">
        <f t="shared" si="7"/>
        <v>0.92208126730633011</v>
      </c>
      <c r="J17" s="5">
        <f t="shared" si="14"/>
        <v>78588.868774819406</v>
      </c>
      <c r="K17" s="5">
        <f t="shared" si="8"/>
        <v>6123.5450587630548</v>
      </c>
      <c r="L17" s="5">
        <f t="shared" si="9"/>
        <v>377635.48122718942</v>
      </c>
      <c r="M17" s="5">
        <f t="shared" si="0"/>
        <v>1755303.7008381966</v>
      </c>
      <c r="N17" s="33">
        <f t="shared" si="10"/>
        <v>22.335271243917077</v>
      </c>
      <c r="O17" s="4"/>
      <c r="Q17" s="27" t="s">
        <v>60</v>
      </c>
      <c r="R17" s="29">
        <f t="shared" si="1"/>
        <v>78588.868774819406</v>
      </c>
      <c r="S17" s="29">
        <f t="shared" si="2"/>
        <v>377635.48122718942</v>
      </c>
      <c r="T17" s="35">
        <f t="shared" si="3"/>
        <v>22.335271243917077</v>
      </c>
      <c r="U17" s="42">
        <v>0.85631920960893304</v>
      </c>
      <c r="V17" s="43">
        <f t="shared" si="15"/>
        <v>0.14368079039106696</v>
      </c>
      <c r="W17" s="29">
        <f t="shared" si="11"/>
        <v>323376.5168047559</v>
      </c>
      <c r="X17" s="29">
        <f t="shared" si="4"/>
        <v>1310371.3838881573</v>
      </c>
      <c r="Y17" s="35">
        <f t="shared" si="12"/>
        <v>16.673752966756183</v>
      </c>
      <c r="Z17" s="36">
        <f t="shared" si="13"/>
        <v>5.6615182771608943</v>
      </c>
    </row>
    <row r="18" spans="1:26" s="2" customFormat="1" ht="14.4">
      <c r="A18" s="2">
        <v>15</v>
      </c>
      <c r="B18" s="1" t="s">
        <v>61</v>
      </c>
      <c r="C18" s="1">
        <v>5</v>
      </c>
      <c r="D18" s="64">
        <v>27620</v>
      </c>
      <c r="E18">
        <v>645</v>
      </c>
      <c r="F18" s="3">
        <f t="shared" si="5"/>
        <v>2.335264301230992E-2</v>
      </c>
      <c r="G18" s="2">
        <v>0.5</v>
      </c>
      <c r="H18" s="3">
        <f t="shared" si="6"/>
        <v>0.11032241512015736</v>
      </c>
      <c r="I18" s="3">
        <f t="shared" si="7"/>
        <v>0.88967758487984261</v>
      </c>
      <c r="J18" s="5">
        <f t="shared" si="14"/>
        <v>72465.323716056359</v>
      </c>
      <c r="K18" s="5">
        <f t="shared" si="8"/>
        <v>7994.5495248193538</v>
      </c>
      <c r="L18" s="5">
        <f t="shared" si="9"/>
        <v>342340.24476823339</v>
      </c>
      <c r="M18" s="5">
        <f t="shared" si="0"/>
        <v>1377668.2196110073</v>
      </c>
      <c r="N18" s="33">
        <f t="shared" si="10"/>
        <v>19.01141330726924</v>
      </c>
      <c r="O18" s="4"/>
      <c r="Q18" s="27" t="s">
        <v>62</v>
      </c>
      <c r="R18" s="29">
        <f t="shared" si="1"/>
        <v>72465.323716056359</v>
      </c>
      <c r="S18" s="29">
        <f t="shared" si="2"/>
        <v>342340.24476823339</v>
      </c>
      <c r="T18" s="35">
        <f t="shared" si="3"/>
        <v>19.01141330726924</v>
      </c>
      <c r="U18" s="42">
        <v>0.77613843304153718</v>
      </c>
      <c r="V18" s="43">
        <f t="shared" si="15"/>
        <v>0.22386156695846282</v>
      </c>
      <c r="W18" s="29">
        <f t="shared" si="11"/>
        <v>265703.42114147294</v>
      </c>
      <c r="X18" s="29">
        <f t="shared" si="4"/>
        <v>986994.86708340142</v>
      </c>
      <c r="Y18" s="35">
        <f t="shared" si="12"/>
        <v>13.620236776292908</v>
      </c>
      <c r="Z18" s="36">
        <f t="shared" si="13"/>
        <v>5.3911765309763329</v>
      </c>
    </row>
    <row r="19" spans="1:26" s="2" customFormat="1" ht="14.4">
      <c r="A19" s="2">
        <v>16</v>
      </c>
      <c r="B19" s="1" t="s">
        <v>63</v>
      </c>
      <c r="C19" s="1">
        <v>5</v>
      </c>
      <c r="D19" s="64">
        <v>19277</v>
      </c>
      <c r="E19">
        <v>683</v>
      </c>
      <c r="F19" s="3">
        <f t="shared" si="5"/>
        <v>3.5430824298386676E-2</v>
      </c>
      <c r="G19" s="2">
        <v>0.5</v>
      </c>
      <c r="H19" s="3">
        <f t="shared" si="6"/>
        <v>0.16273916462150637</v>
      </c>
      <c r="I19" s="3">
        <f t="shared" si="7"/>
        <v>0.83726083537849361</v>
      </c>
      <c r="J19" s="5">
        <f t="shared" si="14"/>
        <v>64470.774191237004</v>
      </c>
      <c r="K19" s="5">
        <f t="shared" si="8"/>
        <v>10491.919934383683</v>
      </c>
      <c r="L19" s="5">
        <f t="shared" si="9"/>
        <v>296124.07112022577</v>
      </c>
      <c r="M19" s="5">
        <f t="shared" si="0"/>
        <v>1035327.974842774</v>
      </c>
      <c r="N19" s="33">
        <f t="shared" si="10"/>
        <v>16.058872998356172</v>
      </c>
      <c r="O19" s="4"/>
      <c r="Q19" s="27" t="s">
        <v>64</v>
      </c>
      <c r="R19" s="29">
        <f t="shared" si="1"/>
        <v>64470.774191237004</v>
      </c>
      <c r="S19" s="29">
        <f t="shared" si="2"/>
        <v>296124.07112022577</v>
      </c>
      <c r="T19" s="35">
        <f t="shared" si="3"/>
        <v>16.058872998356172</v>
      </c>
      <c r="U19" s="42">
        <v>0.73716277889453141</v>
      </c>
      <c r="V19" s="43">
        <f t="shared" si="15"/>
        <v>0.26283722110546859</v>
      </c>
      <c r="W19" s="29">
        <f t="shared" si="11"/>
        <v>218291.64316454748</v>
      </c>
      <c r="X19" s="29">
        <f t="shared" si="4"/>
        <v>721291.44594192854</v>
      </c>
      <c r="Y19" s="35">
        <f t="shared" si="12"/>
        <v>11.187882493893921</v>
      </c>
      <c r="Z19" s="36">
        <f t="shared" si="13"/>
        <v>4.8709905044622506</v>
      </c>
    </row>
    <row r="20" spans="1:26" s="2" customFormat="1" ht="14.4">
      <c r="A20" s="2">
        <v>17</v>
      </c>
      <c r="B20" s="1" t="s">
        <v>65</v>
      </c>
      <c r="C20" s="1">
        <v>5</v>
      </c>
      <c r="D20" s="64">
        <v>11134</v>
      </c>
      <c r="E20">
        <v>595</v>
      </c>
      <c r="F20" s="3">
        <f t="shared" si="5"/>
        <v>5.3439913777618107E-2</v>
      </c>
      <c r="G20" s="2">
        <v>0.5</v>
      </c>
      <c r="H20" s="3">
        <f t="shared" si="6"/>
        <v>0.23570890940062592</v>
      </c>
      <c r="I20" s="3">
        <f t="shared" si="7"/>
        <v>0.76429109059937406</v>
      </c>
      <c r="J20" s="5">
        <f t="shared" si="14"/>
        <v>53978.854256853316</v>
      </c>
      <c r="K20" s="5">
        <f t="shared" si="8"/>
        <v>12723.296867578229</v>
      </c>
      <c r="L20" s="5">
        <f t="shared" si="9"/>
        <v>238086.029115321</v>
      </c>
      <c r="M20" s="5">
        <f t="shared" si="0"/>
        <v>739203.90372254816</v>
      </c>
      <c r="N20" s="33">
        <f t="shared" si="10"/>
        <v>13.694323710635199</v>
      </c>
      <c r="O20" s="4"/>
      <c r="Q20" s="27" t="s">
        <v>66</v>
      </c>
      <c r="R20" s="29">
        <f t="shared" si="1"/>
        <v>53978.854256853316</v>
      </c>
      <c r="S20" s="29">
        <f t="shared" si="2"/>
        <v>238086.029115321</v>
      </c>
      <c r="T20" s="35">
        <f t="shared" si="3"/>
        <v>13.694323710635199</v>
      </c>
      <c r="U20" s="42">
        <v>0.7271372759570951</v>
      </c>
      <c r="V20" s="43">
        <f t="shared" si="15"/>
        <v>0.2728627240429049</v>
      </c>
      <c r="W20" s="29">
        <f t="shared" si="11"/>
        <v>173121.22665435614</v>
      </c>
      <c r="X20" s="29">
        <f t="shared" si="4"/>
        <v>502999.80277738103</v>
      </c>
      <c r="Y20" s="35">
        <f t="shared" si="12"/>
        <v>9.3184601581927549</v>
      </c>
      <c r="Z20" s="36">
        <f t="shared" si="13"/>
        <v>4.3758635524424445</v>
      </c>
    </row>
    <row r="21" spans="1:26" s="2" customFormat="1" ht="14.4">
      <c r="A21" s="2">
        <v>18</v>
      </c>
      <c r="B21" s="1" t="s">
        <v>67</v>
      </c>
      <c r="C21" s="1">
        <v>5</v>
      </c>
      <c r="D21" s="64">
        <v>6617</v>
      </c>
      <c r="E21">
        <v>507</v>
      </c>
      <c r="F21" s="3">
        <f t="shared" si="5"/>
        <v>7.6620825147347735E-2</v>
      </c>
      <c r="G21" s="2">
        <v>0.5</v>
      </c>
      <c r="H21" s="3">
        <f t="shared" si="6"/>
        <v>0.32151690024732066</v>
      </c>
      <c r="I21" s="3">
        <f t="shared" si="7"/>
        <v>0.6784830997526794</v>
      </c>
      <c r="J21" s="5">
        <f t="shared" si="14"/>
        <v>41255.557389275084</v>
      </c>
      <c r="K21" s="5">
        <f t="shared" si="8"/>
        <v>13264.35892977517</v>
      </c>
      <c r="L21" s="5">
        <f t="shared" si="9"/>
        <v>173116.88962193753</v>
      </c>
      <c r="M21" s="5">
        <f>L21+M22</f>
        <v>501117.87460722722</v>
      </c>
      <c r="N21" s="33">
        <f t="shared" si="10"/>
        <v>12.146675655811144</v>
      </c>
      <c r="O21" s="4"/>
      <c r="Q21" s="27" t="s">
        <v>68</v>
      </c>
      <c r="R21" s="29">
        <f t="shared" si="1"/>
        <v>41255.557389275084</v>
      </c>
      <c r="S21" s="29">
        <f t="shared" si="2"/>
        <v>173116.88962193753</v>
      </c>
      <c r="T21" s="35">
        <f t="shared" si="3"/>
        <v>12.146675655811144</v>
      </c>
      <c r="U21" s="42">
        <v>0.68635947845240242</v>
      </c>
      <c r="V21" s="43">
        <f t="shared" si="15"/>
        <v>0.31364052154759758</v>
      </c>
      <c r="W21" s="29">
        <f t="shared" si="11"/>
        <v>118820.41807221517</v>
      </c>
      <c r="X21" s="29">
        <f>X22+W21</f>
        <v>329878.57612302486</v>
      </c>
      <c r="Y21" s="35">
        <f t="shared" si="12"/>
        <v>7.99597913586258</v>
      </c>
      <c r="Z21" s="36">
        <f t="shared" si="13"/>
        <v>4.1506965199485641</v>
      </c>
    </row>
    <row r="22" spans="1:26" s="2" customFormat="1" ht="14.4">
      <c r="A22" s="12">
        <v>19</v>
      </c>
      <c r="B22" s="13" t="s">
        <v>69</v>
      </c>
      <c r="C22" s="12"/>
      <c r="D22" s="65">
        <v>5402</v>
      </c>
      <c r="E22" s="63">
        <v>461</v>
      </c>
      <c r="F22" s="17">
        <f t="shared" si="5"/>
        <v>8.5338763420955199E-2</v>
      </c>
      <c r="G22" s="12"/>
      <c r="H22" s="17">
        <v>1</v>
      </c>
      <c r="I22" s="17">
        <f t="shared" si="7"/>
        <v>0</v>
      </c>
      <c r="J22" s="21">
        <f t="shared" si="14"/>
        <v>27991.198459499916</v>
      </c>
      <c r="K22" s="21">
        <f t="shared" si="8"/>
        <v>27991.198459499916</v>
      </c>
      <c r="L22" s="21">
        <f>K22/F22</f>
        <v>328000.98498528969</v>
      </c>
      <c r="M22" s="21">
        <f>L22</f>
        <v>328000.98498528969</v>
      </c>
      <c r="N22" s="34">
        <f t="shared" si="10"/>
        <v>11.718004338394794</v>
      </c>
      <c r="O22" s="4"/>
      <c r="Q22" s="30" t="s">
        <v>69</v>
      </c>
      <c r="R22" s="31">
        <f t="shared" si="1"/>
        <v>27991.198459499916</v>
      </c>
      <c r="S22" s="31">
        <f t="shared" si="2"/>
        <v>328000.98498528969</v>
      </c>
      <c r="T22" s="38">
        <f t="shared" si="3"/>
        <v>11.718004338394794</v>
      </c>
      <c r="U22" s="44">
        <v>0.64346806172022719</v>
      </c>
      <c r="V22" s="45">
        <f t="shared" si="15"/>
        <v>0.35653193827977281</v>
      </c>
      <c r="W22" s="31">
        <f t="shared" si="11"/>
        <v>211058.1580508097</v>
      </c>
      <c r="X22" s="31">
        <f>W22</f>
        <v>211058.1580508097</v>
      </c>
      <c r="Y22" s="38">
        <f t="shared" si="12"/>
        <v>7.5401615388561112</v>
      </c>
      <c r="Z22" s="37">
        <f t="shared" si="13"/>
        <v>4.1778427995386824</v>
      </c>
    </row>
    <row r="23" spans="1:26" s="2" customFormat="1" ht="13.2">
      <c r="B23" s="2" t="s">
        <v>70</v>
      </c>
      <c r="D23" s="25">
        <f>SUM(D4:D22)</f>
        <v>784246</v>
      </c>
      <c r="E23" s="25">
        <f>SUM(E4:E22)</f>
        <v>6323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4">
        <v>6919</v>
      </c>
      <c r="E29">
        <v>20</v>
      </c>
      <c r="F29" s="3">
        <f>E29/D29</f>
        <v>2.8905911258852437E-3</v>
      </c>
      <c r="G29" s="2">
        <v>0.3</v>
      </c>
      <c r="H29" s="18">
        <f>C29*F29/(1+(1-G29)*C29*F29)</f>
        <v>2.8847540747151306E-3</v>
      </c>
      <c r="I29" s="18">
        <f>1-H29</f>
        <v>0.99711524592528489</v>
      </c>
      <c r="J29" s="19">
        <v>100000</v>
      </c>
      <c r="K29" s="20">
        <f>J29*H29</f>
        <v>288.47540747151305</v>
      </c>
      <c r="L29" s="20">
        <f>C29*(J30+G29*K29)</f>
        <v>99798.067214769937</v>
      </c>
      <c r="M29" s="5">
        <f t="shared" ref="M29:M45" si="16">L29+M30</f>
        <v>8123010.6389592709</v>
      </c>
      <c r="N29" s="32">
        <f>M29/J29</f>
        <v>81.230106389592706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99798.067214769937</v>
      </c>
      <c r="T29" s="35">
        <f t="shared" ref="T29:T47" si="19">N29</f>
        <v>81.230106389592706</v>
      </c>
      <c r="U29" s="42">
        <v>0.95864674002964168</v>
      </c>
      <c r="V29" s="43">
        <f>1-U29</f>
        <v>4.1353259970358325E-2</v>
      </c>
      <c r="W29" s="29">
        <f>S29*U29</f>
        <v>95671.091796698267</v>
      </c>
      <c r="X29" s="29">
        <f t="shared" ref="X29:X45" si="20">X30+W29</f>
        <v>7136141.0573322857</v>
      </c>
      <c r="Y29" s="40">
        <f>X29/R29</f>
        <v>71.361410573322857</v>
      </c>
      <c r="Z29" s="36">
        <f>T29-Y29</f>
        <v>9.8686958162698488</v>
      </c>
    </row>
    <row r="30" spans="1:26" s="2" customFormat="1" ht="14.4">
      <c r="A30" s="2">
        <v>2</v>
      </c>
      <c r="B30" s="1" t="s">
        <v>35</v>
      </c>
      <c r="C30" s="1">
        <v>4</v>
      </c>
      <c r="D30" s="64">
        <v>31683</v>
      </c>
      <c r="E30">
        <v>23</v>
      </c>
      <c r="F30" s="3">
        <f t="shared" ref="F30:F47" si="21">E30/D30</f>
        <v>7.2594135656345673E-4</v>
      </c>
      <c r="G30" s="2">
        <v>0.4</v>
      </c>
      <c r="H30" s="3">
        <f t="shared" ref="H30:H46" si="22">C30*F30/(1+(1-G30)*C30*F30)</f>
        <v>2.8987151130183816E-3</v>
      </c>
      <c r="I30" s="3">
        <f t="shared" ref="I30:I47" si="23">1-H30</f>
        <v>0.99710128488698158</v>
      </c>
      <c r="J30" s="5">
        <f>I29*J29</f>
        <v>99711.524592528483</v>
      </c>
      <c r="K30" s="5">
        <f t="shared" ref="K30:K47" si="24">J30*H30</f>
        <v>289.03530327846636</v>
      </c>
      <c r="L30" s="5">
        <f t="shared" ref="L30:L46" si="25">C30*(J31+G30*K30)</f>
        <v>398152.41364224558</v>
      </c>
      <c r="M30" s="5">
        <f t="shared" si="16"/>
        <v>8023212.5717445007</v>
      </c>
      <c r="N30" s="33">
        <f t="shared" ref="N30:N47" si="26">M30/J30</f>
        <v>80.464245276876355</v>
      </c>
      <c r="O30" s="4"/>
      <c r="Q30" s="27" t="s">
        <v>36</v>
      </c>
      <c r="R30" s="29">
        <f t="shared" si="17"/>
        <v>99711.524592528483</v>
      </c>
      <c r="S30" s="29">
        <f t="shared" si="18"/>
        <v>398152.41364224558</v>
      </c>
      <c r="T30" s="35">
        <f t="shared" si="19"/>
        <v>80.464245276876355</v>
      </c>
      <c r="U30" s="42">
        <v>0.95864674002964168</v>
      </c>
      <c r="V30" s="43">
        <f>1-U30</f>
        <v>4.1353259970358325E-2</v>
      </c>
      <c r="W30" s="29">
        <f t="shared" ref="W30:W47" si="27">S30*U30</f>
        <v>381687.51337307214</v>
      </c>
      <c r="X30" s="29">
        <f t="shared" si="20"/>
        <v>7040469.9655355876</v>
      </c>
      <c r="Y30" s="35">
        <f t="shared" ref="Y30:Y47" si="28">X30/R30</f>
        <v>70.608387488873475</v>
      </c>
      <c r="Z30" s="36">
        <f t="shared" ref="Z30:Z47" si="29">T30-Y30</f>
        <v>9.8558577880028793</v>
      </c>
    </row>
    <row r="31" spans="1:26" s="2" customFormat="1" ht="14.4">
      <c r="A31" s="2">
        <v>3</v>
      </c>
      <c r="B31" s="1" t="s">
        <v>37</v>
      </c>
      <c r="C31" s="1">
        <v>5</v>
      </c>
      <c r="D31" s="64">
        <v>45903</v>
      </c>
      <c r="E31">
        <v>7</v>
      </c>
      <c r="F31" s="3">
        <f t="shared" si="21"/>
        <v>1.5249547959828334E-4</v>
      </c>
      <c r="G31" s="2">
        <v>0.5</v>
      </c>
      <c r="H31" s="3">
        <f t="shared" si="22"/>
        <v>7.6218682287867079E-4</v>
      </c>
      <c r="I31" s="3">
        <f t="shared" si="23"/>
        <v>0.99923781317712135</v>
      </c>
      <c r="J31" s="5">
        <f t="shared" ref="J31:J47" si="30">I30*J30</f>
        <v>99422.489289250007</v>
      </c>
      <c r="K31" s="5">
        <f t="shared" si="24"/>
        <v>75.778511234062137</v>
      </c>
      <c r="L31" s="5">
        <f t="shared" si="25"/>
        <v>496923.00016816484</v>
      </c>
      <c r="M31" s="5">
        <f t="shared" si="16"/>
        <v>7625060.1581022553</v>
      </c>
      <c r="N31" s="33">
        <f t="shared" si="26"/>
        <v>76.693514843695525</v>
      </c>
      <c r="O31" s="4"/>
      <c r="Q31" s="27" t="s">
        <v>38</v>
      </c>
      <c r="R31" s="29">
        <f t="shared" si="17"/>
        <v>99422.489289250007</v>
      </c>
      <c r="S31" s="29">
        <f t="shared" si="18"/>
        <v>496923.00016816484</v>
      </c>
      <c r="T31" s="35">
        <f t="shared" si="19"/>
        <v>76.693514843695525</v>
      </c>
      <c r="U31" s="42">
        <v>0.95864674002964168</v>
      </c>
      <c r="V31" s="43">
        <f>1-U31</f>
        <v>4.1353259970358325E-2</v>
      </c>
      <c r="W31" s="29">
        <f t="shared" si="27"/>
        <v>476373.61415696034</v>
      </c>
      <c r="X31" s="29">
        <f t="shared" si="20"/>
        <v>6658782.4521625154</v>
      </c>
      <c r="Y31" s="35">
        <f t="shared" si="28"/>
        <v>66.97461006825236</v>
      </c>
      <c r="Z31" s="36">
        <f t="shared" si="29"/>
        <v>9.7189047754431641</v>
      </c>
    </row>
    <row r="32" spans="1:26" s="2" customFormat="1" ht="14.4">
      <c r="A32" s="2">
        <v>4</v>
      </c>
      <c r="B32" s="1" t="s">
        <v>39</v>
      </c>
      <c r="C32" s="1">
        <v>5</v>
      </c>
      <c r="D32" s="64">
        <v>47257</v>
      </c>
      <c r="E32">
        <v>15</v>
      </c>
      <c r="F32" s="3">
        <f t="shared" si="21"/>
        <v>3.1741329326872208E-4</v>
      </c>
      <c r="G32" s="2">
        <v>0.5</v>
      </c>
      <c r="H32" s="3">
        <f t="shared" si="22"/>
        <v>1.5858080749347175E-3</v>
      </c>
      <c r="I32" s="3">
        <f t="shared" si="23"/>
        <v>0.99841419192506531</v>
      </c>
      <c r="J32" s="5">
        <f t="shared" si="30"/>
        <v>99346.710778015942</v>
      </c>
      <c r="K32" s="5">
        <f t="shared" si="24"/>
        <v>157.5448161699816</v>
      </c>
      <c r="L32" s="5">
        <f t="shared" si="25"/>
        <v>496339.69184965477</v>
      </c>
      <c r="M32" s="5">
        <f t="shared" si="16"/>
        <v>7128137.1579340901</v>
      </c>
      <c r="N32" s="33">
        <f t="shared" si="26"/>
        <v>71.750107297074692</v>
      </c>
      <c r="O32" s="4"/>
      <c r="Q32" s="27" t="s">
        <v>40</v>
      </c>
      <c r="R32" s="29">
        <f t="shared" si="17"/>
        <v>99346.710778015942</v>
      </c>
      <c r="S32" s="29">
        <f t="shared" si="18"/>
        <v>496339.69184965477</v>
      </c>
      <c r="T32" s="35">
        <f t="shared" si="19"/>
        <v>71.750107297074692</v>
      </c>
      <c r="U32" s="42">
        <v>0.95864674002964168</v>
      </c>
      <c r="V32" s="43">
        <f>1-U32</f>
        <v>4.1353259970358325E-2</v>
      </c>
      <c r="W32" s="29">
        <f t="shared" si="27"/>
        <v>475814.42753898847</v>
      </c>
      <c r="X32" s="29">
        <f t="shared" si="20"/>
        <v>6182408.8380055549</v>
      </c>
      <c r="Y32" s="35">
        <f t="shared" si="28"/>
        <v>62.230634407411472</v>
      </c>
      <c r="Z32" s="36">
        <f t="shared" si="29"/>
        <v>9.5194728896632199</v>
      </c>
    </row>
    <row r="33" spans="1:26" s="2" customFormat="1" ht="14.4">
      <c r="A33" s="2">
        <v>5</v>
      </c>
      <c r="B33" s="1" t="s">
        <v>41</v>
      </c>
      <c r="C33" s="1">
        <v>5</v>
      </c>
      <c r="D33" s="64">
        <v>49619</v>
      </c>
      <c r="E33">
        <v>20</v>
      </c>
      <c r="F33" s="3">
        <f t="shared" si="21"/>
        <v>4.0307140409923619E-4</v>
      </c>
      <c r="G33" s="2">
        <v>0.5</v>
      </c>
      <c r="H33" s="3">
        <f t="shared" si="22"/>
        <v>2.0133282329018098E-3</v>
      </c>
      <c r="I33" s="3">
        <f t="shared" si="23"/>
        <v>0.99798667176709821</v>
      </c>
      <c r="J33" s="5">
        <f t="shared" si="30"/>
        <v>99189.165961845967</v>
      </c>
      <c r="K33" s="5">
        <f t="shared" si="24"/>
        <v>199.70034822896767</v>
      </c>
      <c r="L33" s="5">
        <f t="shared" si="25"/>
        <v>495446.57893865742</v>
      </c>
      <c r="M33" s="5">
        <f t="shared" si="16"/>
        <v>6631797.4660844356</v>
      </c>
      <c r="N33" s="33">
        <f t="shared" si="26"/>
        <v>66.860099102309405</v>
      </c>
      <c r="O33" s="4"/>
      <c r="Q33" s="27" t="s">
        <v>42</v>
      </c>
      <c r="R33" s="29">
        <f t="shared" si="17"/>
        <v>99189.165961845967</v>
      </c>
      <c r="S33" s="29">
        <f t="shared" si="18"/>
        <v>495446.57893865742</v>
      </c>
      <c r="T33" s="35">
        <f t="shared" si="19"/>
        <v>66.860099102309405</v>
      </c>
      <c r="U33" s="42">
        <v>0.95864674002964168</v>
      </c>
      <c r="V33" s="43">
        <f>1-U33</f>
        <v>4.1353259970358325E-2</v>
      </c>
      <c r="W33" s="29">
        <f t="shared" si="27"/>
        <v>474958.24775838247</v>
      </c>
      <c r="X33" s="29">
        <f t="shared" si="20"/>
        <v>5706594.4104665667</v>
      </c>
      <c r="Y33" s="35">
        <f t="shared" si="28"/>
        <v>57.532436684281237</v>
      </c>
      <c r="Z33" s="36">
        <f t="shared" si="29"/>
        <v>9.3276624180281686</v>
      </c>
    </row>
    <row r="34" spans="1:26" s="2" customFormat="1" ht="14.4">
      <c r="A34" s="2">
        <v>6</v>
      </c>
      <c r="B34" s="1" t="s">
        <v>43</v>
      </c>
      <c r="C34" s="1">
        <v>5</v>
      </c>
      <c r="D34" s="64">
        <v>56697</v>
      </c>
      <c r="E34">
        <v>34</v>
      </c>
      <c r="F34" s="3">
        <f t="shared" si="21"/>
        <v>5.9967899536130659E-4</v>
      </c>
      <c r="G34" s="2">
        <v>0.5</v>
      </c>
      <c r="H34" s="3">
        <f t="shared" si="22"/>
        <v>2.9939065196717268E-3</v>
      </c>
      <c r="I34" s="3">
        <f t="shared" si="23"/>
        <v>0.99700609348032831</v>
      </c>
      <c r="J34" s="5">
        <f t="shared" si="30"/>
        <v>98989.465613616994</v>
      </c>
      <c r="K34" s="5">
        <f t="shared" si="24"/>
        <v>296.36520647942814</v>
      </c>
      <c r="L34" s="5">
        <f t="shared" si="25"/>
        <v>494206.41505188635</v>
      </c>
      <c r="M34" s="5">
        <f t="shared" si="16"/>
        <v>6136350.8871457782</v>
      </c>
      <c r="N34" s="33">
        <f t="shared" si="26"/>
        <v>61.989938516262292</v>
      </c>
      <c r="O34" s="4"/>
      <c r="Q34" s="27" t="s">
        <v>44</v>
      </c>
      <c r="R34" s="29">
        <f t="shared" si="17"/>
        <v>98989.465613616994</v>
      </c>
      <c r="S34" s="29">
        <f t="shared" si="18"/>
        <v>494206.41505188635</v>
      </c>
      <c r="T34" s="35">
        <f t="shared" si="19"/>
        <v>61.989938516262292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478975.08071322326</v>
      </c>
      <c r="X34" s="29">
        <f t="shared" si="20"/>
        <v>5231636.1627081847</v>
      </c>
      <c r="Y34" s="35">
        <f t="shared" si="28"/>
        <v>52.850433430246952</v>
      </c>
      <c r="Z34" s="36">
        <f t="shared" si="29"/>
        <v>9.1395050860153404</v>
      </c>
    </row>
    <row r="35" spans="1:26" s="2" customFormat="1" ht="14.4">
      <c r="A35" s="2">
        <v>7</v>
      </c>
      <c r="B35" s="1" t="s">
        <v>45</v>
      </c>
      <c r="C35" s="1">
        <v>5</v>
      </c>
      <c r="D35" s="64">
        <v>57252</v>
      </c>
      <c r="E35">
        <v>40</v>
      </c>
      <c r="F35" s="3">
        <f t="shared" si="21"/>
        <v>6.9866554880178863E-4</v>
      </c>
      <c r="G35" s="2">
        <v>0.5</v>
      </c>
      <c r="H35" s="3">
        <f t="shared" si="22"/>
        <v>3.4872367136281209E-3</v>
      </c>
      <c r="I35" s="3">
        <f t="shared" si="23"/>
        <v>0.99651276328637184</v>
      </c>
      <c r="J35" s="5">
        <f t="shared" si="30"/>
        <v>98693.100407137565</v>
      </c>
      <c r="K35" s="5">
        <f t="shared" si="24"/>
        <v>344.16620312155658</v>
      </c>
      <c r="L35" s="5">
        <f t="shared" si="25"/>
        <v>492605.08652788389</v>
      </c>
      <c r="M35" s="5">
        <f t="shared" si="16"/>
        <v>5642144.4720938923</v>
      </c>
      <c r="N35" s="33">
        <f t="shared" si="26"/>
        <v>57.168580668946618</v>
      </c>
      <c r="O35" s="4"/>
      <c r="Q35" s="27" t="s">
        <v>46</v>
      </c>
      <c r="R35" s="29">
        <f t="shared" si="17"/>
        <v>98693.100407137565</v>
      </c>
      <c r="S35" s="29">
        <f t="shared" si="18"/>
        <v>492605.08652788389</v>
      </c>
      <c r="T35" s="35">
        <f t="shared" si="19"/>
        <v>57.168580668946618</v>
      </c>
      <c r="U35" s="42">
        <v>0.96192878092594225</v>
      </c>
      <c r="V35" s="43">
        <f t="shared" si="31"/>
        <v>3.8071219074057749E-2</v>
      </c>
      <c r="W35" s="29">
        <f t="shared" si="27"/>
        <v>473851.01036168565</v>
      </c>
      <c r="X35" s="29">
        <f t="shared" si="20"/>
        <v>4752661.081994961</v>
      </c>
      <c r="Y35" s="35">
        <f t="shared" si="28"/>
        <v>48.155960876584686</v>
      </c>
      <c r="Z35" s="36">
        <f t="shared" si="29"/>
        <v>9.0126197923619316</v>
      </c>
    </row>
    <row r="36" spans="1:26" s="2" customFormat="1" ht="14.4">
      <c r="A36" s="2">
        <v>8</v>
      </c>
      <c r="B36" s="1" t="s">
        <v>47</v>
      </c>
      <c r="C36" s="1">
        <v>5</v>
      </c>
      <c r="D36" s="64">
        <v>55293</v>
      </c>
      <c r="E36">
        <v>54</v>
      </c>
      <c r="F36" s="3">
        <f t="shared" si="21"/>
        <v>9.7661548478107543E-4</v>
      </c>
      <c r="G36" s="2">
        <v>0.5</v>
      </c>
      <c r="H36" s="3">
        <f t="shared" si="22"/>
        <v>4.8711842390127737E-3</v>
      </c>
      <c r="I36" s="3">
        <f t="shared" si="23"/>
        <v>0.99512881576098722</v>
      </c>
      <c r="J36" s="5">
        <f t="shared" si="30"/>
        <v>98348.934204015997</v>
      </c>
      <c r="K36" s="5">
        <f t="shared" si="24"/>
        <v>479.07577821830699</v>
      </c>
      <c r="L36" s="5">
        <f t="shared" si="25"/>
        <v>490546.98157453421</v>
      </c>
      <c r="M36" s="5">
        <f t="shared" si="16"/>
        <v>5149539.3855660083</v>
      </c>
      <c r="N36" s="33">
        <f t="shared" si="26"/>
        <v>52.359890091780287</v>
      </c>
      <c r="O36" s="4"/>
      <c r="Q36" s="27" t="s">
        <v>48</v>
      </c>
      <c r="R36" s="29">
        <f t="shared" si="17"/>
        <v>98348.934204015997</v>
      </c>
      <c r="S36" s="29">
        <f t="shared" si="18"/>
        <v>490546.98157453421</v>
      </c>
      <c r="T36" s="35">
        <f t="shared" si="19"/>
        <v>52.359890091780287</v>
      </c>
      <c r="U36" s="42">
        <v>0.95558309086652893</v>
      </c>
      <c r="V36" s="43">
        <f t="shared" si="31"/>
        <v>4.4416909133471072E-2</v>
      </c>
      <c r="W36" s="29">
        <f t="shared" si="27"/>
        <v>468758.40086823964</v>
      </c>
      <c r="X36" s="29">
        <f t="shared" si="20"/>
        <v>4278810.0716332756</v>
      </c>
      <c r="Y36" s="35">
        <f t="shared" si="28"/>
        <v>43.506420341650781</v>
      </c>
      <c r="Z36" s="36">
        <f t="shared" si="29"/>
        <v>8.8534697501295057</v>
      </c>
    </row>
    <row r="37" spans="1:26" s="2" customFormat="1" ht="14.4">
      <c r="A37" s="2">
        <v>9</v>
      </c>
      <c r="B37" s="1" t="s">
        <v>49</v>
      </c>
      <c r="C37" s="1">
        <v>5</v>
      </c>
      <c r="D37" s="64">
        <v>61909</v>
      </c>
      <c r="E37">
        <v>74</v>
      </c>
      <c r="F37" s="3">
        <f t="shared" si="21"/>
        <v>1.1953027831171558E-3</v>
      </c>
      <c r="G37" s="2">
        <v>0.5</v>
      </c>
      <c r="H37" s="3">
        <f t="shared" si="22"/>
        <v>5.9587077656456343E-3</v>
      </c>
      <c r="I37" s="3">
        <f t="shared" si="23"/>
        <v>0.99404129223435433</v>
      </c>
      <c r="J37" s="5">
        <f t="shared" si="30"/>
        <v>97869.858425797691</v>
      </c>
      <c r="K37" s="5">
        <f t="shared" si="24"/>
        <v>583.17788542443952</v>
      </c>
      <c r="L37" s="5">
        <f t="shared" si="25"/>
        <v>487891.34741542733</v>
      </c>
      <c r="M37" s="5">
        <f t="shared" si="16"/>
        <v>4658992.4039914738</v>
      </c>
      <c r="N37" s="33">
        <f t="shared" si="26"/>
        <v>47.603955691054743</v>
      </c>
      <c r="O37" s="4"/>
      <c r="Q37" s="27" t="s">
        <v>50</v>
      </c>
      <c r="R37" s="29">
        <f t="shared" si="17"/>
        <v>97869.858425797691</v>
      </c>
      <c r="S37" s="29">
        <f t="shared" si="18"/>
        <v>487891.34741542733</v>
      </c>
      <c r="T37" s="35">
        <f t="shared" si="19"/>
        <v>47.603955691054743</v>
      </c>
      <c r="U37" s="42">
        <v>0.95343645724036619</v>
      </c>
      <c r="V37" s="43">
        <f t="shared" si="31"/>
        <v>4.6563542759633814E-2</v>
      </c>
      <c r="W37" s="29">
        <f t="shared" si="27"/>
        <v>465173.39779799373</v>
      </c>
      <c r="X37" s="29">
        <f t="shared" si="20"/>
        <v>3810051.6707650358</v>
      </c>
      <c r="Y37" s="35">
        <f t="shared" si="28"/>
        <v>38.929776052079561</v>
      </c>
      <c r="Z37" s="36">
        <f t="shared" si="29"/>
        <v>8.6741796389751826</v>
      </c>
    </row>
    <row r="38" spans="1:26" s="2" customFormat="1" ht="14.4">
      <c r="A38" s="2">
        <v>10</v>
      </c>
      <c r="B38" s="1" t="s">
        <v>51</v>
      </c>
      <c r="C38" s="1">
        <v>5</v>
      </c>
      <c r="D38" s="64">
        <v>68177</v>
      </c>
      <c r="E38">
        <v>107</v>
      </c>
      <c r="F38" s="3">
        <f t="shared" si="21"/>
        <v>1.5694442407263446E-3</v>
      </c>
      <c r="G38" s="2">
        <v>0.5</v>
      </c>
      <c r="H38" s="3">
        <f t="shared" si="22"/>
        <v>7.8165520969544662E-3</v>
      </c>
      <c r="I38" s="3">
        <f t="shared" si="23"/>
        <v>0.99218344790304558</v>
      </c>
      <c r="J38" s="5">
        <f t="shared" si="30"/>
        <v>97286.680540373243</v>
      </c>
      <c r="K38" s="5">
        <f t="shared" si="24"/>
        <v>760.44640678359372</v>
      </c>
      <c r="L38" s="5">
        <f t="shared" si="25"/>
        <v>484532.28668490722</v>
      </c>
      <c r="M38" s="5">
        <f t="shared" si="16"/>
        <v>4171101.0565760462</v>
      </c>
      <c r="N38" s="33">
        <f t="shared" si="26"/>
        <v>42.87432805197902</v>
      </c>
      <c r="O38" s="4"/>
      <c r="Q38" s="27" t="s">
        <v>52</v>
      </c>
      <c r="R38" s="29">
        <f t="shared" si="17"/>
        <v>97286.680540373243</v>
      </c>
      <c r="S38" s="29">
        <f t="shared" si="18"/>
        <v>484532.28668490722</v>
      </c>
      <c r="T38" s="35">
        <f t="shared" si="19"/>
        <v>42.87432805197902</v>
      </c>
      <c r="U38" s="42">
        <v>0.93748024841036759</v>
      </c>
      <c r="V38" s="43">
        <f t="shared" si="31"/>
        <v>6.2519751589632411E-2</v>
      </c>
      <c r="W38" s="29">
        <f t="shared" si="27"/>
        <v>454239.44848421024</v>
      </c>
      <c r="X38" s="29">
        <f t="shared" si="20"/>
        <v>3344878.2729670419</v>
      </c>
      <c r="Y38" s="35">
        <f t="shared" si="28"/>
        <v>34.38166719625039</v>
      </c>
      <c r="Z38" s="36">
        <f t="shared" si="29"/>
        <v>8.4926608557286301</v>
      </c>
    </row>
    <row r="39" spans="1:26" s="2" customFormat="1" ht="14.4">
      <c r="A39" s="2">
        <v>11</v>
      </c>
      <c r="B39" s="1" t="s">
        <v>53</v>
      </c>
      <c r="C39" s="1">
        <v>5</v>
      </c>
      <c r="D39" s="64">
        <v>69864</v>
      </c>
      <c r="E39">
        <v>182</v>
      </c>
      <c r="F39" s="3">
        <f t="shared" si="21"/>
        <v>2.6050612618802246E-3</v>
      </c>
      <c r="G39" s="2">
        <v>0.5</v>
      </c>
      <c r="H39" s="3">
        <f t="shared" si="22"/>
        <v>1.29410258962727E-2</v>
      </c>
      <c r="I39" s="3">
        <f t="shared" si="23"/>
        <v>0.98705897410372734</v>
      </c>
      <c r="J39" s="5">
        <f t="shared" si="30"/>
        <v>96526.234133589649</v>
      </c>
      <c r="K39" s="5">
        <f t="shared" si="24"/>
        <v>1249.1484955924655</v>
      </c>
      <c r="L39" s="5">
        <f t="shared" si="25"/>
        <v>479508.29942896706</v>
      </c>
      <c r="M39" s="5">
        <f t="shared" si="16"/>
        <v>3686568.7698911391</v>
      </c>
      <c r="N39" s="33">
        <f t="shared" si="26"/>
        <v>38.192402334779054</v>
      </c>
      <c r="O39" s="4"/>
      <c r="Q39" s="27" t="s">
        <v>54</v>
      </c>
      <c r="R39" s="29">
        <f t="shared" si="17"/>
        <v>96526.234133589649</v>
      </c>
      <c r="S39" s="29">
        <f t="shared" si="18"/>
        <v>479508.29942896706</v>
      </c>
      <c r="T39" s="35">
        <f t="shared" si="19"/>
        <v>38.192402334779054</v>
      </c>
      <c r="U39" s="42">
        <v>0.91788799906018037</v>
      </c>
      <c r="V39" s="43">
        <f t="shared" si="31"/>
        <v>8.2112000939819629E-2</v>
      </c>
      <c r="W39" s="29">
        <f t="shared" si="27"/>
        <v>440134.91349560441</v>
      </c>
      <c r="X39" s="29">
        <f t="shared" si="20"/>
        <v>2890638.8244828316</v>
      </c>
      <c r="Y39" s="35">
        <f t="shared" si="28"/>
        <v>29.94666528150541</v>
      </c>
      <c r="Z39" s="36">
        <f t="shared" si="29"/>
        <v>8.2457370532736434</v>
      </c>
    </row>
    <row r="40" spans="1:26" s="2" customFormat="1" ht="14.4">
      <c r="A40" s="2">
        <v>12</v>
      </c>
      <c r="B40" s="1" t="s">
        <v>55</v>
      </c>
      <c r="C40" s="1">
        <v>5</v>
      </c>
      <c r="D40" s="64">
        <v>65487</v>
      </c>
      <c r="E40">
        <v>231</v>
      </c>
      <c r="F40" s="3">
        <f t="shared" si="21"/>
        <v>3.5274176554125247E-3</v>
      </c>
      <c r="G40" s="2">
        <v>0.5</v>
      </c>
      <c r="H40" s="3">
        <f t="shared" si="22"/>
        <v>1.7482914424539656E-2</v>
      </c>
      <c r="I40" s="3">
        <f t="shared" si="23"/>
        <v>0.98251708557546036</v>
      </c>
      <c r="J40" s="5">
        <f t="shared" si="30"/>
        <v>95277.085637997181</v>
      </c>
      <c r="K40" s="5">
        <f t="shared" si="24"/>
        <v>1665.721134828641</v>
      </c>
      <c r="L40" s="5">
        <f t="shared" si="25"/>
        <v>472221.12535291433</v>
      </c>
      <c r="M40" s="5">
        <f t="shared" si="16"/>
        <v>3207060.4704621723</v>
      </c>
      <c r="N40" s="33">
        <f t="shared" si="26"/>
        <v>33.660354417717137</v>
      </c>
      <c r="O40" s="4"/>
      <c r="Q40" s="27" t="s">
        <v>56</v>
      </c>
      <c r="R40" s="29">
        <f t="shared" si="17"/>
        <v>95277.085637997181</v>
      </c>
      <c r="S40" s="29">
        <f t="shared" si="18"/>
        <v>472221.12535291433</v>
      </c>
      <c r="T40" s="35">
        <f t="shared" si="19"/>
        <v>33.660354417717137</v>
      </c>
      <c r="U40" s="42">
        <v>0.89571782863194893</v>
      </c>
      <c r="V40" s="43">
        <f t="shared" si="31"/>
        <v>0.10428217136805107</v>
      </c>
      <c r="W40" s="29">
        <f t="shared" si="27"/>
        <v>422976.88103524782</v>
      </c>
      <c r="X40" s="29">
        <f t="shared" si="20"/>
        <v>2450503.9109872272</v>
      </c>
      <c r="Y40" s="35">
        <f t="shared" si="28"/>
        <v>25.719761415644612</v>
      </c>
      <c r="Z40" s="36">
        <f t="shared" si="29"/>
        <v>7.9405930020725251</v>
      </c>
    </row>
    <row r="41" spans="1:26" s="2" customFormat="1" ht="14.4">
      <c r="A41" s="2">
        <v>13</v>
      </c>
      <c r="B41" s="1" t="s">
        <v>57</v>
      </c>
      <c r="C41" s="1">
        <v>5</v>
      </c>
      <c r="D41" s="64">
        <v>51674</v>
      </c>
      <c r="E41">
        <v>298</v>
      </c>
      <c r="F41" s="3">
        <f t="shared" si="21"/>
        <v>5.7669234044200176E-3</v>
      </c>
      <c r="G41" s="2">
        <v>0.5</v>
      </c>
      <c r="H41" s="3">
        <f t="shared" si="22"/>
        <v>2.8424807798698947E-2</v>
      </c>
      <c r="I41" s="3">
        <f t="shared" si="23"/>
        <v>0.97157519220130106</v>
      </c>
      <c r="J41" s="5">
        <f t="shared" si="30"/>
        <v>93611.364503168545</v>
      </c>
      <c r="K41" s="5">
        <f t="shared" si="24"/>
        <v>2660.885043776515</v>
      </c>
      <c r="L41" s="5">
        <f t="shared" si="25"/>
        <v>461404.60990640149</v>
      </c>
      <c r="M41" s="5">
        <f t="shared" si="16"/>
        <v>2734839.3451092578</v>
      </c>
      <c r="N41" s="33">
        <f t="shared" si="26"/>
        <v>29.21482193560686</v>
      </c>
      <c r="O41" s="4"/>
      <c r="Q41" s="27" t="s">
        <v>58</v>
      </c>
      <c r="R41" s="29">
        <f t="shared" si="17"/>
        <v>93611.364503168545</v>
      </c>
      <c r="S41" s="29">
        <f t="shared" si="18"/>
        <v>461404.60990640149</v>
      </c>
      <c r="T41" s="35">
        <f t="shared" si="19"/>
        <v>29.21482193560686</v>
      </c>
      <c r="U41" s="42">
        <v>0.86473435856680392</v>
      </c>
      <c r="V41" s="43">
        <f t="shared" si="31"/>
        <v>0.13526564143319608</v>
      </c>
      <c r="W41" s="29">
        <f t="shared" si="27"/>
        <v>398992.4193871785</v>
      </c>
      <c r="X41" s="29">
        <f t="shared" si="20"/>
        <v>2027527.0299519794</v>
      </c>
      <c r="Y41" s="35">
        <f t="shared" si="28"/>
        <v>21.658983828649905</v>
      </c>
      <c r="Z41" s="36">
        <f t="shared" si="29"/>
        <v>7.5558381069569549</v>
      </c>
    </row>
    <row r="42" spans="1:26" s="2" customFormat="1" ht="14.4">
      <c r="A42" s="2">
        <v>14</v>
      </c>
      <c r="B42" s="1" t="s">
        <v>59</v>
      </c>
      <c r="C42" s="1">
        <v>5</v>
      </c>
      <c r="D42" s="64">
        <v>42107</v>
      </c>
      <c r="E42">
        <v>373</v>
      </c>
      <c r="F42" s="3">
        <f t="shared" si="21"/>
        <v>8.8583845916355951E-3</v>
      </c>
      <c r="G42" s="2">
        <v>0.5</v>
      </c>
      <c r="H42" s="3">
        <f t="shared" si="22"/>
        <v>4.3332287782153603E-2</v>
      </c>
      <c r="I42" s="3">
        <f t="shared" si="23"/>
        <v>0.95666771221784641</v>
      </c>
      <c r="J42" s="5">
        <f t="shared" si="30"/>
        <v>90950.479459392038</v>
      </c>
      <c r="K42" s="5">
        <f t="shared" si="24"/>
        <v>3941.092349859226</v>
      </c>
      <c r="L42" s="5">
        <f t="shared" si="25"/>
        <v>444899.66642231209</v>
      </c>
      <c r="M42" s="5">
        <f t="shared" si="16"/>
        <v>2273434.7352028564</v>
      </c>
      <c r="N42" s="33">
        <f t="shared" si="26"/>
        <v>24.996401874032003</v>
      </c>
      <c r="O42" s="4"/>
      <c r="Q42" s="27" t="s">
        <v>60</v>
      </c>
      <c r="R42" s="29">
        <f t="shared" si="17"/>
        <v>90950.479459392038</v>
      </c>
      <c r="S42" s="29">
        <f t="shared" si="18"/>
        <v>444899.66642231209</v>
      </c>
      <c r="T42" s="35">
        <f t="shared" si="19"/>
        <v>24.996401874032003</v>
      </c>
      <c r="U42" s="42">
        <v>0.81758889711164551</v>
      </c>
      <c r="V42" s="43">
        <f t="shared" si="31"/>
        <v>0.18241110288835449</v>
      </c>
      <c r="W42" s="29">
        <f t="shared" si="27"/>
        <v>363745.0275955571</v>
      </c>
      <c r="X42" s="29">
        <f t="shared" si="20"/>
        <v>1628534.6105648009</v>
      </c>
      <c r="Y42" s="35">
        <f t="shared" si="28"/>
        <v>17.905728702528897</v>
      </c>
      <c r="Z42" s="36">
        <f t="shared" si="29"/>
        <v>7.0906731715031057</v>
      </c>
    </row>
    <row r="43" spans="1:26" s="2" customFormat="1" ht="14.4">
      <c r="A43" s="2">
        <v>15</v>
      </c>
      <c r="B43" s="1" t="s">
        <v>61</v>
      </c>
      <c r="C43" s="1">
        <v>5</v>
      </c>
      <c r="D43" s="64">
        <v>32241</v>
      </c>
      <c r="E43">
        <v>462</v>
      </c>
      <c r="F43" s="3">
        <f t="shared" si="21"/>
        <v>1.4329580348004094E-2</v>
      </c>
      <c r="G43" s="2">
        <v>0.5</v>
      </c>
      <c r="H43" s="3">
        <f t="shared" si="22"/>
        <v>6.9169960474308304E-2</v>
      </c>
      <c r="I43" s="3">
        <f t="shared" si="23"/>
        <v>0.93083003952569165</v>
      </c>
      <c r="J43" s="5">
        <f t="shared" si="30"/>
        <v>87009.387109532807</v>
      </c>
      <c r="K43" s="5">
        <f t="shared" si="24"/>
        <v>6018.4358672601747</v>
      </c>
      <c r="L43" s="5">
        <f t="shared" si="25"/>
        <v>420000.8458795136</v>
      </c>
      <c r="M43" s="5">
        <f t="shared" si="16"/>
        <v>1828535.0687805442</v>
      </c>
      <c r="N43" s="33">
        <f t="shared" si="26"/>
        <v>21.015376955576883</v>
      </c>
      <c r="O43" s="4"/>
      <c r="Q43" s="27" t="s">
        <v>62</v>
      </c>
      <c r="R43" s="29">
        <f t="shared" si="17"/>
        <v>87009.387109532807</v>
      </c>
      <c r="S43" s="29">
        <f t="shared" si="18"/>
        <v>420000.8458795136</v>
      </c>
      <c r="T43" s="35">
        <f t="shared" si="19"/>
        <v>21.015376955576883</v>
      </c>
      <c r="U43" s="42">
        <v>0.77888026534586052</v>
      </c>
      <c r="V43" s="43">
        <f t="shared" si="31"/>
        <v>0.22111973465413948</v>
      </c>
      <c r="W43" s="29">
        <f t="shared" si="27"/>
        <v>327130.37028412143</v>
      </c>
      <c r="X43" s="29">
        <f t="shared" si="20"/>
        <v>1264789.5829692439</v>
      </c>
      <c r="Y43" s="35">
        <f t="shared" si="28"/>
        <v>14.536242869715291</v>
      </c>
      <c r="Z43" s="36">
        <f t="shared" si="29"/>
        <v>6.4791340858615918</v>
      </c>
    </row>
    <row r="44" spans="1:26" s="2" customFormat="1" ht="14.4">
      <c r="A44" s="2">
        <v>16</v>
      </c>
      <c r="B44" s="1" t="s">
        <v>63</v>
      </c>
      <c r="C44" s="1">
        <v>5</v>
      </c>
      <c r="D44" s="64">
        <v>22944</v>
      </c>
      <c r="E44">
        <v>541</v>
      </c>
      <c r="F44" s="3">
        <f t="shared" si="21"/>
        <v>2.3579149232914924E-2</v>
      </c>
      <c r="G44" s="2">
        <v>0.5</v>
      </c>
      <c r="H44" s="3">
        <f t="shared" si="22"/>
        <v>0.11133290803202109</v>
      </c>
      <c r="I44" s="3">
        <f t="shared" si="23"/>
        <v>0.88866709196797888</v>
      </c>
      <c r="J44" s="5">
        <f t="shared" si="30"/>
        <v>80990.951242272626</v>
      </c>
      <c r="K44" s="5">
        <f t="shared" si="24"/>
        <v>9016.9581260818431</v>
      </c>
      <c r="L44" s="5">
        <f t="shared" si="25"/>
        <v>382412.36089615856</v>
      </c>
      <c r="M44" s="5">
        <f t="shared" si="16"/>
        <v>1408534.2229010307</v>
      </c>
      <c r="N44" s="33">
        <f t="shared" si="26"/>
        <v>17.391254224038015</v>
      </c>
      <c r="O44" s="4"/>
      <c r="Q44" s="27" t="s">
        <v>64</v>
      </c>
      <c r="R44" s="29">
        <f t="shared" si="17"/>
        <v>80990.951242272626</v>
      </c>
      <c r="S44" s="29">
        <f t="shared" si="18"/>
        <v>382412.36089615856</v>
      </c>
      <c r="T44" s="35">
        <f t="shared" si="19"/>
        <v>17.391254224038015</v>
      </c>
      <c r="U44" s="42">
        <v>0.71980976748499381</v>
      </c>
      <c r="V44" s="43">
        <f t="shared" si="31"/>
        <v>0.28019023251500619</v>
      </c>
      <c r="W44" s="29">
        <f t="shared" si="27"/>
        <v>275264.15258005145</v>
      </c>
      <c r="X44" s="29">
        <f t="shared" si="20"/>
        <v>937659.21268512239</v>
      </c>
      <c r="Y44" s="35">
        <f t="shared" si="28"/>
        <v>11.577333002056632</v>
      </c>
      <c r="Z44" s="36">
        <f t="shared" si="29"/>
        <v>5.8139212219813832</v>
      </c>
    </row>
    <row r="45" spans="1:26" s="2" customFormat="1" ht="14.4">
      <c r="A45" s="2">
        <v>17</v>
      </c>
      <c r="B45" s="1" t="s">
        <v>65</v>
      </c>
      <c r="C45" s="1">
        <v>5</v>
      </c>
      <c r="D45" s="64">
        <v>14530</v>
      </c>
      <c r="E45">
        <v>543</v>
      </c>
      <c r="F45" s="3">
        <f t="shared" si="21"/>
        <v>3.7370956641431523E-2</v>
      </c>
      <c r="G45" s="2">
        <v>0.5</v>
      </c>
      <c r="H45" s="3">
        <f t="shared" si="22"/>
        <v>0.17088906372934698</v>
      </c>
      <c r="I45" s="3">
        <f t="shared" si="23"/>
        <v>0.82911093627065302</v>
      </c>
      <c r="J45" s="5">
        <f t="shared" si="30"/>
        <v>71973.993116190788</v>
      </c>
      <c r="K45" s="5">
        <f t="shared" si="24"/>
        <v>12299.568296488309</v>
      </c>
      <c r="L45" s="5">
        <f t="shared" si="25"/>
        <v>329121.04483973316</v>
      </c>
      <c r="M45" s="5">
        <f t="shared" si="16"/>
        <v>1026121.8620048722</v>
      </c>
      <c r="N45" s="33">
        <f t="shared" si="26"/>
        <v>14.256842195046181</v>
      </c>
      <c r="O45" s="4"/>
      <c r="Q45" s="27" t="s">
        <v>66</v>
      </c>
      <c r="R45" s="29">
        <f t="shared" si="17"/>
        <v>71973.993116190788</v>
      </c>
      <c r="S45" s="29">
        <f t="shared" si="18"/>
        <v>329121.04483973316</v>
      </c>
      <c r="T45" s="35">
        <f t="shared" si="19"/>
        <v>14.256842195046181</v>
      </c>
      <c r="U45" s="42">
        <v>0.68480776711742686</v>
      </c>
      <c r="V45" s="43">
        <f t="shared" si="31"/>
        <v>0.31519223288257314</v>
      </c>
      <c r="W45" s="29">
        <f t="shared" si="27"/>
        <v>225384.6478280522</v>
      </c>
      <c r="X45" s="29">
        <f t="shared" si="20"/>
        <v>662395.06010507094</v>
      </c>
      <c r="Y45" s="35">
        <f t="shared" si="28"/>
        <v>9.2032556681374817</v>
      </c>
      <c r="Z45" s="36">
        <f t="shared" si="29"/>
        <v>5.053586526908699</v>
      </c>
    </row>
    <row r="46" spans="1:26" s="2" customFormat="1" ht="14.4">
      <c r="A46" s="2">
        <v>18</v>
      </c>
      <c r="B46" s="1" t="s">
        <v>67</v>
      </c>
      <c r="C46" s="1">
        <v>5</v>
      </c>
      <c r="D46" s="64">
        <v>8975</v>
      </c>
      <c r="E46">
        <v>568</v>
      </c>
      <c r="F46" s="3">
        <f t="shared" si="21"/>
        <v>6.3286908077994433E-2</v>
      </c>
      <c r="G46" s="2">
        <v>0.5</v>
      </c>
      <c r="H46" s="3">
        <f t="shared" si="22"/>
        <v>0.27320827320827323</v>
      </c>
      <c r="I46" s="3">
        <f t="shared" si="23"/>
        <v>0.72679172679172677</v>
      </c>
      <c r="J46" s="5">
        <f t="shared" si="30"/>
        <v>59674.424819702479</v>
      </c>
      <c r="K46" s="5">
        <f t="shared" si="24"/>
        <v>16303.546559687837</v>
      </c>
      <c r="L46" s="5">
        <f t="shared" si="25"/>
        <v>257613.25769929279</v>
      </c>
      <c r="M46" s="5">
        <f>L46+M47</f>
        <v>697000.81716513901</v>
      </c>
      <c r="N46" s="33">
        <f t="shared" si="26"/>
        <v>11.68005924264917</v>
      </c>
      <c r="O46" s="4"/>
      <c r="Q46" s="27" t="s">
        <v>68</v>
      </c>
      <c r="R46" s="29">
        <f t="shared" si="17"/>
        <v>59674.424819702479</v>
      </c>
      <c r="S46" s="29">
        <f t="shared" si="18"/>
        <v>257613.25769929279</v>
      </c>
      <c r="T46" s="35">
        <f t="shared" si="19"/>
        <v>11.68005924264917</v>
      </c>
      <c r="U46" s="42">
        <v>0.65629805890441617</v>
      </c>
      <c r="V46" s="43">
        <f t="shared" si="31"/>
        <v>0.34370194109558383</v>
      </c>
      <c r="W46" s="29">
        <f t="shared" si="27"/>
        <v>169071.080976089</v>
      </c>
      <c r="X46" s="29">
        <f>X47+W46</f>
        <v>437010.41227701871</v>
      </c>
      <c r="Y46" s="35">
        <f t="shared" si="28"/>
        <v>7.3232446495694186</v>
      </c>
      <c r="Z46" s="36">
        <f t="shared" si="29"/>
        <v>4.3568145930797515</v>
      </c>
    </row>
    <row r="47" spans="1:26" s="2" customFormat="1" ht="14.4">
      <c r="A47" s="12">
        <v>19</v>
      </c>
      <c r="B47" s="13" t="s">
        <v>69</v>
      </c>
      <c r="C47" s="12"/>
      <c r="D47" s="65">
        <v>7041</v>
      </c>
      <c r="E47" s="63">
        <v>695</v>
      </c>
      <c r="F47" s="17">
        <f t="shared" si="21"/>
        <v>9.8707569947450641E-2</v>
      </c>
      <c r="G47" s="12"/>
      <c r="H47" s="17">
        <v>1</v>
      </c>
      <c r="I47" s="17">
        <f t="shared" si="23"/>
        <v>0</v>
      </c>
      <c r="J47" s="21">
        <f t="shared" si="30"/>
        <v>43370.878260014644</v>
      </c>
      <c r="K47" s="21">
        <f t="shared" si="24"/>
        <v>43370.878260014644</v>
      </c>
      <c r="L47" s="21">
        <f>K47/F47</f>
        <v>439387.55946584622</v>
      </c>
      <c r="M47" s="21">
        <f>L47</f>
        <v>439387.55946584622</v>
      </c>
      <c r="N47" s="34">
        <f t="shared" si="26"/>
        <v>10.130935251798562</v>
      </c>
      <c r="O47" s="4"/>
      <c r="Q47" s="30" t="s">
        <v>69</v>
      </c>
      <c r="R47" s="31">
        <f t="shared" si="17"/>
        <v>43370.878260014644</v>
      </c>
      <c r="S47" s="31">
        <f t="shared" si="18"/>
        <v>439387.55946584622</v>
      </c>
      <c r="T47" s="38">
        <f t="shared" si="19"/>
        <v>10.130935251798562</v>
      </c>
      <c r="U47" s="44">
        <v>0.6098018151143324</v>
      </c>
      <c r="V47" s="45">
        <f t="shared" si="31"/>
        <v>0.3901981848856676</v>
      </c>
      <c r="W47" s="31">
        <f t="shared" si="27"/>
        <v>267939.33130092971</v>
      </c>
      <c r="X47" s="31">
        <f>W47</f>
        <v>267939.33130092971</v>
      </c>
      <c r="Y47" s="38">
        <f t="shared" si="28"/>
        <v>6.1778627053525392</v>
      </c>
      <c r="Z47" s="37">
        <f t="shared" si="29"/>
        <v>3.9530725464460224</v>
      </c>
    </row>
    <row r="48" spans="1:26" s="2" customFormat="1" ht="13.2">
      <c r="B48" s="2" t="s">
        <v>70</v>
      </c>
      <c r="D48" s="25">
        <f>SUM(D29:D47)</f>
        <v>795572</v>
      </c>
      <c r="E48" s="25">
        <f>SUM(E29:E47)</f>
        <v>4287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14074</v>
      </c>
      <c r="E54" s="51">
        <f>E4+E29</f>
        <v>54</v>
      </c>
      <c r="F54" s="3">
        <f>E54/D54</f>
        <v>3.8368622992752594E-3</v>
      </c>
      <c r="G54" s="2">
        <v>0.3</v>
      </c>
      <c r="H54" s="18">
        <f>C54*F54/(1+(1-G54)*C54*F54)</f>
        <v>3.8265848438895109E-3</v>
      </c>
      <c r="I54" s="18">
        <f>1-H54</f>
        <v>0.99617341515611046</v>
      </c>
      <c r="J54" s="19">
        <v>100000</v>
      </c>
      <c r="K54" s="20">
        <f>J54*H54</f>
        <v>382.65848438895108</v>
      </c>
      <c r="L54" s="20">
        <f>C54*(J55+G54*K54)</f>
        <v>99732.13906092773</v>
      </c>
      <c r="M54" s="5">
        <f t="shared" ref="M54:M70" si="32">L54+M55</f>
        <v>7742543.5136385281</v>
      </c>
      <c r="N54" s="32">
        <f>M54/J54</f>
        <v>77.425435136385275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99732.13906092773</v>
      </c>
      <c r="T54" s="35">
        <f t="shared" ref="T54:T72" si="35">N54</f>
        <v>77.425435136385275</v>
      </c>
      <c r="U54" s="42">
        <v>0.96170886472285344</v>
      </c>
      <c r="V54" s="43">
        <f>1-U54</f>
        <v>3.829113527714656E-2</v>
      </c>
      <c r="W54" s="29">
        <f>S54*U54</f>
        <v>95913.282232666548</v>
      </c>
      <c r="X54" s="29">
        <f t="shared" ref="X54:X70" si="36">X55+W54</f>
        <v>6816499.5597985545</v>
      </c>
      <c r="Y54" s="40">
        <f>X54/R54</f>
        <v>68.164995597985552</v>
      </c>
      <c r="Z54" s="36">
        <f>T54-Y54</f>
        <v>9.2604395383997229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65163</v>
      </c>
      <c r="E55" s="51">
        <f t="shared" si="37"/>
        <v>39</v>
      </c>
      <c r="F55" s="3">
        <f t="shared" ref="F55:F72" si="38">E55/D55</f>
        <v>5.9849914828967357E-4</v>
      </c>
      <c r="G55" s="2">
        <v>0.4</v>
      </c>
      <c r="H55" s="3">
        <f t="shared" ref="H55:H71" si="39">C55*F55/(1+(1-G55)*C55*F55)</f>
        <v>2.3905627936484587E-3</v>
      </c>
      <c r="I55" s="3">
        <f t="shared" ref="I55:I72" si="40">1-H55</f>
        <v>0.99760943720635153</v>
      </c>
      <c r="J55" s="5">
        <f>I54*J54</f>
        <v>99617.341515611042</v>
      </c>
      <c r="K55" s="5">
        <f t="shared" ref="K55:K72" si="41">J55*H55</f>
        <v>238.14151022939171</v>
      </c>
      <c r="L55" s="5">
        <f t="shared" ref="L55:L71" si="42">C55*(J56+G55*K55)</f>
        <v>397897.82643789361</v>
      </c>
      <c r="M55" s="5">
        <f t="shared" si="32"/>
        <v>7642811.3745776005</v>
      </c>
      <c r="N55" s="33">
        <f t="shared" ref="N55:N72" si="43">M55/J55</f>
        <v>76.72169582421445</v>
      </c>
      <c r="O55" s="4"/>
      <c r="Q55" s="27" t="s">
        <v>36</v>
      </c>
      <c r="R55" s="29">
        <f t="shared" si="33"/>
        <v>99617.341515611042</v>
      </c>
      <c r="S55" s="29">
        <f t="shared" si="34"/>
        <v>397897.82643789361</v>
      </c>
      <c r="T55" s="35">
        <f t="shared" si="35"/>
        <v>76.72169582421445</v>
      </c>
      <c r="U55" s="42">
        <v>0.96170886472285344</v>
      </c>
      <c r="V55" s="43">
        <f>1-U55</f>
        <v>3.829113527714656E-2</v>
      </c>
      <c r="W55" s="29">
        <f t="shared" ref="W55:W72" si="44">S55*U55</f>
        <v>382661.86693927762</v>
      </c>
      <c r="X55" s="29">
        <f t="shared" si="36"/>
        <v>6720586.2775658881</v>
      </c>
      <c r="Y55" s="35">
        <f t="shared" ref="Y55:Y72" si="45">X55/R55</f>
        <v>67.464019570455051</v>
      </c>
      <c r="Z55" s="36">
        <f t="shared" ref="Z55:Z72" si="46">T55-Y55</f>
        <v>9.2576762537593993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93665</v>
      </c>
      <c r="E56" s="51">
        <f t="shared" si="37"/>
        <v>30</v>
      </c>
      <c r="F56" s="3">
        <f t="shared" si="38"/>
        <v>3.2029039662627451E-4</v>
      </c>
      <c r="G56" s="2">
        <v>0.5</v>
      </c>
      <c r="H56" s="3">
        <f t="shared" si="39"/>
        <v>1.6001706848730534E-3</v>
      </c>
      <c r="I56" s="3">
        <f t="shared" si="40"/>
        <v>0.99839982931512694</v>
      </c>
      <c r="J56" s="5">
        <f t="shared" ref="J56:J72" si="47">I55*J55</f>
        <v>99379.200005381645</v>
      </c>
      <c r="K56" s="5">
        <f t="shared" si="41"/>
        <v>159.02368253474771</v>
      </c>
      <c r="L56" s="5">
        <f t="shared" si="42"/>
        <v>496498.44082057133</v>
      </c>
      <c r="M56" s="5">
        <f t="shared" si="32"/>
        <v>7244913.5481397072</v>
      </c>
      <c r="N56" s="33">
        <f t="shared" si="43"/>
        <v>72.901709288738246</v>
      </c>
      <c r="O56" s="4"/>
      <c r="Q56" s="27" t="s">
        <v>38</v>
      </c>
      <c r="R56" s="29">
        <f t="shared" si="33"/>
        <v>99379.200005381645</v>
      </c>
      <c r="S56" s="29">
        <f t="shared" si="34"/>
        <v>496498.44082057133</v>
      </c>
      <c r="T56" s="35">
        <f t="shared" si="35"/>
        <v>72.901709288738246</v>
      </c>
      <c r="U56" s="42">
        <v>0.96170886472285344</v>
      </c>
      <c r="V56" s="43">
        <f>1-U56</f>
        <v>3.829113527714656E-2</v>
      </c>
      <c r="W56" s="29">
        <f t="shared" si="44"/>
        <v>477486.95185821847</v>
      </c>
      <c r="X56" s="29">
        <f t="shared" si="36"/>
        <v>6337924.4106266107</v>
      </c>
      <c r="Y56" s="35">
        <f t="shared" si="45"/>
        <v>63.775160297963716</v>
      </c>
      <c r="Z56" s="36">
        <f t="shared" si="46"/>
        <v>9.1265489907745305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96590</v>
      </c>
      <c r="E57" s="51">
        <f t="shared" si="37"/>
        <v>42</v>
      </c>
      <c r="F57" s="3">
        <f t="shared" si="38"/>
        <v>4.3482762190702972E-4</v>
      </c>
      <c r="G57" s="2">
        <v>0.5</v>
      </c>
      <c r="H57" s="3">
        <f t="shared" si="39"/>
        <v>2.17177723770619E-3</v>
      </c>
      <c r="I57" s="3">
        <f t="shared" si="40"/>
        <v>0.99782822276229377</v>
      </c>
      <c r="J57" s="5">
        <f t="shared" si="47"/>
        <v>99220.176322846892</v>
      </c>
      <c r="K57" s="5">
        <f t="shared" si="41"/>
        <v>215.48412045915353</v>
      </c>
      <c r="L57" s="5">
        <f t="shared" si="42"/>
        <v>495562.17131308658</v>
      </c>
      <c r="M57" s="5">
        <f t="shared" si="32"/>
        <v>6748415.1073191362</v>
      </c>
      <c r="N57" s="33">
        <f t="shared" si="43"/>
        <v>68.014544595857714</v>
      </c>
      <c r="O57" s="4"/>
      <c r="Q57" s="27" t="s">
        <v>40</v>
      </c>
      <c r="R57" s="29">
        <f t="shared" si="33"/>
        <v>99220.176322846892</v>
      </c>
      <c r="S57" s="29">
        <f t="shared" si="34"/>
        <v>495562.17131308658</v>
      </c>
      <c r="T57" s="35">
        <f t="shared" si="35"/>
        <v>68.014544595857714</v>
      </c>
      <c r="U57" s="42">
        <v>0.96170886472285344</v>
      </c>
      <c r="V57" s="43">
        <f>1-U57</f>
        <v>3.829113527714656E-2</v>
      </c>
      <c r="W57" s="29">
        <f t="shared" si="44"/>
        <v>476586.53317310073</v>
      </c>
      <c r="X57" s="29">
        <f t="shared" si="36"/>
        <v>5860437.458768392</v>
      </c>
      <c r="Y57" s="35">
        <f t="shared" si="45"/>
        <v>59.06497726530386</v>
      </c>
      <c r="Z57" s="36">
        <f t="shared" si="46"/>
        <v>8.9495673305538546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102047</v>
      </c>
      <c r="E58" s="51">
        <f t="shared" si="37"/>
        <v>94</v>
      </c>
      <c r="F58" s="3">
        <f t="shared" si="38"/>
        <v>9.2114417866277299E-4</v>
      </c>
      <c r="G58" s="2">
        <v>0.5</v>
      </c>
      <c r="H58" s="3">
        <f t="shared" si="39"/>
        <v>4.5951389296259356E-3</v>
      </c>
      <c r="I58" s="3">
        <f t="shared" si="40"/>
        <v>0.99540486107037407</v>
      </c>
      <c r="J58" s="5">
        <f t="shared" si="47"/>
        <v>99004.692202387741</v>
      </c>
      <c r="K58" s="5">
        <f t="shared" si="41"/>
        <v>454.9403153548252</v>
      </c>
      <c r="L58" s="5">
        <f t="shared" si="42"/>
        <v>493886.11022355163</v>
      </c>
      <c r="M58" s="5">
        <f t="shared" si="32"/>
        <v>6252852.9360060496</v>
      </c>
      <c r="N58" s="33">
        <f t="shared" si="43"/>
        <v>63.157137272078167</v>
      </c>
      <c r="O58" s="4"/>
      <c r="Q58" s="27" t="s">
        <v>42</v>
      </c>
      <c r="R58" s="29">
        <f t="shared" si="33"/>
        <v>99004.692202387741</v>
      </c>
      <c r="S58" s="29">
        <f t="shared" si="34"/>
        <v>493886.11022355163</v>
      </c>
      <c r="T58" s="35">
        <f t="shared" si="35"/>
        <v>63.157137272078167</v>
      </c>
      <c r="U58" s="42">
        <v>0.96170886472285344</v>
      </c>
      <c r="V58" s="43">
        <f>1-U58</f>
        <v>3.829113527714656E-2</v>
      </c>
      <c r="W58" s="29">
        <f t="shared" si="44"/>
        <v>474974.65036547789</v>
      </c>
      <c r="X58" s="29">
        <f t="shared" si="36"/>
        <v>5383850.925595291</v>
      </c>
      <c r="Y58" s="35">
        <f t="shared" si="45"/>
        <v>54.379755199778764</v>
      </c>
      <c r="Z58" s="36">
        <f t="shared" si="46"/>
        <v>8.7773820722994031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115498</v>
      </c>
      <c r="E59" s="51">
        <f t="shared" si="37"/>
        <v>138</v>
      </c>
      <c r="F59" s="3">
        <f t="shared" si="38"/>
        <v>1.1948258844308992E-3</v>
      </c>
      <c r="G59" s="2">
        <v>0.5</v>
      </c>
      <c r="H59" s="3">
        <f t="shared" si="39"/>
        <v>5.9563374567302299E-3</v>
      </c>
      <c r="I59" s="3">
        <f t="shared" si="40"/>
        <v>0.99404366254326981</v>
      </c>
      <c r="J59" s="5">
        <f t="shared" si="47"/>
        <v>98549.751887032922</v>
      </c>
      <c r="K59" s="5">
        <f t="shared" si="41"/>
        <v>586.99557851620489</v>
      </c>
      <c r="L59" s="5">
        <f t="shared" si="42"/>
        <v>491281.27048887417</v>
      </c>
      <c r="M59" s="5">
        <f t="shared" si="32"/>
        <v>5758966.8257824983</v>
      </c>
      <c r="N59" s="33">
        <f t="shared" si="43"/>
        <v>58.437151951269982</v>
      </c>
      <c r="O59" s="4"/>
      <c r="Q59" s="27" t="s">
        <v>44</v>
      </c>
      <c r="R59" s="29">
        <f t="shared" si="33"/>
        <v>98549.751887032922</v>
      </c>
      <c r="S59" s="29">
        <f t="shared" si="34"/>
        <v>491281.27048887417</v>
      </c>
      <c r="T59" s="35">
        <f t="shared" si="35"/>
        <v>58.437151951269982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473148.90862336144</v>
      </c>
      <c r="X59" s="29">
        <f t="shared" si="36"/>
        <v>4908876.2752298135</v>
      </c>
      <c r="Y59" s="35">
        <f t="shared" si="45"/>
        <v>49.811147986012521</v>
      </c>
      <c r="Z59" s="36">
        <f t="shared" si="46"/>
        <v>8.6260039652574605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118005</v>
      </c>
      <c r="E60" s="51">
        <f t="shared" si="37"/>
        <v>180</v>
      </c>
      <c r="F60" s="3">
        <f t="shared" si="38"/>
        <v>1.5253590949536036E-3</v>
      </c>
      <c r="G60" s="2">
        <v>0.5</v>
      </c>
      <c r="H60" s="3">
        <f t="shared" si="39"/>
        <v>7.5978219577054577E-3</v>
      </c>
      <c r="I60" s="3">
        <f t="shared" si="40"/>
        <v>0.99240217804229458</v>
      </c>
      <c r="J60" s="5">
        <f t="shared" si="47"/>
        <v>97962.75630851672</v>
      </c>
      <c r="K60" s="5">
        <f t="shared" si="41"/>
        <v>744.30358091819721</v>
      </c>
      <c r="L60" s="5">
        <f t="shared" si="42"/>
        <v>487953.02259028819</v>
      </c>
      <c r="M60" s="5">
        <f t="shared" si="32"/>
        <v>5267685.5552936243</v>
      </c>
      <c r="N60" s="33">
        <f t="shared" si="43"/>
        <v>53.772328931864287</v>
      </c>
      <c r="O60" s="4"/>
      <c r="Q60" s="27" t="s">
        <v>46</v>
      </c>
      <c r="R60" s="29">
        <f t="shared" si="33"/>
        <v>97962.75630851672</v>
      </c>
      <c r="S60" s="29">
        <f t="shared" si="34"/>
        <v>487953.02259028819</v>
      </c>
      <c r="T60" s="35">
        <f t="shared" si="35"/>
        <v>53.772328931864287</v>
      </c>
      <c r="U60" s="42">
        <v>0.95736753435116873</v>
      </c>
      <c r="V60" s="43">
        <f t="shared" si="48"/>
        <v>4.2632465648831275E-2</v>
      </c>
      <c r="W60" s="29">
        <f t="shared" si="44"/>
        <v>467150.38211646432</v>
      </c>
      <c r="X60" s="29">
        <f t="shared" si="36"/>
        <v>4435727.3666064525</v>
      </c>
      <c r="Y60" s="35">
        <f t="shared" si="45"/>
        <v>45.279732152869386</v>
      </c>
      <c r="Z60" s="36">
        <f t="shared" si="46"/>
        <v>8.4925967789949013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112857</v>
      </c>
      <c r="E61" s="51">
        <f t="shared" si="37"/>
        <v>225</v>
      </c>
      <c r="F61" s="3">
        <f t="shared" si="38"/>
        <v>1.9936734097131766E-3</v>
      </c>
      <c r="G61" s="2">
        <v>0.5</v>
      </c>
      <c r="H61" s="3">
        <f t="shared" si="39"/>
        <v>9.9189292846468182E-3</v>
      </c>
      <c r="I61" s="3">
        <f t="shared" si="40"/>
        <v>0.99008107071535323</v>
      </c>
      <c r="J61" s="5">
        <f t="shared" si="47"/>
        <v>97218.452727598531</v>
      </c>
      <c r="K61" s="5">
        <f t="shared" si="41"/>
        <v>964.30295776782941</v>
      </c>
      <c r="L61" s="5">
        <f t="shared" si="42"/>
        <v>483681.50624357309</v>
      </c>
      <c r="M61" s="5">
        <f t="shared" si="32"/>
        <v>4779732.5327033363</v>
      </c>
      <c r="N61" s="33">
        <f t="shared" si="43"/>
        <v>49.164869411118062</v>
      </c>
      <c r="O61" s="4"/>
      <c r="Q61" s="27" t="s">
        <v>48</v>
      </c>
      <c r="R61" s="29">
        <f t="shared" si="33"/>
        <v>97218.452727598531</v>
      </c>
      <c r="S61" s="29">
        <f t="shared" si="34"/>
        <v>483681.50624357309</v>
      </c>
      <c r="T61" s="35">
        <f t="shared" si="35"/>
        <v>49.164869411118062</v>
      </c>
      <c r="U61" s="42">
        <v>0.95681081085376496</v>
      </c>
      <c r="V61" s="43">
        <f t="shared" si="48"/>
        <v>4.3189189146235041E-2</v>
      </c>
      <c r="W61" s="29">
        <f t="shared" si="44"/>
        <v>462791.69418388355</v>
      </c>
      <c r="X61" s="29">
        <f t="shared" si="36"/>
        <v>3968576.9844899881</v>
      </c>
      <c r="Y61" s="35">
        <f t="shared" si="45"/>
        <v>40.821231701863759</v>
      </c>
      <c r="Z61" s="36">
        <f t="shared" si="46"/>
        <v>8.3436377092543026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125049</v>
      </c>
      <c r="E62" s="51">
        <f t="shared" si="37"/>
        <v>345</v>
      </c>
      <c r="F62" s="3">
        <f t="shared" si="38"/>
        <v>2.7589185039464531E-3</v>
      </c>
      <c r="G62" s="2">
        <v>0.5</v>
      </c>
      <c r="H62" s="3">
        <f t="shared" si="39"/>
        <v>1.3700098878974519E-2</v>
      </c>
      <c r="I62" s="3">
        <f t="shared" si="40"/>
        <v>0.9862999011210255</v>
      </c>
      <c r="J62" s="5">
        <f t="shared" si="47"/>
        <v>96254.149769830707</v>
      </c>
      <c r="K62" s="5">
        <f t="shared" si="41"/>
        <v>1318.6913693583031</v>
      </c>
      <c r="L62" s="5">
        <f t="shared" si="42"/>
        <v>477974.02042575774</v>
      </c>
      <c r="M62" s="5">
        <f t="shared" si="32"/>
        <v>4296051.0264597628</v>
      </c>
      <c r="N62" s="33">
        <f t="shared" si="43"/>
        <v>44.632372076765151</v>
      </c>
      <c r="O62" s="4"/>
      <c r="Q62" s="27" t="s">
        <v>50</v>
      </c>
      <c r="R62" s="29">
        <f t="shared" si="33"/>
        <v>96254.149769830707</v>
      </c>
      <c r="S62" s="29">
        <f t="shared" si="34"/>
        <v>477974.02042575774</v>
      </c>
      <c r="T62" s="35">
        <f t="shared" si="35"/>
        <v>44.632372076765151</v>
      </c>
      <c r="U62" s="42">
        <v>0.94800928093814252</v>
      </c>
      <c r="V62" s="43">
        <f t="shared" si="48"/>
        <v>5.1990719061857482E-2</v>
      </c>
      <c r="W62" s="29">
        <f t="shared" si="44"/>
        <v>453123.80741093564</v>
      </c>
      <c r="X62" s="29">
        <f t="shared" si="36"/>
        <v>3505785.2903061043</v>
      </c>
      <c r="Y62" s="35">
        <f t="shared" si="45"/>
        <v>36.422172952432391</v>
      </c>
      <c r="Z62" s="36">
        <f t="shared" si="46"/>
        <v>8.2101991243327603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136277</v>
      </c>
      <c r="E63" s="51">
        <f t="shared" si="37"/>
        <v>504</v>
      </c>
      <c r="F63" s="3">
        <f t="shared" si="38"/>
        <v>3.6983496848330974E-3</v>
      </c>
      <c r="G63" s="2">
        <v>0.5</v>
      </c>
      <c r="H63" s="3">
        <f t="shared" si="39"/>
        <v>1.8322342351512685E-2</v>
      </c>
      <c r="I63" s="3">
        <f t="shared" si="40"/>
        <v>0.98167765764848736</v>
      </c>
      <c r="J63" s="5">
        <f t="shared" si="47"/>
        <v>94935.458400472402</v>
      </c>
      <c r="K63" s="5">
        <f t="shared" si="41"/>
        <v>1739.4399701112463</v>
      </c>
      <c r="L63" s="5">
        <f t="shared" si="42"/>
        <v>470328.69207708392</v>
      </c>
      <c r="M63" s="5">
        <f t="shared" si="32"/>
        <v>3818077.0060340054</v>
      </c>
      <c r="N63" s="33">
        <f t="shared" si="43"/>
        <v>40.217607523713255</v>
      </c>
      <c r="O63" s="4"/>
      <c r="Q63" s="27" t="s">
        <v>52</v>
      </c>
      <c r="R63" s="29">
        <f t="shared" si="33"/>
        <v>94935.458400472402</v>
      </c>
      <c r="S63" s="29">
        <f t="shared" si="34"/>
        <v>470328.69207708392</v>
      </c>
      <c r="T63" s="35">
        <f t="shared" si="35"/>
        <v>40.217607523713255</v>
      </c>
      <c r="U63" s="42">
        <v>0.94216194080535964</v>
      </c>
      <c r="V63" s="43">
        <f t="shared" si="48"/>
        <v>5.7838059194640357E-2</v>
      </c>
      <c r="W63" s="29">
        <f t="shared" si="44"/>
        <v>443125.79334379174</v>
      </c>
      <c r="X63" s="29">
        <f t="shared" si="36"/>
        <v>3052661.4828951685</v>
      </c>
      <c r="Y63" s="35">
        <f t="shared" si="45"/>
        <v>32.155124484867692</v>
      </c>
      <c r="Z63" s="36">
        <f t="shared" si="46"/>
        <v>8.0624830388455635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137547</v>
      </c>
      <c r="E64" s="51">
        <f t="shared" si="37"/>
        <v>636</v>
      </c>
      <c r="F64" s="3">
        <f t="shared" si="38"/>
        <v>4.6238740212436475E-3</v>
      </c>
      <c r="G64" s="2">
        <v>0.5</v>
      </c>
      <c r="H64" s="3">
        <f t="shared" si="39"/>
        <v>2.2855171521593821E-2</v>
      </c>
      <c r="I64" s="3">
        <f t="shared" si="40"/>
        <v>0.97714482847840622</v>
      </c>
      <c r="J64" s="5">
        <f t="shared" si="47"/>
        <v>93196.01843036116</v>
      </c>
      <c r="K64" s="5">
        <f t="shared" si="41"/>
        <v>2130.0109863555231</v>
      </c>
      <c r="L64" s="5">
        <f t="shared" si="42"/>
        <v>460655.06468591694</v>
      </c>
      <c r="M64" s="5">
        <f t="shared" si="32"/>
        <v>3347748.3139569215</v>
      </c>
      <c r="N64" s="33">
        <f t="shared" si="43"/>
        <v>35.921580882325557</v>
      </c>
      <c r="O64" s="4"/>
      <c r="Q64" s="27" t="s">
        <v>54</v>
      </c>
      <c r="R64" s="29">
        <f t="shared" si="33"/>
        <v>93196.01843036116</v>
      </c>
      <c r="S64" s="29">
        <f t="shared" si="34"/>
        <v>460655.06468591694</v>
      </c>
      <c r="T64" s="35">
        <f t="shared" si="35"/>
        <v>35.921580882325557</v>
      </c>
      <c r="U64" s="42">
        <v>0.92489605986448908</v>
      </c>
      <c r="V64" s="43">
        <f t="shared" si="48"/>
        <v>7.5103940135510916E-2</v>
      </c>
      <c r="W64" s="29">
        <f t="shared" si="44"/>
        <v>426058.05428462592</v>
      </c>
      <c r="X64" s="29">
        <f t="shared" si="36"/>
        <v>2609535.6895513767</v>
      </c>
      <c r="Y64" s="35">
        <f t="shared" si="45"/>
        <v>28.000506175071198</v>
      </c>
      <c r="Z64" s="36">
        <f t="shared" si="46"/>
        <v>7.921074707254359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127240</v>
      </c>
      <c r="E65" s="51">
        <f t="shared" si="37"/>
        <v>766</v>
      </c>
      <c r="F65" s="3">
        <f t="shared" si="38"/>
        <v>6.0201194592895317E-3</v>
      </c>
      <c r="G65" s="2">
        <v>0.5</v>
      </c>
      <c r="H65" s="3">
        <f t="shared" si="39"/>
        <v>2.9654291355348222E-2</v>
      </c>
      <c r="I65" s="3">
        <f t="shared" si="40"/>
        <v>0.97034570864465175</v>
      </c>
      <c r="J65" s="5">
        <f t="shared" si="47"/>
        <v>91066.007444005634</v>
      </c>
      <c r="K65" s="5">
        <f t="shared" si="41"/>
        <v>2700.4979173128531</v>
      </c>
      <c r="L65" s="5">
        <f t="shared" si="42"/>
        <v>448578.79242674611</v>
      </c>
      <c r="M65" s="5">
        <f t="shared" si="32"/>
        <v>2887093.2492710045</v>
      </c>
      <c r="N65" s="33">
        <f t="shared" si="43"/>
        <v>31.703303244585648</v>
      </c>
      <c r="O65" s="4"/>
      <c r="Q65" s="27" t="s">
        <v>56</v>
      </c>
      <c r="R65" s="29">
        <f t="shared" si="33"/>
        <v>91066.007444005634</v>
      </c>
      <c r="S65" s="29">
        <f t="shared" si="34"/>
        <v>448578.79242674611</v>
      </c>
      <c r="T65" s="35">
        <f t="shared" si="35"/>
        <v>31.703303244585648</v>
      </c>
      <c r="U65" s="42">
        <v>0.89970667843387275</v>
      </c>
      <c r="V65" s="43">
        <f t="shared" si="48"/>
        <v>0.10029332156612725</v>
      </c>
      <c r="W65" s="29">
        <f t="shared" si="44"/>
        <v>403589.33535014541</v>
      </c>
      <c r="X65" s="29">
        <f t="shared" si="36"/>
        <v>2183477.6352667506</v>
      </c>
      <c r="Y65" s="35">
        <f t="shared" si="45"/>
        <v>23.976867950528302</v>
      </c>
      <c r="Z65" s="36">
        <f t="shared" si="46"/>
        <v>7.726435294057346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100608</v>
      </c>
      <c r="E66" s="51">
        <f t="shared" si="37"/>
        <v>879</v>
      </c>
      <c r="F66" s="3">
        <f t="shared" si="38"/>
        <v>8.7368797709923667E-3</v>
      </c>
      <c r="G66" s="2">
        <v>0.5</v>
      </c>
      <c r="H66" s="3">
        <f t="shared" si="39"/>
        <v>4.275063104600435E-2</v>
      </c>
      <c r="I66" s="3">
        <f t="shared" si="40"/>
        <v>0.95724936895399559</v>
      </c>
      <c r="J66" s="5">
        <f t="shared" si="47"/>
        <v>88365.509526692782</v>
      </c>
      <c r="K66" s="5">
        <f t="shared" si="41"/>
        <v>3777.6812949678256</v>
      </c>
      <c r="L66" s="5">
        <f t="shared" si="42"/>
        <v>432383.34439604433</v>
      </c>
      <c r="M66" s="5">
        <f t="shared" si="32"/>
        <v>2438514.4568442581</v>
      </c>
      <c r="N66" s="33">
        <f t="shared" si="43"/>
        <v>27.595772037139106</v>
      </c>
      <c r="O66" s="4"/>
      <c r="Q66" s="27" t="s">
        <v>58</v>
      </c>
      <c r="R66" s="29">
        <f t="shared" si="33"/>
        <v>88365.509526692782</v>
      </c>
      <c r="S66" s="29">
        <f t="shared" si="34"/>
        <v>432383.34439604433</v>
      </c>
      <c r="T66" s="35">
        <f t="shared" si="35"/>
        <v>27.595772037139106</v>
      </c>
      <c r="U66" s="42">
        <v>0.86438699185239576</v>
      </c>
      <c r="V66" s="43">
        <f t="shared" si="48"/>
        <v>0.13561300814760424</v>
      </c>
      <c r="W66" s="29">
        <f t="shared" si="44"/>
        <v>373746.5383895752</v>
      </c>
      <c r="X66" s="29">
        <f t="shared" si="36"/>
        <v>1779888.2999166052</v>
      </c>
      <c r="Y66" s="35">
        <f t="shared" si="45"/>
        <v>20.142341841857995</v>
      </c>
      <c r="Z66" s="36">
        <f t="shared" si="46"/>
        <v>7.4534301952811113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79417</v>
      </c>
      <c r="E67" s="51">
        <f t="shared" si="37"/>
        <v>978</v>
      </c>
      <c r="F67" s="3">
        <f t="shared" si="38"/>
        <v>1.2314743694674944E-2</v>
      </c>
      <c r="G67" s="2">
        <v>0.5</v>
      </c>
      <c r="H67" s="3">
        <f t="shared" si="39"/>
        <v>5.9734675429381157E-2</v>
      </c>
      <c r="I67" s="3">
        <f t="shared" si="40"/>
        <v>0.94026532457061884</v>
      </c>
      <c r="J67" s="5">
        <f t="shared" si="47"/>
        <v>84587.828231724954</v>
      </c>
      <c r="K67" s="5">
        <f t="shared" si="41"/>
        <v>5052.8264646983343</v>
      </c>
      <c r="L67" s="5">
        <f t="shared" si="42"/>
        <v>410307.07499687898</v>
      </c>
      <c r="M67" s="5">
        <f t="shared" si="32"/>
        <v>2006131.1124482136</v>
      </c>
      <c r="N67" s="33">
        <f t="shared" si="43"/>
        <v>23.716545919023929</v>
      </c>
      <c r="O67" s="4"/>
      <c r="Q67" s="27" t="s">
        <v>60</v>
      </c>
      <c r="R67" s="29">
        <f t="shared" si="33"/>
        <v>84587.828231724954</v>
      </c>
      <c r="S67" s="29">
        <f t="shared" si="34"/>
        <v>410307.07499687898</v>
      </c>
      <c r="T67" s="35">
        <f t="shared" si="35"/>
        <v>23.716545919023929</v>
      </c>
      <c r="U67" s="42">
        <v>0.82345390469096191</v>
      </c>
      <c r="V67" s="43">
        <f t="shared" si="48"/>
        <v>0.17654609530903809</v>
      </c>
      <c r="W67" s="29">
        <f t="shared" si="44"/>
        <v>337868.96302850737</v>
      </c>
      <c r="X67" s="29">
        <f t="shared" si="36"/>
        <v>1406141.76152703</v>
      </c>
      <c r="Y67" s="35">
        <f t="shared" si="45"/>
        <v>16.623452699068725</v>
      </c>
      <c r="Z67" s="36">
        <f t="shared" si="46"/>
        <v>7.0930932199552039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59861</v>
      </c>
      <c r="E68" s="51">
        <f t="shared" si="37"/>
        <v>1107</v>
      </c>
      <c r="F68" s="3">
        <f t="shared" si="38"/>
        <v>1.8492841750054292E-2</v>
      </c>
      <c r="G68" s="2">
        <v>0.5</v>
      </c>
      <c r="H68" s="3">
        <f t="shared" si="39"/>
        <v>8.8378294227069151E-2</v>
      </c>
      <c r="I68" s="3">
        <f t="shared" si="40"/>
        <v>0.91162170577293089</v>
      </c>
      <c r="J68" s="5">
        <f t="shared" si="47"/>
        <v>79535.001767026624</v>
      </c>
      <c r="K68" s="5">
        <f t="shared" si="41"/>
        <v>7029.1677875167443</v>
      </c>
      <c r="L68" s="5">
        <f t="shared" si="42"/>
        <v>380102.0893663413</v>
      </c>
      <c r="M68" s="5">
        <f t="shared" si="32"/>
        <v>1595824.0374513345</v>
      </c>
      <c r="N68" s="33">
        <f t="shared" si="43"/>
        <v>20.06442449232366</v>
      </c>
      <c r="O68" s="4"/>
      <c r="Q68" s="27" t="s">
        <v>62</v>
      </c>
      <c r="R68" s="29">
        <f t="shared" si="33"/>
        <v>79535.001767026624</v>
      </c>
      <c r="S68" s="29">
        <f t="shared" si="34"/>
        <v>380102.0893663413</v>
      </c>
      <c r="T68" s="35">
        <f t="shared" si="35"/>
        <v>20.06442449232366</v>
      </c>
      <c r="U68" s="42">
        <v>0.7557222850963411</v>
      </c>
      <c r="V68" s="43">
        <f t="shared" si="48"/>
        <v>0.2442777149036589</v>
      </c>
      <c r="W68" s="29">
        <f t="shared" si="44"/>
        <v>287251.61954582512</v>
      </c>
      <c r="X68" s="29">
        <f t="shared" si="36"/>
        <v>1068272.7984985227</v>
      </c>
      <c r="Y68" s="35">
        <f t="shared" si="45"/>
        <v>13.431480163006723</v>
      </c>
      <c r="Z68" s="36">
        <f t="shared" si="46"/>
        <v>6.6329443293169366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42221</v>
      </c>
      <c r="E69" s="51">
        <f t="shared" si="37"/>
        <v>1224</v>
      </c>
      <c r="F69" s="3">
        <f t="shared" si="38"/>
        <v>2.8990312877478032E-2</v>
      </c>
      <c r="G69" s="2">
        <v>0.5</v>
      </c>
      <c r="H69" s="3">
        <f t="shared" si="39"/>
        <v>0.13515602570614607</v>
      </c>
      <c r="I69" s="3">
        <f t="shared" si="40"/>
        <v>0.86484397429385396</v>
      </c>
      <c r="J69" s="5">
        <f t="shared" si="47"/>
        <v>72505.833979509887</v>
      </c>
      <c r="K69" s="5">
        <f t="shared" si="41"/>
        <v>9799.6003611801971</v>
      </c>
      <c r="L69" s="5">
        <f t="shared" si="42"/>
        <v>338030.16899459891</v>
      </c>
      <c r="M69" s="5">
        <f t="shared" si="32"/>
        <v>1215721.9480849933</v>
      </c>
      <c r="N69" s="33">
        <f t="shared" si="43"/>
        <v>16.76722935741358</v>
      </c>
      <c r="O69" s="4"/>
      <c r="Q69" s="27" t="s">
        <v>64</v>
      </c>
      <c r="R69" s="29">
        <f t="shared" si="33"/>
        <v>72505.833979509887</v>
      </c>
      <c r="S69" s="29">
        <f t="shared" si="34"/>
        <v>338030.16899459891</v>
      </c>
      <c r="T69" s="35">
        <f t="shared" si="35"/>
        <v>16.76722935741358</v>
      </c>
      <c r="U69" s="42">
        <v>0.69850988448397933</v>
      </c>
      <c r="V69" s="43">
        <f t="shared" si="48"/>
        <v>0.30149011551602067</v>
      </c>
      <c r="W69" s="29">
        <f t="shared" si="44"/>
        <v>236117.41429651729</v>
      </c>
      <c r="X69" s="29">
        <f t="shared" si="36"/>
        <v>781021.17895269755</v>
      </c>
      <c r="Y69" s="35">
        <f t="shared" si="45"/>
        <v>10.771839120882518</v>
      </c>
      <c r="Z69" s="36">
        <f t="shared" si="46"/>
        <v>5.9953902365310618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25664</v>
      </c>
      <c r="E70" s="51">
        <f t="shared" si="37"/>
        <v>1138</v>
      </c>
      <c r="F70" s="3">
        <f t="shared" si="38"/>
        <v>4.4342269326683295E-2</v>
      </c>
      <c r="G70" s="2">
        <v>0.5</v>
      </c>
      <c r="H70" s="3">
        <f t="shared" si="39"/>
        <v>0.19958609561892734</v>
      </c>
      <c r="I70" s="3">
        <f t="shared" si="40"/>
        <v>0.80041390438107263</v>
      </c>
      <c r="J70" s="5">
        <f t="shared" si="47"/>
        <v>62706.233618329694</v>
      </c>
      <c r="K70" s="5">
        <f t="shared" si="41"/>
        <v>12515.292338850746</v>
      </c>
      <c r="L70" s="5">
        <f t="shared" si="42"/>
        <v>282242.93724452157</v>
      </c>
      <c r="M70" s="5">
        <f t="shared" si="32"/>
        <v>877691.77909039438</v>
      </c>
      <c r="N70" s="33">
        <f t="shared" si="43"/>
        <v>13.996882422130291</v>
      </c>
      <c r="O70" s="4"/>
      <c r="Q70" s="27" t="s">
        <v>66</v>
      </c>
      <c r="R70" s="29">
        <f t="shared" si="33"/>
        <v>62706.233618329694</v>
      </c>
      <c r="S70" s="29">
        <f t="shared" si="34"/>
        <v>282242.93724452157</v>
      </c>
      <c r="T70" s="35">
        <f t="shared" si="35"/>
        <v>13.996882422130291</v>
      </c>
      <c r="U70" s="42">
        <v>0.67065690345363116</v>
      </c>
      <c r="V70" s="43">
        <f t="shared" si="48"/>
        <v>0.32934309654636884</v>
      </c>
      <c r="W70" s="29">
        <f t="shared" si="44"/>
        <v>189288.17431406837</v>
      </c>
      <c r="X70" s="29">
        <f t="shared" si="36"/>
        <v>544903.76465618028</v>
      </c>
      <c r="Y70" s="35">
        <f t="shared" si="45"/>
        <v>8.6897862176321041</v>
      </c>
      <c r="Z70" s="36">
        <f t="shared" si="46"/>
        <v>5.3070962044981869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15592</v>
      </c>
      <c r="E71" s="51">
        <f t="shared" si="49"/>
        <v>1075</v>
      </c>
      <c r="F71" s="3">
        <f t="shared" si="38"/>
        <v>6.8945613134940992E-2</v>
      </c>
      <c r="G71" s="2">
        <v>0.5</v>
      </c>
      <c r="H71" s="3">
        <f t="shared" si="39"/>
        <v>0.29404524193768977</v>
      </c>
      <c r="I71" s="3">
        <f t="shared" si="40"/>
        <v>0.70595475806231023</v>
      </c>
      <c r="J71" s="5">
        <f t="shared" si="47"/>
        <v>50190.941279478946</v>
      </c>
      <c r="K71" s="5">
        <f t="shared" si="41"/>
        <v>14758.407471604767</v>
      </c>
      <c r="L71" s="5">
        <f t="shared" si="42"/>
        <v>214058.6877183828</v>
      </c>
      <c r="M71" s="5">
        <f>L71+M72</f>
        <v>595448.84184587281</v>
      </c>
      <c r="N71" s="33">
        <f t="shared" si="43"/>
        <v>11.863671544437199</v>
      </c>
      <c r="O71" s="4"/>
      <c r="Q71" s="27" t="s">
        <v>68</v>
      </c>
      <c r="R71" s="29">
        <f t="shared" si="33"/>
        <v>50190.941279478946</v>
      </c>
      <c r="S71" s="29">
        <f t="shared" si="34"/>
        <v>214058.6877183828</v>
      </c>
      <c r="T71" s="35">
        <f t="shared" si="35"/>
        <v>11.863671544437199</v>
      </c>
      <c r="U71" s="42">
        <v>0.63527807449444496</v>
      </c>
      <c r="V71" s="43">
        <f t="shared" si="48"/>
        <v>0.36472192550555504</v>
      </c>
      <c r="W71" s="29">
        <f t="shared" si="44"/>
        <v>135986.79096254191</v>
      </c>
      <c r="X71" s="29">
        <f>X72+W71</f>
        <v>355615.59034211189</v>
      </c>
      <c r="Y71" s="35">
        <f t="shared" si="45"/>
        <v>7.0852544558176831</v>
      </c>
      <c r="Z71" s="36">
        <f t="shared" si="46"/>
        <v>4.7784170886195163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12443</v>
      </c>
      <c r="E72" s="52">
        <f t="shared" si="49"/>
        <v>1156</v>
      </c>
      <c r="F72" s="17">
        <f t="shared" si="38"/>
        <v>9.2903640601141202E-2</v>
      </c>
      <c r="G72" s="12"/>
      <c r="H72" s="17">
        <v>1</v>
      </c>
      <c r="I72" s="17">
        <f t="shared" si="40"/>
        <v>0</v>
      </c>
      <c r="J72" s="21">
        <f t="shared" si="47"/>
        <v>35432.533807874177</v>
      </c>
      <c r="K72" s="21">
        <f t="shared" si="41"/>
        <v>35432.533807874177</v>
      </c>
      <c r="L72" s="21">
        <f>K72/F72</f>
        <v>381390.15412748995</v>
      </c>
      <c r="M72" s="21">
        <f>L72</f>
        <v>381390.15412748995</v>
      </c>
      <c r="N72" s="34">
        <f t="shared" si="43"/>
        <v>10.763840830449826</v>
      </c>
      <c r="O72" s="4"/>
      <c r="Q72" s="30" t="s">
        <v>69</v>
      </c>
      <c r="R72" s="31">
        <f t="shared" si="33"/>
        <v>35432.533807874177</v>
      </c>
      <c r="S72" s="31">
        <f t="shared" si="34"/>
        <v>381390.15412748995</v>
      </c>
      <c r="T72" s="38">
        <f t="shared" si="35"/>
        <v>10.763840830449826</v>
      </c>
      <c r="U72" s="44">
        <v>0.57586384179742911</v>
      </c>
      <c r="V72" s="45">
        <f t="shared" si="48"/>
        <v>0.42413615820257089</v>
      </c>
      <c r="W72" s="31">
        <f t="shared" si="44"/>
        <v>219628.79937956997</v>
      </c>
      <c r="X72" s="31">
        <f>W72</f>
        <v>219628.79937956997</v>
      </c>
      <c r="Y72" s="38">
        <f t="shared" si="45"/>
        <v>6.198506733118867</v>
      </c>
      <c r="Z72" s="37">
        <f t="shared" si="46"/>
        <v>4.5653340973309593</v>
      </c>
    </row>
    <row r="73" spans="1:26" s="2" customFormat="1" ht="13.2">
      <c r="B73" s="2" t="s">
        <v>70</v>
      </c>
      <c r="D73" s="25">
        <f>SUM(D54:D72)</f>
        <v>1579818</v>
      </c>
      <c r="E73" s="25">
        <f>SUM(E54:E72)</f>
        <v>10610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73.848531614035224</v>
      </c>
      <c r="F78" s="49">
        <f>$Y$4</f>
        <v>66.597844443250835</v>
      </c>
      <c r="G78" s="49">
        <f>E78-F78</f>
        <v>7.2506871707843885</v>
      </c>
    </row>
    <row r="79" spans="1:26">
      <c r="C79" t="s">
        <v>85</v>
      </c>
      <c r="D79">
        <v>0</v>
      </c>
      <c r="E79" s="49">
        <f>$N$29</f>
        <v>81.230106389592706</v>
      </c>
      <c r="F79" s="49">
        <f>$Y$29</f>
        <v>71.361410573322857</v>
      </c>
      <c r="G79" s="49">
        <f t="shared" ref="G79:G80" si="50">E79-F79</f>
        <v>9.8686958162698488</v>
      </c>
    </row>
    <row r="80" spans="1:26">
      <c r="C80" t="s">
        <v>86</v>
      </c>
      <c r="D80">
        <v>0</v>
      </c>
      <c r="E80" s="49">
        <f>$N$54</f>
        <v>77.425435136385275</v>
      </c>
      <c r="F80" s="49">
        <f>$Y$54</f>
        <v>68.164995597985552</v>
      </c>
      <c r="G80" s="49">
        <f t="shared" si="50"/>
        <v>9.2604395383997229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3CDF-A30C-9F46-BC55-4EC8EFD33657}">
  <dimension ref="A1:Z80"/>
  <sheetViews>
    <sheetView topLeftCell="A63" workbookViewId="0">
      <selection activeCell="D73" sqref="D7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59">
        <v>6958</v>
      </c>
      <c r="E4" s="60">
        <v>39</v>
      </c>
      <c r="F4" s="3">
        <f>E4/D4</f>
        <v>5.6050589249784424E-3</v>
      </c>
      <c r="G4" s="2">
        <v>0.3</v>
      </c>
      <c r="H4" s="18">
        <f>C4*F4/(1+(1-G4)*C4*F4)</f>
        <v>5.5831531931341532E-3</v>
      </c>
      <c r="I4" s="18">
        <f>1-H4</f>
        <v>0.99441684680686582</v>
      </c>
      <c r="J4" s="41">
        <v>100000</v>
      </c>
      <c r="K4" s="20">
        <f>J4*H4</f>
        <v>558.31531931341533</v>
      </c>
      <c r="L4" s="20">
        <f>C4*(J5+G4*K4)</f>
        <v>99609.179276480601</v>
      </c>
      <c r="M4" s="5">
        <f t="shared" ref="M4:M20" si="0">L4+M5</f>
        <v>7329181.1132144583</v>
      </c>
      <c r="N4" s="32">
        <f>M4/J4</f>
        <v>73.291811132144588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99609.179276480601</v>
      </c>
      <c r="T4" s="35">
        <f t="shared" ref="T4:T22" si="3">N4</f>
        <v>73.291811132144588</v>
      </c>
      <c r="U4" s="42">
        <v>0.96680194174873568</v>
      </c>
      <c r="V4" s="43">
        <f>1-U4</f>
        <v>3.3198058251264317E-2</v>
      </c>
      <c r="W4" s="29">
        <f>S4*U4</f>
        <v>96302.34794049937</v>
      </c>
      <c r="X4" s="29">
        <f t="shared" ref="X4:X20" si="4">X5+W4</f>
        <v>6617669.4199485229</v>
      </c>
      <c r="Y4" s="40">
        <f>X4/R4</f>
        <v>66.176694199485226</v>
      </c>
      <c r="Z4" s="36">
        <f>T4-Y4</f>
        <v>7.1151169326593617</v>
      </c>
    </row>
    <row r="5" spans="1:26" s="2" customFormat="1">
      <c r="A5" s="2">
        <v>2</v>
      </c>
      <c r="B5" s="1" t="s">
        <v>35</v>
      </c>
      <c r="C5" s="1">
        <v>4</v>
      </c>
      <c r="D5" s="60">
        <v>32946</v>
      </c>
      <c r="E5" s="60">
        <v>9</v>
      </c>
      <c r="F5" s="3">
        <f t="shared" ref="F5:F22" si="5">E5/D5</f>
        <v>2.7317428519395374E-4</v>
      </c>
      <c r="G5" s="2">
        <v>0.4</v>
      </c>
      <c r="H5" s="3">
        <f t="shared" ref="H5:H21" si="6">C5*F5/(1+(1-G5)*C5*F5)</f>
        <v>1.0919812179230517E-3</v>
      </c>
      <c r="I5" s="3">
        <f t="shared" ref="I5:I22" si="7">1-H5</f>
        <v>0.99890801878207691</v>
      </c>
      <c r="J5" s="5">
        <f>I4*J4</f>
        <v>99441.68468068658</v>
      </c>
      <c r="K5" s="5">
        <f t="shared" ref="K5:K22" si="8">J5*H5</f>
        <v>108.5884519499362</v>
      </c>
      <c r="L5" s="5">
        <f t="shared" ref="L5:L21" si="9">C5*(J6+G5*K5)</f>
        <v>397506.12643806648</v>
      </c>
      <c r="M5" s="5">
        <f t="shared" si="0"/>
        <v>7229571.933937978</v>
      </c>
      <c r="N5" s="33">
        <f t="shared" ref="N5:N22" si="10">M5/J5</f>
        <v>72.701623641560204</v>
      </c>
      <c r="O5" s="4"/>
      <c r="Q5" s="27" t="s">
        <v>36</v>
      </c>
      <c r="R5" s="29">
        <f t="shared" si="1"/>
        <v>99441.68468068658</v>
      </c>
      <c r="S5" s="29">
        <f t="shared" si="2"/>
        <v>397506.12643806648</v>
      </c>
      <c r="T5" s="35">
        <f t="shared" si="3"/>
        <v>72.701623641560204</v>
      </c>
      <c r="U5" s="42">
        <v>0.96680194174873568</v>
      </c>
      <c r="V5" s="43">
        <f>1-U5</f>
        <v>3.3198058251264317E-2</v>
      </c>
      <c r="W5" s="29">
        <f t="shared" ref="W5:W22" si="11">S5*U5</f>
        <v>384309.69489734113</v>
      </c>
      <c r="X5" s="29">
        <f t="shared" si="4"/>
        <v>6521367.072008024</v>
      </c>
      <c r="Y5" s="35">
        <f t="shared" ref="Y5:Y22" si="12">X5/R5</f>
        <v>65.579812861663981</v>
      </c>
      <c r="Z5" s="36">
        <f t="shared" ref="Z5:Z22" si="13">T5-Y5</f>
        <v>7.1218107798962222</v>
      </c>
    </row>
    <row r="6" spans="1:26" s="2" customFormat="1">
      <c r="A6" s="2">
        <v>3</v>
      </c>
      <c r="B6" s="1" t="s">
        <v>37</v>
      </c>
      <c r="C6" s="1">
        <v>5</v>
      </c>
      <c r="D6" s="60">
        <v>47240</v>
      </c>
      <c r="E6" s="60">
        <v>22</v>
      </c>
      <c r="F6" s="3">
        <f t="shared" si="5"/>
        <v>4.657070279424217E-4</v>
      </c>
      <c r="G6" s="2">
        <v>0.5</v>
      </c>
      <c r="H6" s="3">
        <f t="shared" si="6"/>
        <v>2.325827254466646E-3</v>
      </c>
      <c r="I6" s="3">
        <f t="shared" si="7"/>
        <v>0.99767417274553338</v>
      </c>
      <c r="J6" s="5">
        <f t="shared" ref="J6:J22" si="14">I5*J5</f>
        <v>99333.096228736642</v>
      </c>
      <c r="K6" s="5">
        <f t="shared" si="8"/>
        <v>231.0316224793537</v>
      </c>
      <c r="L6" s="5">
        <f t="shared" si="9"/>
        <v>496087.90208748484</v>
      </c>
      <c r="M6" s="5">
        <f t="shared" si="0"/>
        <v>6832065.8074999116</v>
      </c>
      <c r="N6" s="33">
        <f t="shared" si="10"/>
        <v>68.77935015503347</v>
      </c>
      <c r="O6" s="4"/>
      <c r="Q6" s="27" t="s">
        <v>38</v>
      </c>
      <c r="R6" s="29">
        <f t="shared" si="1"/>
        <v>99333.096228736642</v>
      </c>
      <c r="S6" s="29">
        <f t="shared" si="2"/>
        <v>496087.90208748484</v>
      </c>
      <c r="T6" s="35">
        <f t="shared" si="3"/>
        <v>68.77935015503347</v>
      </c>
      <c r="U6" s="42">
        <v>0.96680194174873568</v>
      </c>
      <c r="V6" s="43">
        <f>1-U6</f>
        <v>3.3198058251264317E-2</v>
      </c>
      <c r="W6" s="29">
        <f t="shared" si="11"/>
        <v>479618.747016237</v>
      </c>
      <c r="X6" s="29">
        <f t="shared" si="4"/>
        <v>6137057.3771106824</v>
      </c>
      <c r="Y6" s="35">
        <f t="shared" si="12"/>
        <v>61.782604289095516</v>
      </c>
      <c r="Z6" s="36">
        <f t="shared" si="13"/>
        <v>6.9967458659379531</v>
      </c>
    </row>
    <row r="7" spans="1:26" s="2" customFormat="1">
      <c r="A7" s="2">
        <v>4</v>
      </c>
      <c r="B7" s="1" t="s">
        <v>39</v>
      </c>
      <c r="C7" s="1">
        <v>5</v>
      </c>
      <c r="D7" s="60">
        <v>48772</v>
      </c>
      <c r="E7" s="60">
        <v>29</v>
      </c>
      <c r="F7" s="3">
        <f t="shared" si="5"/>
        <v>5.9460346100221435E-4</v>
      </c>
      <c r="G7" s="2">
        <v>0.5</v>
      </c>
      <c r="H7" s="3">
        <f t="shared" si="6"/>
        <v>2.9686044488120462E-3</v>
      </c>
      <c r="I7" s="3">
        <f t="shared" si="7"/>
        <v>0.99703139555118792</v>
      </c>
      <c r="J7" s="5">
        <f t="shared" si="14"/>
        <v>99102.064606257292</v>
      </c>
      <c r="K7" s="5">
        <f t="shared" si="8"/>
        <v>294.19482987659421</v>
      </c>
      <c r="L7" s="5">
        <f t="shared" si="9"/>
        <v>494774.83595659496</v>
      </c>
      <c r="M7" s="5">
        <f t="shared" si="0"/>
        <v>6335977.9054124271</v>
      </c>
      <c r="N7" s="33">
        <f t="shared" si="10"/>
        <v>63.933863846186455</v>
      </c>
      <c r="O7" s="4"/>
      <c r="Q7" s="27" t="s">
        <v>40</v>
      </c>
      <c r="R7" s="29">
        <f t="shared" si="1"/>
        <v>99102.064606257292</v>
      </c>
      <c r="S7" s="29">
        <f t="shared" si="2"/>
        <v>494774.83595659496</v>
      </c>
      <c r="T7" s="35">
        <f t="shared" si="3"/>
        <v>63.933863846186455</v>
      </c>
      <c r="U7" s="42">
        <v>0.96680194174873568</v>
      </c>
      <c r="V7" s="43">
        <f>1-U7</f>
        <v>3.3198058251264317E-2</v>
      </c>
      <c r="W7" s="29">
        <f t="shared" si="11"/>
        <v>478349.2721312482</v>
      </c>
      <c r="X7" s="29">
        <f t="shared" si="4"/>
        <v>5657438.6300944453</v>
      </c>
      <c r="Y7" s="35">
        <f t="shared" si="12"/>
        <v>57.086990594716987</v>
      </c>
      <c r="Z7" s="36">
        <f t="shared" si="13"/>
        <v>6.8468732514694679</v>
      </c>
    </row>
    <row r="8" spans="1:26" s="2" customFormat="1">
      <c r="A8" s="2">
        <v>5</v>
      </c>
      <c r="B8" s="1" t="s">
        <v>41</v>
      </c>
      <c r="C8" s="1">
        <v>5</v>
      </c>
      <c r="D8" s="60">
        <v>51682</v>
      </c>
      <c r="E8" s="60">
        <v>77</v>
      </c>
      <c r="F8" s="3">
        <f t="shared" si="5"/>
        <v>1.4898804225842654E-3</v>
      </c>
      <c r="G8" s="2">
        <v>0.5</v>
      </c>
      <c r="H8" s="3">
        <f t="shared" si="6"/>
        <v>7.4217582820075368E-3</v>
      </c>
      <c r="I8" s="3">
        <f t="shared" si="7"/>
        <v>0.99257824171799247</v>
      </c>
      <c r="J8" s="5">
        <f t="shared" si="14"/>
        <v>98807.869776380699</v>
      </c>
      <c r="K8" s="5">
        <f t="shared" si="8"/>
        <v>733.32812584037561</v>
      </c>
      <c r="L8" s="5">
        <f t="shared" si="9"/>
        <v>492206.02856730256</v>
      </c>
      <c r="M8" s="5">
        <f t="shared" si="0"/>
        <v>5841203.0694558322</v>
      </c>
      <c r="N8" s="33">
        <f t="shared" si="10"/>
        <v>59.116779692503087</v>
      </c>
      <c r="O8" s="4"/>
      <c r="Q8" s="27" t="s">
        <v>42</v>
      </c>
      <c r="R8" s="29">
        <f t="shared" si="1"/>
        <v>98807.869776380699</v>
      </c>
      <c r="S8" s="29">
        <f t="shared" si="2"/>
        <v>492206.02856730256</v>
      </c>
      <c r="T8" s="35">
        <f t="shared" si="3"/>
        <v>59.116779692503087</v>
      </c>
      <c r="U8" s="42">
        <v>0.96680194174873568</v>
      </c>
      <c r="V8" s="43">
        <f>1-U8</f>
        <v>3.3198058251264317E-2</v>
      </c>
      <c r="W8" s="29">
        <f t="shared" si="11"/>
        <v>475865.7441593018</v>
      </c>
      <c r="X8" s="29">
        <f t="shared" si="4"/>
        <v>5179089.3579631969</v>
      </c>
      <c r="Y8" s="35">
        <f t="shared" si="12"/>
        <v>52.415757668740071</v>
      </c>
      <c r="Z8" s="36">
        <f t="shared" si="13"/>
        <v>6.7010220237630165</v>
      </c>
    </row>
    <row r="9" spans="1:26" s="2" customFormat="1">
      <c r="A9" s="2">
        <v>6</v>
      </c>
      <c r="B9" s="1" t="s">
        <v>43</v>
      </c>
      <c r="C9" s="1">
        <v>5</v>
      </c>
      <c r="D9" s="60">
        <v>57134</v>
      </c>
      <c r="E9" s="60">
        <v>118</v>
      </c>
      <c r="F9" s="3">
        <f t="shared" si="5"/>
        <v>2.065320124619316E-3</v>
      </c>
      <c r="G9" s="2">
        <v>0.5</v>
      </c>
      <c r="H9" s="3">
        <f t="shared" si="6"/>
        <v>1.0273555172473836E-2</v>
      </c>
      <c r="I9" s="3">
        <f t="shared" si="7"/>
        <v>0.98972644482752614</v>
      </c>
      <c r="J9" s="5">
        <f t="shared" si="14"/>
        <v>98074.541650540326</v>
      </c>
      <c r="K9" s="5">
        <f t="shared" si="8"/>
        <v>1007.5742146619092</v>
      </c>
      <c r="L9" s="5">
        <f t="shared" si="9"/>
        <v>487853.77271604678</v>
      </c>
      <c r="M9" s="5">
        <f t="shared" si="0"/>
        <v>5348997.0408885293</v>
      </c>
      <c r="N9" s="33">
        <f t="shared" si="10"/>
        <v>54.54011765813906</v>
      </c>
      <c r="O9" s="4"/>
      <c r="Q9" s="27" t="s">
        <v>44</v>
      </c>
      <c r="R9" s="29">
        <f t="shared" si="1"/>
        <v>98074.541650540326</v>
      </c>
      <c r="S9" s="29">
        <f t="shared" si="2"/>
        <v>487853.77271604678</v>
      </c>
      <c r="T9" s="35">
        <f t="shared" si="3"/>
        <v>54.54011765813906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466190.16684535099</v>
      </c>
      <c r="X9" s="29">
        <f t="shared" si="4"/>
        <v>4703223.6138038952</v>
      </c>
      <c r="Y9" s="35">
        <f t="shared" si="12"/>
        <v>47.955601266661475</v>
      </c>
      <c r="Z9" s="36">
        <f t="shared" si="13"/>
        <v>6.5845163914775853</v>
      </c>
    </row>
    <row r="10" spans="1:26" s="2" customFormat="1">
      <c r="A10" s="2">
        <v>7</v>
      </c>
      <c r="B10" s="1" t="s">
        <v>45</v>
      </c>
      <c r="C10" s="1">
        <v>5</v>
      </c>
      <c r="D10" s="60">
        <v>60949</v>
      </c>
      <c r="E10" s="60">
        <v>147</v>
      </c>
      <c r="F10" s="3">
        <f t="shared" si="5"/>
        <v>2.4118525324451591E-3</v>
      </c>
      <c r="G10" s="2">
        <v>0.5</v>
      </c>
      <c r="H10" s="3">
        <f t="shared" si="6"/>
        <v>1.1986985558536445E-2</v>
      </c>
      <c r="I10" s="3">
        <f t="shared" si="7"/>
        <v>0.98801301444146361</v>
      </c>
      <c r="J10" s="5">
        <f t="shared" si="14"/>
        <v>97066.96743587841</v>
      </c>
      <c r="K10" s="5">
        <f t="shared" si="8"/>
        <v>1163.5403368648019</v>
      </c>
      <c r="L10" s="5">
        <f t="shared" si="9"/>
        <v>482425.98633723008</v>
      </c>
      <c r="M10" s="5">
        <f t="shared" si="0"/>
        <v>4861143.268172482</v>
      </c>
      <c r="N10" s="33">
        <f t="shared" si="10"/>
        <v>50.080304315509913</v>
      </c>
      <c r="O10" s="4"/>
      <c r="Q10" s="27" t="s">
        <v>46</v>
      </c>
      <c r="R10" s="29">
        <f t="shared" si="1"/>
        <v>97066.96743587841</v>
      </c>
      <c r="S10" s="29">
        <f t="shared" si="2"/>
        <v>482425.98633723008</v>
      </c>
      <c r="T10" s="35">
        <f t="shared" si="3"/>
        <v>50.080304315509913</v>
      </c>
      <c r="U10" s="42">
        <v>0.96363095511775332</v>
      </c>
      <c r="V10" s="43">
        <f t="shared" si="15"/>
        <v>3.6369044882246682E-2</v>
      </c>
      <c r="W10" s="29">
        <f t="shared" si="11"/>
        <v>464880.61398776923</v>
      </c>
      <c r="X10" s="29">
        <f t="shared" si="4"/>
        <v>4237033.4469585447</v>
      </c>
      <c r="Y10" s="35">
        <f t="shared" si="12"/>
        <v>43.650621409981639</v>
      </c>
      <c r="Z10" s="36">
        <f t="shared" si="13"/>
        <v>6.4296829055282743</v>
      </c>
    </row>
    <row r="11" spans="1:26" s="2" customFormat="1">
      <c r="A11" s="2">
        <v>8</v>
      </c>
      <c r="B11" s="1" t="s">
        <v>47</v>
      </c>
      <c r="C11" s="1">
        <v>5</v>
      </c>
      <c r="D11" s="60">
        <v>56955</v>
      </c>
      <c r="E11" s="60">
        <v>164</v>
      </c>
      <c r="F11" s="3">
        <f t="shared" si="5"/>
        <v>2.8794662452813623E-3</v>
      </c>
      <c r="G11" s="2">
        <v>0.5</v>
      </c>
      <c r="H11" s="3">
        <f t="shared" si="6"/>
        <v>1.429443040181295E-2</v>
      </c>
      <c r="I11" s="3">
        <f t="shared" si="7"/>
        <v>0.985705569598187</v>
      </c>
      <c r="J11" s="5">
        <f t="shared" si="14"/>
        <v>95903.427099013614</v>
      </c>
      <c r="K11" s="5">
        <f t="shared" si="8"/>
        <v>1370.8848639621922</v>
      </c>
      <c r="L11" s="5">
        <f t="shared" si="9"/>
        <v>476089.92333516252</v>
      </c>
      <c r="M11" s="5">
        <f t="shared" si="0"/>
        <v>4378717.2818352524</v>
      </c>
      <c r="N11" s="33">
        <f t="shared" si="10"/>
        <v>45.657568392363409</v>
      </c>
      <c r="O11" s="4"/>
      <c r="Q11" s="27" t="s">
        <v>48</v>
      </c>
      <c r="R11" s="29">
        <f t="shared" si="1"/>
        <v>95903.427099013614</v>
      </c>
      <c r="S11" s="29">
        <f t="shared" si="2"/>
        <v>476089.92333516252</v>
      </c>
      <c r="T11" s="35">
        <f t="shared" si="3"/>
        <v>45.657568392363409</v>
      </c>
      <c r="U11" s="42">
        <v>0.96005435016735896</v>
      </c>
      <c r="V11" s="43">
        <f t="shared" si="15"/>
        <v>3.9945649832641039E-2</v>
      </c>
      <c r="W11" s="29">
        <f t="shared" si="11"/>
        <v>457072.20196876721</v>
      </c>
      <c r="X11" s="29">
        <f t="shared" si="4"/>
        <v>3772152.8329707752</v>
      </c>
      <c r="Y11" s="35">
        <f t="shared" si="12"/>
        <v>39.332826230248166</v>
      </c>
      <c r="Z11" s="36">
        <f t="shared" si="13"/>
        <v>6.3247421621152426</v>
      </c>
    </row>
    <row r="12" spans="1:26" s="2" customFormat="1">
      <c r="A12" s="2">
        <v>9</v>
      </c>
      <c r="B12" s="1" t="s">
        <v>49</v>
      </c>
      <c r="C12" s="1">
        <v>5</v>
      </c>
      <c r="D12" s="60">
        <v>61228</v>
      </c>
      <c r="E12" s="60">
        <v>268</v>
      </c>
      <c r="F12" s="3">
        <f t="shared" si="5"/>
        <v>4.3770823806101779E-3</v>
      </c>
      <c r="G12" s="2">
        <v>0.5</v>
      </c>
      <c r="H12" s="3">
        <f t="shared" si="6"/>
        <v>2.1648518530485637E-2</v>
      </c>
      <c r="I12" s="3">
        <f t="shared" si="7"/>
        <v>0.97835148146951434</v>
      </c>
      <c r="J12" s="5">
        <f t="shared" si="14"/>
        <v>94532.542235051413</v>
      </c>
      <c r="K12" s="5">
        <f t="shared" si="8"/>
        <v>2046.4894923094266</v>
      </c>
      <c r="L12" s="5">
        <f t="shared" si="9"/>
        <v>467546.4874444835</v>
      </c>
      <c r="M12" s="5">
        <f t="shared" si="0"/>
        <v>3902627.35850009</v>
      </c>
      <c r="N12" s="33">
        <f t="shared" si="10"/>
        <v>41.283427550233043</v>
      </c>
      <c r="O12" s="4"/>
      <c r="Q12" s="27" t="s">
        <v>50</v>
      </c>
      <c r="R12" s="29">
        <f t="shared" si="1"/>
        <v>94532.542235051413</v>
      </c>
      <c r="S12" s="29">
        <f t="shared" si="2"/>
        <v>467546.4874444835</v>
      </c>
      <c r="T12" s="35">
        <f t="shared" si="3"/>
        <v>41.283427550233043</v>
      </c>
      <c r="U12" s="42">
        <v>0.94127750867207383</v>
      </c>
      <c r="V12" s="43">
        <f t="shared" si="15"/>
        <v>5.8722491327926174E-2</v>
      </c>
      <c r="W12" s="29">
        <f t="shared" si="11"/>
        <v>440090.99289012246</v>
      </c>
      <c r="X12" s="29">
        <f t="shared" si="4"/>
        <v>3315080.631002008</v>
      </c>
      <c r="Y12" s="35">
        <f t="shared" si="12"/>
        <v>35.068142172239391</v>
      </c>
      <c r="Z12" s="36">
        <f t="shared" si="13"/>
        <v>6.2152853779936521</v>
      </c>
    </row>
    <row r="13" spans="1:26" s="2" customFormat="1">
      <c r="A13" s="2">
        <v>10</v>
      </c>
      <c r="B13" s="1" t="s">
        <v>51</v>
      </c>
      <c r="C13" s="1">
        <v>5</v>
      </c>
      <c r="D13" s="60">
        <v>66691</v>
      </c>
      <c r="E13" s="60">
        <v>389</v>
      </c>
      <c r="F13" s="3">
        <f t="shared" si="5"/>
        <v>5.8328710020842389E-3</v>
      </c>
      <c r="G13" s="2">
        <v>0.5</v>
      </c>
      <c r="H13" s="3">
        <f t="shared" si="6"/>
        <v>2.8745187582670122E-2</v>
      </c>
      <c r="I13" s="3">
        <f t="shared" si="7"/>
        <v>0.97125481241732992</v>
      </c>
      <c r="J13" s="5">
        <f t="shared" si="14"/>
        <v>92486.052742741987</v>
      </c>
      <c r="K13" s="5">
        <f t="shared" si="8"/>
        <v>2658.5289348708411</v>
      </c>
      <c r="L13" s="5">
        <f t="shared" si="9"/>
        <v>455783.94137653289</v>
      </c>
      <c r="M13" s="5">
        <f t="shared" si="0"/>
        <v>3435080.8710556063</v>
      </c>
      <c r="N13" s="33">
        <f t="shared" si="10"/>
        <v>37.141609671791088</v>
      </c>
      <c r="O13" s="4"/>
      <c r="Q13" s="27" t="s">
        <v>52</v>
      </c>
      <c r="R13" s="29">
        <f t="shared" si="1"/>
        <v>92486.052742741987</v>
      </c>
      <c r="S13" s="29">
        <f t="shared" si="2"/>
        <v>455783.94137653289</v>
      </c>
      <c r="T13" s="35">
        <f t="shared" si="3"/>
        <v>37.141609671791088</v>
      </c>
      <c r="U13" s="42">
        <v>0.95386474178345915</v>
      </c>
      <c r="V13" s="43">
        <f t="shared" si="15"/>
        <v>4.6135258216540853E-2</v>
      </c>
      <c r="W13" s="29">
        <f t="shared" si="11"/>
        <v>434756.23155017383</v>
      </c>
      <c r="X13" s="29">
        <f t="shared" si="4"/>
        <v>2874989.6381118856</v>
      </c>
      <c r="Y13" s="35">
        <f t="shared" si="12"/>
        <v>31.085656191954907</v>
      </c>
      <c r="Z13" s="36">
        <f t="shared" si="13"/>
        <v>6.0559534798361803</v>
      </c>
    </row>
    <row r="14" spans="1:26" s="2" customFormat="1">
      <c r="A14" s="2">
        <v>11</v>
      </c>
      <c r="B14" s="1" t="s">
        <v>53</v>
      </c>
      <c r="C14" s="1">
        <v>5</v>
      </c>
      <c r="D14" s="60">
        <v>68137</v>
      </c>
      <c r="E14" s="60">
        <v>528</v>
      </c>
      <c r="F14" s="3">
        <f t="shared" si="5"/>
        <v>7.7490937376168603E-3</v>
      </c>
      <c r="G14" s="2">
        <v>0.5</v>
      </c>
      <c r="H14" s="3">
        <f t="shared" si="6"/>
        <v>3.8009127949666703E-2</v>
      </c>
      <c r="I14" s="3">
        <f t="shared" si="7"/>
        <v>0.96199087205033329</v>
      </c>
      <c r="J14" s="5">
        <f t="shared" si="14"/>
        <v>89827.523807871155</v>
      </c>
      <c r="K14" s="5">
        <f t="shared" si="8"/>
        <v>3414.2658458151068</v>
      </c>
      <c r="L14" s="5">
        <f t="shared" si="9"/>
        <v>440601.95442481793</v>
      </c>
      <c r="M14" s="5">
        <f t="shared" si="0"/>
        <v>2979296.9296790734</v>
      </c>
      <c r="N14" s="33">
        <f t="shared" si="10"/>
        <v>33.166860260462975</v>
      </c>
      <c r="O14" s="4"/>
      <c r="Q14" s="27" t="s">
        <v>54</v>
      </c>
      <c r="R14" s="29">
        <f t="shared" si="1"/>
        <v>89827.523807871155</v>
      </c>
      <c r="S14" s="29">
        <f t="shared" si="2"/>
        <v>440601.95442481793</v>
      </c>
      <c r="T14" s="35">
        <f t="shared" si="3"/>
        <v>33.166860260462975</v>
      </c>
      <c r="U14" s="42">
        <v>0.94210046609890041</v>
      </c>
      <c r="V14" s="43">
        <f t="shared" si="15"/>
        <v>5.7899533901099587E-2</v>
      </c>
      <c r="W14" s="29">
        <f t="shared" si="11"/>
        <v>415091.30662770744</v>
      </c>
      <c r="X14" s="29">
        <f t="shared" si="4"/>
        <v>2440233.4065617118</v>
      </c>
      <c r="Y14" s="35">
        <f t="shared" si="12"/>
        <v>27.165765047481869</v>
      </c>
      <c r="Z14" s="36">
        <f t="shared" si="13"/>
        <v>6.0010952129811059</v>
      </c>
    </row>
    <row r="15" spans="1:26" s="2" customFormat="1">
      <c r="A15" s="2">
        <v>12</v>
      </c>
      <c r="B15" s="1" t="s">
        <v>55</v>
      </c>
      <c r="C15" s="1">
        <v>5</v>
      </c>
      <c r="D15" s="60">
        <v>63102</v>
      </c>
      <c r="E15" s="60">
        <v>535</v>
      </c>
      <c r="F15" s="3">
        <f t="shared" si="5"/>
        <v>8.4783366612785644E-3</v>
      </c>
      <c r="G15" s="2">
        <v>0.5</v>
      </c>
      <c r="H15" s="3">
        <f t="shared" si="6"/>
        <v>4.151180564715741E-2</v>
      </c>
      <c r="I15" s="3">
        <f t="shared" si="7"/>
        <v>0.9584881943528426</v>
      </c>
      <c r="J15" s="5">
        <f t="shared" si="14"/>
        <v>86413.257962056043</v>
      </c>
      <c r="K15" s="5">
        <f t="shared" si="8"/>
        <v>3587.1703698585479</v>
      </c>
      <c r="L15" s="5">
        <f t="shared" si="9"/>
        <v>423098.36388563388</v>
      </c>
      <c r="M15" s="5">
        <f t="shared" si="0"/>
        <v>2538694.9752542553</v>
      </c>
      <c r="N15" s="33">
        <f t="shared" si="10"/>
        <v>29.378535598889158</v>
      </c>
      <c r="O15" s="4"/>
      <c r="Q15" s="27" t="s">
        <v>56</v>
      </c>
      <c r="R15" s="29">
        <f t="shared" si="1"/>
        <v>86413.257962056043</v>
      </c>
      <c r="S15" s="29">
        <f t="shared" si="2"/>
        <v>423098.36388563388</v>
      </c>
      <c r="T15" s="35">
        <f t="shared" si="3"/>
        <v>29.378535598889158</v>
      </c>
      <c r="U15" s="42">
        <v>0.91645683631107144</v>
      </c>
      <c r="V15" s="43">
        <f t="shared" si="15"/>
        <v>8.3543163688928557E-2</v>
      </c>
      <c r="W15" s="29">
        <f t="shared" si="11"/>
        <v>387751.38801501849</v>
      </c>
      <c r="X15" s="29">
        <f t="shared" si="4"/>
        <v>2025142.0999340045</v>
      </c>
      <c r="Y15" s="35">
        <f t="shared" si="12"/>
        <v>23.435548522233034</v>
      </c>
      <c r="Z15" s="36">
        <f t="shared" si="13"/>
        <v>5.9429870766561237</v>
      </c>
    </row>
    <row r="16" spans="1:26" s="2" customFormat="1">
      <c r="A16" s="2">
        <v>13</v>
      </c>
      <c r="B16" s="1" t="s">
        <v>57</v>
      </c>
      <c r="C16" s="1">
        <v>5</v>
      </c>
      <c r="D16" s="60">
        <v>50948</v>
      </c>
      <c r="E16" s="60">
        <v>657</v>
      </c>
      <c r="F16" s="3">
        <f t="shared" si="5"/>
        <v>1.2895501295438486E-2</v>
      </c>
      <c r="G16" s="2">
        <v>0.5</v>
      </c>
      <c r="H16" s="3">
        <f t="shared" si="6"/>
        <v>6.2463752959184646E-2</v>
      </c>
      <c r="I16" s="3">
        <f t="shared" si="7"/>
        <v>0.9375362470408154</v>
      </c>
      <c r="J16" s="5">
        <f t="shared" si="14"/>
        <v>82826.087592197495</v>
      </c>
      <c r="K16" s="5">
        <f t="shared" si="8"/>
        <v>5173.6282739348126</v>
      </c>
      <c r="L16" s="5">
        <f t="shared" si="9"/>
        <v>401196.3672761505</v>
      </c>
      <c r="M16" s="5">
        <f t="shared" si="0"/>
        <v>2115596.6113686217</v>
      </c>
      <c r="N16" s="33">
        <f t="shared" si="10"/>
        <v>25.542636056709242</v>
      </c>
      <c r="O16" s="4"/>
      <c r="Q16" s="27" t="s">
        <v>58</v>
      </c>
      <c r="R16" s="29">
        <f t="shared" si="1"/>
        <v>82826.087592197495</v>
      </c>
      <c r="S16" s="29">
        <f t="shared" si="2"/>
        <v>401196.3672761505</v>
      </c>
      <c r="T16" s="35">
        <f t="shared" si="3"/>
        <v>25.542636056709242</v>
      </c>
      <c r="U16" s="42">
        <v>0.8859396016463057</v>
      </c>
      <c r="V16" s="43">
        <f t="shared" si="15"/>
        <v>0.1140603983536943</v>
      </c>
      <c r="W16" s="29">
        <f t="shared" si="11"/>
        <v>355435.74980657775</v>
      </c>
      <c r="X16" s="29">
        <f t="shared" si="4"/>
        <v>1637390.7119189859</v>
      </c>
      <c r="Y16" s="35">
        <f t="shared" si="12"/>
        <v>19.769021566983128</v>
      </c>
      <c r="Z16" s="36">
        <f t="shared" si="13"/>
        <v>5.7736144897261141</v>
      </c>
    </row>
    <row r="17" spans="1:26" s="2" customFormat="1">
      <c r="A17" s="2">
        <v>14</v>
      </c>
      <c r="B17" s="1" t="s">
        <v>59</v>
      </c>
      <c r="C17" s="1">
        <v>5</v>
      </c>
      <c r="D17" s="60">
        <v>39748</v>
      </c>
      <c r="E17" s="60">
        <v>642</v>
      </c>
      <c r="F17" s="3">
        <f t="shared" si="5"/>
        <v>1.6151756063198148E-2</v>
      </c>
      <c r="G17" s="2">
        <v>0.5</v>
      </c>
      <c r="H17" s="3">
        <f t="shared" si="6"/>
        <v>7.7624356153120688E-2</v>
      </c>
      <c r="I17" s="3">
        <f t="shared" si="7"/>
        <v>0.92237564384687931</v>
      </c>
      <c r="J17" s="5">
        <f t="shared" si="14"/>
        <v>77652.459318262685</v>
      </c>
      <c r="K17" s="5">
        <f t="shared" si="8"/>
        <v>6027.7221582865377</v>
      </c>
      <c r="L17" s="5">
        <f t="shared" si="9"/>
        <v>373192.9911955971</v>
      </c>
      <c r="M17" s="5">
        <f t="shared" si="0"/>
        <v>1714400.2440924714</v>
      </c>
      <c r="N17" s="33">
        <f t="shared" si="10"/>
        <v>22.077861527423259</v>
      </c>
      <c r="O17" s="4"/>
      <c r="Q17" s="27" t="s">
        <v>60</v>
      </c>
      <c r="R17" s="29">
        <f t="shared" si="1"/>
        <v>77652.459318262685</v>
      </c>
      <c r="S17" s="29">
        <f t="shared" si="2"/>
        <v>373192.9911955971</v>
      </c>
      <c r="T17" s="35">
        <f t="shared" si="3"/>
        <v>22.077861527423259</v>
      </c>
      <c r="U17" s="42">
        <v>0.85631920960893304</v>
      </c>
      <c r="V17" s="43">
        <f t="shared" si="15"/>
        <v>0.14368079039106696</v>
      </c>
      <c r="W17" s="29">
        <f t="shared" si="11"/>
        <v>319572.32725220721</v>
      </c>
      <c r="X17" s="29">
        <f t="shared" si="4"/>
        <v>1281954.9621124081</v>
      </c>
      <c r="Y17" s="35">
        <f t="shared" si="12"/>
        <v>16.508877804606914</v>
      </c>
      <c r="Z17" s="36">
        <f t="shared" si="13"/>
        <v>5.5689837228163448</v>
      </c>
    </row>
    <row r="18" spans="1:26" s="2" customFormat="1">
      <c r="A18" s="2">
        <v>15</v>
      </c>
      <c r="B18" s="1" t="s">
        <v>61</v>
      </c>
      <c r="C18" s="1">
        <v>5</v>
      </c>
      <c r="D18" s="60">
        <v>29310</v>
      </c>
      <c r="E18" s="60">
        <v>684</v>
      </c>
      <c r="F18" s="3">
        <f t="shared" si="5"/>
        <v>2.3336745138178096E-2</v>
      </c>
      <c r="G18" s="2">
        <v>0.5</v>
      </c>
      <c r="H18" s="3">
        <f t="shared" si="6"/>
        <v>0.1102514506769826</v>
      </c>
      <c r="I18" s="3">
        <f t="shared" si="7"/>
        <v>0.88974854932301739</v>
      </c>
      <c r="J18" s="5">
        <f t="shared" si="14"/>
        <v>71624.737159976154</v>
      </c>
      <c r="K18" s="5">
        <f t="shared" si="8"/>
        <v>7896.7311762449535</v>
      </c>
      <c r="L18" s="5">
        <f t="shared" si="9"/>
        <v>338381.85785926832</v>
      </c>
      <c r="M18" s="5">
        <f t="shared" si="0"/>
        <v>1341207.2528968744</v>
      </c>
      <c r="N18" s="33">
        <f t="shared" si="10"/>
        <v>18.725475388499436</v>
      </c>
      <c r="O18" s="4"/>
      <c r="Q18" s="27" t="s">
        <v>62</v>
      </c>
      <c r="R18" s="29">
        <f t="shared" si="1"/>
        <v>71624.737159976154</v>
      </c>
      <c r="S18" s="29">
        <f t="shared" si="2"/>
        <v>338381.85785926832</v>
      </c>
      <c r="T18" s="35">
        <f t="shared" si="3"/>
        <v>18.725475388499436</v>
      </c>
      <c r="U18" s="42">
        <v>0.77613843304153718</v>
      </c>
      <c r="V18" s="43">
        <f t="shared" si="15"/>
        <v>0.22386156695846282</v>
      </c>
      <c r="W18" s="29">
        <f t="shared" si="11"/>
        <v>262631.16492857668</v>
      </c>
      <c r="X18" s="29">
        <f t="shared" si="4"/>
        <v>962382.63486020081</v>
      </c>
      <c r="Y18" s="35">
        <f t="shared" si="12"/>
        <v>13.436456076769794</v>
      </c>
      <c r="Z18" s="36">
        <f t="shared" si="13"/>
        <v>5.2890193117296427</v>
      </c>
    </row>
    <row r="19" spans="1:26" s="2" customFormat="1">
      <c r="A19" s="2">
        <v>16</v>
      </c>
      <c r="B19" s="1" t="s">
        <v>63</v>
      </c>
      <c r="C19" s="1">
        <v>5</v>
      </c>
      <c r="D19" s="60">
        <v>20582</v>
      </c>
      <c r="E19" s="60">
        <v>743</v>
      </c>
      <c r="F19" s="3">
        <f t="shared" si="5"/>
        <v>3.6099504421339031E-2</v>
      </c>
      <c r="G19" s="2">
        <v>0.5</v>
      </c>
      <c r="H19" s="3">
        <f t="shared" si="6"/>
        <v>0.16555627353550656</v>
      </c>
      <c r="I19" s="3">
        <f t="shared" si="7"/>
        <v>0.8344437264644935</v>
      </c>
      <c r="J19" s="5">
        <f t="shared" si="14"/>
        <v>63728.0059837312</v>
      </c>
      <c r="K19" s="5">
        <f t="shared" si="8"/>
        <v>10550.571190515002</v>
      </c>
      <c r="L19" s="5">
        <f t="shared" si="9"/>
        <v>292263.60194236855</v>
      </c>
      <c r="M19" s="5">
        <f t="shared" si="0"/>
        <v>1002825.3950376061</v>
      </c>
      <c r="N19" s="33">
        <f t="shared" si="10"/>
        <v>15.73602342577002</v>
      </c>
      <c r="O19" s="4"/>
      <c r="Q19" s="27" t="s">
        <v>64</v>
      </c>
      <c r="R19" s="29">
        <f t="shared" si="1"/>
        <v>63728.0059837312</v>
      </c>
      <c r="S19" s="29">
        <f t="shared" si="2"/>
        <v>292263.60194236855</v>
      </c>
      <c r="T19" s="35">
        <f t="shared" si="3"/>
        <v>15.73602342577002</v>
      </c>
      <c r="U19" s="42">
        <v>0.73716277889453141</v>
      </c>
      <c r="V19" s="43">
        <f t="shared" si="15"/>
        <v>0.26283722110546859</v>
      </c>
      <c r="W19" s="29">
        <f t="shared" si="11"/>
        <v>215445.84897756157</v>
      </c>
      <c r="X19" s="29">
        <f t="shared" si="4"/>
        <v>699751.46993162413</v>
      </c>
      <c r="Y19" s="35">
        <f t="shared" si="12"/>
        <v>10.980281889100063</v>
      </c>
      <c r="Z19" s="36">
        <f t="shared" si="13"/>
        <v>4.7557415366699569</v>
      </c>
    </row>
    <row r="20" spans="1:26" s="2" customFormat="1">
      <c r="A20" s="2">
        <v>17</v>
      </c>
      <c r="B20" s="1" t="s">
        <v>65</v>
      </c>
      <c r="C20" s="1">
        <v>5</v>
      </c>
      <c r="D20" s="60">
        <v>12342</v>
      </c>
      <c r="E20" s="60">
        <v>625</v>
      </c>
      <c r="F20" s="3">
        <f t="shared" si="5"/>
        <v>5.0640090747042621E-2</v>
      </c>
      <c r="G20" s="2">
        <v>0.5</v>
      </c>
      <c r="H20" s="3">
        <f t="shared" si="6"/>
        <v>0.22474738394045093</v>
      </c>
      <c r="I20" s="3">
        <f t="shared" si="7"/>
        <v>0.77525261605954909</v>
      </c>
      <c r="J20" s="5">
        <f t="shared" si="14"/>
        <v>53177.434793216205</v>
      </c>
      <c r="K20" s="5">
        <f t="shared" si="8"/>
        <v>11951.489354439256</v>
      </c>
      <c r="L20" s="5">
        <f t="shared" si="9"/>
        <v>236008.45057998289</v>
      </c>
      <c r="M20" s="5">
        <f t="shared" si="0"/>
        <v>710561.79309523758</v>
      </c>
      <c r="N20" s="33">
        <f t="shared" si="10"/>
        <v>13.362092320893284</v>
      </c>
      <c r="O20" s="4"/>
      <c r="Q20" s="27" t="s">
        <v>66</v>
      </c>
      <c r="R20" s="29">
        <f t="shared" si="1"/>
        <v>53177.434793216205</v>
      </c>
      <c r="S20" s="29">
        <f t="shared" si="2"/>
        <v>236008.45057998289</v>
      </c>
      <c r="T20" s="35">
        <f t="shared" si="3"/>
        <v>13.362092320893284</v>
      </c>
      <c r="U20" s="42">
        <v>0.7271372759570951</v>
      </c>
      <c r="V20" s="43">
        <f t="shared" si="15"/>
        <v>0.2728627240429049</v>
      </c>
      <c r="W20" s="29">
        <f t="shared" si="11"/>
        <v>171610.54185758345</v>
      </c>
      <c r="X20" s="29">
        <f t="shared" si="4"/>
        <v>484305.62095406256</v>
      </c>
      <c r="Y20" s="35">
        <f t="shared" si="12"/>
        <v>9.1073520721207295</v>
      </c>
      <c r="Z20" s="36">
        <f t="shared" si="13"/>
        <v>4.2547402487725545</v>
      </c>
    </row>
    <row r="21" spans="1:26" s="2" customFormat="1">
      <c r="A21" s="2">
        <v>18</v>
      </c>
      <c r="B21" s="1" t="s">
        <v>67</v>
      </c>
      <c r="C21" s="1">
        <v>5</v>
      </c>
      <c r="D21" s="60">
        <v>6977</v>
      </c>
      <c r="E21" s="60">
        <v>573</v>
      </c>
      <c r="F21" s="3">
        <f t="shared" si="5"/>
        <v>8.2126988677081847E-2</v>
      </c>
      <c r="G21" s="2">
        <v>0.5</v>
      </c>
      <c r="H21" s="3">
        <f t="shared" si="6"/>
        <v>0.34068612878292409</v>
      </c>
      <c r="I21" s="3">
        <f t="shared" si="7"/>
        <v>0.65931387121707585</v>
      </c>
      <c r="J21" s="5">
        <f t="shared" si="14"/>
        <v>41225.945438776951</v>
      </c>
      <c r="K21" s="5">
        <f t="shared" si="8"/>
        <v>14045.107756952966</v>
      </c>
      <c r="L21" s="5">
        <f t="shared" si="9"/>
        <v>171016.95780150231</v>
      </c>
      <c r="M21" s="5">
        <f>L21+M22</f>
        <v>474553.34251525474</v>
      </c>
      <c r="N21" s="33">
        <f t="shared" si="10"/>
        <v>11.511036010562703</v>
      </c>
      <c r="O21" s="4"/>
      <c r="Q21" s="27" t="s">
        <v>68</v>
      </c>
      <c r="R21" s="29">
        <f t="shared" si="1"/>
        <v>41225.945438776951</v>
      </c>
      <c r="S21" s="29">
        <f t="shared" si="2"/>
        <v>171016.95780150231</v>
      </c>
      <c r="T21" s="35">
        <f t="shared" si="3"/>
        <v>11.511036010562703</v>
      </c>
      <c r="U21" s="42">
        <v>0.68635947845240242</v>
      </c>
      <c r="V21" s="43">
        <f t="shared" si="15"/>
        <v>0.31364052154759758</v>
      </c>
      <c r="W21" s="29">
        <f t="shared" si="11"/>
        <v>117379.10996315564</v>
      </c>
      <c r="X21" s="29">
        <f>X22+W21</f>
        <v>312695.07909647911</v>
      </c>
      <c r="Y21" s="35">
        <f t="shared" si="12"/>
        <v>7.584909836958146</v>
      </c>
      <c r="Z21" s="36">
        <f t="shared" si="13"/>
        <v>3.9261261736045574</v>
      </c>
    </row>
    <row r="22" spans="1:26" s="2" customFormat="1">
      <c r="A22" s="12">
        <v>19</v>
      </c>
      <c r="B22" s="13" t="s">
        <v>69</v>
      </c>
      <c r="C22" s="12"/>
      <c r="D22" s="60">
        <v>5941</v>
      </c>
      <c r="E22" s="60">
        <v>532</v>
      </c>
      <c r="F22" s="17">
        <f t="shared" si="5"/>
        <v>8.9547214273691292E-2</v>
      </c>
      <c r="G22" s="12"/>
      <c r="H22" s="17">
        <v>1</v>
      </c>
      <c r="I22" s="17">
        <f t="shared" si="7"/>
        <v>0</v>
      </c>
      <c r="J22" s="21">
        <f t="shared" si="14"/>
        <v>27180.837681823981</v>
      </c>
      <c r="K22" s="21">
        <f t="shared" si="8"/>
        <v>27180.837681823981</v>
      </c>
      <c r="L22" s="21">
        <f>K22/F22</f>
        <v>303536.38471375243</v>
      </c>
      <c r="M22" s="21">
        <f>L22</f>
        <v>303536.38471375243</v>
      </c>
      <c r="N22" s="34">
        <f t="shared" si="10"/>
        <v>11.167293233082708</v>
      </c>
      <c r="O22" s="4"/>
      <c r="Q22" s="30" t="s">
        <v>69</v>
      </c>
      <c r="R22" s="31">
        <f t="shared" si="1"/>
        <v>27180.837681823981</v>
      </c>
      <c r="S22" s="31">
        <f t="shared" si="2"/>
        <v>303536.38471375243</v>
      </c>
      <c r="T22" s="38">
        <f t="shared" si="3"/>
        <v>11.167293233082708</v>
      </c>
      <c r="U22" s="44">
        <v>0.64346806172022719</v>
      </c>
      <c r="V22" s="45">
        <f t="shared" si="15"/>
        <v>0.35653193827977281</v>
      </c>
      <c r="W22" s="31">
        <f t="shared" si="11"/>
        <v>195315.96913332347</v>
      </c>
      <c r="X22" s="31">
        <f>W22</f>
        <v>195315.96913332347</v>
      </c>
      <c r="Y22" s="38">
        <f t="shared" si="12"/>
        <v>7.1857965313531391</v>
      </c>
      <c r="Z22" s="37">
        <f t="shared" si="13"/>
        <v>3.9814967017295686</v>
      </c>
    </row>
    <row r="23" spans="1:26" s="2" customFormat="1" ht="13.2">
      <c r="B23" s="2" t="s">
        <v>70</v>
      </c>
      <c r="D23" s="25">
        <f>SUM(D4:D22)</f>
        <v>787642</v>
      </c>
      <c r="E23" s="25">
        <f>SUM(E4:E22)</f>
        <v>6781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59">
        <v>6574</v>
      </c>
      <c r="E29" s="60">
        <v>32</v>
      </c>
      <c r="F29" s="3">
        <f>E29/D29</f>
        <v>4.8676604806814723E-3</v>
      </c>
      <c r="G29" s="2">
        <v>0.3</v>
      </c>
      <c r="H29" s="18">
        <f>C29*F29/(1+(1-G29)*C29*F29)</f>
        <v>4.8511309198957008E-3</v>
      </c>
      <c r="I29" s="18">
        <f>1-H29</f>
        <v>0.99514886908010425</v>
      </c>
      <c r="J29" s="19">
        <v>100000</v>
      </c>
      <c r="K29" s="20">
        <f>J29*H29</f>
        <v>485.11309198957008</v>
      </c>
      <c r="L29" s="20">
        <f>C29*(J30+G29*K29)</f>
        <v>99660.420835607292</v>
      </c>
      <c r="M29" s="5">
        <f t="shared" ref="M29:M45" si="16">L29+M30</f>
        <v>8017670.3300661929</v>
      </c>
      <c r="N29" s="32">
        <f>M29/J29</f>
        <v>80.176703300661927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99660.420835607292</v>
      </c>
      <c r="T29" s="35">
        <f t="shared" ref="T29:T47" si="19">N29</f>
        <v>80.176703300661927</v>
      </c>
      <c r="U29" s="42">
        <v>0.95864674002964168</v>
      </c>
      <c r="V29" s="43">
        <f>1-U29</f>
        <v>4.1353259970358325E-2</v>
      </c>
      <c r="W29" s="29">
        <f>S29*U29</f>
        <v>95539.137544037105</v>
      </c>
      <c r="X29" s="29">
        <f t="shared" ref="X29:X45" si="20">X30+W29</f>
        <v>7067872.02978299</v>
      </c>
      <c r="Y29" s="40">
        <f>X29/R29</f>
        <v>70.678720297829898</v>
      </c>
      <c r="Z29" s="36">
        <f>T29-Y29</f>
        <v>9.4979830028320293</v>
      </c>
    </row>
    <row r="30" spans="1:26" s="2" customFormat="1">
      <c r="A30" s="2">
        <v>2</v>
      </c>
      <c r="B30" s="1" t="s">
        <v>35</v>
      </c>
      <c r="C30" s="1">
        <v>4</v>
      </c>
      <c r="D30" s="60">
        <v>31201</v>
      </c>
      <c r="E30" s="60">
        <v>12</v>
      </c>
      <c r="F30" s="3">
        <f t="shared" ref="F30:F47" si="21">E30/D30</f>
        <v>3.8460305759430787E-4</v>
      </c>
      <c r="G30" s="2">
        <v>0.4</v>
      </c>
      <c r="H30" s="3">
        <f t="shared" ref="H30:H46" si="22">C30*F30/(1+(1-G30)*C30*F30)</f>
        <v>1.536993512606549E-3</v>
      </c>
      <c r="I30" s="3">
        <f t="shared" ref="I30:I47" si="23">1-H30</f>
        <v>0.9984630064873935</v>
      </c>
      <c r="J30" s="5">
        <f>I29*J29</f>
        <v>99514.88690801042</v>
      </c>
      <c r="K30" s="5">
        <f t="shared" ref="K30:K47" si="24">J30*H30</f>
        <v>152.9537355853864</v>
      </c>
      <c r="L30" s="5">
        <f t="shared" ref="L30:L46" si="25">C30*(J31+G30*K30)</f>
        <v>397692.45866663678</v>
      </c>
      <c r="M30" s="5">
        <f t="shared" si="16"/>
        <v>7918009.9092305852</v>
      </c>
      <c r="N30" s="33">
        <f t="shared" ref="N30:N47" si="26">M30/J30</f>
        <v>79.566084585413194</v>
      </c>
      <c r="O30" s="4"/>
      <c r="Q30" s="27" t="s">
        <v>36</v>
      </c>
      <c r="R30" s="29">
        <f t="shared" si="17"/>
        <v>99514.88690801042</v>
      </c>
      <c r="S30" s="29">
        <f t="shared" si="18"/>
        <v>397692.45866663678</v>
      </c>
      <c r="T30" s="35">
        <f t="shared" si="19"/>
        <v>79.566084585413194</v>
      </c>
      <c r="U30" s="42">
        <v>0.95864674002964168</v>
      </c>
      <c r="V30" s="43">
        <f>1-U30</f>
        <v>4.1353259970358325E-2</v>
      </c>
      <c r="W30" s="29">
        <f t="shared" ref="W30:W47" si="27">S30*U30</f>
        <v>381246.57903514436</v>
      </c>
      <c r="X30" s="29">
        <f t="shared" si="20"/>
        <v>6972332.8922389532</v>
      </c>
      <c r="Y30" s="35">
        <f t="shared" ref="Y30:Y47" si="28">X30/R30</f>
        <v>70.063214749809632</v>
      </c>
      <c r="Z30" s="36">
        <f t="shared" ref="Z30:Z47" si="29">T30-Y30</f>
        <v>9.5028698356035619</v>
      </c>
    </row>
    <row r="31" spans="1:26" s="2" customFormat="1">
      <c r="A31" s="2">
        <v>3</v>
      </c>
      <c r="B31" s="1" t="s">
        <v>37</v>
      </c>
      <c r="C31" s="1">
        <v>5</v>
      </c>
      <c r="D31" s="60">
        <v>45372</v>
      </c>
      <c r="E31" s="60">
        <v>16</v>
      </c>
      <c r="F31" s="3">
        <f t="shared" si="21"/>
        <v>3.5264039495724235E-4</v>
      </c>
      <c r="G31" s="2">
        <v>0.5</v>
      </c>
      <c r="H31" s="3">
        <f t="shared" si="22"/>
        <v>1.7616489033735576E-3</v>
      </c>
      <c r="I31" s="3">
        <f t="shared" si="23"/>
        <v>0.9982383510966264</v>
      </c>
      <c r="J31" s="5">
        <f t="shared" ref="J31:J47" si="30">I30*J30</f>
        <v>99361.933172425037</v>
      </c>
      <c r="K31" s="5">
        <f t="shared" si="24"/>
        <v>175.04084061027928</v>
      </c>
      <c r="L31" s="5">
        <f t="shared" si="25"/>
        <v>496372.06376059947</v>
      </c>
      <c r="M31" s="5">
        <f t="shared" si="16"/>
        <v>7520317.4505639486</v>
      </c>
      <c r="N31" s="33">
        <f t="shared" si="26"/>
        <v>75.686102418254777</v>
      </c>
      <c r="O31" s="4"/>
      <c r="Q31" s="27" t="s">
        <v>38</v>
      </c>
      <c r="R31" s="29">
        <f t="shared" si="17"/>
        <v>99361.933172425037</v>
      </c>
      <c r="S31" s="29">
        <f t="shared" si="18"/>
        <v>496372.06376059947</v>
      </c>
      <c r="T31" s="35">
        <f t="shared" si="19"/>
        <v>75.686102418254777</v>
      </c>
      <c r="U31" s="42">
        <v>0.95864674002964168</v>
      </c>
      <c r="V31" s="43">
        <f>1-U31</f>
        <v>4.1353259970358325E-2</v>
      </c>
      <c r="W31" s="29">
        <f t="shared" si="27"/>
        <v>475845.46076588414</v>
      </c>
      <c r="X31" s="29">
        <f t="shared" si="20"/>
        <v>6591086.3132038089</v>
      </c>
      <c r="Y31" s="35">
        <f t="shared" si="28"/>
        <v>66.334119141644976</v>
      </c>
      <c r="Z31" s="36">
        <f t="shared" si="29"/>
        <v>9.3519832766098006</v>
      </c>
    </row>
    <row r="32" spans="1:26" s="2" customFormat="1">
      <c r="A32" s="2">
        <v>4</v>
      </c>
      <c r="B32" s="1" t="s">
        <v>39</v>
      </c>
      <c r="C32" s="1">
        <v>5</v>
      </c>
      <c r="D32" s="60">
        <v>46837</v>
      </c>
      <c r="E32" s="60">
        <v>13</v>
      </c>
      <c r="F32" s="3">
        <f t="shared" si="21"/>
        <v>2.775583406281359E-4</v>
      </c>
      <c r="G32" s="2">
        <v>0.5</v>
      </c>
      <c r="H32" s="3">
        <f t="shared" si="22"/>
        <v>1.3868293879815234E-3</v>
      </c>
      <c r="I32" s="3">
        <f t="shared" si="23"/>
        <v>0.99861317061201849</v>
      </c>
      <c r="J32" s="5">
        <f t="shared" si="30"/>
        <v>99186.892331814757</v>
      </c>
      <c r="K32" s="5">
        <f t="shared" si="24"/>
        <v>137.55529718831991</v>
      </c>
      <c r="L32" s="5">
        <f t="shared" si="25"/>
        <v>495590.57341610303</v>
      </c>
      <c r="M32" s="5">
        <f t="shared" si="16"/>
        <v>7023945.3868033495</v>
      </c>
      <c r="N32" s="33">
        <f t="shared" si="26"/>
        <v>70.815258162397129</v>
      </c>
      <c r="O32" s="4"/>
      <c r="Q32" s="27" t="s">
        <v>40</v>
      </c>
      <c r="R32" s="29">
        <f t="shared" si="17"/>
        <v>99186.892331814757</v>
      </c>
      <c r="S32" s="29">
        <f t="shared" si="18"/>
        <v>495590.57341610303</v>
      </c>
      <c r="T32" s="35">
        <f t="shared" si="19"/>
        <v>70.815258162397129</v>
      </c>
      <c r="U32" s="42">
        <v>0.95864674002964168</v>
      </c>
      <c r="V32" s="43">
        <f>1-U32</f>
        <v>4.1353259970358325E-2</v>
      </c>
      <c r="W32" s="29">
        <f t="shared" si="27"/>
        <v>475096.28759476799</v>
      </c>
      <c r="X32" s="29">
        <f t="shared" si="20"/>
        <v>6115240.8524379246</v>
      </c>
      <c r="Y32" s="35">
        <f t="shared" si="28"/>
        <v>61.653719646546747</v>
      </c>
      <c r="Z32" s="36">
        <f t="shared" si="29"/>
        <v>9.1615385158503813</v>
      </c>
    </row>
    <row r="33" spans="1:26" s="2" customFormat="1">
      <c r="A33" s="2">
        <v>5</v>
      </c>
      <c r="B33" s="1" t="s">
        <v>41</v>
      </c>
      <c r="C33" s="1">
        <v>5</v>
      </c>
      <c r="D33" s="60">
        <v>48856</v>
      </c>
      <c r="E33" s="60">
        <v>23</v>
      </c>
      <c r="F33" s="3">
        <f t="shared" si="21"/>
        <v>4.7077124611102016E-4</v>
      </c>
      <c r="G33" s="2">
        <v>0.5</v>
      </c>
      <c r="H33" s="3">
        <f t="shared" si="22"/>
        <v>2.3510891676122134E-3</v>
      </c>
      <c r="I33" s="3">
        <f t="shared" si="23"/>
        <v>0.99764891083238783</v>
      </c>
      <c r="J33" s="5">
        <f t="shared" si="30"/>
        <v>99049.337034626442</v>
      </c>
      <c r="K33" s="5">
        <f t="shared" si="24"/>
        <v>232.87382336128147</v>
      </c>
      <c r="L33" s="5">
        <f t="shared" si="25"/>
        <v>494664.50061472895</v>
      </c>
      <c r="M33" s="5">
        <f t="shared" si="16"/>
        <v>6528354.8133872468</v>
      </c>
      <c r="N33" s="33">
        <f t="shared" si="26"/>
        <v>65.910131342979241</v>
      </c>
      <c r="O33" s="4"/>
      <c r="Q33" s="27" t="s">
        <v>42</v>
      </c>
      <c r="R33" s="29">
        <f t="shared" si="17"/>
        <v>99049.337034626442</v>
      </c>
      <c r="S33" s="29">
        <f t="shared" si="18"/>
        <v>494664.50061472895</v>
      </c>
      <c r="T33" s="35">
        <f t="shared" si="19"/>
        <v>65.910131342979241</v>
      </c>
      <c r="U33" s="42">
        <v>0.95864674002964168</v>
      </c>
      <c r="V33" s="43">
        <f>1-U33</f>
        <v>4.1353259970358325E-2</v>
      </c>
      <c r="W33" s="29">
        <f t="shared" si="27"/>
        <v>474208.51092270057</v>
      </c>
      <c r="X33" s="29">
        <f t="shared" si="20"/>
        <v>5640144.5648431564</v>
      </c>
      <c r="Y33" s="35">
        <f t="shared" si="28"/>
        <v>56.942779565212341</v>
      </c>
      <c r="Z33" s="36">
        <f t="shared" si="29"/>
        <v>8.9673517777669005</v>
      </c>
    </row>
    <row r="34" spans="1:26" s="2" customFormat="1">
      <c r="A34" s="2">
        <v>6</v>
      </c>
      <c r="B34" s="1" t="s">
        <v>43</v>
      </c>
      <c r="C34" s="1">
        <v>5</v>
      </c>
      <c r="D34" s="60">
        <v>55790</v>
      </c>
      <c r="E34" s="60">
        <v>27</v>
      </c>
      <c r="F34" s="3">
        <f t="shared" si="21"/>
        <v>4.8395769851227821E-4</v>
      </c>
      <c r="G34" s="2">
        <v>0.5</v>
      </c>
      <c r="H34" s="3">
        <f t="shared" si="22"/>
        <v>2.4168643422996018E-3</v>
      </c>
      <c r="I34" s="3">
        <f t="shared" si="23"/>
        <v>0.9975831356577004</v>
      </c>
      <c r="J34" s="5">
        <f t="shared" si="30"/>
        <v>98816.46321126516</v>
      </c>
      <c r="K34" s="5">
        <f t="shared" si="24"/>
        <v>238.82598636746715</v>
      </c>
      <c r="L34" s="5">
        <f t="shared" si="25"/>
        <v>493485.2510904072</v>
      </c>
      <c r="M34" s="5">
        <f t="shared" si="16"/>
        <v>6033690.312772518</v>
      </c>
      <c r="N34" s="33">
        <f t="shared" si="26"/>
        <v>61.059565549039732</v>
      </c>
      <c r="O34" s="4"/>
      <c r="Q34" s="27" t="s">
        <v>44</v>
      </c>
      <c r="R34" s="29">
        <f t="shared" si="17"/>
        <v>98816.46321126516</v>
      </c>
      <c r="S34" s="29">
        <f t="shared" si="18"/>
        <v>493485.2510904072</v>
      </c>
      <c r="T34" s="35">
        <f t="shared" si="19"/>
        <v>61.059565549039732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478276.14286835393</v>
      </c>
      <c r="X34" s="29">
        <f t="shared" si="20"/>
        <v>5165936.0539204562</v>
      </c>
      <c r="Y34" s="35">
        <f t="shared" si="28"/>
        <v>52.278090978381982</v>
      </c>
      <c r="Z34" s="36">
        <f t="shared" si="29"/>
        <v>8.7814745706577497</v>
      </c>
    </row>
    <row r="35" spans="1:26" s="2" customFormat="1">
      <c r="A35" s="2">
        <v>7</v>
      </c>
      <c r="B35" s="1" t="s">
        <v>45</v>
      </c>
      <c r="C35" s="1">
        <v>5</v>
      </c>
      <c r="D35" s="60">
        <v>57646</v>
      </c>
      <c r="E35" s="60">
        <v>46</v>
      </c>
      <c r="F35" s="3">
        <f t="shared" si="21"/>
        <v>7.979738403358429E-4</v>
      </c>
      <c r="G35" s="2">
        <v>0.5</v>
      </c>
      <c r="H35" s="3">
        <f t="shared" si="22"/>
        <v>3.9819255206800432E-3</v>
      </c>
      <c r="I35" s="3">
        <f t="shared" si="23"/>
        <v>0.99601807447932</v>
      </c>
      <c r="J35" s="5">
        <f t="shared" si="30"/>
        <v>98577.637224897699</v>
      </c>
      <c r="K35" s="5">
        <f t="shared" si="24"/>
        <v>392.5288094341592</v>
      </c>
      <c r="L35" s="5">
        <f t="shared" si="25"/>
        <v>491906.8641009031</v>
      </c>
      <c r="M35" s="5">
        <f t="shared" si="16"/>
        <v>5540205.0616821107</v>
      </c>
      <c r="N35" s="33">
        <f t="shared" si="26"/>
        <v>56.201438963712796</v>
      </c>
      <c r="O35" s="4"/>
      <c r="Q35" s="27" t="s">
        <v>46</v>
      </c>
      <c r="R35" s="29">
        <f t="shared" si="17"/>
        <v>98577.637224897699</v>
      </c>
      <c r="S35" s="29">
        <f t="shared" si="18"/>
        <v>491906.8641009031</v>
      </c>
      <c r="T35" s="35">
        <f t="shared" si="19"/>
        <v>56.201438963712796</v>
      </c>
      <c r="U35" s="42">
        <v>0.96192878092594225</v>
      </c>
      <c r="V35" s="43">
        <f t="shared" si="31"/>
        <v>3.8071219074057749E-2</v>
      </c>
      <c r="W35" s="29">
        <f t="shared" si="27"/>
        <v>473179.37011368485</v>
      </c>
      <c r="X35" s="29">
        <f t="shared" si="20"/>
        <v>4687659.9110521022</v>
      </c>
      <c r="Y35" s="35">
        <f t="shared" si="28"/>
        <v>47.55297492429797</v>
      </c>
      <c r="Z35" s="36">
        <f t="shared" si="29"/>
        <v>8.6484640394148258</v>
      </c>
    </row>
    <row r="36" spans="1:26" s="2" customFormat="1">
      <c r="A36" s="2">
        <v>8</v>
      </c>
      <c r="B36" s="1" t="s">
        <v>47</v>
      </c>
      <c r="C36" s="1">
        <v>5</v>
      </c>
      <c r="D36" s="60">
        <v>54447</v>
      </c>
      <c r="E36" s="60">
        <v>63</v>
      </c>
      <c r="F36" s="3">
        <f t="shared" si="21"/>
        <v>1.1570885448234064E-3</v>
      </c>
      <c r="G36" s="2">
        <v>0.5</v>
      </c>
      <c r="H36" s="3">
        <f t="shared" si="22"/>
        <v>5.7687553223635425E-3</v>
      </c>
      <c r="I36" s="3">
        <f t="shared" si="23"/>
        <v>0.99423124467763646</v>
      </c>
      <c r="J36" s="5">
        <f t="shared" si="30"/>
        <v>98185.108415463546</v>
      </c>
      <c r="K36" s="5">
        <f t="shared" si="24"/>
        <v>566.40586674854683</v>
      </c>
      <c r="L36" s="5">
        <f t="shared" si="25"/>
        <v>489509.52741044632</v>
      </c>
      <c r="M36" s="5">
        <f t="shared" si="16"/>
        <v>5048298.1975812074</v>
      </c>
      <c r="N36" s="33">
        <f t="shared" si="26"/>
        <v>51.416128973649244</v>
      </c>
      <c r="O36" s="4"/>
      <c r="Q36" s="27" t="s">
        <v>48</v>
      </c>
      <c r="R36" s="29">
        <f t="shared" si="17"/>
        <v>98185.108415463546</v>
      </c>
      <c r="S36" s="29">
        <f t="shared" si="18"/>
        <v>489509.52741044632</v>
      </c>
      <c r="T36" s="35">
        <f t="shared" si="19"/>
        <v>51.416128973649244</v>
      </c>
      <c r="U36" s="42">
        <v>0.95558309086652893</v>
      </c>
      <c r="V36" s="43">
        <f t="shared" si="31"/>
        <v>4.4416909133471072E-2</v>
      </c>
      <c r="W36" s="29">
        <f t="shared" si="27"/>
        <v>467767.02721148817</v>
      </c>
      <c r="X36" s="29">
        <f t="shared" si="20"/>
        <v>4214480.5409384174</v>
      </c>
      <c r="Y36" s="35">
        <f t="shared" si="28"/>
        <v>42.92382632104588</v>
      </c>
      <c r="Z36" s="36">
        <f t="shared" si="29"/>
        <v>8.4923026526033638</v>
      </c>
    </row>
    <row r="37" spans="1:26" s="2" customFormat="1">
      <c r="A37" s="2">
        <v>9</v>
      </c>
      <c r="B37" s="1" t="s">
        <v>49</v>
      </c>
      <c r="C37" s="1">
        <v>5</v>
      </c>
      <c r="D37" s="60">
        <v>59926</v>
      </c>
      <c r="E37" s="60">
        <v>74</v>
      </c>
      <c r="F37" s="3">
        <f t="shared" si="21"/>
        <v>1.2348563227981178E-3</v>
      </c>
      <c r="G37" s="2">
        <v>0.5</v>
      </c>
      <c r="H37" s="3">
        <f t="shared" si="22"/>
        <v>6.15527939977708E-3</v>
      </c>
      <c r="I37" s="3">
        <f t="shared" si="23"/>
        <v>0.99384472060022289</v>
      </c>
      <c r="J37" s="5">
        <f t="shared" si="30"/>
        <v>97618.702548714995</v>
      </c>
      <c r="K37" s="5">
        <f t="shared" si="24"/>
        <v>600.87038883107175</v>
      </c>
      <c r="L37" s="5">
        <f t="shared" si="25"/>
        <v>486591.33677149727</v>
      </c>
      <c r="M37" s="5">
        <f t="shared" si="16"/>
        <v>4558788.6701707607</v>
      </c>
      <c r="N37" s="33">
        <f t="shared" si="26"/>
        <v>46.699951455468003</v>
      </c>
      <c r="O37" s="4"/>
      <c r="Q37" s="27" t="s">
        <v>50</v>
      </c>
      <c r="R37" s="29">
        <f t="shared" si="17"/>
        <v>97618.702548714995</v>
      </c>
      <c r="S37" s="29">
        <f t="shared" si="18"/>
        <v>486591.33677149727</v>
      </c>
      <c r="T37" s="35">
        <f t="shared" si="19"/>
        <v>46.699951455468003</v>
      </c>
      <c r="U37" s="42">
        <v>0.95343645724036619</v>
      </c>
      <c r="V37" s="43">
        <f t="shared" si="31"/>
        <v>4.6563542759633814E-2</v>
      </c>
      <c r="W37" s="29">
        <f t="shared" si="27"/>
        <v>463933.92025527026</v>
      </c>
      <c r="X37" s="29">
        <f t="shared" si="20"/>
        <v>3746713.5137269297</v>
      </c>
      <c r="Y37" s="35">
        <f t="shared" si="28"/>
        <v>38.381103373681846</v>
      </c>
      <c r="Z37" s="36">
        <f t="shared" si="29"/>
        <v>8.3188480817861574</v>
      </c>
    </row>
    <row r="38" spans="1:26" s="2" customFormat="1">
      <c r="A38" s="2">
        <v>10</v>
      </c>
      <c r="B38" s="1" t="s">
        <v>51</v>
      </c>
      <c r="C38" s="1">
        <v>5</v>
      </c>
      <c r="D38" s="60">
        <v>67090</v>
      </c>
      <c r="E38" s="60">
        <v>124</v>
      </c>
      <c r="F38" s="3">
        <f t="shared" si="21"/>
        <v>1.8482635266060517E-3</v>
      </c>
      <c r="G38" s="2">
        <v>0.5</v>
      </c>
      <c r="H38" s="3">
        <f t="shared" si="22"/>
        <v>9.1988130563798228E-3</v>
      </c>
      <c r="I38" s="3">
        <f t="shared" si="23"/>
        <v>0.99080118694362018</v>
      </c>
      <c r="J38" s="5">
        <f t="shared" si="30"/>
        <v>97017.832159883925</v>
      </c>
      <c r="K38" s="5">
        <f t="shared" si="24"/>
        <v>892.44890117400655</v>
      </c>
      <c r="L38" s="5">
        <f t="shared" si="25"/>
        <v>482858.0385464846</v>
      </c>
      <c r="M38" s="5">
        <f t="shared" si="16"/>
        <v>4072197.3333992637</v>
      </c>
      <c r="N38" s="33">
        <f t="shared" si="26"/>
        <v>41.973699501843576</v>
      </c>
      <c r="O38" s="4"/>
      <c r="Q38" s="27" t="s">
        <v>52</v>
      </c>
      <c r="R38" s="29">
        <f t="shared" si="17"/>
        <v>97017.832159883925</v>
      </c>
      <c r="S38" s="29">
        <f t="shared" si="18"/>
        <v>482858.0385464846</v>
      </c>
      <c r="T38" s="35">
        <f t="shared" si="19"/>
        <v>41.973699501843576</v>
      </c>
      <c r="U38" s="42">
        <v>0.93748024841036759</v>
      </c>
      <c r="V38" s="43">
        <f t="shared" si="31"/>
        <v>6.2519751589632411E-2</v>
      </c>
      <c r="W38" s="29">
        <f t="shared" si="27"/>
        <v>452669.87392350123</v>
      </c>
      <c r="X38" s="29">
        <f t="shared" si="20"/>
        <v>3282779.5934716593</v>
      </c>
      <c r="Y38" s="35">
        <f t="shared" si="28"/>
        <v>33.836868134320795</v>
      </c>
      <c r="Z38" s="36">
        <f t="shared" si="29"/>
        <v>8.136831367522781</v>
      </c>
    </row>
    <row r="39" spans="1:26" s="2" customFormat="1">
      <c r="A39" s="2">
        <v>11</v>
      </c>
      <c r="B39" s="1" t="s">
        <v>53</v>
      </c>
      <c r="C39" s="1">
        <v>5</v>
      </c>
      <c r="D39" s="60">
        <v>70186</v>
      </c>
      <c r="E39" s="60">
        <v>173</v>
      </c>
      <c r="F39" s="3">
        <f t="shared" si="21"/>
        <v>2.4648790357051265E-3</v>
      </c>
      <c r="G39" s="2">
        <v>0.5</v>
      </c>
      <c r="H39" s="3">
        <f t="shared" si="22"/>
        <v>1.2248914944384263E-2</v>
      </c>
      <c r="I39" s="3">
        <f t="shared" si="23"/>
        <v>0.98775108505561571</v>
      </c>
      <c r="J39" s="5">
        <f t="shared" si="30"/>
        <v>96125.383258709917</v>
      </c>
      <c r="K39" s="5">
        <f t="shared" si="24"/>
        <v>1177.4316435322767</v>
      </c>
      <c r="L39" s="5">
        <f t="shared" si="25"/>
        <v>477683.33718471881</v>
      </c>
      <c r="M39" s="5">
        <f t="shared" si="16"/>
        <v>3589339.2948527792</v>
      </c>
      <c r="N39" s="33">
        <f t="shared" si="26"/>
        <v>37.340181887155694</v>
      </c>
      <c r="O39" s="4"/>
      <c r="Q39" s="27" t="s">
        <v>54</v>
      </c>
      <c r="R39" s="29">
        <f t="shared" si="17"/>
        <v>96125.383258709917</v>
      </c>
      <c r="S39" s="29">
        <f t="shared" si="18"/>
        <v>477683.33718471881</v>
      </c>
      <c r="T39" s="35">
        <f t="shared" si="19"/>
        <v>37.340181887155694</v>
      </c>
      <c r="U39" s="42">
        <v>0.91788799906018037</v>
      </c>
      <c r="V39" s="43">
        <f t="shared" si="31"/>
        <v>8.2112000939819629E-2</v>
      </c>
      <c r="W39" s="29">
        <f t="shared" si="27"/>
        <v>438459.802552871</v>
      </c>
      <c r="X39" s="29">
        <f t="shared" si="20"/>
        <v>2830109.7195481583</v>
      </c>
      <c r="Y39" s="35">
        <f t="shared" si="28"/>
        <v>29.441856288169568</v>
      </c>
      <c r="Z39" s="36">
        <f t="shared" si="29"/>
        <v>7.8983255989861263</v>
      </c>
    </row>
    <row r="40" spans="1:26" s="2" customFormat="1">
      <c r="A40" s="2">
        <v>12</v>
      </c>
      <c r="B40" s="1" t="s">
        <v>55</v>
      </c>
      <c r="C40" s="1">
        <v>5</v>
      </c>
      <c r="D40" s="60">
        <v>66621</v>
      </c>
      <c r="E40" s="60">
        <v>207</v>
      </c>
      <c r="F40" s="3">
        <f t="shared" si="21"/>
        <v>3.1071283829423157E-3</v>
      </c>
      <c r="G40" s="2">
        <v>0.5</v>
      </c>
      <c r="H40" s="3">
        <f t="shared" si="22"/>
        <v>1.5415894010143214E-2</v>
      </c>
      <c r="I40" s="3">
        <f t="shared" si="23"/>
        <v>0.98458410598985679</v>
      </c>
      <c r="J40" s="5">
        <f t="shared" si="30"/>
        <v>94947.951615177633</v>
      </c>
      <c r="K40" s="5">
        <f t="shared" si="24"/>
        <v>1463.7075585797845</v>
      </c>
      <c r="L40" s="5">
        <f t="shared" si="25"/>
        <v>471080.48917943868</v>
      </c>
      <c r="M40" s="5">
        <f t="shared" si="16"/>
        <v>3111655.9576680604</v>
      </c>
      <c r="N40" s="33">
        <f t="shared" si="26"/>
        <v>32.772228412884004</v>
      </c>
      <c r="O40" s="4"/>
      <c r="Q40" s="27" t="s">
        <v>56</v>
      </c>
      <c r="R40" s="29">
        <f t="shared" si="17"/>
        <v>94947.951615177633</v>
      </c>
      <c r="S40" s="29">
        <f t="shared" si="18"/>
        <v>471080.48917943868</v>
      </c>
      <c r="T40" s="35">
        <f t="shared" si="19"/>
        <v>32.772228412884004</v>
      </c>
      <c r="U40" s="42">
        <v>0.89571782863194893</v>
      </c>
      <c r="V40" s="43">
        <f t="shared" si="31"/>
        <v>0.10428217136805107</v>
      </c>
      <c r="W40" s="29">
        <f t="shared" si="27"/>
        <v>421955.19287868316</v>
      </c>
      <c r="X40" s="29">
        <f t="shared" si="20"/>
        <v>2391649.9169952874</v>
      </c>
      <c r="Y40" s="35">
        <f t="shared" si="28"/>
        <v>25.189062810839797</v>
      </c>
      <c r="Z40" s="36">
        <f t="shared" si="29"/>
        <v>7.5831656020442075</v>
      </c>
    </row>
    <row r="41" spans="1:26" s="2" customFormat="1">
      <c r="A41" s="2">
        <v>13</v>
      </c>
      <c r="B41" s="1" t="s">
        <v>57</v>
      </c>
      <c r="C41" s="1">
        <v>5</v>
      </c>
      <c r="D41" s="60">
        <v>54014</v>
      </c>
      <c r="E41" s="60">
        <v>278</v>
      </c>
      <c r="F41" s="3">
        <f t="shared" si="21"/>
        <v>5.1468137890176621E-3</v>
      </c>
      <c r="G41" s="2">
        <v>0.5</v>
      </c>
      <c r="H41" s="3">
        <f t="shared" si="22"/>
        <v>2.5407154215942536E-2</v>
      </c>
      <c r="I41" s="3">
        <f t="shared" si="23"/>
        <v>0.97459284578405747</v>
      </c>
      <c r="J41" s="5">
        <f t="shared" si="30"/>
        <v>93484.244056597847</v>
      </c>
      <c r="K41" s="5">
        <f t="shared" si="24"/>
        <v>2375.1686055067908</v>
      </c>
      <c r="L41" s="5">
        <f t="shared" si="25"/>
        <v>461483.29876922234</v>
      </c>
      <c r="M41" s="5">
        <f t="shared" si="16"/>
        <v>2640575.4684886215</v>
      </c>
      <c r="N41" s="33">
        <f t="shared" si="26"/>
        <v>28.246208707533079</v>
      </c>
      <c r="O41" s="4"/>
      <c r="Q41" s="27" t="s">
        <v>58</v>
      </c>
      <c r="R41" s="29">
        <f t="shared" si="17"/>
        <v>93484.244056597847</v>
      </c>
      <c r="S41" s="29">
        <f t="shared" si="18"/>
        <v>461483.29876922234</v>
      </c>
      <c r="T41" s="35">
        <f t="shared" si="19"/>
        <v>28.246208707533079</v>
      </c>
      <c r="U41" s="42">
        <v>0.86473435856680392</v>
      </c>
      <c r="V41" s="43">
        <f t="shared" si="31"/>
        <v>0.13526564143319608</v>
      </c>
      <c r="W41" s="29">
        <f t="shared" si="27"/>
        <v>399060.46435049619</v>
      </c>
      <c r="X41" s="29">
        <f t="shared" si="20"/>
        <v>1969694.7241166041</v>
      </c>
      <c r="Y41" s="35">
        <f t="shared" si="28"/>
        <v>21.06980426481385</v>
      </c>
      <c r="Z41" s="36">
        <f t="shared" si="29"/>
        <v>7.1764044427192282</v>
      </c>
    </row>
    <row r="42" spans="1:26" s="2" customFormat="1">
      <c r="A42" s="2">
        <v>14</v>
      </c>
      <c r="B42" s="1" t="s">
        <v>59</v>
      </c>
      <c r="C42" s="1">
        <v>5</v>
      </c>
      <c r="D42" s="60">
        <v>44074</v>
      </c>
      <c r="E42" s="60">
        <v>365</v>
      </c>
      <c r="F42" s="3">
        <f t="shared" si="21"/>
        <v>8.2815265235739888E-3</v>
      </c>
      <c r="G42" s="2">
        <v>0.5</v>
      </c>
      <c r="H42" s="3">
        <f t="shared" si="22"/>
        <v>4.0567725873317542E-2</v>
      </c>
      <c r="I42" s="3">
        <f t="shared" si="23"/>
        <v>0.95943227412668242</v>
      </c>
      <c r="J42" s="5">
        <f t="shared" si="30"/>
        <v>91109.075451091063</v>
      </c>
      <c r="K42" s="5">
        <f t="shared" si="24"/>
        <v>3696.087997471267</v>
      </c>
      <c r="L42" s="5">
        <f t="shared" si="25"/>
        <v>446305.15726177715</v>
      </c>
      <c r="M42" s="5">
        <f t="shared" si="16"/>
        <v>2179092.1697193994</v>
      </c>
      <c r="N42" s="33">
        <f t="shared" si="26"/>
        <v>23.917399654540166</v>
      </c>
      <c r="O42" s="4"/>
      <c r="Q42" s="27" t="s">
        <v>60</v>
      </c>
      <c r="R42" s="29">
        <f t="shared" si="17"/>
        <v>91109.075451091063</v>
      </c>
      <c r="S42" s="29">
        <f t="shared" si="18"/>
        <v>446305.15726177715</v>
      </c>
      <c r="T42" s="35">
        <f t="shared" si="19"/>
        <v>23.917399654540166</v>
      </c>
      <c r="U42" s="42">
        <v>0.81758889711164551</v>
      </c>
      <c r="V42" s="43">
        <f t="shared" si="31"/>
        <v>0.18241110288835449</v>
      </c>
      <c r="W42" s="29">
        <f t="shared" si="27"/>
        <v>364894.14130089589</v>
      </c>
      <c r="X42" s="29">
        <f t="shared" si="20"/>
        <v>1570634.2597661079</v>
      </c>
      <c r="Y42" s="35">
        <f t="shared" si="28"/>
        <v>17.239053870206945</v>
      </c>
      <c r="Z42" s="36">
        <f t="shared" si="29"/>
        <v>6.6783457843332208</v>
      </c>
    </row>
    <row r="43" spans="1:26" s="2" customFormat="1">
      <c r="A43" s="2">
        <v>15</v>
      </c>
      <c r="B43" s="1" t="s">
        <v>61</v>
      </c>
      <c r="C43" s="1">
        <v>5</v>
      </c>
      <c r="D43" s="60">
        <v>33544</v>
      </c>
      <c r="E43" s="60">
        <v>523</v>
      </c>
      <c r="F43" s="3">
        <f t="shared" si="21"/>
        <v>1.5591461960410207E-2</v>
      </c>
      <c r="G43" s="2">
        <v>0.5</v>
      </c>
      <c r="H43" s="3">
        <f t="shared" si="22"/>
        <v>7.5032638480409738E-2</v>
      </c>
      <c r="I43" s="3">
        <f t="shared" si="23"/>
        <v>0.92496736151959025</v>
      </c>
      <c r="J43" s="5">
        <f t="shared" si="30"/>
        <v>87412.987453619789</v>
      </c>
      <c r="K43" s="5">
        <f t="shared" si="24"/>
        <v>6558.8270861000456</v>
      </c>
      <c r="L43" s="5">
        <f t="shared" si="25"/>
        <v>420667.8695528488</v>
      </c>
      <c r="M43" s="5">
        <f t="shared" si="16"/>
        <v>1732787.0124576224</v>
      </c>
      <c r="N43" s="33">
        <f t="shared" si="26"/>
        <v>19.822992703195471</v>
      </c>
      <c r="O43" s="4"/>
      <c r="Q43" s="27" t="s">
        <v>62</v>
      </c>
      <c r="R43" s="29">
        <f t="shared" si="17"/>
        <v>87412.987453619789</v>
      </c>
      <c r="S43" s="29">
        <f t="shared" si="18"/>
        <v>420667.8695528488</v>
      </c>
      <c r="T43" s="35">
        <f t="shared" si="19"/>
        <v>19.822992703195471</v>
      </c>
      <c r="U43" s="42">
        <v>0.77888026534586052</v>
      </c>
      <c r="V43" s="43">
        <f t="shared" si="31"/>
        <v>0.22111973465413948</v>
      </c>
      <c r="W43" s="29">
        <f t="shared" si="27"/>
        <v>327649.90185980074</v>
      </c>
      <c r="X43" s="29">
        <f t="shared" si="20"/>
        <v>1205740.1184652119</v>
      </c>
      <c r="Y43" s="35">
        <f t="shared" si="28"/>
        <v>13.793603829236041</v>
      </c>
      <c r="Z43" s="36">
        <f t="shared" si="29"/>
        <v>6.0293888739594301</v>
      </c>
    </row>
    <row r="44" spans="1:26" s="2" customFormat="1">
      <c r="A44" s="2">
        <v>16</v>
      </c>
      <c r="B44" s="1" t="s">
        <v>63</v>
      </c>
      <c r="C44" s="1">
        <v>5</v>
      </c>
      <c r="D44" s="60">
        <v>24271</v>
      </c>
      <c r="E44" s="60">
        <v>583</v>
      </c>
      <c r="F44" s="3">
        <f t="shared" si="21"/>
        <v>2.4020435911169709E-2</v>
      </c>
      <c r="G44" s="2">
        <v>0.5</v>
      </c>
      <c r="H44" s="3">
        <f t="shared" si="22"/>
        <v>0.11329848222787958</v>
      </c>
      <c r="I44" s="3">
        <f t="shared" si="23"/>
        <v>0.88670151777212047</v>
      </c>
      <c r="J44" s="5">
        <f t="shared" si="30"/>
        <v>80854.16036751974</v>
      </c>
      <c r="K44" s="5">
        <f t="shared" si="24"/>
        <v>9160.6536514495601</v>
      </c>
      <c r="L44" s="5">
        <f t="shared" si="25"/>
        <v>381369.16770897486</v>
      </c>
      <c r="M44" s="5">
        <f t="shared" si="16"/>
        <v>1312119.1429047736</v>
      </c>
      <c r="N44" s="33">
        <f t="shared" si="26"/>
        <v>16.228220501463156</v>
      </c>
      <c r="O44" s="4"/>
      <c r="Q44" s="27" t="s">
        <v>64</v>
      </c>
      <c r="R44" s="29">
        <f t="shared" si="17"/>
        <v>80854.16036751974</v>
      </c>
      <c r="S44" s="29">
        <f t="shared" si="18"/>
        <v>381369.16770897486</v>
      </c>
      <c r="T44" s="35">
        <f t="shared" si="19"/>
        <v>16.228220501463156</v>
      </c>
      <c r="U44" s="42">
        <v>0.71980976748499381</v>
      </c>
      <c r="V44" s="43">
        <f t="shared" si="31"/>
        <v>0.28019023251500619</v>
      </c>
      <c r="W44" s="29">
        <f t="shared" si="27"/>
        <v>274513.25193454279</v>
      </c>
      <c r="X44" s="29">
        <f t="shared" si="20"/>
        <v>878090.21660541114</v>
      </c>
      <c r="Y44" s="35">
        <f t="shared" si="28"/>
        <v>10.860173584316293</v>
      </c>
      <c r="Z44" s="36">
        <f t="shared" si="29"/>
        <v>5.368046917146863</v>
      </c>
    </row>
    <row r="45" spans="1:26" s="2" customFormat="1">
      <c r="A45" s="2">
        <v>17</v>
      </c>
      <c r="B45" s="1" t="s">
        <v>65</v>
      </c>
      <c r="C45" s="1">
        <v>5</v>
      </c>
      <c r="D45" s="60">
        <v>15505</v>
      </c>
      <c r="E45" s="60">
        <v>642</v>
      </c>
      <c r="F45" s="3">
        <f t="shared" si="21"/>
        <v>4.1405998065140275E-2</v>
      </c>
      <c r="G45" s="2">
        <v>0.5</v>
      </c>
      <c r="H45" s="3">
        <f t="shared" si="22"/>
        <v>0.18760958503798947</v>
      </c>
      <c r="I45" s="3">
        <f t="shared" si="23"/>
        <v>0.81239041496201048</v>
      </c>
      <c r="J45" s="5">
        <f t="shared" si="30"/>
        <v>71693.506716070187</v>
      </c>
      <c r="K45" s="5">
        <f t="shared" si="24"/>
        <v>13450.389044920239</v>
      </c>
      <c r="L45" s="5">
        <f t="shared" si="25"/>
        <v>324841.56096805033</v>
      </c>
      <c r="M45" s="5">
        <f t="shared" si="16"/>
        <v>930749.97519579879</v>
      </c>
      <c r="N45" s="33">
        <f t="shared" si="26"/>
        <v>12.982346907396707</v>
      </c>
      <c r="O45" s="4"/>
      <c r="Q45" s="27" t="s">
        <v>66</v>
      </c>
      <c r="R45" s="29">
        <f t="shared" si="17"/>
        <v>71693.506716070187</v>
      </c>
      <c r="S45" s="29">
        <f t="shared" si="18"/>
        <v>324841.56096805033</v>
      </c>
      <c r="T45" s="35">
        <f t="shared" si="19"/>
        <v>12.982346907396707</v>
      </c>
      <c r="U45" s="42">
        <v>0.68480776711742686</v>
      </c>
      <c r="V45" s="43">
        <f t="shared" si="31"/>
        <v>0.31519223288257314</v>
      </c>
      <c r="W45" s="29">
        <f t="shared" si="27"/>
        <v>222454.02403347002</v>
      </c>
      <c r="X45" s="29">
        <f t="shared" si="20"/>
        <v>603576.96467086836</v>
      </c>
      <c r="Y45" s="35">
        <f t="shared" si="28"/>
        <v>8.4188511947285711</v>
      </c>
      <c r="Z45" s="36">
        <f t="shared" si="29"/>
        <v>4.5634957126681357</v>
      </c>
    </row>
    <row r="46" spans="1:26" s="2" customFormat="1">
      <c r="A46" s="2">
        <v>18</v>
      </c>
      <c r="B46" s="1" t="s">
        <v>67</v>
      </c>
      <c r="C46" s="1">
        <v>5</v>
      </c>
      <c r="D46" s="60">
        <v>9579</v>
      </c>
      <c r="E46" s="60">
        <v>626</v>
      </c>
      <c r="F46" s="3">
        <f t="shared" si="21"/>
        <v>6.5351289278630334E-2</v>
      </c>
      <c r="G46" s="2">
        <v>0.5</v>
      </c>
      <c r="H46" s="3">
        <f t="shared" si="22"/>
        <v>0.28086862885857855</v>
      </c>
      <c r="I46" s="3">
        <f t="shared" si="23"/>
        <v>0.71913137114142145</v>
      </c>
      <c r="J46" s="5">
        <f t="shared" si="30"/>
        <v>58243.117671149943</v>
      </c>
      <c r="K46" s="5">
        <f t="shared" si="24"/>
        <v>16358.664600744731</v>
      </c>
      <c r="L46" s="5">
        <f t="shared" si="25"/>
        <v>250318.92685388785</v>
      </c>
      <c r="M46" s="5">
        <f>L46+M47</f>
        <v>605908.41422774852</v>
      </c>
      <c r="N46" s="33">
        <f t="shared" si="26"/>
        <v>10.403090329896235</v>
      </c>
      <c r="O46" s="4"/>
      <c r="Q46" s="27" t="s">
        <v>68</v>
      </c>
      <c r="R46" s="29">
        <f t="shared" si="17"/>
        <v>58243.117671149943</v>
      </c>
      <c r="S46" s="29">
        <f t="shared" si="18"/>
        <v>250318.92685388785</v>
      </c>
      <c r="T46" s="35">
        <f t="shared" si="19"/>
        <v>10.403090329896235</v>
      </c>
      <c r="U46" s="42">
        <v>0.65629805890441617</v>
      </c>
      <c r="V46" s="43">
        <f t="shared" si="31"/>
        <v>0.34370194109558383</v>
      </c>
      <c r="W46" s="29">
        <f t="shared" si="27"/>
        <v>164283.82580124313</v>
      </c>
      <c r="X46" s="29">
        <f>X47+W46</f>
        <v>381122.94063739828</v>
      </c>
      <c r="Y46" s="35">
        <f t="shared" si="28"/>
        <v>6.5436562443185133</v>
      </c>
      <c r="Z46" s="36">
        <f t="shared" si="29"/>
        <v>3.8594340855777221</v>
      </c>
    </row>
    <row r="47" spans="1:26" s="2" customFormat="1">
      <c r="A47" s="12">
        <v>19</v>
      </c>
      <c r="B47" s="13" t="s">
        <v>69</v>
      </c>
      <c r="C47" s="12"/>
      <c r="D47" s="60">
        <v>7471</v>
      </c>
      <c r="E47" s="60">
        <v>880</v>
      </c>
      <c r="F47" s="17">
        <f t="shared" si="21"/>
        <v>0.11778878329540891</v>
      </c>
      <c r="G47" s="12"/>
      <c r="H47" s="17">
        <v>1</v>
      </c>
      <c r="I47" s="17">
        <f t="shared" si="23"/>
        <v>0</v>
      </c>
      <c r="J47" s="21">
        <f t="shared" si="30"/>
        <v>41884.453070405209</v>
      </c>
      <c r="K47" s="21">
        <f t="shared" si="24"/>
        <v>41884.453070405209</v>
      </c>
      <c r="L47" s="21">
        <f>K47/F47</f>
        <v>355589.48737386061</v>
      </c>
      <c r="M47" s="21">
        <f>L47</f>
        <v>355589.48737386061</v>
      </c>
      <c r="N47" s="34">
        <f t="shared" si="26"/>
        <v>8.4897727272727277</v>
      </c>
      <c r="O47" s="4"/>
      <c r="Q47" s="30" t="s">
        <v>69</v>
      </c>
      <c r="R47" s="31">
        <f t="shared" si="17"/>
        <v>41884.453070405209</v>
      </c>
      <c r="S47" s="31">
        <f t="shared" si="18"/>
        <v>355589.48737386061</v>
      </c>
      <c r="T47" s="38">
        <f t="shared" si="19"/>
        <v>8.4897727272727277</v>
      </c>
      <c r="U47" s="44">
        <v>0.6098018151143324</v>
      </c>
      <c r="V47" s="45">
        <f t="shared" si="31"/>
        <v>0.3901981848856676</v>
      </c>
      <c r="W47" s="31">
        <f t="shared" si="27"/>
        <v>216839.11483615517</v>
      </c>
      <c r="X47" s="31">
        <f>W47</f>
        <v>216839.11483615517</v>
      </c>
      <c r="Y47" s="38">
        <f t="shared" si="28"/>
        <v>5.1770788189990657</v>
      </c>
      <c r="Z47" s="37">
        <f t="shared" si="29"/>
        <v>3.3126939082736619</v>
      </c>
    </row>
    <row r="48" spans="1:26" s="2" customFormat="1" ht="13.2">
      <c r="B48" s="2" t="s">
        <v>70</v>
      </c>
      <c r="D48" s="25">
        <f>SUM(D29:D47)</f>
        <v>799004</v>
      </c>
      <c r="E48" s="25">
        <f>SUM(E29:E47)</f>
        <v>4707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13532</v>
      </c>
      <c r="E54" s="51">
        <f>E4+E29</f>
        <v>71</v>
      </c>
      <c r="F54" s="3">
        <f>E54/D54</f>
        <v>5.2468223470292638E-3</v>
      </c>
      <c r="G54" s="2">
        <v>0.3</v>
      </c>
      <c r="H54" s="18">
        <f>C54*F54/(1+(1-G54)*C54*F54)</f>
        <v>5.2276224625783223E-3</v>
      </c>
      <c r="I54" s="18">
        <f>1-H54</f>
        <v>0.99477237753742165</v>
      </c>
      <c r="J54" s="19">
        <v>100000</v>
      </c>
      <c r="K54" s="20">
        <f>J54*H54</f>
        <v>522.7622462578322</v>
      </c>
      <c r="L54" s="20">
        <f>C54*(J55+G54*K54)</f>
        <v>99634.066427619517</v>
      </c>
      <c r="M54" s="5">
        <f t="shared" ref="M54:M70" si="32">L54+M55</f>
        <v>7658821.2307214886</v>
      </c>
      <c r="N54" s="32">
        <f>M54/J54</f>
        <v>76.588212307214889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99634.066427619517</v>
      </c>
      <c r="T54" s="35">
        <f t="shared" ref="T54:T72" si="35">N54</f>
        <v>76.588212307214889</v>
      </c>
      <c r="U54" s="42">
        <v>0.96170886472285344</v>
      </c>
      <c r="V54" s="43">
        <f>1-U54</f>
        <v>3.829113527714656E-2</v>
      </c>
      <c r="W54" s="29">
        <f>S54*U54</f>
        <v>95818.964911827337</v>
      </c>
      <c r="X54" s="29">
        <f t="shared" ref="X54:X70" si="36">X55+W54</f>
        <v>6762007.7449183064</v>
      </c>
      <c r="Y54" s="40">
        <f>X54/R54</f>
        <v>67.620077449183057</v>
      </c>
      <c r="Z54" s="36">
        <f>T54-Y54</f>
        <v>8.9681348580318314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64147</v>
      </c>
      <c r="E55" s="51">
        <f t="shared" si="37"/>
        <v>21</v>
      </c>
      <c r="F55" s="3">
        <f t="shared" ref="F55:F72" si="38">E55/D55</f>
        <v>3.2737306499134802E-4</v>
      </c>
      <c r="G55" s="2">
        <v>0.4</v>
      </c>
      <c r="H55" s="3">
        <f t="shared" ref="H55:H71" si="39">C55*F55/(1+(1-G55)*C55*F55)</f>
        <v>1.3084642057154964E-3</v>
      </c>
      <c r="I55" s="3">
        <f t="shared" ref="I55:I72" si="40">1-H55</f>
        <v>0.99869153579428449</v>
      </c>
      <c r="J55" s="5">
        <f>I54*J54</f>
        <v>99477.237753742171</v>
      </c>
      <c r="K55" s="5">
        <f t="shared" ref="K55:K72" si="41">J55*H55</f>
        <v>130.16240488422184</v>
      </c>
      <c r="L55" s="5">
        <f t="shared" ref="L55:L71" si="42">C55*(J56+G55*K55)</f>
        <v>397596.56124324654</v>
      </c>
      <c r="M55" s="5">
        <f t="shared" si="32"/>
        <v>7559187.1642938694</v>
      </c>
      <c r="N55" s="33">
        <f t="shared" ref="N55:N72" si="43">M55/J55</f>
        <v>75.989114042418265</v>
      </c>
      <c r="O55" s="4"/>
      <c r="Q55" s="27" t="s">
        <v>36</v>
      </c>
      <c r="R55" s="29">
        <f t="shared" si="33"/>
        <v>99477.237753742171</v>
      </c>
      <c r="S55" s="29">
        <f t="shared" si="34"/>
        <v>397596.56124324654</v>
      </c>
      <c r="T55" s="35">
        <f t="shared" si="35"/>
        <v>75.989114042418265</v>
      </c>
      <c r="U55" s="42">
        <v>0.96170886472285344</v>
      </c>
      <c r="V55" s="43">
        <f>1-U55</f>
        <v>3.829113527714656E-2</v>
      </c>
      <c r="W55" s="29">
        <f t="shared" ref="W55:W72" si="44">S55*U55</f>
        <v>382372.1375309531</v>
      </c>
      <c r="X55" s="29">
        <f t="shared" si="36"/>
        <v>6666188.7800064795</v>
      </c>
      <c r="Y55" s="35">
        <f t="shared" ref="Y55:Y72" si="45">X55/R55</f>
        <v>67.012202294043973</v>
      </c>
      <c r="Z55" s="36">
        <f t="shared" ref="Z55:Z72" si="46">T55-Y55</f>
        <v>8.9769117483742917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92612</v>
      </c>
      <c r="E56" s="51">
        <f t="shared" si="37"/>
        <v>38</v>
      </c>
      <c r="F56" s="3">
        <f t="shared" si="38"/>
        <v>4.103139981859802E-4</v>
      </c>
      <c r="G56" s="2">
        <v>0.5</v>
      </c>
      <c r="H56" s="3">
        <f t="shared" si="39"/>
        <v>2.0494676777373876E-3</v>
      </c>
      <c r="I56" s="3">
        <f t="shared" si="40"/>
        <v>0.99795053232226261</v>
      </c>
      <c r="J56" s="5">
        <f t="shared" ref="J56:J72" si="47">I55*J55</f>
        <v>99347.07534885795</v>
      </c>
      <c r="K56" s="5">
        <f t="shared" si="41"/>
        <v>203.60861980522517</v>
      </c>
      <c r="L56" s="5">
        <f t="shared" si="42"/>
        <v>496226.35519477667</v>
      </c>
      <c r="M56" s="5">
        <f t="shared" si="32"/>
        <v>7161590.6030506231</v>
      </c>
      <c r="N56" s="33">
        <f t="shared" si="43"/>
        <v>72.086577062310567</v>
      </c>
      <c r="O56" s="4"/>
      <c r="Q56" s="27" t="s">
        <v>38</v>
      </c>
      <c r="R56" s="29">
        <f t="shared" si="33"/>
        <v>99347.07534885795</v>
      </c>
      <c r="S56" s="29">
        <f t="shared" si="34"/>
        <v>496226.35519477667</v>
      </c>
      <c r="T56" s="35">
        <f t="shared" si="35"/>
        <v>72.086577062310567</v>
      </c>
      <c r="U56" s="42">
        <v>0.96170886472285344</v>
      </c>
      <c r="V56" s="43">
        <f>1-U56</f>
        <v>3.829113527714656E-2</v>
      </c>
      <c r="W56" s="29">
        <f t="shared" si="44"/>
        <v>477225.28469992807</v>
      </c>
      <c r="X56" s="29">
        <f t="shared" si="36"/>
        <v>6283816.6424755268</v>
      </c>
      <c r="Y56" s="35">
        <f t="shared" si="45"/>
        <v>63.251148767186763</v>
      </c>
      <c r="Z56" s="36">
        <f t="shared" si="46"/>
        <v>8.8354282951238048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95609</v>
      </c>
      <c r="E57" s="51">
        <f t="shared" si="37"/>
        <v>42</v>
      </c>
      <c r="F57" s="3">
        <f t="shared" si="38"/>
        <v>4.3928918825633569E-4</v>
      </c>
      <c r="G57" s="2">
        <v>0.5</v>
      </c>
      <c r="H57" s="3">
        <f t="shared" si="39"/>
        <v>2.194036400108657E-3</v>
      </c>
      <c r="I57" s="3">
        <f t="shared" si="40"/>
        <v>0.99780596359989138</v>
      </c>
      <c r="J57" s="5">
        <f t="shared" si="47"/>
        <v>99143.466729052729</v>
      </c>
      <c r="K57" s="5">
        <f t="shared" si="41"/>
        <v>217.52437483650326</v>
      </c>
      <c r="L57" s="5">
        <f t="shared" si="42"/>
        <v>495173.52270817239</v>
      </c>
      <c r="M57" s="5">
        <f t="shared" si="32"/>
        <v>6665364.2478558468</v>
      </c>
      <c r="N57" s="33">
        <f t="shared" si="43"/>
        <v>67.229485388800171</v>
      </c>
      <c r="O57" s="4"/>
      <c r="Q57" s="27" t="s">
        <v>40</v>
      </c>
      <c r="R57" s="29">
        <f t="shared" si="33"/>
        <v>99143.466729052729</v>
      </c>
      <c r="S57" s="29">
        <f t="shared" si="34"/>
        <v>495173.52270817239</v>
      </c>
      <c r="T57" s="35">
        <f t="shared" si="35"/>
        <v>67.229485388800171</v>
      </c>
      <c r="U57" s="42">
        <v>0.96170886472285344</v>
      </c>
      <c r="V57" s="43">
        <f>1-U57</f>
        <v>3.829113527714656E-2</v>
      </c>
      <c r="W57" s="29">
        <f t="shared" si="44"/>
        <v>476212.76636449253</v>
      </c>
      <c r="X57" s="29">
        <f t="shared" si="36"/>
        <v>5806591.3577755988</v>
      </c>
      <c r="Y57" s="35">
        <f t="shared" si="45"/>
        <v>58.567564251553968</v>
      </c>
      <c r="Z57" s="36">
        <f t="shared" si="46"/>
        <v>8.6619211372462033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100538</v>
      </c>
      <c r="E58" s="51">
        <f t="shared" si="37"/>
        <v>100</v>
      </c>
      <c r="F58" s="3">
        <f t="shared" si="38"/>
        <v>9.9464878951242321E-4</v>
      </c>
      <c r="G58" s="2">
        <v>0.5</v>
      </c>
      <c r="H58" s="3">
        <f t="shared" si="39"/>
        <v>4.9609080446084853E-3</v>
      </c>
      <c r="I58" s="3">
        <f t="shared" si="40"/>
        <v>0.99503909195539153</v>
      </c>
      <c r="J58" s="5">
        <f t="shared" si="47"/>
        <v>98925.942354216226</v>
      </c>
      <c r="K58" s="5">
        <f t="shared" si="41"/>
        <v>490.76250324550654</v>
      </c>
      <c r="L58" s="5">
        <f t="shared" si="42"/>
        <v>493402.80551296729</v>
      </c>
      <c r="M58" s="5">
        <f t="shared" si="32"/>
        <v>6170190.7251476748</v>
      </c>
      <c r="N58" s="33">
        <f t="shared" si="43"/>
        <v>62.371816515576526</v>
      </c>
      <c r="O58" s="4"/>
      <c r="Q58" s="27" t="s">
        <v>42</v>
      </c>
      <c r="R58" s="29">
        <f t="shared" si="33"/>
        <v>98925.942354216226</v>
      </c>
      <c r="S58" s="29">
        <f t="shared" si="34"/>
        <v>493402.80551296729</v>
      </c>
      <c r="T58" s="35">
        <f t="shared" si="35"/>
        <v>62.371816515576526</v>
      </c>
      <c r="U58" s="42">
        <v>0.96170886472285344</v>
      </c>
      <c r="V58" s="43">
        <f>1-U58</f>
        <v>3.829113527714656E-2</v>
      </c>
      <c r="W58" s="29">
        <f t="shared" si="44"/>
        <v>474509.8519409466</v>
      </c>
      <c r="X58" s="29">
        <f t="shared" si="36"/>
        <v>5330378.5914111063</v>
      </c>
      <c r="Y58" s="35">
        <f t="shared" si="45"/>
        <v>53.882515188230862</v>
      </c>
      <c r="Z58" s="36">
        <f t="shared" si="46"/>
        <v>8.4893013273456646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112924</v>
      </c>
      <c r="E59" s="51">
        <f t="shared" si="37"/>
        <v>145</v>
      </c>
      <c r="F59" s="3">
        <f t="shared" si="38"/>
        <v>1.2840494491870638E-3</v>
      </c>
      <c r="G59" s="2">
        <v>0.5</v>
      </c>
      <c r="H59" s="3">
        <f t="shared" si="39"/>
        <v>6.3997034068490073E-3</v>
      </c>
      <c r="I59" s="3">
        <f t="shared" si="40"/>
        <v>0.99360029659315097</v>
      </c>
      <c r="J59" s="5">
        <f t="shared" si="47"/>
        <v>98435.179850970715</v>
      </c>
      <c r="K59" s="5">
        <f t="shared" si="41"/>
        <v>629.95595584605201</v>
      </c>
      <c r="L59" s="5">
        <f t="shared" si="42"/>
        <v>490601.00936523842</v>
      </c>
      <c r="M59" s="5">
        <f t="shared" si="32"/>
        <v>5676787.9196347073</v>
      </c>
      <c r="N59" s="33">
        <f t="shared" si="43"/>
        <v>57.670315919870042</v>
      </c>
      <c r="O59" s="4"/>
      <c r="Q59" s="27" t="s">
        <v>44</v>
      </c>
      <c r="R59" s="29">
        <f t="shared" si="33"/>
        <v>98435.179850970715</v>
      </c>
      <c r="S59" s="29">
        <f t="shared" si="34"/>
        <v>490601.00936523842</v>
      </c>
      <c r="T59" s="35">
        <f t="shared" si="35"/>
        <v>57.670315919870042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472493.75478876301</v>
      </c>
      <c r="X59" s="29">
        <f t="shared" si="36"/>
        <v>4855868.7394701596</v>
      </c>
      <c r="Y59" s="35">
        <f t="shared" si="45"/>
        <v>49.330622921823959</v>
      </c>
      <c r="Z59" s="36">
        <f t="shared" si="46"/>
        <v>8.3396929980460826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118595</v>
      </c>
      <c r="E60" s="51">
        <f t="shared" si="37"/>
        <v>193</v>
      </c>
      <c r="F60" s="3">
        <f t="shared" si="38"/>
        <v>1.6273873266157933E-3</v>
      </c>
      <c r="G60" s="2">
        <v>0.5</v>
      </c>
      <c r="H60" s="3">
        <f t="shared" si="39"/>
        <v>8.1039659045579557E-3</v>
      </c>
      <c r="I60" s="3">
        <f t="shared" si="40"/>
        <v>0.99189603409544203</v>
      </c>
      <c r="J60" s="5">
        <f t="shared" si="47"/>
        <v>97805.223895124655</v>
      </c>
      <c r="K60" s="5">
        <f t="shared" si="41"/>
        <v>792.61019973374721</v>
      </c>
      <c r="L60" s="5">
        <f t="shared" si="42"/>
        <v>487044.59397628892</v>
      </c>
      <c r="M60" s="5">
        <f t="shared" si="32"/>
        <v>5186186.910269469</v>
      </c>
      <c r="N60" s="33">
        <f t="shared" si="43"/>
        <v>53.025663699012171</v>
      </c>
      <c r="O60" s="4"/>
      <c r="Q60" s="27" t="s">
        <v>46</v>
      </c>
      <c r="R60" s="29">
        <f t="shared" si="33"/>
        <v>97805.223895124655</v>
      </c>
      <c r="S60" s="29">
        <f t="shared" si="34"/>
        <v>487044.59397628892</v>
      </c>
      <c r="T60" s="35">
        <f t="shared" si="35"/>
        <v>53.025663699012171</v>
      </c>
      <c r="U60" s="42">
        <v>0.95736753435116873</v>
      </c>
      <c r="V60" s="43">
        <f t="shared" si="48"/>
        <v>4.2632465648831275E-2</v>
      </c>
      <c r="W60" s="29">
        <f t="shared" si="44"/>
        <v>466280.68205414579</v>
      </c>
      <c r="X60" s="29">
        <f t="shared" si="36"/>
        <v>4383374.9846813967</v>
      </c>
      <c r="Y60" s="35">
        <f t="shared" si="45"/>
        <v>44.81739124059095</v>
      </c>
      <c r="Z60" s="36">
        <f t="shared" si="46"/>
        <v>8.2082724584212201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111402</v>
      </c>
      <c r="E61" s="51">
        <f t="shared" si="37"/>
        <v>227</v>
      </c>
      <c r="F61" s="3">
        <f t="shared" si="38"/>
        <v>2.0376653920037343E-3</v>
      </c>
      <c r="G61" s="2">
        <v>0.5</v>
      </c>
      <c r="H61" s="3">
        <f t="shared" si="39"/>
        <v>1.0136689009060505E-2</v>
      </c>
      <c r="I61" s="3">
        <f t="shared" si="40"/>
        <v>0.98986331099093949</v>
      </c>
      <c r="J61" s="5">
        <f t="shared" si="47"/>
        <v>97012.613695390901</v>
      </c>
      <c r="K61" s="5">
        <f t="shared" si="41"/>
        <v>983.38669498630156</v>
      </c>
      <c r="L61" s="5">
        <f t="shared" si="42"/>
        <v>482604.60173948877</v>
      </c>
      <c r="M61" s="5">
        <f t="shared" si="32"/>
        <v>4699142.31629318</v>
      </c>
      <c r="N61" s="33">
        <f t="shared" si="43"/>
        <v>48.438467301251954</v>
      </c>
      <c r="O61" s="4"/>
      <c r="Q61" s="27" t="s">
        <v>48</v>
      </c>
      <c r="R61" s="29">
        <f t="shared" si="33"/>
        <v>97012.613695390901</v>
      </c>
      <c r="S61" s="29">
        <f t="shared" si="34"/>
        <v>482604.60173948877</v>
      </c>
      <c r="T61" s="35">
        <f t="shared" si="35"/>
        <v>48.438467301251954</v>
      </c>
      <c r="U61" s="42">
        <v>0.95681081085376496</v>
      </c>
      <c r="V61" s="43">
        <f t="shared" si="48"/>
        <v>4.3189189146235041E-2</v>
      </c>
      <c r="W61" s="29">
        <f t="shared" si="44"/>
        <v>461761.30031211855</v>
      </c>
      <c r="X61" s="29">
        <f t="shared" si="36"/>
        <v>3917094.3026272506</v>
      </c>
      <c r="Y61" s="35">
        <f t="shared" si="45"/>
        <v>40.377164921321494</v>
      </c>
      <c r="Z61" s="36">
        <f t="shared" si="46"/>
        <v>8.0613023799304599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121154</v>
      </c>
      <c r="E62" s="51">
        <f t="shared" si="37"/>
        <v>342</v>
      </c>
      <c r="F62" s="3">
        <f t="shared" si="38"/>
        <v>2.8228535582811957E-3</v>
      </c>
      <c r="G62" s="2">
        <v>0.5</v>
      </c>
      <c r="H62" s="3">
        <f t="shared" si="39"/>
        <v>1.4015359522658163E-2</v>
      </c>
      <c r="I62" s="3">
        <f t="shared" si="40"/>
        <v>0.9859846404773418</v>
      </c>
      <c r="J62" s="5">
        <f t="shared" si="47"/>
        <v>96029.2270004046</v>
      </c>
      <c r="K62" s="5">
        <f t="shared" si="41"/>
        <v>1345.8841410936229</v>
      </c>
      <c r="L62" s="5">
        <f t="shared" si="42"/>
        <v>476781.42464928888</v>
      </c>
      <c r="M62" s="5">
        <f t="shared" si="32"/>
        <v>4216537.7145536914</v>
      </c>
      <c r="N62" s="33">
        <f t="shared" si="43"/>
        <v>43.908899886655611</v>
      </c>
      <c r="O62" s="4"/>
      <c r="Q62" s="27" t="s">
        <v>50</v>
      </c>
      <c r="R62" s="29">
        <f t="shared" si="33"/>
        <v>96029.2270004046</v>
      </c>
      <c r="S62" s="29">
        <f t="shared" si="34"/>
        <v>476781.42464928888</v>
      </c>
      <c r="T62" s="35">
        <f t="shared" si="35"/>
        <v>43.908899886655611</v>
      </c>
      <c r="U62" s="42">
        <v>0.94800928093814252</v>
      </c>
      <c r="V62" s="43">
        <f t="shared" si="48"/>
        <v>5.1990719061857482E-2</v>
      </c>
      <c r="W62" s="29">
        <f t="shared" si="44"/>
        <v>451993.2155464355</v>
      </c>
      <c r="X62" s="29">
        <f t="shared" si="36"/>
        <v>3455333.0023151319</v>
      </c>
      <c r="Y62" s="35">
        <f t="shared" si="45"/>
        <v>35.98209743269696</v>
      </c>
      <c r="Z62" s="36">
        <f t="shared" si="46"/>
        <v>7.9268024539586506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133781</v>
      </c>
      <c r="E63" s="51">
        <f t="shared" si="37"/>
        <v>513</v>
      </c>
      <c r="F63" s="3">
        <f t="shared" si="38"/>
        <v>3.8346252457374364E-3</v>
      </c>
      <c r="G63" s="2">
        <v>0.5</v>
      </c>
      <c r="H63" s="3">
        <f t="shared" si="39"/>
        <v>1.8991067164704008E-2</v>
      </c>
      <c r="I63" s="3">
        <f t="shared" si="40"/>
        <v>0.981008932835296</v>
      </c>
      <c r="J63" s="5">
        <f t="shared" si="47"/>
        <v>94683.342859310971</v>
      </c>
      <c r="K63" s="5">
        <f t="shared" si="41"/>
        <v>1798.1377236198723</v>
      </c>
      <c r="L63" s="5">
        <f t="shared" si="42"/>
        <v>468921.36998750514</v>
      </c>
      <c r="M63" s="5">
        <f t="shared" si="32"/>
        <v>3739756.289904403</v>
      </c>
      <c r="N63" s="33">
        <f t="shared" si="43"/>
        <v>39.497510089618082</v>
      </c>
      <c r="O63" s="4"/>
      <c r="Q63" s="27" t="s">
        <v>52</v>
      </c>
      <c r="R63" s="29">
        <f t="shared" si="33"/>
        <v>94683.342859310971</v>
      </c>
      <c r="S63" s="29">
        <f t="shared" si="34"/>
        <v>468921.36998750514</v>
      </c>
      <c r="T63" s="35">
        <f t="shared" si="35"/>
        <v>39.497510089618082</v>
      </c>
      <c r="U63" s="42">
        <v>0.94216194080535964</v>
      </c>
      <c r="V63" s="43">
        <f t="shared" si="48"/>
        <v>5.7838059194640357E-2</v>
      </c>
      <c r="W63" s="29">
        <f t="shared" si="44"/>
        <v>441799.86803253595</v>
      </c>
      <c r="X63" s="29">
        <f t="shared" si="36"/>
        <v>3003339.7867686963</v>
      </c>
      <c r="Y63" s="35">
        <f t="shared" si="45"/>
        <v>31.719832613338639</v>
      </c>
      <c r="Z63" s="36">
        <f t="shared" si="46"/>
        <v>7.7776774762794432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138323</v>
      </c>
      <c r="E64" s="51">
        <f t="shared" si="37"/>
        <v>701</v>
      </c>
      <c r="F64" s="3">
        <f t="shared" si="38"/>
        <v>5.0678484416908252E-3</v>
      </c>
      <c r="G64" s="2">
        <v>0.5</v>
      </c>
      <c r="H64" s="3">
        <f t="shared" si="39"/>
        <v>2.5022220159842373E-2</v>
      </c>
      <c r="I64" s="3">
        <f t="shared" si="40"/>
        <v>0.97497777984015765</v>
      </c>
      <c r="J64" s="5">
        <f t="shared" si="47"/>
        <v>92885.205135691096</v>
      </c>
      <c r="K64" s="5">
        <f t="shared" si="41"/>
        <v>2324.1940524973843</v>
      </c>
      <c r="L64" s="5">
        <f t="shared" si="42"/>
        <v>458615.54054721206</v>
      </c>
      <c r="M64" s="5">
        <f t="shared" si="32"/>
        <v>3270834.919916898</v>
      </c>
      <c r="N64" s="33">
        <f t="shared" si="43"/>
        <v>35.213734147851724</v>
      </c>
      <c r="O64" s="4"/>
      <c r="Q64" s="27" t="s">
        <v>54</v>
      </c>
      <c r="R64" s="29">
        <f t="shared" si="33"/>
        <v>92885.205135691096</v>
      </c>
      <c r="S64" s="29">
        <f t="shared" si="34"/>
        <v>458615.54054721206</v>
      </c>
      <c r="T64" s="35">
        <f t="shared" si="35"/>
        <v>35.213734147851724</v>
      </c>
      <c r="U64" s="42">
        <v>0.92489605986448908</v>
      </c>
      <c r="V64" s="43">
        <f t="shared" si="48"/>
        <v>7.5103940135510916E-2</v>
      </c>
      <c r="W64" s="29">
        <f t="shared" si="44"/>
        <v>424171.70644473925</v>
      </c>
      <c r="X64" s="29">
        <f t="shared" si="36"/>
        <v>2561539.9187361603</v>
      </c>
      <c r="Y64" s="35">
        <f t="shared" si="45"/>
        <v>27.57748034247372</v>
      </c>
      <c r="Z64" s="36">
        <f t="shared" si="46"/>
        <v>7.6362538053780042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129723</v>
      </c>
      <c r="E65" s="51">
        <f t="shared" si="37"/>
        <v>742</v>
      </c>
      <c r="F65" s="3">
        <f t="shared" si="38"/>
        <v>5.7198800521110369E-3</v>
      </c>
      <c r="G65" s="2">
        <v>0.5</v>
      </c>
      <c r="H65" s="3">
        <f t="shared" si="39"/>
        <v>2.8196203012661694E-2</v>
      </c>
      <c r="I65" s="3">
        <f t="shared" si="40"/>
        <v>0.97180379698733832</v>
      </c>
      <c r="J65" s="5">
        <f t="shared" si="47"/>
        <v>90561.01108319372</v>
      </c>
      <c r="K65" s="5">
        <f t="shared" si="41"/>
        <v>2553.4766535336357</v>
      </c>
      <c r="L65" s="5">
        <f t="shared" si="42"/>
        <v>446421.36378213449</v>
      </c>
      <c r="M65" s="5">
        <f t="shared" si="32"/>
        <v>2812219.3793696859</v>
      </c>
      <c r="N65" s="33">
        <f t="shared" si="43"/>
        <v>31.05331252084018</v>
      </c>
      <c r="O65" s="4"/>
      <c r="Q65" s="27" t="s">
        <v>56</v>
      </c>
      <c r="R65" s="29">
        <f t="shared" si="33"/>
        <v>90561.01108319372</v>
      </c>
      <c r="S65" s="29">
        <f t="shared" si="34"/>
        <v>446421.36378213449</v>
      </c>
      <c r="T65" s="35">
        <f t="shared" si="35"/>
        <v>31.05331252084018</v>
      </c>
      <c r="U65" s="42">
        <v>0.89970667843387275</v>
      </c>
      <c r="V65" s="43">
        <f t="shared" si="48"/>
        <v>0.10029332156612725</v>
      </c>
      <c r="W65" s="29">
        <f t="shared" si="44"/>
        <v>401648.28239034378</v>
      </c>
      <c r="X65" s="29">
        <f t="shared" si="36"/>
        <v>2137368.2122914209</v>
      </c>
      <c r="Y65" s="35">
        <f t="shared" si="45"/>
        <v>23.601417284618556</v>
      </c>
      <c r="Z65" s="36">
        <f t="shared" si="46"/>
        <v>7.451895236221624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104962</v>
      </c>
      <c r="E66" s="51">
        <f t="shared" si="37"/>
        <v>935</v>
      </c>
      <c r="F66" s="3">
        <f t="shared" si="38"/>
        <v>8.9079857472228047E-3</v>
      </c>
      <c r="G66" s="2">
        <v>0.5</v>
      </c>
      <c r="H66" s="3">
        <f t="shared" si="39"/>
        <v>4.3569634527653903E-2</v>
      </c>
      <c r="I66" s="3">
        <f t="shared" si="40"/>
        <v>0.95643036547234606</v>
      </c>
      <c r="J66" s="5">
        <f t="shared" si="47"/>
        <v>88007.534429660082</v>
      </c>
      <c r="K66" s="5">
        <f t="shared" si="41"/>
        <v>3834.4561107802074</v>
      </c>
      <c r="L66" s="5">
        <f t="shared" si="42"/>
        <v>430451.5318713499</v>
      </c>
      <c r="M66" s="5">
        <f t="shared" si="32"/>
        <v>2365798.0155875515</v>
      </c>
      <c r="N66" s="33">
        <f t="shared" si="43"/>
        <v>26.88176678189312</v>
      </c>
      <c r="O66" s="4"/>
      <c r="Q66" s="27" t="s">
        <v>58</v>
      </c>
      <c r="R66" s="29">
        <f t="shared" si="33"/>
        <v>88007.534429660082</v>
      </c>
      <c r="S66" s="29">
        <f t="shared" si="34"/>
        <v>430451.5318713499</v>
      </c>
      <c r="T66" s="35">
        <f t="shared" si="35"/>
        <v>26.88176678189312</v>
      </c>
      <c r="U66" s="42">
        <v>0.86438699185239576</v>
      </c>
      <c r="V66" s="43">
        <f t="shared" si="48"/>
        <v>0.13561300814760424</v>
      </c>
      <c r="W66" s="29">
        <f t="shared" si="44"/>
        <v>372076.70477253181</v>
      </c>
      <c r="X66" s="29">
        <f t="shared" si="36"/>
        <v>1735719.9299010772</v>
      </c>
      <c r="Y66" s="35">
        <f t="shared" si="45"/>
        <v>19.722401509706529</v>
      </c>
      <c r="Z66" s="36">
        <f t="shared" si="46"/>
        <v>7.1593652721865908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83822</v>
      </c>
      <c r="E67" s="51">
        <f t="shared" si="37"/>
        <v>1007</v>
      </c>
      <c r="F67" s="3">
        <f t="shared" si="38"/>
        <v>1.201355252797595E-2</v>
      </c>
      <c r="G67" s="2">
        <v>0.5</v>
      </c>
      <c r="H67" s="3">
        <f t="shared" si="39"/>
        <v>5.8316297870615423E-2</v>
      </c>
      <c r="I67" s="3">
        <f t="shared" si="40"/>
        <v>0.94168370212938457</v>
      </c>
      <c r="J67" s="5">
        <f t="shared" si="47"/>
        <v>84173.078318879867</v>
      </c>
      <c r="K67" s="5">
        <f t="shared" si="41"/>
        <v>4908.6623079304391</v>
      </c>
      <c r="L67" s="5">
        <f t="shared" si="42"/>
        <v>408593.7358245732</v>
      </c>
      <c r="M67" s="5">
        <f t="shared" si="32"/>
        <v>1935346.4837162015</v>
      </c>
      <c r="N67" s="33">
        <f t="shared" si="43"/>
        <v>22.992464127121117</v>
      </c>
      <c r="O67" s="4"/>
      <c r="Q67" s="27" t="s">
        <v>60</v>
      </c>
      <c r="R67" s="29">
        <f t="shared" si="33"/>
        <v>84173.078318879867</v>
      </c>
      <c r="S67" s="29">
        <f t="shared" si="34"/>
        <v>408593.7358245732</v>
      </c>
      <c r="T67" s="35">
        <f t="shared" si="35"/>
        <v>22.992464127121117</v>
      </c>
      <c r="U67" s="42">
        <v>0.82345390469096191</v>
      </c>
      <c r="V67" s="43">
        <f t="shared" si="48"/>
        <v>0.17654609530903809</v>
      </c>
      <c r="W67" s="29">
        <f t="shared" si="44"/>
        <v>336458.10719701217</v>
      </c>
      <c r="X67" s="29">
        <f t="shared" si="36"/>
        <v>1363643.2251285454</v>
      </c>
      <c r="Y67" s="35">
        <f t="shared" si="45"/>
        <v>16.200467564730644</v>
      </c>
      <c r="Z67" s="36">
        <f t="shared" si="46"/>
        <v>6.791996562390473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62854</v>
      </c>
      <c r="E68" s="51">
        <f t="shared" si="37"/>
        <v>1207</v>
      </c>
      <c r="F68" s="3">
        <f t="shared" si="38"/>
        <v>1.9203232888917173E-2</v>
      </c>
      <c r="G68" s="2">
        <v>0.5</v>
      </c>
      <c r="H68" s="3">
        <f t="shared" si="39"/>
        <v>9.161777096316312E-2</v>
      </c>
      <c r="I68" s="3">
        <f t="shared" si="40"/>
        <v>0.90838222903683685</v>
      </c>
      <c r="J68" s="5">
        <f t="shared" si="47"/>
        <v>79264.416010949426</v>
      </c>
      <c r="K68" s="5">
        <f t="shared" si="41"/>
        <v>7262.0291116200442</v>
      </c>
      <c r="L68" s="5">
        <f t="shared" si="42"/>
        <v>378167.00727569696</v>
      </c>
      <c r="M68" s="5">
        <f t="shared" si="32"/>
        <v>1526752.7478916282</v>
      </c>
      <c r="N68" s="33">
        <f t="shared" si="43"/>
        <v>19.261515125283022</v>
      </c>
      <c r="O68" s="4"/>
      <c r="Q68" s="27" t="s">
        <v>62</v>
      </c>
      <c r="R68" s="29">
        <f t="shared" si="33"/>
        <v>79264.416010949426</v>
      </c>
      <c r="S68" s="29">
        <f t="shared" si="34"/>
        <v>378167.00727569696</v>
      </c>
      <c r="T68" s="35">
        <f t="shared" si="35"/>
        <v>19.261515125283022</v>
      </c>
      <c r="U68" s="42">
        <v>0.7557222850963411</v>
      </c>
      <c r="V68" s="43">
        <f t="shared" si="48"/>
        <v>0.2442777149036589</v>
      </c>
      <c r="W68" s="29">
        <f t="shared" si="44"/>
        <v>285789.23488643434</v>
      </c>
      <c r="X68" s="29">
        <f t="shared" si="36"/>
        <v>1027185.1179315334</v>
      </c>
      <c r="Y68" s="35">
        <f t="shared" si="45"/>
        <v>12.958969101464648</v>
      </c>
      <c r="Z68" s="36">
        <f t="shared" si="46"/>
        <v>6.3025460238183744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44853</v>
      </c>
      <c r="E69" s="51">
        <f t="shared" si="37"/>
        <v>1326</v>
      </c>
      <c r="F69" s="3">
        <f t="shared" si="38"/>
        <v>2.9563239917062403E-2</v>
      </c>
      <c r="G69" s="2">
        <v>0.5</v>
      </c>
      <c r="H69" s="3">
        <f t="shared" si="39"/>
        <v>0.13764324862979571</v>
      </c>
      <c r="I69" s="3">
        <f t="shared" si="40"/>
        <v>0.86235675137020429</v>
      </c>
      <c r="J69" s="5">
        <f t="shared" si="47"/>
        <v>72002.386899329373</v>
      </c>
      <c r="K69" s="5">
        <f t="shared" si="41"/>
        <v>9910.6424419231389</v>
      </c>
      <c r="L69" s="5">
        <f t="shared" si="42"/>
        <v>335235.32839183899</v>
      </c>
      <c r="M69" s="5">
        <f t="shared" si="32"/>
        <v>1148585.7406159311</v>
      </c>
      <c r="N69" s="33">
        <f t="shared" si="43"/>
        <v>15.952050898282499</v>
      </c>
      <c r="O69" s="4"/>
      <c r="Q69" s="27" t="s">
        <v>64</v>
      </c>
      <c r="R69" s="29">
        <f t="shared" si="33"/>
        <v>72002.386899329373</v>
      </c>
      <c r="S69" s="29">
        <f t="shared" si="34"/>
        <v>335235.32839183899</v>
      </c>
      <c r="T69" s="35">
        <f t="shared" si="35"/>
        <v>15.952050898282499</v>
      </c>
      <c r="U69" s="42">
        <v>0.69850988448397933</v>
      </c>
      <c r="V69" s="43">
        <f t="shared" si="48"/>
        <v>0.30149011551602067</v>
      </c>
      <c r="W69" s="29">
        <f t="shared" si="44"/>
        <v>234165.19050993232</v>
      </c>
      <c r="X69" s="29">
        <f t="shared" si="36"/>
        <v>741395.88304509909</v>
      </c>
      <c r="Y69" s="35">
        <f t="shared" si="45"/>
        <v>10.296823688382537</v>
      </c>
      <c r="Z69" s="36">
        <f t="shared" si="46"/>
        <v>5.6552272098999623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27847</v>
      </c>
      <c r="E70" s="51">
        <f t="shared" si="37"/>
        <v>1267</v>
      </c>
      <c r="F70" s="3">
        <f t="shared" si="38"/>
        <v>4.5498617445326246E-2</v>
      </c>
      <c r="G70" s="2">
        <v>0.5</v>
      </c>
      <c r="H70" s="3">
        <f t="shared" si="39"/>
        <v>0.20425929807025744</v>
      </c>
      <c r="I70" s="3">
        <f t="shared" si="40"/>
        <v>0.79574070192974256</v>
      </c>
      <c r="J70" s="5">
        <f t="shared" si="47"/>
        <v>62091.744457406232</v>
      </c>
      <c r="K70" s="5">
        <f t="shared" si="41"/>
        <v>12682.816138827595</v>
      </c>
      <c r="L70" s="5">
        <f t="shared" si="42"/>
        <v>278751.68193996215</v>
      </c>
      <c r="M70" s="5">
        <f t="shared" si="32"/>
        <v>813350.41222409206</v>
      </c>
      <c r="N70" s="33">
        <f t="shared" si="43"/>
        <v>13.099171545776672</v>
      </c>
      <c r="O70" s="4"/>
      <c r="Q70" s="27" t="s">
        <v>66</v>
      </c>
      <c r="R70" s="29">
        <f t="shared" si="33"/>
        <v>62091.744457406232</v>
      </c>
      <c r="S70" s="29">
        <f t="shared" si="34"/>
        <v>278751.68193996215</v>
      </c>
      <c r="T70" s="35">
        <f t="shared" si="35"/>
        <v>13.099171545776672</v>
      </c>
      <c r="U70" s="42">
        <v>0.67065690345363116</v>
      </c>
      <c r="V70" s="43">
        <f t="shared" si="48"/>
        <v>0.32934309654636884</v>
      </c>
      <c r="W70" s="29">
        <f t="shared" si="44"/>
        <v>186946.73984234649</v>
      </c>
      <c r="X70" s="29">
        <f t="shared" si="36"/>
        <v>507230.69253516675</v>
      </c>
      <c r="Y70" s="35">
        <f t="shared" si="45"/>
        <v>8.169052053016765</v>
      </c>
      <c r="Z70" s="36">
        <f t="shared" si="46"/>
        <v>4.930119492759907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16556</v>
      </c>
      <c r="E71" s="51">
        <f t="shared" si="49"/>
        <v>1199</v>
      </c>
      <c r="F71" s="3">
        <f t="shared" si="38"/>
        <v>7.242087460739309E-2</v>
      </c>
      <c r="G71" s="2">
        <v>0.5</v>
      </c>
      <c r="H71" s="3">
        <f t="shared" si="39"/>
        <v>0.30659472728667503</v>
      </c>
      <c r="I71" s="3">
        <f t="shared" si="40"/>
        <v>0.69340527271332497</v>
      </c>
      <c r="J71" s="5">
        <f t="shared" si="47"/>
        <v>49408.928318578633</v>
      </c>
      <c r="K71" s="5">
        <f t="shared" si="41"/>
        <v>15148.516903361491</v>
      </c>
      <c r="L71" s="5">
        <f t="shared" si="42"/>
        <v>209173.34933448947</v>
      </c>
      <c r="M71" s="5">
        <f>L71+M72</f>
        <v>534598.73028412997</v>
      </c>
      <c r="N71" s="33">
        <f t="shared" si="43"/>
        <v>10.819881112116965</v>
      </c>
      <c r="O71" s="4"/>
      <c r="Q71" s="27" t="s">
        <v>68</v>
      </c>
      <c r="R71" s="29">
        <f t="shared" si="33"/>
        <v>49408.928318578633</v>
      </c>
      <c r="S71" s="29">
        <f t="shared" si="34"/>
        <v>209173.34933448947</v>
      </c>
      <c r="T71" s="35">
        <f t="shared" si="35"/>
        <v>10.819881112116965</v>
      </c>
      <c r="U71" s="42">
        <v>0.63527807449444496</v>
      </c>
      <c r="V71" s="43">
        <f t="shared" si="48"/>
        <v>0.36472192550555504</v>
      </c>
      <c r="W71" s="29">
        <f t="shared" si="44"/>
        <v>132883.24260076837</v>
      </c>
      <c r="X71" s="29">
        <f>X72+W71</f>
        <v>320283.95269282022</v>
      </c>
      <c r="Y71" s="35">
        <f t="shared" si="45"/>
        <v>6.4823092423234723</v>
      </c>
      <c r="Z71" s="36">
        <f t="shared" si="46"/>
        <v>4.3375718697934929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13412</v>
      </c>
      <c r="E72" s="52">
        <f t="shared" si="49"/>
        <v>1412</v>
      </c>
      <c r="F72" s="17">
        <f t="shared" si="38"/>
        <v>0.10527885475693409</v>
      </c>
      <c r="G72" s="12"/>
      <c r="H72" s="17">
        <v>1</v>
      </c>
      <c r="I72" s="17">
        <f t="shared" si="40"/>
        <v>0</v>
      </c>
      <c r="J72" s="21">
        <f t="shared" si="47"/>
        <v>34260.411415217146</v>
      </c>
      <c r="K72" s="21">
        <f t="shared" si="41"/>
        <v>34260.411415217146</v>
      </c>
      <c r="L72" s="21">
        <f>K72/F72</f>
        <v>325425.38094964047</v>
      </c>
      <c r="M72" s="21">
        <f>L72</f>
        <v>325425.38094964047</v>
      </c>
      <c r="N72" s="34">
        <f t="shared" si="43"/>
        <v>9.4985835694050991</v>
      </c>
      <c r="O72" s="4"/>
      <c r="Q72" s="30" t="s">
        <v>69</v>
      </c>
      <c r="R72" s="31">
        <f t="shared" si="33"/>
        <v>34260.411415217146</v>
      </c>
      <c r="S72" s="31">
        <f t="shared" si="34"/>
        <v>325425.38094964047</v>
      </c>
      <c r="T72" s="38">
        <f t="shared" si="35"/>
        <v>9.4985835694050991</v>
      </c>
      <c r="U72" s="44">
        <v>0.57586384179742911</v>
      </c>
      <c r="V72" s="45">
        <f t="shared" si="48"/>
        <v>0.42413615820257089</v>
      </c>
      <c r="W72" s="31">
        <f t="shared" si="44"/>
        <v>187400.71009205186</v>
      </c>
      <c r="X72" s="31">
        <f>W72</f>
        <v>187400.71009205186</v>
      </c>
      <c r="Y72" s="38">
        <f t="shared" si="45"/>
        <v>5.4698908259115573</v>
      </c>
      <c r="Z72" s="37">
        <f t="shared" si="46"/>
        <v>4.0286927434935418</v>
      </c>
    </row>
    <row r="73" spans="1:26" s="2" customFormat="1" ht="13.2">
      <c r="B73" s="2" t="s">
        <v>70</v>
      </c>
      <c r="D73" s="25">
        <f>SUM(D54:D72)</f>
        <v>1586646</v>
      </c>
      <c r="E73" s="25">
        <f>SUM(E54:E72)</f>
        <v>11488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73.291811132144588</v>
      </c>
      <c r="F78" s="49">
        <f>$Y$4</f>
        <v>66.176694199485226</v>
      </c>
      <c r="G78" s="49">
        <f>E78-F78</f>
        <v>7.1151169326593617</v>
      </c>
    </row>
    <row r="79" spans="1:26">
      <c r="C79" t="s">
        <v>85</v>
      </c>
      <c r="D79">
        <v>0</v>
      </c>
      <c r="E79" s="49">
        <f>$N$29</f>
        <v>80.176703300661927</v>
      </c>
      <c r="F79" s="49">
        <f>$Y$29</f>
        <v>70.678720297829898</v>
      </c>
      <c r="G79" s="49">
        <f t="shared" ref="G79:G80" si="50">E79-F79</f>
        <v>9.4979830028320293</v>
      </c>
    </row>
    <row r="80" spans="1:26">
      <c r="C80" t="s">
        <v>86</v>
      </c>
      <c r="D80">
        <v>0</v>
      </c>
      <c r="E80" s="49">
        <f>$N$54</f>
        <v>76.588212307214889</v>
      </c>
      <c r="F80" s="49">
        <f>$Y$54</f>
        <v>67.620077449183057</v>
      </c>
      <c r="G80" s="49">
        <f t="shared" si="50"/>
        <v>8.9681348580318314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741E-850E-1944-80AE-CCB8E6C3F7CA}">
  <dimension ref="A1:Z80"/>
  <sheetViews>
    <sheetView topLeftCell="A48" workbookViewId="0">
      <selection activeCell="D73" sqref="D7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57">
        <v>6462</v>
      </c>
      <c r="E4" s="58">
        <v>35</v>
      </c>
      <c r="F4" s="3">
        <f>E4/D4</f>
        <v>5.4162797895388427E-3</v>
      </c>
      <c r="G4" s="2">
        <v>0.3</v>
      </c>
      <c r="H4" s="18">
        <f>C4*F4/(1+(1-G4)*C4*F4)</f>
        <v>5.3958220920373081E-3</v>
      </c>
      <c r="I4" s="18">
        <f>1-H4</f>
        <v>0.99460417790796274</v>
      </c>
      <c r="J4" s="41">
        <v>100000</v>
      </c>
      <c r="K4" s="20">
        <f>J4*H4</f>
        <v>539.58220920373083</v>
      </c>
      <c r="L4" s="20">
        <f>C4*(J5+G4*K4)</f>
        <v>99622.292453557398</v>
      </c>
      <c r="M4" s="5">
        <f t="shared" ref="M4:M20" si="0">L4+M5</f>
        <v>7258432.5934510659</v>
      </c>
      <c r="N4" s="32">
        <f>M4/J4</f>
        <v>72.584325934510659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99622.292453557398</v>
      </c>
      <c r="T4" s="35">
        <f t="shared" ref="T4:T22" si="3">N4</f>
        <v>72.584325934510659</v>
      </c>
      <c r="U4" s="42">
        <v>0.96680194174873568</v>
      </c>
      <c r="V4" s="43">
        <f>1-U4</f>
        <v>3.3198058251264317E-2</v>
      </c>
      <c r="W4" s="29">
        <f>S4*U4</f>
        <v>96315.025785559716</v>
      </c>
      <c r="X4" s="29">
        <f t="shared" ref="X4:X20" si="4">X5+W4</f>
        <v>6576067.1065987125</v>
      </c>
      <c r="Y4" s="40">
        <f>X4/R4</f>
        <v>65.760671065987125</v>
      </c>
      <c r="Z4" s="36">
        <f>T4-Y4</f>
        <v>6.8236548685235334</v>
      </c>
    </row>
    <row r="5" spans="1:26" s="2" customFormat="1">
      <c r="A5" s="2">
        <v>2</v>
      </c>
      <c r="B5" s="1" t="s">
        <v>35</v>
      </c>
      <c r="C5" s="1">
        <v>4</v>
      </c>
      <c r="D5" s="58">
        <v>31502</v>
      </c>
      <c r="E5" s="58">
        <v>14</v>
      </c>
      <c r="F5" s="3">
        <f t="shared" ref="F5:F22" si="5">E5/D5</f>
        <v>4.4441622754110851E-4</v>
      </c>
      <c r="G5" s="2">
        <v>0.4</v>
      </c>
      <c r="H5" s="3">
        <f t="shared" ref="H5:H21" si="6">C5*F5/(1+(1-G5)*C5*F5)</f>
        <v>1.7757708748208374E-3</v>
      </c>
      <c r="I5" s="3">
        <f t="shared" ref="I5:I22" si="7">1-H5</f>
        <v>0.99822422912517916</v>
      </c>
      <c r="J5" s="5">
        <f>I4*J4</f>
        <v>99460.417790796273</v>
      </c>
      <c r="K5" s="5">
        <f t="shared" ref="K5:K22" si="8">J5*H5</f>
        <v>176.61891311040827</v>
      </c>
      <c r="L5" s="5">
        <f t="shared" ref="L5:L21" si="9">C5*(J6+G5*K5)</f>
        <v>397417.78577172011</v>
      </c>
      <c r="M5" s="5">
        <f t="shared" si="0"/>
        <v>7158810.3009975087</v>
      </c>
      <c r="N5" s="33">
        <f t="shared" ref="N5:N22" si="10">M5/J5</f>
        <v>71.976475265318669</v>
      </c>
      <c r="O5" s="4"/>
      <c r="Q5" s="27" t="s">
        <v>36</v>
      </c>
      <c r="R5" s="29">
        <f t="shared" si="1"/>
        <v>99460.417790796273</v>
      </c>
      <c r="S5" s="29">
        <f t="shared" si="2"/>
        <v>397417.78577172011</v>
      </c>
      <c r="T5" s="35">
        <f t="shared" si="3"/>
        <v>71.976475265318669</v>
      </c>
      <c r="U5" s="42">
        <v>0.96680194174873568</v>
      </c>
      <c r="V5" s="43">
        <f>1-U5</f>
        <v>3.3198058251264317E-2</v>
      </c>
      <c r="W5" s="29">
        <f t="shared" ref="W5:W22" si="11">S5*U5</f>
        <v>384224.28696958208</v>
      </c>
      <c r="X5" s="29">
        <f t="shared" si="4"/>
        <v>6479752.0808131527</v>
      </c>
      <c r="Y5" s="35">
        <f t="shared" ref="Y5:Y22" si="12">X5/R5</f>
        <v>65.149053510337922</v>
      </c>
      <c r="Z5" s="36">
        <f t="shared" ref="Z5:Z22" si="13">T5-Y5</f>
        <v>6.8274217549807474</v>
      </c>
    </row>
    <row r="6" spans="1:26" s="2" customFormat="1">
      <c r="A6" s="2">
        <v>3</v>
      </c>
      <c r="B6" s="1" t="s">
        <v>37</v>
      </c>
      <c r="C6" s="1">
        <v>5</v>
      </c>
      <c r="D6" s="58">
        <v>46657</v>
      </c>
      <c r="E6" s="58">
        <v>17</v>
      </c>
      <c r="F6" s="3">
        <f t="shared" si="5"/>
        <v>3.6436118910345713E-4</v>
      </c>
      <c r="G6" s="2">
        <v>0.5</v>
      </c>
      <c r="H6" s="3">
        <f t="shared" si="6"/>
        <v>1.8201479673229904E-3</v>
      </c>
      <c r="I6" s="3">
        <f t="shared" si="7"/>
        <v>0.99817985203267701</v>
      </c>
      <c r="J6" s="5">
        <f t="shared" ref="J6:J22" si="14">I5*J5</f>
        <v>99283.798877685869</v>
      </c>
      <c r="K6" s="5">
        <f t="shared" si="8"/>
        <v>180.71120471532453</v>
      </c>
      <c r="L6" s="5">
        <f t="shared" si="9"/>
        <v>495967.21637664107</v>
      </c>
      <c r="M6" s="5">
        <f t="shared" si="0"/>
        <v>6761392.5152257886</v>
      </c>
      <c r="N6" s="33">
        <f t="shared" si="10"/>
        <v>68.101670077668814</v>
      </c>
      <c r="O6" s="4"/>
      <c r="Q6" s="27" t="s">
        <v>38</v>
      </c>
      <c r="R6" s="29">
        <f t="shared" si="1"/>
        <v>99283.798877685869</v>
      </c>
      <c r="S6" s="29">
        <f t="shared" si="2"/>
        <v>495967.21637664107</v>
      </c>
      <c r="T6" s="35">
        <f t="shared" si="3"/>
        <v>68.101670077668814</v>
      </c>
      <c r="U6" s="42">
        <v>0.96680194174873568</v>
      </c>
      <c r="V6" s="43">
        <f>1-U6</f>
        <v>3.3198058251264317E-2</v>
      </c>
      <c r="W6" s="29">
        <f t="shared" si="11"/>
        <v>479502.06783665193</v>
      </c>
      <c r="X6" s="29">
        <f t="shared" si="4"/>
        <v>6095527.7938435711</v>
      </c>
      <c r="Y6" s="35">
        <f t="shared" si="12"/>
        <v>61.394989542584341</v>
      </c>
      <c r="Z6" s="36">
        <f t="shared" si="13"/>
        <v>6.7066805350844731</v>
      </c>
    </row>
    <row r="7" spans="1:26" s="2" customFormat="1">
      <c r="A7" s="2">
        <v>4</v>
      </c>
      <c r="B7" s="1" t="s">
        <v>39</v>
      </c>
      <c r="C7" s="1">
        <v>5</v>
      </c>
      <c r="D7" s="58">
        <v>47989</v>
      </c>
      <c r="E7" s="58">
        <v>26</v>
      </c>
      <c r="F7" s="3">
        <f t="shared" si="5"/>
        <v>5.4179082706453567E-4</v>
      </c>
      <c r="G7" s="2">
        <v>0.5</v>
      </c>
      <c r="H7" s="3">
        <f t="shared" si="6"/>
        <v>2.7052898822158412E-3</v>
      </c>
      <c r="I7" s="3">
        <f t="shared" si="7"/>
        <v>0.99729471011778414</v>
      </c>
      <c r="J7" s="5">
        <f t="shared" si="14"/>
        <v>99103.087672970549</v>
      </c>
      <c r="K7" s="5">
        <f t="shared" si="8"/>
        <v>268.10258037803669</v>
      </c>
      <c r="L7" s="5">
        <f t="shared" si="9"/>
        <v>494845.18191390764</v>
      </c>
      <c r="M7" s="5">
        <f t="shared" si="0"/>
        <v>6265425.2988491477</v>
      </c>
      <c r="N7" s="33">
        <f t="shared" si="10"/>
        <v>63.221292554722133</v>
      </c>
      <c r="O7" s="4"/>
      <c r="Q7" s="27" t="s">
        <v>40</v>
      </c>
      <c r="R7" s="29">
        <f t="shared" si="1"/>
        <v>99103.087672970549</v>
      </c>
      <c r="S7" s="29">
        <f t="shared" si="2"/>
        <v>494845.18191390764</v>
      </c>
      <c r="T7" s="35">
        <f t="shared" si="3"/>
        <v>63.221292554722133</v>
      </c>
      <c r="U7" s="42">
        <v>0.96680194174873568</v>
      </c>
      <c r="V7" s="43">
        <f>1-U7</f>
        <v>3.3198058251264317E-2</v>
      </c>
      <c r="W7" s="29">
        <f t="shared" si="11"/>
        <v>478417.28273937223</v>
      </c>
      <c r="X7" s="29">
        <f t="shared" si="4"/>
        <v>5616025.7260069195</v>
      </c>
      <c r="Y7" s="35">
        <f t="shared" si="12"/>
        <v>56.668524239519115</v>
      </c>
      <c r="Z7" s="36">
        <f t="shared" si="13"/>
        <v>6.5527683152030178</v>
      </c>
    </row>
    <row r="8" spans="1:26" s="2" customFormat="1">
      <c r="A8" s="2">
        <v>5</v>
      </c>
      <c r="B8" s="1" t="s">
        <v>41</v>
      </c>
      <c r="C8" s="1">
        <v>5</v>
      </c>
      <c r="D8" s="58">
        <v>50840</v>
      </c>
      <c r="E8" s="58">
        <v>68</v>
      </c>
      <c r="F8" s="3">
        <f t="shared" si="5"/>
        <v>1.3375295043273013E-3</v>
      </c>
      <c r="G8" s="2">
        <v>0.5</v>
      </c>
      <c r="H8" s="3">
        <f t="shared" si="6"/>
        <v>6.6653597333856101E-3</v>
      </c>
      <c r="I8" s="3">
        <f t="shared" si="7"/>
        <v>0.99333464026661444</v>
      </c>
      <c r="J8" s="5">
        <f t="shared" si="14"/>
        <v>98834.985092592513</v>
      </c>
      <c r="K8" s="5">
        <f t="shared" si="8"/>
        <v>658.77072988593318</v>
      </c>
      <c r="L8" s="5">
        <f t="shared" si="9"/>
        <v>492527.99863824772</v>
      </c>
      <c r="M8" s="5">
        <f t="shared" si="0"/>
        <v>5770580.1169352401</v>
      </c>
      <c r="N8" s="33">
        <f t="shared" si="10"/>
        <v>58.38600685303016</v>
      </c>
      <c r="O8" s="4"/>
      <c r="Q8" s="27" t="s">
        <v>42</v>
      </c>
      <c r="R8" s="29">
        <f t="shared" si="1"/>
        <v>98834.985092592513</v>
      </c>
      <c r="S8" s="29">
        <f t="shared" si="2"/>
        <v>492527.99863824772</v>
      </c>
      <c r="T8" s="35">
        <f t="shared" si="3"/>
        <v>58.38600685303016</v>
      </c>
      <c r="U8" s="42">
        <v>0.96680194174873568</v>
      </c>
      <c r="V8" s="43">
        <f>1-U8</f>
        <v>3.3198058251264317E-2</v>
      </c>
      <c r="W8" s="29">
        <f t="shared" si="11"/>
        <v>476177.02544907655</v>
      </c>
      <c r="X8" s="29">
        <f t="shared" si="4"/>
        <v>5137608.4432675475</v>
      </c>
      <c r="Y8" s="35">
        <f t="shared" si="12"/>
        <v>51.981678739106734</v>
      </c>
      <c r="Z8" s="36">
        <f t="shared" si="13"/>
        <v>6.4043281139234267</v>
      </c>
    </row>
    <row r="9" spans="1:26" s="2" customFormat="1">
      <c r="A9" s="2">
        <v>6</v>
      </c>
      <c r="B9" s="1" t="s">
        <v>43</v>
      </c>
      <c r="C9" s="1">
        <v>5</v>
      </c>
      <c r="D9" s="58">
        <v>55756</v>
      </c>
      <c r="E9" s="58">
        <v>92</v>
      </c>
      <c r="F9" s="3">
        <f t="shared" si="5"/>
        <v>1.6500466317526364E-3</v>
      </c>
      <c r="G9" s="2">
        <v>0.5</v>
      </c>
      <c r="H9" s="3">
        <f t="shared" si="6"/>
        <v>8.2163397992355228E-3</v>
      </c>
      <c r="I9" s="3">
        <f t="shared" si="7"/>
        <v>0.99178366020076447</v>
      </c>
      <c r="J9" s="5">
        <f t="shared" si="14"/>
        <v>98176.214362706582</v>
      </c>
      <c r="K9" s="5">
        <f t="shared" si="8"/>
        <v>806.64913740658426</v>
      </c>
      <c r="L9" s="5">
        <f t="shared" si="9"/>
        <v>488864.44897001644</v>
      </c>
      <c r="M9" s="5">
        <f t="shared" si="0"/>
        <v>5278052.118296992</v>
      </c>
      <c r="N9" s="33">
        <f t="shared" si="10"/>
        <v>53.761006701659134</v>
      </c>
      <c r="O9" s="4"/>
      <c r="Q9" s="27" t="s">
        <v>44</v>
      </c>
      <c r="R9" s="29">
        <f t="shared" si="1"/>
        <v>98176.214362706582</v>
      </c>
      <c r="S9" s="29">
        <f t="shared" si="2"/>
        <v>488864.44897001644</v>
      </c>
      <c r="T9" s="35">
        <f t="shared" si="3"/>
        <v>53.761006701659134</v>
      </c>
      <c r="U9" s="42">
        <v>0.9555940589531835</v>
      </c>
      <c r="V9" s="43">
        <f t="shared" ref="V9:V22" si="15">1-U9</f>
        <v>4.4405941046816499E-2</v>
      </c>
      <c r="W9" s="29">
        <f t="shared" si="11"/>
        <v>467155.96306916943</v>
      </c>
      <c r="X9" s="29">
        <f t="shared" si="4"/>
        <v>4661431.4178184709</v>
      </c>
      <c r="Y9" s="35">
        <f t="shared" si="12"/>
        <v>47.480252198328515</v>
      </c>
      <c r="Z9" s="36">
        <f t="shared" si="13"/>
        <v>6.2807545033306198</v>
      </c>
    </row>
    <row r="10" spans="1:26" s="2" customFormat="1">
      <c r="A10" s="2">
        <v>7</v>
      </c>
      <c r="B10" s="1" t="s">
        <v>45</v>
      </c>
      <c r="C10" s="1">
        <v>5</v>
      </c>
      <c r="D10" s="58">
        <v>61024</v>
      </c>
      <c r="E10" s="58">
        <v>151</v>
      </c>
      <c r="F10" s="3">
        <f t="shared" si="5"/>
        <v>2.4744362873623492E-3</v>
      </c>
      <c r="G10" s="2">
        <v>0.5</v>
      </c>
      <c r="H10" s="3">
        <f t="shared" si="6"/>
        <v>1.2296116544384094E-2</v>
      </c>
      <c r="I10" s="3">
        <f t="shared" si="7"/>
        <v>0.98770388345561588</v>
      </c>
      <c r="J10" s="5">
        <f t="shared" si="14"/>
        <v>97369.565225300001</v>
      </c>
      <c r="K10" s="5">
        <f t="shared" si="8"/>
        <v>1197.2675218862976</v>
      </c>
      <c r="L10" s="5">
        <f t="shared" si="9"/>
        <v>483854.65732178424</v>
      </c>
      <c r="M10" s="5">
        <f t="shared" si="0"/>
        <v>4789187.6693269759</v>
      </c>
      <c r="N10" s="33">
        <f t="shared" si="10"/>
        <v>49.185673760023924</v>
      </c>
      <c r="O10" s="4"/>
      <c r="Q10" s="27" t="s">
        <v>46</v>
      </c>
      <c r="R10" s="29">
        <f t="shared" si="1"/>
        <v>97369.565225300001</v>
      </c>
      <c r="S10" s="29">
        <f t="shared" si="2"/>
        <v>483854.65732178424</v>
      </c>
      <c r="T10" s="35">
        <f t="shared" si="3"/>
        <v>49.185673760023924</v>
      </c>
      <c r="U10" s="42">
        <v>0.96363095511775332</v>
      </c>
      <c r="V10" s="43">
        <f t="shared" si="15"/>
        <v>3.6369044882246682E-2</v>
      </c>
      <c r="W10" s="29">
        <f t="shared" si="11"/>
        <v>466257.32557316415</v>
      </c>
      <c r="X10" s="29">
        <f t="shared" si="4"/>
        <v>4194275.4547493015</v>
      </c>
      <c r="Y10" s="35">
        <f t="shared" si="12"/>
        <v>43.075836325697004</v>
      </c>
      <c r="Z10" s="36">
        <f t="shared" si="13"/>
        <v>6.1098374343269199</v>
      </c>
    </row>
    <row r="11" spans="1:26" s="2" customFormat="1">
      <c r="A11" s="2">
        <v>8</v>
      </c>
      <c r="B11" s="1" t="s">
        <v>47</v>
      </c>
      <c r="C11" s="1">
        <v>5</v>
      </c>
      <c r="D11" s="58">
        <v>56908</v>
      </c>
      <c r="E11" s="58">
        <v>172</v>
      </c>
      <c r="F11" s="3">
        <f t="shared" si="5"/>
        <v>3.0224221550572855E-3</v>
      </c>
      <c r="G11" s="2">
        <v>0.5</v>
      </c>
      <c r="H11" s="3">
        <f t="shared" si="6"/>
        <v>1.4998779169137395E-2</v>
      </c>
      <c r="I11" s="3">
        <f t="shared" si="7"/>
        <v>0.98500122083086261</v>
      </c>
      <c r="J11" s="5">
        <f t="shared" si="14"/>
        <v>96172.2977034137</v>
      </c>
      <c r="K11" s="5">
        <f t="shared" si="8"/>
        <v>1442.4670554420416</v>
      </c>
      <c r="L11" s="5">
        <f t="shared" si="9"/>
        <v>477255.32087846339</v>
      </c>
      <c r="M11" s="5">
        <f t="shared" si="0"/>
        <v>4305333.0120051913</v>
      </c>
      <c r="N11" s="33">
        <f t="shared" si="10"/>
        <v>44.766872735872781</v>
      </c>
      <c r="O11" s="4"/>
      <c r="Q11" s="27" t="s">
        <v>48</v>
      </c>
      <c r="R11" s="29">
        <f t="shared" si="1"/>
        <v>96172.2977034137</v>
      </c>
      <c r="S11" s="29">
        <f t="shared" si="2"/>
        <v>477255.32087846339</v>
      </c>
      <c r="T11" s="35">
        <f t="shared" si="3"/>
        <v>44.766872735872781</v>
      </c>
      <c r="U11" s="42">
        <v>0.96005435016735896</v>
      </c>
      <c r="V11" s="43">
        <f t="shared" si="15"/>
        <v>3.9945649832641039E-2</v>
      </c>
      <c r="W11" s="29">
        <f t="shared" si="11"/>
        <v>458191.04694988753</v>
      </c>
      <c r="X11" s="29">
        <f t="shared" si="4"/>
        <v>3728018.1291761375</v>
      </c>
      <c r="Y11" s="35">
        <f t="shared" si="12"/>
        <v>38.763949892026019</v>
      </c>
      <c r="Z11" s="36">
        <f t="shared" si="13"/>
        <v>6.0029228438467612</v>
      </c>
    </row>
    <row r="12" spans="1:26" s="2" customFormat="1">
      <c r="A12" s="2">
        <v>9</v>
      </c>
      <c r="B12" s="1" t="s">
        <v>49</v>
      </c>
      <c r="C12" s="1">
        <v>5</v>
      </c>
      <c r="D12" s="58">
        <v>59248</v>
      </c>
      <c r="E12" s="58">
        <v>239</v>
      </c>
      <c r="F12" s="3">
        <f t="shared" si="5"/>
        <v>4.0338914393734807E-3</v>
      </c>
      <c r="G12" s="2">
        <v>0.5</v>
      </c>
      <c r="H12" s="3">
        <f t="shared" si="6"/>
        <v>1.9968084484213514E-2</v>
      </c>
      <c r="I12" s="3">
        <f t="shared" si="7"/>
        <v>0.9800319155157865</v>
      </c>
      <c r="J12" s="5">
        <f t="shared" si="14"/>
        <v>94729.830647971656</v>
      </c>
      <c r="K12" s="5">
        <f t="shared" si="8"/>
        <v>1891.5732615539366</v>
      </c>
      <c r="L12" s="5">
        <f t="shared" si="9"/>
        <v>468920.2200859735</v>
      </c>
      <c r="M12" s="5">
        <f t="shared" si="0"/>
        <v>3828077.6911267275</v>
      </c>
      <c r="N12" s="33">
        <f t="shared" si="10"/>
        <v>40.410477512119293</v>
      </c>
      <c r="O12" s="4"/>
      <c r="Q12" s="27" t="s">
        <v>50</v>
      </c>
      <c r="R12" s="29">
        <f t="shared" si="1"/>
        <v>94729.830647971656</v>
      </c>
      <c r="S12" s="29">
        <f t="shared" si="2"/>
        <v>468920.2200859735</v>
      </c>
      <c r="T12" s="35">
        <f t="shared" si="3"/>
        <v>40.410477512119293</v>
      </c>
      <c r="U12" s="42">
        <v>0.94127750867207383</v>
      </c>
      <c r="V12" s="43">
        <f t="shared" si="15"/>
        <v>5.8722491327926174E-2</v>
      </c>
      <c r="W12" s="29">
        <f t="shared" si="11"/>
        <v>441384.05652848567</v>
      </c>
      <c r="X12" s="29">
        <f t="shared" si="4"/>
        <v>3269827.0822262499</v>
      </c>
      <c r="Y12" s="35">
        <f t="shared" si="12"/>
        <v>34.51739605000828</v>
      </c>
      <c r="Z12" s="36">
        <f t="shared" si="13"/>
        <v>5.893081462111013</v>
      </c>
    </row>
    <row r="13" spans="1:26" s="2" customFormat="1">
      <c r="A13" s="2">
        <v>10</v>
      </c>
      <c r="B13" s="1" t="s">
        <v>51</v>
      </c>
      <c r="C13" s="1">
        <v>5</v>
      </c>
      <c r="D13" s="58">
        <v>65285</v>
      </c>
      <c r="E13" s="58">
        <v>415</v>
      </c>
      <c r="F13" s="3">
        <f t="shared" si="5"/>
        <v>6.3567435092287666E-3</v>
      </c>
      <c r="G13" s="2">
        <v>0.5</v>
      </c>
      <c r="H13" s="3">
        <f t="shared" si="6"/>
        <v>3.1286516642165182E-2</v>
      </c>
      <c r="I13" s="3">
        <f t="shared" si="7"/>
        <v>0.9687134833578348</v>
      </c>
      <c r="J13" s="5">
        <f t="shared" si="14"/>
        <v>92838.257386417725</v>
      </c>
      <c r="K13" s="5">
        <f t="shared" si="8"/>
        <v>2904.585684749773</v>
      </c>
      <c r="L13" s="5">
        <f t="shared" si="9"/>
        <v>456929.82272021414</v>
      </c>
      <c r="M13" s="5">
        <f t="shared" si="0"/>
        <v>3359157.4710407541</v>
      </c>
      <c r="N13" s="33">
        <f t="shared" si="10"/>
        <v>36.182900946309665</v>
      </c>
      <c r="O13" s="4"/>
      <c r="Q13" s="27" t="s">
        <v>52</v>
      </c>
      <c r="R13" s="29">
        <f t="shared" si="1"/>
        <v>92838.257386417725</v>
      </c>
      <c r="S13" s="29">
        <f t="shared" si="2"/>
        <v>456929.82272021414</v>
      </c>
      <c r="T13" s="35">
        <f t="shared" si="3"/>
        <v>36.182900946309665</v>
      </c>
      <c r="U13" s="42">
        <v>0.95386474178345915</v>
      </c>
      <c r="V13" s="43">
        <f t="shared" si="15"/>
        <v>4.6135258216540853E-2</v>
      </c>
      <c r="W13" s="29">
        <f t="shared" si="11"/>
        <v>435849.24736217881</v>
      </c>
      <c r="X13" s="29">
        <f t="shared" si="4"/>
        <v>2828443.025697764</v>
      </c>
      <c r="Y13" s="35">
        <f t="shared" si="12"/>
        <v>30.466351968725842</v>
      </c>
      <c r="Z13" s="36">
        <f t="shared" si="13"/>
        <v>5.7165489775838232</v>
      </c>
    </row>
    <row r="14" spans="1:26" s="2" customFormat="1">
      <c r="A14" s="2">
        <v>11</v>
      </c>
      <c r="B14" s="1" t="s">
        <v>53</v>
      </c>
      <c r="C14" s="1">
        <v>5</v>
      </c>
      <c r="D14" s="58">
        <v>66879</v>
      </c>
      <c r="E14" s="58">
        <v>496</v>
      </c>
      <c r="F14" s="3">
        <f t="shared" si="5"/>
        <v>7.4163788334155713E-3</v>
      </c>
      <c r="G14" s="2">
        <v>0.5</v>
      </c>
      <c r="H14" s="3">
        <f t="shared" si="6"/>
        <v>3.6406876201940719E-2</v>
      </c>
      <c r="I14" s="3">
        <f t="shared" si="7"/>
        <v>0.96359312379805928</v>
      </c>
      <c r="J14" s="5">
        <f t="shared" si="14"/>
        <v>89933.671701667947</v>
      </c>
      <c r="K14" s="5">
        <f t="shared" si="8"/>
        <v>3274.2040520286041</v>
      </c>
      <c r="L14" s="5">
        <f t="shared" si="9"/>
        <v>441482.84837826819</v>
      </c>
      <c r="M14" s="5">
        <f t="shared" si="0"/>
        <v>2902227.6483205399</v>
      </c>
      <c r="N14" s="33">
        <f t="shared" si="10"/>
        <v>32.270756807838794</v>
      </c>
      <c r="O14" s="4"/>
      <c r="Q14" s="27" t="s">
        <v>54</v>
      </c>
      <c r="R14" s="29">
        <f t="shared" si="1"/>
        <v>89933.671701667947</v>
      </c>
      <c r="S14" s="29">
        <f t="shared" si="2"/>
        <v>441482.84837826819</v>
      </c>
      <c r="T14" s="35">
        <f t="shared" si="3"/>
        <v>32.270756807838794</v>
      </c>
      <c r="U14" s="42">
        <v>0.94210046609890041</v>
      </c>
      <c r="V14" s="43">
        <f t="shared" si="15"/>
        <v>5.7899533901099587E-2</v>
      </c>
      <c r="W14" s="29">
        <f t="shared" si="11"/>
        <v>415921.19723183662</v>
      </c>
      <c r="X14" s="29">
        <f t="shared" si="4"/>
        <v>2392593.7783355853</v>
      </c>
      <c r="Y14" s="35">
        <f t="shared" si="12"/>
        <v>26.603981946521721</v>
      </c>
      <c r="Z14" s="36">
        <f t="shared" si="13"/>
        <v>5.666774861317073</v>
      </c>
    </row>
    <row r="15" spans="1:26" s="2" customFormat="1">
      <c r="A15" s="2">
        <v>12</v>
      </c>
      <c r="B15" s="1" t="s">
        <v>55</v>
      </c>
      <c r="C15" s="1">
        <v>5</v>
      </c>
      <c r="D15" s="58">
        <v>63285</v>
      </c>
      <c r="E15" s="58">
        <v>539</v>
      </c>
      <c r="F15" s="3">
        <f t="shared" si="5"/>
        <v>8.5170261515366986E-3</v>
      </c>
      <c r="G15" s="2">
        <v>0.5</v>
      </c>
      <c r="H15" s="3">
        <f t="shared" si="6"/>
        <v>4.1697288515839544E-2</v>
      </c>
      <c r="I15" s="3">
        <f t="shared" si="7"/>
        <v>0.95830271148416046</v>
      </c>
      <c r="J15" s="5">
        <f t="shared" si="14"/>
        <v>86659.467649639337</v>
      </c>
      <c r="K15" s="5">
        <f t="shared" si="8"/>
        <v>3613.4648252160746</v>
      </c>
      <c r="L15" s="5">
        <f t="shared" si="9"/>
        <v>424263.67618515651</v>
      </c>
      <c r="M15" s="5">
        <f t="shared" si="0"/>
        <v>2460744.7999422718</v>
      </c>
      <c r="N15" s="33">
        <f t="shared" si="10"/>
        <v>28.395567924453008</v>
      </c>
      <c r="O15" s="4"/>
      <c r="Q15" s="27" t="s">
        <v>56</v>
      </c>
      <c r="R15" s="29">
        <f t="shared" si="1"/>
        <v>86659.467649639337</v>
      </c>
      <c r="S15" s="29">
        <f t="shared" si="2"/>
        <v>424263.67618515651</v>
      </c>
      <c r="T15" s="35">
        <f t="shared" si="3"/>
        <v>28.395567924453008</v>
      </c>
      <c r="U15" s="42">
        <v>0.91645683631107144</v>
      </c>
      <c r="V15" s="43">
        <f t="shared" si="15"/>
        <v>8.3543163688928557E-2</v>
      </c>
      <c r="W15" s="29">
        <f t="shared" si="11"/>
        <v>388819.34643835342</v>
      </c>
      <c r="X15" s="29">
        <f t="shared" si="4"/>
        <v>1976672.5811037489</v>
      </c>
      <c r="Y15" s="35">
        <f t="shared" si="12"/>
        <v>22.809655248464654</v>
      </c>
      <c r="Z15" s="36">
        <f t="shared" si="13"/>
        <v>5.5859126759883537</v>
      </c>
    </row>
    <row r="16" spans="1:26" s="2" customFormat="1">
      <c r="A16" s="2">
        <v>13</v>
      </c>
      <c r="B16" s="1" t="s">
        <v>57</v>
      </c>
      <c r="C16" s="1">
        <v>5</v>
      </c>
      <c r="D16" s="58">
        <v>51924</v>
      </c>
      <c r="E16" s="58">
        <v>624</v>
      </c>
      <c r="F16" s="3">
        <f t="shared" si="5"/>
        <v>1.2017564132193206E-2</v>
      </c>
      <c r="G16" s="2">
        <v>0.5</v>
      </c>
      <c r="H16" s="3">
        <f t="shared" si="6"/>
        <v>5.8335203051379854E-2</v>
      </c>
      <c r="I16" s="3">
        <f t="shared" si="7"/>
        <v>0.94166479694862015</v>
      </c>
      <c r="J16" s="5">
        <f t="shared" si="14"/>
        <v>83046.002824423267</v>
      </c>
      <c r="K16" s="5">
        <f t="shared" si="8"/>
        <v>4844.505437368196</v>
      </c>
      <c r="L16" s="5">
        <f t="shared" si="9"/>
        <v>403118.75052869588</v>
      </c>
      <c r="M16" s="5">
        <f t="shared" si="0"/>
        <v>2036481.1237571151</v>
      </c>
      <c r="N16" s="33">
        <f t="shared" si="10"/>
        <v>24.52232563272991</v>
      </c>
      <c r="O16" s="4"/>
      <c r="Q16" s="27" t="s">
        <v>58</v>
      </c>
      <c r="R16" s="29">
        <f t="shared" si="1"/>
        <v>83046.002824423267</v>
      </c>
      <c r="S16" s="29">
        <f t="shared" si="2"/>
        <v>403118.75052869588</v>
      </c>
      <c r="T16" s="35">
        <f t="shared" si="3"/>
        <v>24.52232563272991</v>
      </c>
      <c r="U16" s="42">
        <v>0.8859396016463057</v>
      </c>
      <c r="V16" s="43">
        <f t="shared" si="15"/>
        <v>0.1140603983536943</v>
      </c>
      <c r="W16" s="29">
        <f t="shared" si="11"/>
        <v>357138.86525954929</v>
      </c>
      <c r="X16" s="29">
        <f t="shared" si="4"/>
        <v>1587853.2346653955</v>
      </c>
      <c r="Y16" s="35">
        <f t="shared" si="12"/>
        <v>19.12016449512268</v>
      </c>
      <c r="Z16" s="36">
        <f t="shared" si="13"/>
        <v>5.40216113760723</v>
      </c>
    </row>
    <row r="17" spans="1:26" s="2" customFormat="1">
      <c r="A17" s="2">
        <v>14</v>
      </c>
      <c r="B17" s="1" t="s">
        <v>59</v>
      </c>
      <c r="C17" s="1">
        <v>5</v>
      </c>
      <c r="D17" s="58">
        <v>40181</v>
      </c>
      <c r="E17" s="58">
        <v>677</v>
      </c>
      <c r="F17" s="3">
        <f t="shared" si="5"/>
        <v>1.684875936387845E-2</v>
      </c>
      <c r="G17" s="2">
        <v>0.5</v>
      </c>
      <c r="H17" s="3">
        <f t="shared" si="6"/>
        <v>8.0838716610744266E-2</v>
      </c>
      <c r="I17" s="3">
        <f t="shared" si="7"/>
        <v>0.91916128338925573</v>
      </c>
      <c r="J17" s="5">
        <f t="shared" si="14"/>
        <v>78201.497387055075</v>
      </c>
      <c r="K17" s="5">
        <f t="shared" si="8"/>
        <v>6321.7086858080038</v>
      </c>
      <c r="L17" s="5">
        <f t="shared" si="9"/>
        <v>375203.21522075537</v>
      </c>
      <c r="M17" s="5">
        <f t="shared" si="0"/>
        <v>1633362.3732284191</v>
      </c>
      <c r="N17" s="33">
        <f t="shared" si="10"/>
        <v>20.886586929968356</v>
      </c>
      <c r="O17" s="4"/>
      <c r="Q17" s="27" t="s">
        <v>60</v>
      </c>
      <c r="R17" s="29">
        <f t="shared" si="1"/>
        <v>78201.497387055075</v>
      </c>
      <c r="S17" s="29">
        <f t="shared" si="2"/>
        <v>375203.21522075537</v>
      </c>
      <c r="T17" s="35">
        <f t="shared" si="3"/>
        <v>20.886586929968356</v>
      </c>
      <c r="U17" s="42">
        <v>0.85631920960893304</v>
      </c>
      <c r="V17" s="43">
        <f t="shared" si="15"/>
        <v>0.14368079039106696</v>
      </c>
      <c r="W17" s="29">
        <f t="shared" si="11"/>
        <v>321293.72070056765</v>
      </c>
      <c r="X17" s="29">
        <f t="shared" si="4"/>
        <v>1230714.3694058461</v>
      </c>
      <c r="Y17" s="35">
        <f t="shared" si="12"/>
        <v>15.737734065557291</v>
      </c>
      <c r="Z17" s="36">
        <f t="shared" si="13"/>
        <v>5.1488528644110652</v>
      </c>
    </row>
    <row r="18" spans="1:26" s="2" customFormat="1">
      <c r="A18" s="2">
        <v>15</v>
      </c>
      <c r="B18" s="1" t="s">
        <v>61</v>
      </c>
      <c r="C18" s="1">
        <v>5</v>
      </c>
      <c r="D18" s="58">
        <v>29449</v>
      </c>
      <c r="E18" s="58">
        <v>702</v>
      </c>
      <c r="F18" s="3">
        <f t="shared" si="5"/>
        <v>2.3837821318211144E-2</v>
      </c>
      <c r="G18" s="2">
        <v>0.5</v>
      </c>
      <c r="H18" s="3">
        <f t="shared" si="6"/>
        <v>0.11248557877195232</v>
      </c>
      <c r="I18" s="3">
        <f t="shared" si="7"/>
        <v>0.88751442122804769</v>
      </c>
      <c r="J18" s="5">
        <f t="shared" si="14"/>
        <v>71879.788701247075</v>
      </c>
      <c r="K18" s="5">
        <f t="shared" si="8"/>
        <v>8085.4396340654166</v>
      </c>
      <c r="L18" s="5">
        <f t="shared" si="9"/>
        <v>339185.34442107187</v>
      </c>
      <c r="M18" s="5">
        <f t="shared" si="0"/>
        <v>1258159.1580076637</v>
      </c>
      <c r="N18" s="33">
        <f t="shared" si="10"/>
        <v>17.50365687964015</v>
      </c>
      <c r="O18" s="4"/>
      <c r="Q18" s="27" t="s">
        <v>62</v>
      </c>
      <c r="R18" s="29">
        <f t="shared" si="1"/>
        <v>71879.788701247075</v>
      </c>
      <c r="S18" s="29">
        <f t="shared" si="2"/>
        <v>339185.34442107187</v>
      </c>
      <c r="T18" s="35">
        <f t="shared" si="3"/>
        <v>17.50365687964015</v>
      </c>
      <c r="U18" s="42">
        <v>0.77613843304153718</v>
      </c>
      <c r="V18" s="43">
        <f t="shared" si="15"/>
        <v>0.22386156695846282</v>
      </c>
      <c r="W18" s="29">
        <f t="shared" si="11"/>
        <v>263254.78172962484</v>
      </c>
      <c r="X18" s="29">
        <f t="shared" si="4"/>
        <v>909420.64870527852</v>
      </c>
      <c r="Y18" s="35">
        <f t="shared" si="12"/>
        <v>12.651966083054173</v>
      </c>
      <c r="Z18" s="36">
        <f t="shared" si="13"/>
        <v>4.8516907965859772</v>
      </c>
    </row>
    <row r="19" spans="1:26" s="2" customFormat="1">
      <c r="A19" s="2">
        <v>16</v>
      </c>
      <c r="B19" s="1" t="s">
        <v>63</v>
      </c>
      <c r="C19" s="1">
        <v>5</v>
      </c>
      <c r="D19" s="58">
        <v>20949</v>
      </c>
      <c r="E19" s="58">
        <v>678</v>
      </c>
      <c r="F19" s="3">
        <f t="shared" si="5"/>
        <v>3.2364313332378637E-2</v>
      </c>
      <c r="G19" s="2">
        <v>0.5</v>
      </c>
      <c r="H19" s="3">
        <f t="shared" si="6"/>
        <v>0.14970853206147325</v>
      </c>
      <c r="I19" s="3">
        <f t="shared" si="7"/>
        <v>0.85029146793852672</v>
      </c>
      <c r="J19" s="5">
        <f t="shared" si="14"/>
        <v>63794.349067181662</v>
      </c>
      <c r="K19" s="5">
        <f t="shared" si="8"/>
        <v>9550.5583526649825</v>
      </c>
      <c r="L19" s="5">
        <f t="shared" si="9"/>
        <v>295095.34945424582</v>
      </c>
      <c r="M19" s="5">
        <f t="shared" si="0"/>
        <v>918973.81358659174</v>
      </c>
      <c r="N19" s="33">
        <f t="shared" si="10"/>
        <v>14.405254180410601</v>
      </c>
      <c r="O19" s="4"/>
      <c r="Q19" s="27" t="s">
        <v>64</v>
      </c>
      <c r="R19" s="29">
        <f t="shared" si="1"/>
        <v>63794.349067181662</v>
      </c>
      <c r="S19" s="29">
        <f t="shared" si="2"/>
        <v>295095.34945424582</v>
      </c>
      <c r="T19" s="35">
        <f t="shared" si="3"/>
        <v>14.405254180410601</v>
      </c>
      <c r="U19" s="42">
        <v>0.73716277889453141</v>
      </c>
      <c r="V19" s="43">
        <f t="shared" si="15"/>
        <v>0.26283722110546859</v>
      </c>
      <c r="W19" s="29">
        <f t="shared" si="11"/>
        <v>217533.30784254469</v>
      </c>
      <c r="X19" s="29">
        <f t="shared" si="4"/>
        <v>646165.86697565368</v>
      </c>
      <c r="Y19" s="35">
        <f t="shared" si="12"/>
        <v>10.128888787550416</v>
      </c>
      <c r="Z19" s="36">
        <f t="shared" si="13"/>
        <v>4.2763653928601855</v>
      </c>
    </row>
    <row r="20" spans="1:26" s="2" customFormat="1">
      <c r="A20" s="2">
        <v>17</v>
      </c>
      <c r="B20" s="1" t="s">
        <v>65</v>
      </c>
      <c r="C20" s="1">
        <v>5</v>
      </c>
      <c r="D20" s="58">
        <v>11896</v>
      </c>
      <c r="E20" s="58">
        <v>651</v>
      </c>
      <c r="F20" s="3">
        <f t="shared" si="5"/>
        <v>5.4724277067921989E-2</v>
      </c>
      <c r="G20" s="2">
        <v>0.5</v>
      </c>
      <c r="H20" s="3">
        <f t="shared" si="6"/>
        <v>0.24069212851702593</v>
      </c>
      <c r="I20" s="3">
        <f t="shared" si="7"/>
        <v>0.75930787148297407</v>
      </c>
      <c r="J20" s="5">
        <f t="shared" si="14"/>
        <v>54243.790714516676</v>
      </c>
      <c r="K20" s="5">
        <f t="shared" si="8"/>
        <v>13056.053445909105</v>
      </c>
      <c r="L20" s="5">
        <f t="shared" si="9"/>
        <v>238578.8199578106</v>
      </c>
      <c r="M20" s="5">
        <f t="shared" si="0"/>
        <v>623878.46413234586</v>
      </c>
      <c r="N20" s="33">
        <f t="shared" si="10"/>
        <v>11.501380267020757</v>
      </c>
      <c r="O20" s="4"/>
      <c r="Q20" s="27" t="s">
        <v>66</v>
      </c>
      <c r="R20" s="29">
        <f t="shared" si="1"/>
        <v>54243.790714516676</v>
      </c>
      <c r="S20" s="29">
        <f t="shared" si="2"/>
        <v>238578.8199578106</v>
      </c>
      <c r="T20" s="35">
        <f t="shared" si="3"/>
        <v>11.501380267020757</v>
      </c>
      <c r="U20" s="42">
        <v>0.7271372759570951</v>
      </c>
      <c r="V20" s="43">
        <f t="shared" si="15"/>
        <v>0.2728627240429049</v>
      </c>
      <c r="W20" s="29">
        <f t="shared" si="11"/>
        <v>173479.55324518064</v>
      </c>
      <c r="X20" s="29">
        <f t="shared" si="4"/>
        <v>428632.55913310894</v>
      </c>
      <c r="Y20" s="35">
        <f t="shared" si="12"/>
        <v>7.9019654321171675</v>
      </c>
      <c r="Z20" s="36">
        <f t="shared" si="13"/>
        <v>3.5994148349035893</v>
      </c>
    </row>
    <row r="21" spans="1:26" s="2" customFormat="1">
      <c r="A21" s="2">
        <v>18</v>
      </c>
      <c r="B21" s="1" t="s">
        <v>67</v>
      </c>
      <c r="C21" s="1">
        <v>5</v>
      </c>
      <c r="D21" s="58">
        <v>6369</v>
      </c>
      <c r="E21" s="58">
        <v>567</v>
      </c>
      <c r="F21" s="3">
        <f t="shared" si="5"/>
        <v>8.9024964672633072E-2</v>
      </c>
      <c r="G21" s="2">
        <v>0.5</v>
      </c>
      <c r="H21" s="3">
        <f t="shared" si="6"/>
        <v>0.36409169716817569</v>
      </c>
      <c r="I21" s="3">
        <f t="shared" si="7"/>
        <v>0.63590830283182431</v>
      </c>
      <c r="J21" s="5">
        <f t="shared" si="14"/>
        <v>41187.737268607569</v>
      </c>
      <c r="K21" s="5">
        <f t="shared" si="8"/>
        <v>14996.11316464425</v>
      </c>
      <c r="L21" s="5">
        <f t="shared" si="9"/>
        <v>168448.4034314272</v>
      </c>
      <c r="M21" s="5">
        <f>L21+M22</f>
        <v>385299.64417453523</v>
      </c>
      <c r="N21" s="33">
        <f t="shared" si="10"/>
        <v>9.3547174408195168</v>
      </c>
      <c r="O21" s="4"/>
      <c r="Q21" s="27" t="s">
        <v>68</v>
      </c>
      <c r="R21" s="29">
        <f t="shared" si="1"/>
        <v>41187.737268607569</v>
      </c>
      <c r="S21" s="29">
        <f t="shared" si="2"/>
        <v>168448.4034314272</v>
      </c>
      <c r="T21" s="35">
        <f t="shared" si="3"/>
        <v>9.3547174408195168</v>
      </c>
      <c r="U21" s="42">
        <v>0.68635947845240242</v>
      </c>
      <c r="V21" s="43">
        <f t="shared" si="15"/>
        <v>0.31364052154759758</v>
      </c>
      <c r="W21" s="29">
        <f t="shared" si="11"/>
        <v>115616.15832533424</v>
      </c>
      <c r="X21" s="29">
        <f>X22+W21</f>
        <v>255153.0058879283</v>
      </c>
      <c r="Y21" s="35">
        <f t="shared" si="12"/>
        <v>6.194877961465501</v>
      </c>
      <c r="Z21" s="36">
        <f t="shared" si="13"/>
        <v>3.1598394793540159</v>
      </c>
    </row>
    <row r="22" spans="1:26" s="2" customFormat="1">
      <c r="A22" s="12">
        <v>19</v>
      </c>
      <c r="B22" s="13" t="s">
        <v>69</v>
      </c>
      <c r="C22" s="12"/>
      <c r="D22" s="58">
        <v>4504</v>
      </c>
      <c r="E22" s="58">
        <v>544</v>
      </c>
      <c r="F22" s="17">
        <f t="shared" si="5"/>
        <v>0.12078152753108348</v>
      </c>
      <c r="G22" s="12"/>
      <c r="H22" s="17">
        <v>1</v>
      </c>
      <c r="I22" s="17">
        <f t="shared" si="7"/>
        <v>0</v>
      </c>
      <c r="J22" s="21">
        <f t="shared" si="14"/>
        <v>26191.624103963317</v>
      </c>
      <c r="K22" s="21">
        <f t="shared" si="8"/>
        <v>26191.624103963317</v>
      </c>
      <c r="L22" s="21">
        <f>K22/F22</f>
        <v>216851.24074310804</v>
      </c>
      <c r="M22" s="21">
        <f>L22</f>
        <v>216851.24074310804</v>
      </c>
      <c r="N22" s="34">
        <f t="shared" si="10"/>
        <v>8.2794117647058822</v>
      </c>
      <c r="O22" s="4"/>
      <c r="Q22" s="30" t="s">
        <v>69</v>
      </c>
      <c r="R22" s="31">
        <f t="shared" si="1"/>
        <v>26191.624103963317</v>
      </c>
      <c r="S22" s="31">
        <f t="shared" si="2"/>
        <v>216851.24074310804</v>
      </c>
      <c r="T22" s="38">
        <f t="shared" si="3"/>
        <v>8.2794117647058822</v>
      </c>
      <c r="U22" s="44">
        <v>0.64346806172022719</v>
      </c>
      <c r="V22" s="45">
        <f t="shared" si="15"/>
        <v>0.35653193827977281</v>
      </c>
      <c r="W22" s="31">
        <f t="shared" si="11"/>
        <v>139536.84756259408</v>
      </c>
      <c r="X22" s="31">
        <f>W22</f>
        <v>139536.84756259408</v>
      </c>
      <c r="Y22" s="38">
        <f t="shared" si="12"/>
        <v>5.3275370404189388</v>
      </c>
      <c r="Z22" s="37">
        <f t="shared" si="13"/>
        <v>2.9518747242869434</v>
      </c>
    </row>
    <row r="23" spans="1:26" s="2" customFormat="1" ht="13.2">
      <c r="B23" s="2" t="s">
        <v>70</v>
      </c>
      <c r="D23" s="25">
        <f>SUM(D4:D22)</f>
        <v>777107</v>
      </c>
      <c r="E23" s="25">
        <f>SUM(E4:E22)</f>
        <v>6707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57">
        <v>6030</v>
      </c>
      <c r="E29" s="58">
        <v>15</v>
      </c>
      <c r="F29" s="3">
        <f>E29/D29</f>
        <v>2.4875621890547263E-3</v>
      </c>
      <c r="G29" s="2">
        <v>0.3</v>
      </c>
      <c r="H29" s="18">
        <f>C29*F29/(1+(1-G29)*C29*F29)</f>
        <v>2.4832381425378696E-3</v>
      </c>
      <c r="I29" s="18">
        <f>1-H29</f>
        <v>0.99751676185746208</v>
      </c>
      <c r="J29" s="19">
        <v>100000</v>
      </c>
      <c r="K29" s="20">
        <f>J29*H29</f>
        <v>248.32381425378696</v>
      </c>
      <c r="L29" s="20">
        <f>C29*(J30+G29*K29)</f>
        <v>99826.173330022342</v>
      </c>
      <c r="M29" s="5">
        <f t="shared" ref="M29:M45" si="16">L29+M30</f>
        <v>8001156.913763037</v>
      </c>
      <c r="N29" s="32">
        <f>M29/J29</f>
        <v>80.011569137630374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99826.173330022342</v>
      </c>
      <c r="T29" s="35">
        <f t="shared" ref="T29:T47" si="19">N29</f>
        <v>80.011569137630374</v>
      </c>
      <c r="U29" s="42">
        <v>0.95864674002964168</v>
      </c>
      <c r="V29" s="43">
        <f>1-U29</f>
        <v>4.1353259970358325E-2</v>
      </c>
      <c r="W29" s="29">
        <f>S29*U29</f>
        <v>95698.035632459883</v>
      </c>
      <c r="X29" s="29">
        <f t="shared" ref="X29:X45" si="20">X30+W29</f>
        <v>7062622.1214719452</v>
      </c>
      <c r="Y29" s="40">
        <f>X29/R29</f>
        <v>70.62622121471945</v>
      </c>
      <c r="Z29" s="36">
        <f>T29-Y29</f>
        <v>9.385347922910924</v>
      </c>
    </row>
    <row r="30" spans="1:26" s="2" customFormat="1">
      <c r="A30" s="2">
        <v>2</v>
      </c>
      <c r="B30" s="1" t="s">
        <v>35</v>
      </c>
      <c r="C30" s="1">
        <v>4</v>
      </c>
      <c r="D30" s="58">
        <v>29905</v>
      </c>
      <c r="E30" s="58">
        <v>2</v>
      </c>
      <c r="F30" s="3">
        <f t="shared" ref="F30:F47" si="21">E30/D30</f>
        <v>6.6878448419996657E-5</v>
      </c>
      <c r="G30" s="2">
        <v>0.4</v>
      </c>
      <c r="H30" s="3">
        <f t="shared" ref="H30:H46" si="22">C30*F30/(1+(1-G30)*C30*F30)</f>
        <v>2.6747086239292808E-4</v>
      </c>
      <c r="I30" s="3">
        <f t="shared" ref="I30:I47" si="23">1-H30</f>
        <v>0.99973252913760702</v>
      </c>
      <c r="J30" s="5">
        <f>I29*J29</f>
        <v>99751.676185746212</v>
      </c>
      <c r="K30" s="5">
        <f t="shared" ref="K30:K47" si="24">J30*H30</f>
        <v>26.680666854541645</v>
      </c>
      <c r="L30" s="5">
        <f t="shared" ref="L30:L46" si="25">C30*(J31+G30*K30)</f>
        <v>398942.67114253395</v>
      </c>
      <c r="M30" s="5">
        <f t="shared" si="16"/>
        <v>7901330.7404330149</v>
      </c>
      <c r="N30" s="33">
        <f t="shared" ref="N30:N47" si="26">M30/J30</f>
        <v>79.210004709294878</v>
      </c>
      <c r="O30" s="4"/>
      <c r="Q30" s="27" t="s">
        <v>36</v>
      </c>
      <c r="R30" s="29">
        <f t="shared" si="17"/>
        <v>99751.676185746212</v>
      </c>
      <c r="S30" s="29">
        <f t="shared" si="18"/>
        <v>398942.67114253395</v>
      </c>
      <c r="T30" s="35">
        <f t="shared" si="19"/>
        <v>79.210004709294878</v>
      </c>
      <c r="U30" s="42">
        <v>0.95864674002964168</v>
      </c>
      <c r="V30" s="43">
        <f>1-U30</f>
        <v>4.1353259970358325E-2</v>
      </c>
      <c r="W30" s="29">
        <f t="shared" ref="W30:W47" si="27">S30*U30</f>
        <v>382445.09114950756</v>
      </c>
      <c r="X30" s="29">
        <f t="shared" si="20"/>
        <v>6966924.0858394857</v>
      </c>
      <c r="Y30" s="35">
        <f t="shared" ref="Y30:Y47" si="28">X30/R30</f>
        <v>69.842676857544461</v>
      </c>
      <c r="Z30" s="36">
        <f t="shared" ref="Z30:Z47" si="29">T30-Y30</f>
        <v>9.3673278517504173</v>
      </c>
    </row>
    <row r="31" spans="1:26" s="2" customFormat="1">
      <c r="A31" s="2">
        <v>3</v>
      </c>
      <c r="B31" s="1" t="s">
        <v>37</v>
      </c>
      <c r="C31" s="1">
        <v>5</v>
      </c>
      <c r="D31" s="58">
        <v>44540</v>
      </c>
      <c r="E31" s="58">
        <v>9</v>
      </c>
      <c r="F31" s="3">
        <f t="shared" si="21"/>
        <v>2.020655590480467E-4</v>
      </c>
      <c r="G31" s="2">
        <v>0.5</v>
      </c>
      <c r="H31" s="3">
        <f t="shared" si="22"/>
        <v>1.0098176718092568E-3</v>
      </c>
      <c r="I31" s="3">
        <f t="shared" si="23"/>
        <v>0.9989901823281907</v>
      </c>
      <c r="J31" s="5">
        <f t="shared" ref="J31:J47" si="30">I30*J30</f>
        <v>99724.995518891665</v>
      </c>
      <c r="K31" s="5">
        <f t="shared" si="24"/>
        <v>100.70406279607575</v>
      </c>
      <c r="L31" s="5">
        <f t="shared" si="25"/>
        <v>498373.21743746812</v>
      </c>
      <c r="M31" s="5">
        <f t="shared" si="16"/>
        <v>7502388.0692904806</v>
      </c>
      <c r="N31" s="33">
        <f t="shared" si="26"/>
        <v>75.230768677941384</v>
      </c>
      <c r="O31" s="4"/>
      <c r="Q31" s="27" t="s">
        <v>38</v>
      </c>
      <c r="R31" s="29">
        <f t="shared" si="17"/>
        <v>99724.995518891665</v>
      </c>
      <c r="S31" s="29">
        <f t="shared" si="18"/>
        <v>498373.21743746812</v>
      </c>
      <c r="T31" s="35">
        <f t="shared" si="19"/>
        <v>75.230768677941384</v>
      </c>
      <c r="U31" s="42">
        <v>0.95864674002964168</v>
      </c>
      <c r="V31" s="43">
        <f>1-U31</f>
        <v>4.1353259970358325E-2</v>
      </c>
      <c r="W31" s="29">
        <f t="shared" si="27"/>
        <v>477763.86021451256</v>
      </c>
      <c r="X31" s="29">
        <f t="shared" si="20"/>
        <v>6584478.9946899787</v>
      </c>
      <c r="Y31" s="35">
        <f t="shared" si="28"/>
        <v>66.026365410491607</v>
      </c>
      <c r="Z31" s="36">
        <f t="shared" si="29"/>
        <v>9.2044032674497771</v>
      </c>
    </row>
    <row r="32" spans="1:26" s="2" customFormat="1">
      <c r="A32" s="2">
        <v>4</v>
      </c>
      <c r="B32" s="1" t="s">
        <v>39</v>
      </c>
      <c r="C32" s="1">
        <v>5</v>
      </c>
      <c r="D32" s="58">
        <v>46254</v>
      </c>
      <c r="E32" s="58">
        <v>16</v>
      </c>
      <c r="F32" s="3">
        <f t="shared" si="21"/>
        <v>3.4591602888398839E-4</v>
      </c>
      <c r="G32" s="2">
        <v>0.5</v>
      </c>
      <c r="H32" s="3">
        <f t="shared" si="22"/>
        <v>1.7280857130513672E-3</v>
      </c>
      <c r="I32" s="3">
        <f t="shared" si="23"/>
        <v>0.99827191428694861</v>
      </c>
      <c r="J32" s="5">
        <f t="shared" si="30"/>
        <v>99624.291456095583</v>
      </c>
      <c r="K32" s="5">
        <f t="shared" si="24"/>
        <v>172.15931473814416</v>
      </c>
      <c r="L32" s="5">
        <f t="shared" si="25"/>
        <v>497691.05899363256</v>
      </c>
      <c r="M32" s="5">
        <f t="shared" si="16"/>
        <v>7004014.8518530121</v>
      </c>
      <c r="N32" s="33">
        <f t="shared" si="26"/>
        <v>70.304287734278958</v>
      </c>
      <c r="O32" s="4"/>
      <c r="Q32" s="27" t="s">
        <v>40</v>
      </c>
      <c r="R32" s="29">
        <f t="shared" si="17"/>
        <v>99624.291456095583</v>
      </c>
      <c r="S32" s="29">
        <f t="shared" si="18"/>
        <v>497691.05899363256</v>
      </c>
      <c r="T32" s="35">
        <f t="shared" si="19"/>
        <v>70.304287734278958</v>
      </c>
      <c r="U32" s="42">
        <v>0.95864674002964168</v>
      </c>
      <c r="V32" s="43">
        <f>1-U32</f>
        <v>4.1353259970358325E-2</v>
      </c>
      <c r="W32" s="29">
        <f t="shared" si="27"/>
        <v>477109.9112461459</v>
      </c>
      <c r="X32" s="29">
        <f t="shared" si="20"/>
        <v>6106715.1344754659</v>
      </c>
      <c r="Y32" s="35">
        <f t="shared" si="28"/>
        <v>61.297451105754611</v>
      </c>
      <c r="Z32" s="36">
        <f t="shared" si="29"/>
        <v>9.0068366285243471</v>
      </c>
    </row>
    <row r="33" spans="1:26" s="2" customFormat="1">
      <c r="A33" s="2">
        <v>5</v>
      </c>
      <c r="B33" s="1" t="s">
        <v>41</v>
      </c>
      <c r="C33" s="1">
        <v>5</v>
      </c>
      <c r="D33" s="58">
        <v>48330</v>
      </c>
      <c r="E33" s="58">
        <v>24</v>
      </c>
      <c r="F33" s="3">
        <f t="shared" si="21"/>
        <v>4.9658597144630666E-4</v>
      </c>
      <c r="G33" s="2">
        <v>0.5</v>
      </c>
      <c r="H33" s="3">
        <f t="shared" si="22"/>
        <v>2.4798512089274642E-3</v>
      </c>
      <c r="I33" s="3">
        <f t="shared" si="23"/>
        <v>0.99752014879107254</v>
      </c>
      <c r="J33" s="5">
        <f t="shared" si="30"/>
        <v>99452.132141357433</v>
      </c>
      <c r="K33" s="5">
        <f t="shared" si="24"/>
        <v>246.62649012115915</v>
      </c>
      <c r="L33" s="5">
        <f t="shared" si="25"/>
        <v>496644.09448148427</v>
      </c>
      <c r="M33" s="5">
        <f t="shared" si="16"/>
        <v>6506323.7928593792</v>
      </c>
      <c r="N33" s="33">
        <f t="shared" si="26"/>
        <v>65.421662188313277</v>
      </c>
      <c r="O33" s="4"/>
      <c r="Q33" s="27" t="s">
        <v>42</v>
      </c>
      <c r="R33" s="29">
        <f t="shared" si="17"/>
        <v>99452.132141357433</v>
      </c>
      <c r="S33" s="29">
        <f t="shared" si="18"/>
        <v>496644.09448148427</v>
      </c>
      <c r="T33" s="35">
        <f t="shared" si="19"/>
        <v>65.421662188313277</v>
      </c>
      <c r="U33" s="42">
        <v>0.95864674002964168</v>
      </c>
      <c r="V33" s="43">
        <f>1-U33</f>
        <v>4.1353259970358325E-2</v>
      </c>
      <c r="W33" s="29">
        <f t="shared" si="27"/>
        <v>476106.24212964822</v>
      </c>
      <c r="X33" s="29">
        <f t="shared" si="20"/>
        <v>5629605.2232293198</v>
      </c>
      <c r="Y33" s="35">
        <f t="shared" si="28"/>
        <v>56.60617929465419</v>
      </c>
      <c r="Z33" s="36">
        <f t="shared" si="29"/>
        <v>8.8154828936590874</v>
      </c>
    </row>
    <row r="34" spans="1:26" s="2" customFormat="1">
      <c r="A34" s="2">
        <v>6</v>
      </c>
      <c r="B34" s="1" t="s">
        <v>43</v>
      </c>
      <c r="C34" s="1">
        <v>5</v>
      </c>
      <c r="D34" s="58">
        <v>54138</v>
      </c>
      <c r="E34" s="58">
        <v>35</v>
      </c>
      <c r="F34" s="3">
        <f t="shared" si="21"/>
        <v>6.464959917248513E-4</v>
      </c>
      <c r="G34" s="2">
        <v>0.5</v>
      </c>
      <c r="H34" s="3">
        <f t="shared" si="22"/>
        <v>3.2272639256438391E-3</v>
      </c>
      <c r="I34" s="3">
        <f t="shared" si="23"/>
        <v>0.99677273607435612</v>
      </c>
      <c r="J34" s="5">
        <f t="shared" si="30"/>
        <v>99205.505651236279</v>
      </c>
      <c r="K34" s="5">
        <f t="shared" si="24"/>
        <v>320.16234961349085</v>
      </c>
      <c r="L34" s="5">
        <f t="shared" si="25"/>
        <v>495227.12238214765</v>
      </c>
      <c r="M34" s="5">
        <f t="shared" si="16"/>
        <v>6009679.6983778952</v>
      </c>
      <c r="N34" s="33">
        <f t="shared" si="26"/>
        <v>60.578086457271169</v>
      </c>
      <c r="O34" s="4"/>
      <c r="Q34" s="27" t="s">
        <v>44</v>
      </c>
      <c r="R34" s="29">
        <f t="shared" si="17"/>
        <v>99205.505651236279</v>
      </c>
      <c r="S34" s="29">
        <f t="shared" si="18"/>
        <v>495227.12238214765</v>
      </c>
      <c r="T34" s="35">
        <f t="shared" si="19"/>
        <v>60.578086457271169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479964.3300653288</v>
      </c>
      <c r="X34" s="29">
        <f t="shared" si="20"/>
        <v>5153498.9810996717</v>
      </c>
      <c r="Y34" s="35">
        <f t="shared" si="28"/>
        <v>51.947711442721221</v>
      </c>
      <c r="Z34" s="36">
        <f t="shared" si="29"/>
        <v>8.6303750145499478</v>
      </c>
    </row>
    <row r="35" spans="1:26" s="2" customFormat="1">
      <c r="A35" s="2">
        <v>7</v>
      </c>
      <c r="B35" s="1" t="s">
        <v>45</v>
      </c>
      <c r="C35" s="1">
        <v>5</v>
      </c>
      <c r="D35" s="58">
        <v>57687</v>
      </c>
      <c r="E35" s="58">
        <v>32</v>
      </c>
      <c r="F35" s="3">
        <f t="shared" si="21"/>
        <v>5.5471770069513064E-4</v>
      </c>
      <c r="G35" s="2">
        <v>0.5</v>
      </c>
      <c r="H35" s="3">
        <f t="shared" si="22"/>
        <v>2.7697474336558937E-3</v>
      </c>
      <c r="I35" s="3">
        <f t="shared" si="23"/>
        <v>0.99723025256634412</v>
      </c>
      <c r="J35" s="5">
        <f t="shared" si="30"/>
        <v>98885.343301622779</v>
      </c>
      <c r="K35" s="5">
        <f t="shared" si="24"/>
        <v>273.88742583585173</v>
      </c>
      <c r="L35" s="5">
        <f t="shared" si="25"/>
        <v>493741.99794352427</v>
      </c>
      <c r="M35" s="5">
        <f t="shared" si="16"/>
        <v>5514452.5759957479</v>
      </c>
      <c r="N35" s="33">
        <f t="shared" si="26"/>
        <v>55.766126625817677</v>
      </c>
      <c r="O35" s="4"/>
      <c r="Q35" s="27" t="s">
        <v>46</v>
      </c>
      <c r="R35" s="29">
        <f t="shared" si="17"/>
        <v>98885.343301622779</v>
      </c>
      <c r="S35" s="29">
        <f t="shared" si="18"/>
        <v>493741.99794352427</v>
      </c>
      <c r="T35" s="35">
        <f t="shared" si="19"/>
        <v>55.766126625817677</v>
      </c>
      <c r="U35" s="42">
        <v>0.96192878092594225</v>
      </c>
      <c r="V35" s="43">
        <f t="shared" si="31"/>
        <v>3.8071219074057749E-2</v>
      </c>
      <c r="W35" s="29">
        <f t="shared" si="27"/>
        <v>474944.6381737534</v>
      </c>
      <c r="X35" s="29">
        <f t="shared" si="20"/>
        <v>4673534.6510343431</v>
      </c>
      <c r="Y35" s="35">
        <f t="shared" si="28"/>
        <v>47.262157312626201</v>
      </c>
      <c r="Z35" s="36">
        <f t="shared" si="29"/>
        <v>8.503969313191476</v>
      </c>
    </row>
    <row r="36" spans="1:26" s="2" customFormat="1">
      <c r="A36" s="2">
        <v>8</v>
      </c>
      <c r="B36" s="1" t="s">
        <v>47</v>
      </c>
      <c r="C36" s="1">
        <v>5</v>
      </c>
      <c r="D36" s="58">
        <v>54179</v>
      </c>
      <c r="E36" s="58">
        <v>51</v>
      </c>
      <c r="F36" s="3">
        <f t="shared" si="21"/>
        <v>9.4132412927518041E-4</v>
      </c>
      <c r="G36" s="2">
        <v>0.5</v>
      </c>
      <c r="H36" s="3">
        <f t="shared" si="22"/>
        <v>4.6955705118171863E-3</v>
      </c>
      <c r="I36" s="3">
        <f t="shared" si="23"/>
        <v>0.99530442948818276</v>
      </c>
      <c r="J36" s="5">
        <f t="shared" si="30"/>
        <v>98611.455875786924</v>
      </c>
      <c r="K36" s="5">
        <f t="shared" si="24"/>
        <v>463.03704433770667</v>
      </c>
      <c r="L36" s="5">
        <f t="shared" si="25"/>
        <v>491899.68676809035</v>
      </c>
      <c r="M36" s="5">
        <f t="shared" si="16"/>
        <v>5020710.5780522237</v>
      </c>
      <c r="N36" s="33">
        <f t="shared" si="26"/>
        <v>50.914070109424372</v>
      </c>
      <c r="O36" s="4"/>
      <c r="Q36" s="27" t="s">
        <v>48</v>
      </c>
      <c r="R36" s="29">
        <f t="shared" si="17"/>
        <v>98611.455875786924</v>
      </c>
      <c r="S36" s="29">
        <f t="shared" si="18"/>
        <v>491899.68676809035</v>
      </c>
      <c r="T36" s="35">
        <f t="shared" si="19"/>
        <v>50.914070109424372</v>
      </c>
      <c r="U36" s="42">
        <v>0.95558309086652893</v>
      </c>
      <c r="V36" s="43">
        <f t="shared" si="31"/>
        <v>4.4416909133471072E-2</v>
      </c>
      <c r="W36" s="29">
        <f t="shared" si="27"/>
        <v>470051.02307812922</v>
      </c>
      <c r="X36" s="29">
        <f t="shared" si="20"/>
        <v>4198590.0128605897</v>
      </c>
      <c r="Y36" s="35">
        <f t="shared" si="28"/>
        <v>42.57710197635884</v>
      </c>
      <c r="Z36" s="36">
        <f t="shared" si="29"/>
        <v>8.3369681330655325</v>
      </c>
    </row>
    <row r="37" spans="1:26" s="2" customFormat="1">
      <c r="A37" s="2">
        <v>9</v>
      </c>
      <c r="B37" s="1" t="s">
        <v>49</v>
      </c>
      <c r="C37" s="1">
        <v>5</v>
      </c>
      <c r="D37" s="58">
        <v>57998</v>
      </c>
      <c r="E37" s="58">
        <v>102</v>
      </c>
      <c r="F37" s="3">
        <f t="shared" si="21"/>
        <v>1.7586813338390979E-3</v>
      </c>
      <c r="G37" s="2">
        <v>0.5</v>
      </c>
      <c r="H37" s="3">
        <f t="shared" si="22"/>
        <v>8.7549139100132171E-3</v>
      </c>
      <c r="I37" s="3">
        <f t="shared" si="23"/>
        <v>0.99124508608998674</v>
      </c>
      <c r="J37" s="5">
        <f t="shared" si="30"/>
        <v>98148.418831449206</v>
      </c>
      <c r="K37" s="5">
        <f t="shared" si="24"/>
        <v>859.28095727325785</v>
      </c>
      <c r="L37" s="5">
        <f t="shared" si="25"/>
        <v>488593.89176406286</v>
      </c>
      <c r="M37" s="5">
        <f t="shared" si="16"/>
        <v>4528810.8912841333</v>
      </c>
      <c r="N37" s="33">
        <f t="shared" si="26"/>
        <v>46.142474277262522</v>
      </c>
      <c r="O37" s="4"/>
      <c r="Q37" s="27" t="s">
        <v>50</v>
      </c>
      <c r="R37" s="29">
        <f t="shared" si="17"/>
        <v>98148.418831449206</v>
      </c>
      <c r="S37" s="29">
        <f t="shared" si="18"/>
        <v>488593.89176406286</v>
      </c>
      <c r="T37" s="35">
        <f t="shared" si="19"/>
        <v>46.142474277262522</v>
      </c>
      <c r="U37" s="42">
        <v>0.95343645724036619</v>
      </c>
      <c r="V37" s="43">
        <f t="shared" si="31"/>
        <v>4.6563542759633814E-2</v>
      </c>
      <c r="W37" s="29">
        <f t="shared" si="27"/>
        <v>465843.22919281101</v>
      </c>
      <c r="X37" s="29">
        <f t="shared" si="20"/>
        <v>3728538.9897824605</v>
      </c>
      <c r="Y37" s="35">
        <f t="shared" si="28"/>
        <v>37.988783050957757</v>
      </c>
      <c r="Z37" s="36">
        <f t="shared" si="29"/>
        <v>8.1536912263047654</v>
      </c>
    </row>
    <row r="38" spans="1:26" s="2" customFormat="1">
      <c r="A38" s="2">
        <v>10</v>
      </c>
      <c r="B38" s="1" t="s">
        <v>51</v>
      </c>
      <c r="C38" s="1">
        <v>5</v>
      </c>
      <c r="D38" s="58">
        <v>65964</v>
      </c>
      <c r="E38" s="58">
        <v>121</v>
      </c>
      <c r="F38" s="3">
        <f t="shared" si="21"/>
        <v>1.8343338790855618E-3</v>
      </c>
      <c r="G38" s="2">
        <v>0.5</v>
      </c>
      <c r="H38" s="3">
        <f t="shared" si="22"/>
        <v>9.1298016343099447E-3</v>
      </c>
      <c r="I38" s="3">
        <f t="shared" si="23"/>
        <v>0.99087019836569001</v>
      </c>
      <c r="J38" s="5">
        <f t="shared" si="30"/>
        <v>97289.13787417594</v>
      </c>
      <c r="K38" s="5">
        <f t="shared" si="24"/>
        <v>888.23052996425702</v>
      </c>
      <c r="L38" s="5">
        <f t="shared" si="25"/>
        <v>484225.11304596905</v>
      </c>
      <c r="M38" s="5">
        <f t="shared" si="16"/>
        <v>4040216.9995200709</v>
      </c>
      <c r="N38" s="33">
        <f t="shared" si="26"/>
        <v>41.527935058333895</v>
      </c>
      <c r="O38" s="4"/>
      <c r="Q38" s="27" t="s">
        <v>52</v>
      </c>
      <c r="R38" s="29">
        <f t="shared" si="17"/>
        <v>97289.13787417594</v>
      </c>
      <c r="S38" s="29">
        <f t="shared" si="18"/>
        <v>484225.11304596905</v>
      </c>
      <c r="T38" s="35">
        <f t="shared" si="19"/>
        <v>41.527935058333895</v>
      </c>
      <c r="U38" s="42">
        <v>0.93748024841036759</v>
      </c>
      <c r="V38" s="43">
        <f t="shared" si="31"/>
        <v>6.2519751589632411E-2</v>
      </c>
      <c r="W38" s="29">
        <f t="shared" si="27"/>
        <v>453951.47926487337</v>
      </c>
      <c r="X38" s="29">
        <f t="shared" si="20"/>
        <v>3262695.7605896494</v>
      </c>
      <c r="Y38" s="35">
        <f t="shared" si="28"/>
        <v>33.536074343769954</v>
      </c>
      <c r="Z38" s="36">
        <f t="shared" si="29"/>
        <v>7.9918607145639413</v>
      </c>
    </row>
    <row r="39" spans="1:26" s="2" customFormat="1">
      <c r="A39" s="2">
        <v>11</v>
      </c>
      <c r="B39" s="1" t="s">
        <v>53</v>
      </c>
      <c r="C39" s="1">
        <v>5</v>
      </c>
      <c r="D39" s="58">
        <v>68354</v>
      </c>
      <c r="E39" s="58">
        <v>198</v>
      </c>
      <c r="F39" s="3">
        <f t="shared" si="21"/>
        <v>2.8966849050531059E-3</v>
      </c>
      <c r="G39" s="2">
        <v>0.5</v>
      </c>
      <c r="H39" s="3">
        <f t="shared" si="22"/>
        <v>1.4379293816903659E-2</v>
      </c>
      <c r="I39" s="3">
        <f t="shared" si="23"/>
        <v>0.98562070618309638</v>
      </c>
      <c r="J39" s="5">
        <f t="shared" si="30"/>
        <v>96400.907344211679</v>
      </c>
      <c r="K39" s="5">
        <f t="shared" si="24"/>
        <v>1386.1769709185255</v>
      </c>
      <c r="L39" s="5">
        <f t="shared" si="25"/>
        <v>478539.09429376211</v>
      </c>
      <c r="M39" s="5">
        <f t="shared" si="16"/>
        <v>3555991.8864741018</v>
      </c>
      <c r="N39" s="33">
        <f t="shared" si="26"/>
        <v>36.887535443800139</v>
      </c>
      <c r="O39" s="4"/>
      <c r="Q39" s="27" t="s">
        <v>54</v>
      </c>
      <c r="R39" s="29">
        <f t="shared" si="17"/>
        <v>96400.907344211679</v>
      </c>
      <c r="S39" s="29">
        <f t="shared" si="18"/>
        <v>478539.09429376211</v>
      </c>
      <c r="T39" s="35">
        <f t="shared" si="19"/>
        <v>36.887535443800139</v>
      </c>
      <c r="U39" s="42">
        <v>0.91788799906018037</v>
      </c>
      <c r="V39" s="43">
        <f t="shared" si="31"/>
        <v>8.2112000939819629E-2</v>
      </c>
      <c r="W39" s="29">
        <f t="shared" si="27"/>
        <v>439245.29173337226</v>
      </c>
      <c r="X39" s="29">
        <f t="shared" si="20"/>
        <v>2808744.2813247759</v>
      </c>
      <c r="Y39" s="35">
        <f t="shared" si="28"/>
        <v>29.13607722898082</v>
      </c>
      <c r="Z39" s="36">
        <f t="shared" si="29"/>
        <v>7.7514582148193192</v>
      </c>
    </row>
    <row r="40" spans="1:26" s="2" customFormat="1">
      <c r="A40" s="2">
        <v>12</v>
      </c>
      <c r="B40" s="1" t="s">
        <v>55</v>
      </c>
      <c r="C40" s="1">
        <v>5</v>
      </c>
      <c r="D40" s="58">
        <v>67319</v>
      </c>
      <c r="E40" s="58">
        <v>231</v>
      </c>
      <c r="F40" s="3">
        <f t="shared" si="21"/>
        <v>3.4314235208484974E-3</v>
      </c>
      <c r="G40" s="2">
        <v>0.5</v>
      </c>
      <c r="H40" s="3">
        <f t="shared" si="22"/>
        <v>1.7011186143615652E-2</v>
      </c>
      <c r="I40" s="3">
        <f t="shared" si="23"/>
        <v>0.98298881385638437</v>
      </c>
      <c r="J40" s="5">
        <f t="shared" si="30"/>
        <v>95014.730373293161</v>
      </c>
      <c r="K40" s="5">
        <f t="shared" si="24"/>
        <v>1616.3132647655418</v>
      </c>
      <c r="L40" s="5">
        <f t="shared" si="25"/>
        <v>471032.86870455195</v>
      </c>
      <c r="M40" s="5">
        <f t="shared" si="16"/>
        <v>3077452.7921803398</v>
      </c>
      <c r="N40" s="33">
        <f t="shared" si="26"/>
        <v>32.389217756969536</v>
      </c>
      <c r="O40" s="4"/>
      <c r="Q40" s="27" t="s">
        <v>56</v>
      </c>
      <c r="R40" s="29">
        <f t="shared" si="17"/>
        <v>95014.730373293161</v>
      </c>
      <c r="S40" s="29">
        <f t="shared" si="18"/>
        <v>471032.86870455195</v>
      </c>
      <c r="T40" s="35">
        <f t="shared" si="19"/>
        <v>32.389217756969536</v>
      </c>
      <c r="U40" s="42">
        <v>0.89571782863194893</v>
      </c>
      <c r="V40" s="43">
        <f t="shared" si="31"/>
        <v>0.10428217136805107</v>
      </c>
      <c r="W40" s="29">
        <f t="shared" si="27"/>
        <v>421912.53837031918</v>
      </c>
      <c r="X40" s="29">
        <f t="shared" si="20"/>
        <v>2369498.9895914039</v>
      </c>
      <c r="Y40" s="35">
        <f t="shared" si="28"/>
        <v>24.938227791439644</v>
      </c>
      <c r="Z40" s="36">
        <f t="shared" si="29"/>
        <v>7.4509899655298923</v>
      </c>
    </row>
    <row r="41" spans="1:26" s="2" customFormat="1">
      <c r="A41" s="2">
        <v>13</v>
      </c>
      <c r="B41" s="1" t="s">
        <v>57</v>
      </c>
      <c r="C41" s="1">
        <v>5</v>
      </c>
      <c r="D41" s="58">
        <v>55084</v>
      </c>
      <c r="E41" s="58">
        <v>296</v>
      </c>
      <c r="F41" s="3">
        <f t="shared" si="21"/>
        <v>5.3736112119671777E-3</v>
      </c>
      <c r="G41" s="2">
        <v>0.5</v>
      </c>
      <c r="H41" s="3">
        <f t="shared" si="22"/>
        <v>2.6511894525652051E-2</v>
      </c>
      <c r="I41" s="3">
        <f t="shared" si="23"/>
        <v>0.97348810547434794</v>
      </c>
      <c r="J41" s="5">
        <f t="shared" si="30"/>
        <v>93398.417108527618</v>
      </c>
      <c r="K41" s="5">
        <f t="shared" si="24"/>
        <v>2476.1689832441402</v>
      </c>
      <c r="L41" s="5">
        <f t="shared" si="25"/>
        <v>460801.66308452771</v>
      </c>
      <c r="M41" s="5">
        <f t="shared" si="16"/>
        <v>2606419.923475788</v>
      </c>
      <c r="N41" s="33">
        <f t="shared" si="26"/>
        <v>27.906467841389276</v>
      </c>
      <c r="O41" s="4"/>
      <c r="Q41" s="27" t="s">
        <v>58</v>
      </c>
      <c r="R41" s="29">
        <f t="shared" si="17"/>
        <v>93398.417108527618</v>
      </c>
      <c r="S41" s="29">
        <f t="shared" si="18"/>
        <v>460801.66308452771</v>
      </c>
      <c r="T41" s="35">
        <f t="shared" si="19"/>
        <v>27.906467841389276</v>
      </c>
      <c r="U41" s="42">
        <v>0.86473435856680392</v>
      </c>
      <c r="V41" s="43">
        <f t="shared" si="31"/>
        <v>0.13526564143319608</v>
      </c>
      <c r="W41" s="29">
        <f t="shared" si="27"/>
        <v>398471.03055391554</v>
      </c>
      <c r="X41" s="29">
        <f t="shared" si="20"/>
        <v>1947586.4512210849</v>
      </c>
      <c r="Y41" s="35">
        <f t="shared" si="28"/>
        <v>20.852456728019465</v>
      </c>
      <c r="Z41" s="36">
        <f t="shared" si="29"/>
        <v>7.0540111133698105</v>
      </c>
    </row>
    <row r="42" spans="1:26" s="2" customFormat="1">
      <c r="A42" s="2">
        <v>14</v>
      </c>
      <c r="B42" s="1" t="s">
        <v>59</v>
      </c>
      <c r="C42" s="1">
        <v>5</v>
      </c>
      <c r="D42" s="58">
        <v>44644</v>
      </c>
      <c r="E42" s="58">
        <v>402</v>
      </c>
      <c r="F42" s="3">
        <f t="shared" si="21"/>
        <v>9.0045694830212346E-3</v>
      </c>
      <c r="G42" s="2">
        <v>0.5</v>
      </c>
      <c r="H42" s="3">
        <f t="shared" si="22"/>
        <v>4.4031632675414586E-2</v>
      </c>
      <c r="I42" s="3">
        <f t="shared" si="23"/>
        <v>0.95596836732458546</v>
      </c>
      <c r="J42" s="5">
        <f t="shared" si="30"/>
        <v>90922.24812528347</v>
      </c>
      <c r="K42" s="5">
        <f t="shared" si="24"/>
        <v>4003.4550314753842</v>
      </c>
      <c r="L42" s="5">
        <f t="shared" si="25"/>
        <v>444602.60304772883</v>
      </c>
      <c r="M42" s="5">
        <f t="shared" si="16"/>
        <v>2145618.26039126</v>
      </c>
      <c r="N42" s="33">
        <f t="shared" si="26"/>
        <v>23.598385484648073</v>
      </c>
      <c r="O42" s="4"/>
      <c r="Q42" s="27" t="s">
        <v>60</v>
      </c>
      <c r="R42" s="29">
        <f t="shared" si="17"/>
        <v>90922.24812528347</v>
      </c>
      <c r="S42" s="29">
        <f t="shared" si="18"/>
        <v>444602.60304772883</v>
      </c>
      <c r="T42" s="35">
        <f t="shared" si="19"/>
        <v>23.598385484648073</v>
      </c>
      <c r="U42" s="42">
        <v>0.81758889711164551</v>
      </c>
      <c r="V42" s="43">
        <f t="shared" si="31"/>
        <v>0.18241110288835449</v>
      </c>
      <c r="W42" s="29">
        <f t="shared" si="27"/>
        <v>363502.15187875932</v>
      </c>
      <c r="X42" s="29">
        <f t="shared" si="20"/>
        <v>1549115.4206671694</v>
      </c>
      <c r="Y42" s="35">
        <f t="shared" si="28"/>
        <v>17.03780375659667</v>
      </c>
      <c r="Z42" s="36">
        <f t="shared" si="29"/>
        <v>6.5605817280514032</v>
      </c>
    </row>
    <row r="43" spans="1:26" s="2" customFormat="1">
      <c r="A43" s="2">
        <v>15</v>
      </c>
      <c r="B43" s="1" t="s">
        <v>61</v>
      </c>
      <c r="C43" s="1">
        <v>5</v>
      </c>
      <c r="D43" s="58">
        <v>33767</v>
      </c>
      <c r="E43" s="58">
        <v>502</v>
      </c>
      <c r="F43" s="3">
        <f t="shared" si="21"/>
        <v>1.4866585719785589E-2</v>
      </c>
      <c r="G43" s="2">
        <v>0.5</v>
      </c>
      <c r="H43" s="3">
        <f t="shared" si="22"/>
        <v>7.1669236479926901E-2</v>
      </c>
      <c r="I43" s="3">
        <f t="shared" si="23"/>
        <v>0.92833076352007304</v>
      </c>
      <c r="J43" s="5">
        <f t="shared" si="30"/>
        <v>86918.793093808083</v>
      </c>
      <c r="K43" s="5">
        <f t="shared" si="24"/>
        <v>6229.4035367899687</v>
      </c>
      <c r="L43" s="5">
        <f t="shared" si="25"/>
        <v>419020.45662706543</v>
      </c>
      <c r="M43" s="5">
        <f t="shared" si="16"/>
        <v>1701015.657343531</v>
      </c>
      <c r="N43" s="33">
        <f t="shared" si="26"/>
        <v>19.570171153983821</v>
      </c>
      <c r="O43" s="4"/>
      <c r="Q43" s="27" t="s">
        <v>62</v>
      </c>
      <c r="R43" s="29">
        <f t="shared" si="17"/>
        <v>86918.793093808083</v>
      </c>
      <c r="S43" s="29">
        <f t="shared" si="18"/>
        <v>419020.45662706543</v>
      </c>
      <c r="T43" s="35">
        <f t="shared" si="19"/>
        <v>19.570171153983821</v>
      </c>
      <c r="U43" s="42">
        <v>0.77888026534586052</v>
      </c>
      <c r="V43" s="43">
        <f t="shared" si="31"/>
        <v>0.22111973465413948</v>
      </c>
      <c r="W43" s="29">
        <f t="shared" si="27"/>
        <v>326366.76444303239</v>
      </c>
      <c r="X43" s="29">
        <f t="shared" si="20"/>
        <v>1185613.2687884101</v>
      </c>
      <c r="Y43" s="35">
        <f t="shared" si="28"/>
        <v>13.640470910690439</v>
      </c>
      <c r="Z43" s="36">
        <f t="shared" si="29"/>
        <v>5.9297002432933823</v>
      </c>
    </row>
    <row r="44" spans="1:26" s="2" customFormat="1">
      <c r="A44" s="2">
        <v>16</v>
      </c>
      <c r="B44" s="1" t="s">
        <v>63</v>
      </c>
      <c r="C44" s="1">
        <v>5</v>
      </c>
      <c r="D44" s="58">
        <v>24990</v>
      </c>
      <c r="E44" s="58">
        <v>583</v>
      </c>
      <c r="F44" s="3">
        <f t="shared" si="21"/>
        <v>2.3329331732693078E-2</v>
      </c>
      <c r="G44" s="2">
        <v>0.5</v>
      </c>
      <c r="H44" s="3">
        <f t="shared" si="22"/>
        <v>0.11021835712260139</v>
      </c>
      <c r="I44" s="3">
        <f t="shared" si="23"/>
        <v>0.88978164287739858</v>
      </c>
      <c r="J44" s="5">
        <f t="shared" si="30"/>
        <v>80689.389557018105</v>
      </c>
      <c r="K44" s="5">
        <f t="shared" si="24"/>
        <v>8893.4519542001253</v>
      </c>
      <c r="L44" s="5">
        <f t="shared" si="25"/>
        <v>381213.31789959024</v>
      </c>
      <c r="M44" s="5">
        <f t="shared" si="16"/>
        <v>1281995.2007164657</v>
      </c>
      <c r="N44" s="33">
        <f t="shared" si="26"/>
        <v>15.888027010175366</v>
      </c>
      <c r="O44" s="4"/>
      <c r="Q44" s="27" t="s">
        <v>64</v>
      </c>
      <c r="R44" s="29">
        <f t="shared" si="17"/>
        <v>80689.389557018105</v>
      </c>
      <c r="S44" s="29">
        <f t="shared" si="18"/>
        <v>381213.31789959024</v>
      </c>
      <c r="T44" s="35">
        <f t="shared" si="19"/>
        <v>15.888027010175366</v>
      </c>
      <c r="U44" s="42">
        <v>0.71980976748499381</v>
      </c>
      <c r="V44" s="43">
        <f t="shared" si="31"/>
        <v>0.28019023251500619</v>
      </c>
      <c r="W44" s="29">
        <f t="shared" si="27"/>
        <v>274401.0697194871</v>
      </c>
      <c r="X44" s="29">
        <f t="shared" si="20"/>
        <v>859246.50434537779</v>
      </c>
      <c r="Y44" s="35">
        <f t="shared" si="28"/>
        <v>10.648816518040485</v>
      </c>
      <c r="Z44" s="36">
        <f t="shared" si="29"/>
        <v>5.2392104921348803</v>
      </c>
    </row>
    <row r="45" spans="1:26" s="2" customFormat="1">
      <c r="A45" s="2">
        <v>17</v>
      </c>
      <c r="B45" s="1" t="s">
        <v>65</v>
      </c>
      <c r="C45" s="1">
        <v>5</v>
      </c>
      <c r="D45" s="58">
        <v>15359</v>
      </c>
      <c r="E45" s="58">
        <v>689</v>
      </c>
      <c r="F45" s="3">
        <f t="shared" si="21"/>
        <v>4.4859691386157953E-2</v>
      </c>
      <c r="G45" s="2">
        <v>0.5</v>
      </c>
      <c r="H45" s="3">
        <f t="shared" si="22"/>
        <v>0.20168018031203347</v>
      </c>
      <c r="I45" s="3">
        <f t="shared" si="23"/>
        <v>0.7983198196879665</v>
      </c>
      <c r="J45" s="5">
        <f t="shared" si="30"/>
        <v>71795.937602817983</v>
      </c>
      <c r="K45" s="5">
        <f t="shared" si="24"/>
        <v>14479.817641407835</v>
      </c>
      <c r="L45" s="5">
        <f t="shared" si="25"/>
        <v>322780.1439105703</v>
      </c>
      <c r="M45" s="5">
        <f t="shared" si="16"/>
        <v>900781.88281687547</v>
      </c>
      <c r="N45" s="33">
        <f t="shared" si="26"/>
        <v>12.546418542509846</v>
      </c>
      <c r="O45" s="4"/>
      <c r="Q45" s="27" t="s">
        <v>66</v>
      </c>
      <c r="R45" s="29">
        <f t="shared" si="17"/>
        <v>71795.937602817983</v>
      </c>
      <c r="S45" s="29">
        <f t="shared" si="18"/>
        <v>322780.1439105703</v>
      </c>
      <c r="T45" s="35">
        <f t="shared" si="19"/>
        <v>12.546418542509846</v>
      </c>
      <c r="U45" s="42">
        <v>0.68480776711742686</v>
      </c>
      <c r="V45" s="43">
        <f t="shared" si="31"/>
        <v>0.31519223288257314</v>
      </c>
      <c r="W45" s="29">
        <f t="shared" si="27"/>
        <v>221042.34962123935</v>
      </c>
      <c r="X45" s="29">
        <f t="shared" si="20"/>
        <v>584845.43462589069</v>
      </c>
      <c r="Y45" s="35">
        <f t="shared" si="28"/>
        <v>8.1459404828907136</v>
      </c>
      <c r="Z45" s="36">
        <f t="shared" si="29"/>
        <v>4.4004780596191324</v>
      </c>
    </row>
    <row r="46" spans="1:26" s="2" customFormat="1">
      <c r="A46" s="2">
        <v>18</v>
      </c>
      <c r="B46" s="1" t="s">
        <v>67</v>
      </c>
      <c r="C46" s="1">
        <v>5</v>
      </c>
      <c r="D46" s="58">
        <v>9436</v>
      </c>
      <c r="E46" s="58">
        <v>662</v>
      </c>
      <c r="F46" s="3">
        <f t="shared" si="21"/>
        <v>7.0156846121237806E-2</v>
      </c>
      <c r="G46" s="2">
        <v>0.5</v>
      </c>
      <c r="H46" s="3">
        <f t="shared" si="22"/>
        <v>0.29844017671986289</v>
      </c>
      <c r="I46" s="3">
        <f t="shared" si="23"/>
        <v>0.70155982328013711</v>
      </c>
      <c r="J46" s="5">
        <f t="shared" si="30"/>
        <v>57316.11996141015</v>
      </c>
      <c r="K46" s="5">
        <f t="shared" si="24"/>
        <v>17105.432970180107</v>
      </c>
      <c r="L46" s="5">
        <f t="shared" si="25"/>
        <v>243817.01738160048</v>
      </c>
      <c r="M46" s="5">
        <f>L46+M47</f>
        <v>578001.73890630517</v>
      </c>
      <c r="N46" s="33">
        <f t="shared" si="26"/>
        <v>10.084453366617677</v>
      </c>
      <c r="O46" s="4"/>
      <c r="Q46" s="27" t="s">
        <v>68</v>
      </c>
      <c r="R46" s="29">
        <f t="shared" si="17"/>
        <v>57316.11996141015</v>
      </c>
      <c r="S46" s="29">
        <f t="shared" si="18"/>
        <v>243817.01738160048</v>
      </c>
      <c r="T46" s="35">
        <f t="shared" si="19"/>
        <v>10.084453366617677</v>
      </c>
      <c r="U46" s="42">
        <v>0.65629805890441617</v>
      </c>
      <c r="V46" s="43">
        <f t="shared" si="31"/>
        <v>0.34370194109558383</v>
      </c>
      <c r="W46" s="29">
        <f t="shared" si="27"/>
        <v>160016.6352354087</v>
      </c>
      <c r="X46" s="29">
        <f>X47+W46</f>
        <v>363803.08500465134</v>
      </c>
      <c r="Y46" s="35">
        <f t="shared" si="28"/>
        <v>6.3473083183159122</v>
      </c>
      <c r="Z46" s="36">
        <f t="shared" si="29"/>
        <v>3.7371450483017643</v>
      </c>
    </row>
    <row r="47" spans="1:26" s="2" customFormat="1">
      <c r="A47" s="12">
        <v>19</v>
      </c>
      <c r="B47" s="13" t="s">
        <v>69</v>
      </c>
      <c r="C47" s="12"/>
      <c r="D47" s="58">
        <v>6898</v>
      </c>
      <c r="E47" s="58">
        <v>830</v>
      </c>
      <c r="F47" s="17">
        <f t="shared" si="21"/>
        <v>0.12032473180632067</v>
      </c>
      <c r="G47" s="12"/>
      <c r="H47" s="17">
        <v>1</v>
      </c>
      <c r="I47" s="17">
        <f t="shared" si="23"/>
        <v>0</v>
      </c>
      <c r="J47" s="21">
        <f t="shared" si="30"/>
        <v>40210.686991230046</v>
      </c>
      <c r="K47" s="21">
        <f t="shared" si="24"/>
        <v>40210.686991230046</v>
      </c>
      <c r="L47" s="21">
        <f>K47/F47</f>
        <v>334184.72152470466</v>
      </c>
      <c r="M47" s="21">
        <f>L47</f>
        <v>334184.72152470466</v>
      </c>
      <c r="N47" s="34">
        <f t="shared" si="26"/>
        <v>8.3108433734939755</v>
      </c>
      <c r="O47" s="4"/>
      <c r="Q47" s="30" t="s">
        <v>69</v>
      </c>
      <c r="R47" s="31">
        <f t="shared" si="17"/>
        <v>40210.686991230046</v>
      </c>
      <c r="S47" s="31">
        <f t="shared" si="18"/>
        <v>334184.72152470466</v>
      </c>
      <c r="T47" s="38">
        <f t="shared" si="19"/>
        <v>8.3108433734939755</v>
      </c>
      <c r="U47" s="44">
        <v>0.6098018151143324</v>
      </c>
      <c r="V47" s="45">
        <f t="shared" si="31"/>
        <v>0.3901981848856676</v>
      </c>
      <c r="W47" s="31">
        <f t="shared" si="27"/>
        <v>203786.44976924261</v>
      </c>
      <c r="X47" s="31">
        <f>W47</f>
        <v>203786.44976924261</v>
      </c>
      <c r="Y47" s="38">
        <f t="shared" si="28"/>
        <v>5.067967374287548</v>
      </c>
      <c r="Z47" s="37">
        <f t="shared" si="29"/>
        <v>3.2428759992064276</v>
      </c>
    </row>
    <row r="48" spans="1:26" s="2" customFormat="1" ht="13.2">
      <c r="B48" s="2" t="s">
        <v>70</v>
      </c>
      <c r="D48" s="25">
        <f>SUM(D29:D47)</f>
        <v>790876</v>
      </c>
      <c r="E48" s="25">
        <f>SUM(E29:E47)</f>
        <v>4800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12492</v>
      </c>
      <c r="E54" s="51">
        <f>E4+E29</f>
        <v>50</v>
      </c>
      <c r="F54" s="3">
        <f>E54/D54</f>
        <v>4.0025616394492479E-3</v>
      </c>
      <c r="G54" s="2">
        <v>0.3</v>
      </c>
      <c r="H54" s="18">
        <f>C54*F54/(1+(1-G54)*C54*F54)</f>
        <v>3.9913786221761E-3</v>
      </c>
      <c r="I54" s="18">
        <f>1-H54</f>
        <v>0.99600862137782387</v>
      </c>
      <c r="J54" s="19">
        <v>100000</v>
      </c>
      <c r="K54" s="20">
        <f>J54*H54</f>
        <v>399.13786221761001</v>
      </c>
      <c r="L54" s="20">
        <f>C54*(J55+G54*K54)</f>
        <v>99720.603496447671</v>
      </c>
      <c r="M54" s="5">
        <f t="shared" ref="M54:M70" si="32">L54+M55</f>
        <v>7618948.3637341224</v>
      </c>
      <c r="N54" s="32">
        <f>M54/J54</f>
        <v>76.189483637341226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99720.603496447671</v>
      </c>
      <c r="T54" s="35">
        <f t="shared" ref="T54:T72" si="35">N54</f>
        <v>76.189483637341226</v>
      </c>
      <c r="U54" s="42">
        <v>0.96170886472285344</v>
      </c>
      <c r="V54" s="43">
        <f>1-U54</f>
        <v>3.829113527714656E-2</v>
      </c>
      <c r="W54" s="29">
        <f>S54*U54</f>
        <v>95902.1883780465</v>
      </c>
      <c r="X54" s="29">
        <f t="shared" ref="X54:X70" si="36">X55+W54</f>
        <v>6744012.392907002</v>
      </c>
      <c r="Y54" s="40">
        <f>X54/R54</f>
        <v>67.440123929070026</v>
      </c>
      <c r="Z54" s="36">
        <f>T54-Y54</f>
        <v>8.7493597082712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61407</v>
      </c>
      <c r="E55" s="51">
        <f t="shared" si="37"/>
        <v>16</v>
      </c>
      <c r="F55" s="3">
        <f t="shared" ref="F55:F72" si="38">E55/D55</f>
        <v>2.6055661406680018E-4</v>
      </c>
      <c r="G55" s="2">
        <v>0.4</v>
      </c>
      <c r="H55" s="3">
        <f t="shared" ref="H55:H71" si="39">C55*F55/(1+(1-G55)*C55*F55)</f>
        <v>1.0415751219782115E-3</v>
      </c>
      <c r="I55" s="3">
        <f t="shared" ref="I55:I72" si="40">1-H55</f>
        <v>0.99895842487802178</v>
      </c>
      <c r="J55" s="5">
        <f>I54*J54</f>
        <v>99600.862137782387</v>
      </c>
      <c r="K55" s="5">
        <f t="shared" ref="K55:K72" si="41">J55*H55</f>
        <v>103.74178013029571</v>
      </c>
      <c r="L55" s="5">
        <f t="shared" ref="L55:L71" si="42">C55*(J56+G55*K55)</f>
        <v>398154.46827881684</v>
      </c>
      <c r="M55" s="5">
        <f t="shared" si="32"/>
        <v>7519227.7602376752</v>
      </c>
      <c r="N55" s="33">
        <f t="shared" ref="N55:N72" si="43">M55/J55</f>
        <v>75.493601148110415</v>
      </c>
      <c r="O55" s="4"/>
      <c r="Q55" s="27" t="s">
        <v>36</v>
      </c>
      <c r="R55" s="29">
        <f t="shared" si="33"/>
        <v>99600.862137782387</v>
      </c>
      <c r="S55" s="29">
        <f t="shared" si="34"/>
        <v>398154.46827881684</v>
      </c>
      <c r="T55" s="35">
        <f t="shared" si="35"/>
        <v>75.493601148110415</v>
      </c>
      <c r="U55" s="42">
        <v>0.96170886472285344</v>
      </c>
      <c r="V55" s="43">
        <f>1-U55</f>
        <v>3.829113527714656E-2</v>
      </c>
      <c r="W55" s="29">
        <f t="shared" ref="W55:W72" si="44">S55*U55</f>
        <v>382908.68167275231</v>
      </c>
      <c r="X55" s="29">
        <f t="shared" si="36"/>
        <v>6648110.2045289557</v>
      </c>
      <c r="Y55" s="35">
        <f t="shared" ref="Y55:Y72" si="45">X55/R55</f>
        <v>66.747516656355074</v>
      </c>
      <c r="Z55" s="36">
        <f t="shared" ref="Z55:Z72" si="46">T55-Y55</f>
        <v>8.7460844917553402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91197</v>
      </c>
      <c r="E56" s="51">
        <f t="shared" si="37"/>
        <v>26</v>
      </c>
      <c r="F56" s="3">
        <f t="shared" si="38"/>
        <v>2.8509709749224209E-4</v>
      </c>
      <c r="G56" s="2">
        <v>0.5</v>
      </c>
      <c r="H56" s="3">
        <f t="shared" si="39"/>
        <v>1.4244702066577549E-3</v>
      </c>
      <c r="I56" s="3">
        <f t="shared" si="40"/>
        <v>0.9985755297933423</v>
      </c>
      <c r="J56" s="5">
        <f t="shared" ref="J56:J72" si="47">I55*J55</f>
        <v>99497.120357652093</v>
      </c>
      <c r="K56" s="5">
        <f t="shared" si="41"/>
        <v>141.73068359771619</v>
      </c>
      <c r="L56" s="5">
        <f t="shared" si="42"/>
        <v>497131.27507926617</v>
      </c>
      <c r="M56" s="5">
        <f t="shared" si="32"/>
        <v>7121073.2919588583</v>
      </c>
      <c r="N56" s="33">
        <f t="shared" si="43"/>
        <v>71.570647133921725</v>
      </c>
      <c r="O56" s="4"/>
      <c r="Q56" s="27" t="s">
        <v>38</v>
      </c>
      <c r="R56" s="29">
        <f t="shared" si="33"/>
        <v>99497.120357652093</v>
      </c>
      <c r="S56" s="29">
        <f t="shared" si="34"/>
        <v>497131.27507926617</v>
      </c>
      <c r="T56" s="35">
        <f t="shared" si="35"/>
        <v>71.570647133921725</v>
      </c>
      <c r="U56" s="42">
        <v>0.96170886472285344</v>
      </c>
      <c r="V56" s="43">
        <f>1-U56</f>
        <v>3.829113527714656E-2</v>
      </c>
      <c r="W56" s="29">
        <f t="shared" si="44"/>
        <v>478095.55417470564</v>
      </c>
      <c r="X56" s="29">
        <f t="shared" si="36"/>
        <v>6265201.5228562038</v>
      </c>
      <c r="Y56" s="35">
        <f t="shared" si="45"/>
        <v>62.968671860404868</v>
      </c>
      <c r="Z56" s="36">
        <f t="shared" si="46"/>
        <v>8.6019752735168566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94243</v>
      </c>
      <c r="E57" s="51">
        <f t="shared" si="37"/>
        <v>42</v>
      </c>
      <c r="F57" s="3">
        <f t="shared" si="38"/>
        <v>4.4565644132720731E-4</v>
      </c>
      <c r="G57" s="2">
        <v>0.5</v>
      </c>
      <c r="H57" s="3">
        <f t="shared" si="39"/>
        <v>2.2258023487514312E-3</v>
      </c>
      <c r="I57" s="3">
        <f t="shared" si="40"/>
        <v>0.99777419765124853</v>
      </c>
      <c r="J57" s="5">
        <f t="shared" si="47"/>
        <v>99355.389674054386</v>
      </c>
      <c r="K57" s="5">
        <f t="shared" si="41"/>
        <v>221.14545969762395</v>
      </c>
      <c r="L57" s="5">
        <f t="shared" si="42"/>
        <v>496224.08472102782</v>
      </c>
      <c r="M57" s="5">
        <f t="shared" si="32"/>
        <v>6623942.0168795921</v>
      </c>
      <c r="N57" s="33">
        <f t="shared" si="43"/>
        <v>66.669176565157841</v>
      </c>
      <c r="O57" s="4"/>
      <c r="Q57" s="27" t="s">
        <v>40</v>
      </c>
      <c r="R57" s="29">
        <f t="shared" si="33"/>
        <v>99355.389674054386</v>
      </c>
      <c r="S57" s="29">
        <f t="shared" si="34"/>
        <v>496224.08472102782</v>
      </c>
      <c r="T57" s="35">
        <f t="shared" si="35"/>
        <v>66.669176565157841</v>
      </c>
      <c r="U57" s="42">
        <v>0.96170886472285344</v>
      </c>
      <c r="V57" s="43">
        <f>1-U57</f>
        <v>3.829113527714656E-2</v>
      </c>
      <c r="W57" s="29">
        <f t="shared" si="44"/>
        <v>477223.10116519668</v>
      </c>
      <c r="X57" s="29">
        <f t="shared" si="36"/>
        <v>5787105.9686814984</v>
      </c>
      <c r="Y57" s="35">
        <f t="shared" si="45"/>
        <v>58.246522787205578</v>
      </c>
      <c r="Z57" s="36">
        <f t="shared" si="46"/>
        <v>8.422653777952263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99170</v>
      </c>
      <c r="E58" s="51">
        <f t="shared" si="37"/>
        <v>92</v>
      </c>
      <c r="F58" s="3">
        <f t="shared" si="38"/>
        <v>9.2769990924674803E-4</v>
      </c>
      <c r="G58" s="2">
        <v>0.5</v>
      </c>
      <c r="H58" s="3">
        <f t="shared" si="39"/>
        <v>4.6277665995975862E-3</v>
      </c>
      <c r="I58" s="3">
        <f t="shared" si="40"/>
        <v>0.99537223340040237</v>
      </c>
      <c r="J58" s="5">
        <f t="shared" si="47"/>
        <v>99134.24421435676</v>
      </c>
      <c r="K58" s="5">
        <f t="shared" si="41"/>
        <v>458.77014425155045</v>
      </c>
      <c r="L58" s="5">
        <f t="shared" si="42"/>
        <v>494524.29571115493</v>
      </c>
      <c r="M58" s="5">
        <f t="shared" si="32"/>
        <v>6127717.9321585642</v>
      </c>
      <c r="N58" s="33">
        <f t="shared" si="43"/>
        <v>61.812323084933951</v>
      </c>
      <c r="O58" s="4"/>
      <c r="Q58" s="27" t="s">
        <v>42</v>
      </c>
      <c r="R58" s="29">
        <f t="shared" si="33"/>
        <v>99134.24421435676</v>
      </c>
      <c r="S58" s="29">
        <f t="shared" si="34"/>
        <v>494524.29571115493</v>
      </c>
      <c r="T58" s="35">
        <f t="shared" si="35"/>
        <v>61.812323084933951</v>
      </c>
      <c r="U58" s="42">
        <v>0.96170886472285344</v>
      </c>
      <c r="V58" s="43">
        <f>1-U58</f>
        <v>3.829113527714656E-2</v>
      </c>
      <c r="W58" s="29">
        <f t="shared" si="44"/>
        <v>475588.39900624345</v>
      </c>
      <c r="X58" s="29">
        <f t="shared" si="36"/>
        <v>5309882.8675163016</v>
      </c>
      <c r="Y58" s="35">
        <f t="shared" si="45"/>
        <v>53.562549546802487</v>
      </c>
      <c r="Z58" s="36">
        <f t="shared" si="46"/>
        <v>8.2497735381314641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109894</v>
      </c>
      <c r="E59" s="51">
        <f t="shared" si="37"/>
        <v>127</v>
      </c>
      <c r="F59" s="3">
        <f t="shared" si="38"/>
        <v>1.1556590896682258E-3</v>
      </c>
      <c r="G59" s="2">
        <v>0.5</v>
      </c>
      <c r="H59" s="3">
        <f t="shared" si="39"/>
        <v>5.7616491926886036E-3</v>
      </c>
      <c r="I59" s="3">
        <f t="shared" si="40"/>
        <v>0.99423835080731138</v>
      </c>
      <c r="J59" s="5">
        <f t="shared" si="47"/>
        <v>98675.474070105207</v>
      </c>
      <c r="K59" s="5">
        <f t="shared" si="41"/>
        <v>568.5334655141869</v>
      </c>
      <c r="L59" s="5">
        <f t="shared" si="42"/>
        <v>491956.03668674058</v>
      </c>
      <c r="M59" s="5">
        <f t="shared" si="32"/>
        <v>5633193.6364474092</v>
      </c>
      <c r="N59" s="33">
        <f t="shared" si="43"/>
        <v>57.088082824362587</v>
      </c>
      <c r="O59" s="4"/>
      <c r="Q59" s="27" t="s">
        <v>44</v>
      </c>
      <c r="R59" s="29">
        <f t="shared" si="33"/>
        <v>98675.474070105207</v>
      </c>
      <c r="S59" s="29">
        <f t="shared" si="34"/>
        <v>491956.03668674058</v>
      </c>
      <c r="T59" s="35">
        <f t="shared" si="35"/>
        <v>57.088082824362587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473798.77034061908</v>
      </c>
      <c r="X59" s="29">
        <f t="shared" si="36"/>
        <v>4834294.4685100578</v>
      </c>
      <c r="Y59" s="35">
        <f t="shared" si="45"/>
        <v>48.991854501509401</v>
      </c>
      <c r="Z59" s="36">
        <f t="shared" si="46"/>
        <v>8.0962283228531859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118711</v>
      </c>
      <c r="E60" s="51">
        <f t="shared" si="37"/>
        <v>183</v>
      </c>
      <c r="F60" s="3">
        <f t="shared" si="38"/>
        <v>1.5415589119795133E-3</v>
      </c>
      <c r="G60" s="2">
        <v>0.5</v>
      </c>
      <c r="H60" s="3">
        <f t="shared" si="39"/>
        <v>7.6782035521131831E-3</v>
      </c>
      <c r="I60" s="3">
        <f t="shared" si="40"/>
        <v>0.99232179644788676</v>
      </c>
      <c r="J60" s="5">
        <f t="shared" si="47"/>
        <v>98106.940604591015</v>
      </c>
      <c r="K60" s="5">
        <f t="shared" si="41"/>
        <v>753.28505983712785</v>
      </c>
      <c r="L60" s="5">
        <f t="shared" si="42"/>
        <v>488651.49037336226</v>
      </c>
      <c r="M60" s="5">
        <f t="shared" si="32"/>
        <v>5141237.5997606684</v>
      </c>
      <c r="N60" s="33">
        <f t="shared" si="43"/>
        <v>52.404422847939458</v>
      </c>
      <c r="O60" s="4"/>
      <c r="Q60" s="27" t="s">
        <v>46</v>
      </c>
      <c r="R60" s="29">
        <f t="shared" si="33"/>
        <v>98106.940604591015</v>
      </c>
      <c r="S60" s="29">
        <f t="shared" si="34"/>
        <v>488651.49037336226</v>
      </c>
      <c r="T60" s="35">
        <f t="shared" si="35"/>
        <v>52.404422847939458</v>
      </c>
      <c r="U60" s="42">
        <v>0.95736753435116873</v>
      </c>
      <c r="V60" s="43">
        <f t="shared" si="48"/>
        <v>4.2632465648831275E-2</v>
      </c>
      <c r="W60" s="29">
        <f t="shared" si="44"/>
        <v>467819.07249576971</v>
      </c>
      <c r="X60" s="29">
        <f t="shared" si="36"/>
        <v>4360495.6981694391</v>
      </c>
      <c r="Y60" s="35">
        <f t="shared" si="45"/>
        <v>44.446352840049578</v>
      </c>
      <c r="Z60" s="36">
        <f t="shared" si="46"/>
        <v>7.9580700078898801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111087</v>
      </c>
      <c r="E61" s="51">
        <f t="shared" si="37"/>
        <v>223</v>
      </c>
      <c r="F61" s="3">
        <f t="shared" si="38"/>
        <v>2.0074356135281355E-3</v>
      </c>
      <c r="G61" s="2">
        <v>0.5</v>
      </c>
      <c r="H61" s="3">
        <f t="shared" si="39"/>
        <v>9.9870571322366979E-3</v>
      </c>
      <c r="I61" s="3">
        <f t="shared" si="40"/>
        <v>0.99001294286776331</v>
      </c>
      <c r="J61" s="5">
        <f t="shared" si="47"/>
        <v>97353.655544753885</v>
      </c>
      <c r="K61" s="5">
        <f t="shared" si="41"/>
        <v>972.276519957549</v>
      </c>
      <c r="L61" s="5">
        <f t="shared" si="42"/>
        <v>484337.58642387553</v>
      </c>
      <c r="M61" s="5">
        <f t="shared" si="32"/>
        <v>4652586.1093873065</v>
      </c>
      <c r="N61" s="33">
        <f t="shared" si="43"/>
        <v>47.790564035353484</v>
      </c>
      <c r="O61" s="4"/>
      <c r="Q61" s="27" t="s">
        <v>48</v>
      </c>
      <c r="R61" s="29">
        <f t="shared" si="33"/>
        <v>97353.655544753885</v>
      </c>
      <c r="S61" s="29">
        <f t="shared" si="34"/>
        <v>484337.58642387553</v>
      </c>
      <c r="T61" s="35">
        <f t="shared" si="35"/>
        <v>47.790564035353484</v>
      </c>
      <c r="U61" s="42">
        <v>0.95681081085376496</v>
      </c>
      <c r="V61" s="43">
        <f t="shared" si="48"/>
        <v>4.3189189146235041E-2</v>
      </c>
      <c r="W61" s="29">
        <f t="shared" si="44"/>
        <v>463419.43879318383</v>
      </c>
      <c r="X61" s="29">
        <f t="shared" si="36"/>
        <v>3892676.6256736694</v>
      </c>
      <c r="Y61" s="35">
        <f t="shared" si="45"/>
        <v>39.984904561536361</v>
      </c>
      <c r="Z61" s="36">
        <f t="shared" si="46"/>
        <v>7.8056594738171228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117246</v>
      </c>
      <c r="E62" s="51">
        <f t="shared" si="37"/>
        <v>341</v>
      </c>
      <c r="F62" s="3">
        <f t="shared" si="38"/>
        <v>2.9084147860054927E-3</v>
      </c>
      <c r="G62" s="2">
        <v>0.5</v>
      </c>
      <c r="H62" s="3">
        <f t="shared" si="39"/>
        <v>1.4437101233292548E-2</v>
      </c>
      <c r="I62" s="3">
        <f t="shared" si="40"/>
        <v>0.98556289876670744</v>
      </c>
      <c r="J62" s="5">
        <f t="shared" si="47"/>
        <v>96381.379024796333</v>
      </c>
      <c r="K62" s="5">
        <f t="shared" si="41"/>
        <v>1391.4677259853236</v>
      </c>
      <c r="L62" s="5">
        <f t="shared" si="42"/>
        <v>478428.22580901842</v>
      </c>
      <c r="M62" s="5">
        <f t="shared" si="32"/>
        <v>4168248.5229634312</v>
      </c>
      <c r="N62" s="33">
        <f t="shared" si="43"/>
        <v>43.247446396165934</v>
      </c>
      <c r="O62" s="4"/>
      <c r="Q62" s="27" t="s">
        <v>50</v>
      </c>
      <c r="R62" s="29">
        <f t="shared" si="33"/>
        <v>96381.379024796333</v>
      </c>
      <c r="S62" s="29">
        <f t="shared" si="34"/>
        <v>478428.22580901842</v>
      </c>
      <c r="T62" s="35">
        <f t="shared" si="35"/>
        <v>43.247446396165934</v>
      </c>
      <c r="U62" s="42">
        <v>0.94800928093814252</v>
      </c>
      <c r="V62" s="43">
        <f t="shared" si="48"/>
        <v>5.1990719061857482E-2</v>
      </c>
      <c r="W62" s="29">
        <f t="shared" si="44"/>
        <v>453554.39832971885</v>
      </c>
      <c r="X62" s="29">
        <f t="shared" si="36"/>
        <v>3429257.1868804856</v>
      </c>
      <c r="Y62" s="35">
        <f t="shared" si="45"/>
        <v>35.580080110684349</v>
      </c>
      <c r="Z62" s="36">
        <f t="shared" si="46"/>
        <v>7.6673662854815845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131249</v>
      </c>
      <c r="E63" s="51">
        <f t="shared" si="37"/>
        <v>536</v>
      </c>
      <c r="F63" s="3">
        <f t="shared" si="38"/>
        <v>4.0838406387858194E-3</v>
      </c>
      <c r="G63" s="2">
        <v>0.5</v>
      </c>
      <c r="H63" s="3">
        <f t="shared" si="39"/>
        <v>2.0212838169078883E-2</v>
      </c>
      <c r="I63" s="3">
        <f t="shared" si="40"/>
        <v>0.97978716183092107</v>
      </c>
      <c r="J63" s="5">
        <f t="shared" si="47"/>
        <v>94989.911298811014</v>
      </c>
      <c r="K63" s="5">
        <f t="shared" si="41"/>
        <v>1920.0157047780247</v>
      </c>
      <c r="L63" s="5">
        <f t="shared" si="42"/>
        <v>470149.51723211003</v>
      </c>
      <c r="M63" s="5">
        <f t="shared" si="32"/>
        <v>3689820.2971544126</v>
      </c>
      <c r="N63" s="33">
        <f t="shared" si="43"/>
        <v>38.844338800857457</v>
      </c>
      <c r="O63" s="4"/>
      <c r="Q63" s="27" t="s">
        <v>52</v>
      </c>
      <c r="R63" s="29">
        <f t="shared" si="33"/>
        <v>94989.911298811014</v>
      </c>
      <c r="S63" s="29">
        <f t="shared" si="34"/>
        <v>470149.51723211003</v>
      </c>
      <c r="T63" s="35">
        <f t="shared" si="35"/>
        <v>38.844338800857457</v>
      </c>
      <c r="U63" s="42">
        <v>0.94216194080535964</v>
      </c>
      <c r="V63" s="43">
        <f t="shared" si="48"/>
        <v>5.7838059194640357E-2</v>
      </c>
      <c r="W63" s="29">
        <f t="shared" si="44"/>
        <v>442956.98162410763</v>
      </c>
      <c r="X63" s="29">
        <f t="shared" si="36"/>
        <v>2975702.7885507667</v>
      </c>
      <c r="Y63" s="35">
        <f t="shared" si="45"/>
        <v>31.326514025158517</v>
      </c>
      <c r="Z63" s="36">
        <f t="shared" si="46"/>
        <v>7.5178247756989407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135233</v>
      </c>
      <c r="E64" s="51">
        <f t="shared" si="37"/>
        <v>694</v>
      </c>
      <c r="F64" s="3">
        <f t="shared" si="38"/>
        <v>5.1318834899765587E-3</v>
      </c>
      <c r="G64" s="2">
        <v>0.5</v>
      </c>
      <c r="H64" s="3">
        <f t="shared" si="39"/>
        <v>2.5334384673792419E-2</v>
      </c>
      <c r="I64" s="3">
        <f t="shared" si="40"/>
        <v>0.97466561532620755</v>
      </c>
      <c r="J64" s="5">
        <f t="shared" si="47"/>
        <v>93069.895594032991</v>
      </c>
      <c r="K64" s="5">
        <f t="shared" si="41"/>
        <v>2357.8685365289298</v>
      </c>
      <c r="L64" s="5">
        <f t="shared" si="42"/>
        <v>459454.80662884261</v>
      </c>
      <c r="M64" s="5">
        <f t="shared" si="32"/>
        <v>3219670.7799223028</v>
      </c>
      <c r="N64" s="33">
        <f t="shared" si="43"/>
        <v>34.594116167985966</v>
      </c>
      <c r="O64" s="4"/>
      <c r="Q64" s="27" t="s">
        <v>54</v>
      </c>
      <c r="R64" s="29">
        <f t="shared" si="33"/>
        <v>93069.895594032991</v>
      </c>
      <c r="S64" s="29">
        <f t="shared" si="34"/>
        <v>459454.80662884261</v>
      </c>
      <c r="T64" s="35">
        <f t="shared" si="35"/>
        <v>34.594116167985966</v>
      </c>
      <c r="U64" s="42">
        <v>0.92489605986448908</v>
      </c>
      <c r="V64" s="43">
        <f t="shared" si="48"/>
        <v>7.5103940135510916E-2</v>
      </c>
      <c r="W64" s="29">
        <f t="shared" si="44"/>
        <v>424947.94033681729</v>
      </c>
      <c r="X64" s="29">
        <f t="shared" si="36"/>
        <v>2532745.8069266588</v>
      </c>
      <c r="Y64" s="35">
        <f t="shared" si="45"/>
        <v>27.213373247719012</v>
      </c>
      <c r="Z64" s="36">
        <f t="shared" si="46"/>
        <v>7.3807429202669539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130604</v>
      </c>
      <c r="E65" s="51">
        <f t="shared" si="37"/>
        <v>770</v>
      </c>
      <c r="F65" s="3">
        <f t="shared" si="38"/>
        <v>5.8956846650944838E-3</v>
      </c>
      <c r="G65" s="2">
        <v>0.5</v>
      </c>
      <c r="H65" s="3">
        <f t="shared" si="39"/>
        <v>2.9050245606621946E-2</v>
      </c>
      <c r="I65" s="3">
        <f t="shared" si="40"/>
        <v>0.97094975439337805</v>
      </c>
      <c r="J65" s="5">
        <f t="shared" si="47"/>
        <v>90712.027057504063</v>
      </c>
      <c r="K65" s="5">
        <f t="shared" si="41"/>
        <v>2635.2066654950286</v>
      </c>
      <c r="L65" s="5">
        <f t="shared" si="42"/>
        <v>446972.11862378276</v>
      </c>
      <c r="M65" s="5">
        <f t="shared" si="32"/>
        <v>2760215.9732934604</v>
      </c>
      <c r="N65" s="33">
        <f t="shared" si="43"/>
        <v>30.428335280653663</v>
      </c>
      <c r="O65" s="4"/>
      <c r="Q65" s="27" t="s">
        <v>56</v>
      </c>
      <c r="R65" s="29">
        <f t="shared" si="33"/>
        <v>90712.027057504063</v>
      </c>
      <c r="S65" s="29">
        <f t="shared" si="34"/>
        <v>446972.11862378276</v>
      </c>
      <c r="T65" s="35">
        <f t="shared" si="35"/>
        <v>30.428335280653663</v>
      </c>
      <c r="U65" s="42">
        <v>0.89970667843387275</v>
      </c>
      <c r="V65" s="43">
        <f t="shared" si="48"/>
        <v>0.10029332156612725</v>
      </c>
      <c r="W65" s="29">
        <f t="shared" si="44"/>
        <v>402143.80019955453</v>
      </c>
      <c r="X65" s="29">
        <f t="shared" si="36"/>
        <v>2107797.8665898414</v>
      </c>
      <c r="Y65" s="35">
        <f t="shared" si="45"/>
        <v>23.236145580273149</v>
      </c>
      <c r="Z65" s="36">
        <f t="shared" si="46"/>
        <v>7.1921897003805135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107008</v>
      </c>
      <c r="E66" s="51">
        <f t="shared" si="37"/>
        <v>920</v>
      </c>
      <c r="F66" s="3">
        <f t="shared" si="38"/>
        <v>8.5974880382775117E-3</v>
      </c>
      <c r="G66" s="2">
        <v>0.5</v>
      </c>
      <c r="H66" s="3">
        <f t="shared" si="39"/>
        <v>4.2082921652578043E-2</v>
      </c>
      <c r="I66" s="3">
        <f t="shared" si="40"/>
        <v>0.95791707834742201</v>
      </c>
      <c r="J66" s="5">
        <f t="shared" si="47"/>
        <v>88076.820392009031</v>
      </c>
      <c r="K66" s="5">
        <f t="shared" si="41"/>
        <v>3706.529931965104</v>
      </c>
      <c r="L66" s="5">
        <f t="shared" si="42"/>
        <v>431117.77713013242</v>
      </c>
      <c r="M66" s="5">
        <f t="shared" si="32"/>
        <v>2313243.8546696776</v>
      </c>
      <c r="N66" s="33">
        <f t="shared" si="43"/>
        <v>26.263934646754709</v>
      </c>
      <c r="O66" s="4"/>
      <c r="Q66" s="27" t="s">
        <v>58</v>
      </c>
      <c r="R66" s="29">
        <f t="shared" si="33"/>
        <v>88076.820392009031</v>
      </c>
      <c r="S66" s="29">
        <f t="shared" si="34"/>
        <v>431117.77713013242</v>
      </c>
      <c r="T66" s="35">
        <f t="shared" si="35"/>
        <v>26.263934646754709</v>
      </c>
      <c r="U66" s="42">
        <v>0.86438699185239576</v>
      </c>
      <c r="V66" s="43">
        <f t="shared" si="48"/>
        <v>0.13561300814760424</v>
      </c>
      <c r="W66" s="29">
        <f t="shared" si="44"/>
        <v>372652.59850760677</v>
      </c>
      <c r="X66" s="29">
        <f t="shared" si="36"/>
        <v>1705654.0663902871</v>
      </c>
      <c r="Y66" s="35">
        <f t="shared" si="45"/>
        <v>19.365527261302411</v>
      </c>
      <c r="Z66" s="36">
        <f t="shared" si="46"/>
        <v>6.8984073854522983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84825</v>
      </c>
      <c r="E67" s="51">
        <f t="shared" si="37"/>
        <v>1079</v>
      </c>
      <c r="F67" s="3">
        <f t="shared" si="38"/>
        <v>1.2720306513409961E-2</v>
      </c>
      <c r="G67" s="2">
        <v>0.5</v>
      </c>
      <c r="H67" s="3">
        <f t="shared" si="39"/>
        <v>6.1641292239138508E-2</v>
      </c>
      <c r="I67" s="3">
        <f t="shared" si="40"/>
        <v>0.9383587077608615</v>
      </c>
      <c r="J67" s="5">
        <f t="shared" si="47"/>
        <v>84370.290460043936</v>
      </c>
      <c r="K67" s="5">
        <f t="shared" si="41"/>
        <v>5200.6937305485681</v>
      </c>
      <c r="L67" s="5">
        <f t="shared" si="42"/>
        <v>408849.71797384834</v>
      </c>
      <c r="M67" s="5">
        <f t="shared" si="32"/>
        <v>1882126.0775395453</v>
      </c>
      <c r="N67" s="33">
        <f t="shared" si="43"/>
        <v>22.307924593798596</v>
      </c>
      <c r="O67" s="4"/>
      <c r="Q67" s="27" t="s">
        <v>60</v>
      </c>
      <c r="R67" s="29">
        <f t="shared" si="33"/>
        <v>84370.290460043936</v>
      </c>
      <c r="S67" s="29">
        <f t="shared" si="34"/>
        <v>408849.71797384834</v>
      </c>
      <c r="T67" s="35">
        <f t="shared" si="35"/>
        <v>22.307924593798596</v>
      </c>
      <c r="U67" s="42">
        <v>0.82345390469096191</v>
      </c>
      <c r="V67" s="43">
        <f t="shared" si="48"/>
        <v>0.17654609530903809</v>
      </c>
      <c r="W67" s="29">
        <f t="shared" si="44"/>
        <v>336668.89669736399</v>
      </c>
      <c r="X67" s="29">
        <f t="shared" si="36"/>
        <v>1333001.4678826805</v>
      </c>
      <c r="Y67" s="35">
        <f t="shared" si="45"/>
        <v>15.79941778811302</v>
      </c>
      <c r="Z67" s="36">
        <f t="shared" si="46"/>
        <v>6.5085068056855757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63216</v>
      </c>
      <c r="E68" s="51">
        <f t="shared" si="37"/>
        <v>1204</v>
      </c>
      <c r="F68" s="3">
        <f t="shared" si="38"/>
        <v>1.9045811187041257E-2</v>
      </c>
      <c r="G68" s="2">
        <v>0.5</v>
      </c>
      <c r="H68" s="3">
        <f t="shared" si="39"/>
        <v>9.0900854649231408E-2</v>
      </c>
      <c r="I68" s="3">
        <f t="shared" si="40"/>
        <v>0.90909914535076863</v>
      </c>
      <c r="J68" s="5">
        <f t="shared" si="47"/>
        <v>79169.596729495373</v>
      </c>
      <c r="K68" s="5">
        <f t="shared" si="41"/>
        <v>7196.5840049461249</v>
      </c>
      <c r="L68" s="5">
        <f t="shared" si="42"/>
        <v>377856.52363511152</v>
      </c>
      <c r="M68" s="5">
        <f t="shared" si="32"/>
        <v>1473276.3595656969</v>
      </c>
      <c r="N68" s="33">
        <f t="shared" si="43"/>
        <v>18.609117899129249</v>
      </c>
      <c r="O68" s="4"/>
      <c r="Q68" s="27" t="s">
        <v>62</v>
      </c>
      <c r="R68" s="29">
        <f t="shared" si="33"/>
        <v>79169.596729495373</v>
      </c>
      <c r="S68" s="29">
        <f t="shared" si="34"/>
        <v>377856.52363511152</v>
      </c>
      <c r="T68" s="35">
        <f t="shared" si="35"/>
        <v>18.609117899129249</v>
      </c>
      <c r="U68" s="42">
        <v>0.7557222850963411</v>
      </c>
      <c r="V68" s="43">
        <f t="shared" si="48"/>
        <v>0.2442777149036589</v>
      </c>
      <c r="W68" s="29">
        <f t="shared" si="44"/>
        <v>285554.59548008611</v>
      </c>
      <c r="X68" s="29">
        <f t="shared" si="36"/>
        <v>996332.57118531642</v>
      </c>
      <c r="Y68" s="35">
        <f t="shared" si="45"/>
        <v>12.584787751156037</v>
      </c>
      <c r="Z68" s="36">
        <f t="shared" si="46"/>
        <v>6.0243301479732114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45939</v>
      </c>
      <c r="E69" s="51">
        <f t="shared" si="37"/>
        <v>1261</v>
      </c>
      <c r="F69" s="3">
        <f t="shared" si="38"/>
        <v>2.7449443827684539E-2</v>
      </c>
      <c r="G69" s="2">
        <v>0.5</v>
      </c>
      <c r="H69" s="3">
        <f t="shared" si="39"/>
        <v>0.12843363922471301</v>
      </c>
      <c r="I69" s="3">
        <f t="shared" si="40"/>
        <v>0.87156636077528704</v>
      </c>
      <c r="J69" s="5">
        <f t="shared" si="47"/>
        <v>71973.012724549248</v>
      </c>
      <c r="K69" s="5">
        <f t="shared" si="41"/>
        <v>9243.7559501804371</v>
      </c>
      <c r="L69" s="5">
        <f t="shared" si="42"/>
        <v>336755.67374729516</v>
      </c>
      <c r="M69" s="5">
        <f t="shared" si="32"/>
        <v>1095419.8359305854</v>
      </c>
      <c r="N69" s="33">
        <f t="shared" si="43"/>
        <v>15.219869149050488</v>
      </c>
      <c r="O69" s="4"/>
      <c r="Q69" s="27" t="s">
        <v>64</v>
      </c>
      <c r="R69" s="29">
        <f t="shared" si="33"/>
        <v>71973.012724549248</v>
      </c>
      <c r="S69" s="29">
        <f t="shared" si="34"/>
        <v>336755.67374729516</v>
      </c>
      <c r="T69" s="35">
        <f t="shared" si="35"/>
        <v>15.219869149050488</v>
      </c>
      <c r="U69" s="42">
        <v>0.69850988448397933</v>
      </c>
      <c r="V69" s="43">
        <f t="shared" si="48"/>
        <v>0.30149011551602067</v>
      </c>
      <c r="W69" s="29">
        <f t="shared" si="44"/>
        <v>235227.16676854779</v>
      </c>
      <c r="X69" s="29">
        <f t="shared" si="36"/>
        <v>710777.97570523038</v>
      </c>
      <c r="Y69" s="35">
        <f t="shared" si="45"/>
        <v>9.8756179406505709</v>
      </c>
      <c r="Z69" s="36">
        <f t="shared" si="46"/>
        <v>5.3442512083999176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27255</v>
      </c>
      <c r="E70" s="51">
        <f t="shared" si="37"/>
        <v>1340</v>
      </c>
      <c r="F70" s="3">
        <f t="shared" si="38"/>
        <v>4.9165290772335349E-2</v>
      </c>
      <c r="G70" s="2">
        <v>0.5</v>
      </c>
      <c r="H70" s="3">
        <f t="shared" si="39"/>
        <v>0.21891847737297823</v>
      </c>
      <c r="I70" s="3">
        <f t="shared" si="40"/>
        <v>0.7810815226270218</v>
      </c>
      <c r="J70" s="5">
        <f t="shared" si="47"/>
        <v>62729.256774368812</v>
      </c>
      <c r="K70" s="5">
        <f t="shared" si="41"/>
        <v>13732.5933797834</v>
      </c>
      <c r="L70" s="5">
        <f t="shared" si="42"/>
        <v>279314.80042238557</v>
      </c>
      <c r="M70" s="5">
        <f t="shared" si="32"/>
        <v>758664.16218329011</v>
      </c>
      <c r="N70" s="33">
        <f t="shared" si="43"/>
        <v>12.094263525425356</v>
      </c>
      <c r="O70" s="4"/>
      <c r="Q70" s="27" t="s">
        <v>66</v>
      </c>
      <c r="R70" s="29">
        <f t="shared" si="33"/>
        <v>62729.256774368812</v>
      </c>
      <c r="S70" s="29">
        <f t="shared" si="34"/>
        <v>279314.80042238557</v>
      </c>
      <c r="T70" s="35">
        <f t="shared" si="35"/>
        <v>12.094263525425356</v>
      </c>
      <c r="U70" s="42">
        <v>0.67065690345363116</v>
      </c>
      <c r="V70" s="43">
        <f t="shared" si="48"/>
        <v>0.32934309654636884</v>
      </c>
      <c r="W70" s="29">
        <f t="shared" si="44"/>
        <v>187324.39914004609</v>
      </c>
      <c r="X70" s="29">
        <f t="shared" si="36"/>
        <v>475550.80893668265</v>
      </c>
      <c r="Y70" s="35">
        <f t="shared" si="45"/>
        <v>7.5810049949610248</v>
      </c>
      <c r="Z70" s="36">
        <f t="shared" si="46"/>
        <v>4.5132585304643316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15805</v>
      </c>
      <c r="E71" s="51">
        <f t="shared" si="49"/>
        <v>1229</v>
      </c>
      <c r="F71" s="3">
        <f t="shared" si="38"/>
        <v>7.776020246757355E-2</v>
      </c>
      <c r="G71" s="2">
        <v>0.5</v>
      </c>
      <c r="H71" s="3">
        <f t="shared" si="39"/>
        <v>0.32551979870215864</v>
      </c>
      <c r="I71" s="3">
        <f t="shared" si="40"/>
        <v>0.67448020129784136</v>
      </c>
      <c r="J71" s="5">
        <f t="shared" si="47"/>
        <v>48996.663394585412</v>
      </c>
      <c r="K71" s="5">
        <f t="shared" si="41"/>
        <v>15949.384005282867</v>
      </c>
      <c r="L71" s="5">
        <f t="shared" si="42"/>
        <v>205109.85695971991</v>
      </c>
      <c r="M71" s="5">
        <f>L71+M72</f>
        <v>479349.36176090449</v>
      </c>
      <c r="N71" s="33">
        <f t="shared" si="43"/>
        <v>9.7833062202737064</v>
      </c>
      <c r="O71" s="4"/>
      <c r="Q71" s="27" t="s">
        <v>68</v>
      </c>
      <c r="R71" s="29">
        <f t="shared" si="33"/>
        <v>48996.663394585412</v>
      </c>
      <c r="S71" s="29">
        <f t="shared" si="34"/>
        <v>205109.85695971991</v>
      </c>
      <c r="T71" s="35">
        <f t="shared" si="35"/>
        <v>9.7833062202737064</v>
      </c>
      <c r="U71" s="42">
        <v>0.63527807449444496</v>
      </c>
      <c r="V71" s="43">
        <f t="shared" si="48"/>
        <v>0.36472192550555504</v>
      </c>
      <c r="W71" s="29">
        <f t="shared" si="44"/>
        <v>130301.7949892019</v>
      </c>
      <c r="X71" s="29">
        <f>X72+W71</f>
        <v>288226.40979663655</v>
      </c>
      <c r="Y71" s="35">
        <f t="shared" si="45"/>
        <v>5.8825721963036415</v>
      </c>
      <c r="Z71" s="36">
        <f t="shared" si="46"/>
        <v>3.900734023970065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11402</v>
      </c>
      <c r="E72" s="52">
        <f t="shared" si="49"/>
        <v>1374</v>
      </c>
      <c r="F72" s="17">
        <f t="shared" si="38"/>
        <v>0.12050517453078408</v>
      </c>
      <c r="G72" s="12"/>
      <c r="H72" s="17">
        <v>1</v>
      </c>
      <c r="I72" s="17">
        <f t="shared" si="40"/>
        <v>0</v>
      </c>
      <c r="J72" s="21">
        <f t="shared" si="47"/>
        <v>33047.279389302545</v>
      </c>
      <c r="K72" s="21">
        <f t="shared" si="41"/>
        <v>33047.279389302545</v>
      </c>
      <c r="L72" s="21">
        <f>K72/F72</f>
        <v>274239.50480118458</v>
      </c>
      <c r="M72" s="21">
        <f>L72</f>
        <v>274239.50480118458</v>
      </c>
      <c r="N72" s="34">
        <f t="shared" si="43"/>
        <v>8.2983988355167391</v>
      </c>
      <c r="O72" s="4"/>
      <c r="Q72" s="30" t="s">
        <v>69</v>
      </c>
      <c r="R72" s="31">
        <f t="shared" si="33"/>
        <v>33047.279389302545</v>
      </c>
      <c r="S72" s="31">
        <f t="shared" si="34"/>
        <v>274239.50480118458</v>
      </c>
      <c r="T72" s="38">
        <f t="shared" si="35"/>
        <v>8.2983988355167391</v>
      </c>
      <c r="U72" s="44">
        <v>0.57586384179742911</v>
      </c>
      <c r="V72" s="45">
        <f t="shared" si="48"/>
        <v>0.42413615820257089</v>
      </c>
      <c r="W72" s="31">
        <f t="shared" si="44"/>
        <v>157924.61480743467</v>
      </c>
      <c r="X72" s="31">
        <f>W72</f>
        <v>157924.61480743467</v>
      </c>
      <c r="Y72" s="38">
        <f t="shared" si="45"/>
        <v>4.7787478341879819</v>
      </c>
      <c r="Z72" s="37">
        <f t="shared" si="46"/>
        <v>3.5196510013287572</v>
      </c>
    </row>
    <row r="73" spans="1:26" s="2" customFormat="1" ht="13.2">
      <c r="B73" s="2" t="s">
        <v>70</v>
      </c>
      <c r="D73" s="25">
        <f>SUM(D54:D72)</f>
        <v>1567983</v>
      </c>
      <c r="E73" s="25">
        <f>SUM(E54:E72)</f>
        <v>11507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72.584325934510659</v>
      </c>
      <c r="F78" s="49">
        <f>$Y$4</f>
        <v>65.760671065987125</v>
      </c>
      <c r="G78" s="49">
        <f>E78-F78</f>
        <v>6.8236548685235334</v>
      </c>
    </row>
    <row r="79" spans="1:26">
      <c r="C79" t="s">
        <v>85</v>
      </c>
      <c r="D79">
        <v>0</v>
      </c>
      <c r="E79" s="49">
        <f>$N$29</f>
        <v>80.011569137630374</v>
      </c>
      <c r="F79" s="49">
        <f>$Y$29</f>
        <v>70.62622121471945</v>
      </c>
      <c r="G79" s="49">
        <f t="shared" ref="G79:G80" si="50">E79-F79</f>
        <v>9.385347922910924</v>
      </c>
    </row>
    <row r="80" spans="1:26">
      <c r="C80" t="s">
        <v>86</v>
      </c>
      <c r="D80">
        <v>0</v>
      </c>
      <c r="E80" s="49">
        <f>$N$54</f>
        <v>76.189483637341226</v>
      </c>
      <c r="F80" s="49">
        <f>$Y$54</f>
        <v>67.440123929070026</v>
      </c>
      <c r="G80" s="49">
        <f t="shared" si="50"/>
        <v>8.7493597082712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9F1CE-07D9-4A40-9DFC-D82D78231510}">
  <dimension ref="A1:Z80"/>
  <sheetViews>
    <sheetView topLeftCell="A51" workbookViewId="0">
      <selection activeCell="D73" sqref="D7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55">
        <v>5923</v>
      </c>
      <c r="E4" s="56">
        <v>26</v>
      </c>
      <c r="F4" s="3">
        <f>E4/D4</f>
        <v>4.3896673982779001E-3</v>
      </c>
      <c r="G4" s="2">
        <v>0.3</v>
      </c>
      <c r="H4" s="18">
        <f>C4*F4/(1+(1-G4)*C4*F4)</f>
        <v>4.3762202921968632E-3</v>
      </c>
      <c r="I4" s="18">
        <f>1-H4</f>
        <v>0.99562377970780314</v>
      </c>
      <c r="J4" s="41">
        <v>100000</v>
      </c>
      <c r="K4" s="20">
        <f>J4*H4</f>
        <v>437.62202921968634</v>
      </c>
      <c r="L4" s="20">
        <f>C4*(J5+G4*K4)</f>
        <v>99693.664579546225</v>
      </c>
      <c r="M4" s="5">
        <f t="shared" ref="M4:M20" si="0">L4+M5</f>
        <v>7153844.0788554056</v>
      </c>
      <c r="N4" s="32">
        <f>M4/J4</f>
        <v>71.538440788554055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99693.664579546225</v>
      </c>
      <c r="T4" s="35">
        <f t="shared" ref="T4:T22" si="3">N4</f>
        <v>71.538440788554055</v>
      </c>
      <c r="U4" s="42">
        <v>0.96680194174873568</v>
      </c>
      <c r="V4" s="43">
        <f>1-U4</f>
        <v>3.3198058251264317E-2</v>
      </c>
      <c r="W4" s="29">
        <f>S4*U4</f>
        <v>96384.02849555244</v>
      </c>
      <c r="X4" s="29">
        <f t="shared" ref="X4:X20" si="4">X5+W4</f>
        <v>6494040.2710656393</v>
      </c>
      <c r="Y4" s="40">
        <f>X4/R4</f>
        <v>64.9404027106564</v>
      </c>
      <c r="Z4" s="36">
        <f>T4-Y4</f>
        <v>6.5980380778976553</v>
      </c>
    </row>
    <row r="5" spans="1:26" s="2" customFormat="1">
      <c r="A5" s="2">
        <v>2</v>
      </c>
      <c r="B5" s="1" t="s">
        <v>35</v>
      </c>
      <c r="C5" s="1">
        <v>4</v>
      </c>
      <c r="D5" s="56">
        <v>29765</v>
      </c>
      <c r="E5" s="56">
        <v>15</v>
      </c>
      <c r="F5" s="3">
        <f t="shared" ref="F5:F22" si="5">E5/D5</f>
        <v>5.0394758945069716E-4</v>
      </c>
      <c r="G5" s="2">
        <v>0.4</v>
      </c>
      <c r="H5" s="3">
        <f t="shared" ref="H5:H21" si="6">C5*F5/(1+(1-G5)*C5*F5)</f>
        <v>2.0133552565350155E-3</v>
      </c>
      <c r="I5" s="3">
        <f t="shared" ref="I5:I22" si="7">1-H5</f>
        <v>0.99798664474346499</v>
      </c>
      <c r="J5" s="5">
        <f>I4*J4</f>
        <v>99562.377970780319</v>
      </c>
      <c r="K5" s="5">
        <f t="shared" ref="K5:K22" si="8">J5*H5</f>
        <v>200.45443704059659</v>
      </c>
      <c r="L5" s="5">
        <f t="shared" ref="L5:L21" si="9">C5*(J6+G5*K5)</f>
        <v>397768.42123422388</v>
      </c>
      <c r="M5" s="5">
        <f t="shared" si="0"/>
        <v>7054150.4142758595</v>
      </c>
      <c r="N5" s="33">
        <f t="shared" ref="N5:N22" si="10">M5/J5</f>
        <v>70.851566204516729</v>
      </c>
      <c r="O5" s="4"/>
      <c r="Q5" s="27" t="s">
        <v>36</v>
      </c>
      <c r="R5" s="29">
        <f t="shared" si="1"/>
        <v>99562.377970780319</v>
      </c>
      <c r="S5" s="29">
        <f t="shared" si="2"/>
        <v>397768.42123422388</v>
      </c>
      <c r="T5" s="35">
        <f t="shared" si="3"/>
        <v>70.851566204516729</v>
      </c>
      <c r="U5" s="42">
        <v>0.96680194174873568</v>
      </c>
      <c r="V5" s="43">
        <f>1-U5</f>
        <v>3.3198058251264317E-2</v>
      </c>
      <c r="W5" s="29">
        <f t="shared" ref="W5:W22" si="11">S5*U5</f>
        <v>384563.28201557667</v>
      </c>
      <c r="X5" s="29">
        <f t="shared" si="4"/>
        <v>6397656.2425700873</v>
      </c>
      <c r="Y5" s="35">
        <f t="shared" ref="Y5:Y22" si="12">X5/R5</f>
        <v>64.257768576476536</v>
      </c>
      <c r="Z5" s="36">
        <f t="shared" ref="Z5:Z22" si="13">T5-Y5</f>
        <v>6.5937976280401926</v>
      </c>
    </row>
    <row r="6" spans="1:26" s="2" customFormat="1">
      <c r="A6" s="2">
        <v>3</v>
      </c>
      <c r="B6" s="1" t="s">
        <v>37</v>
      </c>
      <c r="C6" s="1">
        <v>5</v>
      </c>
      <c r="D6" s="56">
        <v>45298</v>
      </c>
      <c r="E6" s="56">
        <v>17</v>
      </c>
      <c r="F6" s="3">
        <f t="shared" si="5"/>
        <v>3.7529250739546998E-4</v>
      </c>
      <c r="G6" s="2">
        <v>0.5</v>
      </c>
      <c r="H6" s="3">
        <f t="shared" si="6"/>
        <v>1.8747036314112106E-3</v>
      </c>
      <c r="I6" s="3">
        <f t="shared" si="7"/>
        <v>0.99812529636858882</v>
      </c>
      <c r="J6" s="5">
        <f t="shared" ref="J6:J22" si="14">I5*J5</f>
        <v>99361.923533739726</v>
      </c>
      <c r="K6" s="5">
        <f t="shared" si="8"/>
        <v>186.27415887270487</v>
      </c>
      <c r="L6" s="5">
        <f t="shared" si="9"/>
        <v>496343.93227151682</v>
      </c>
      <c r="M6" s="5">
        <f t="shared" si="0"/>
        <v>6656381.9930416355</v>
      </c>
      <c r="N6" s="33">
        <f t="shared" si="10"/>
        <v>66.991275493789814</v>
      </c>
      <c r="O6" s="4"/>
      <c r="Q6" s="27" t="s">
        <v>38</v>
      </c>
      <c r="R6" s="29">
        <f t="shared" si="1"/>
        <v>99361.923533739726</v>
      </c>
      <c r="S6" s="29">
        <f t="shared" si="2"/>
        <v>496343.93227151682</v>
      </c>
      <c r="T6" s="35">
        <f t="shared" si="3"/>
        <v>66.991275493789814</v>
      </c>
      <c r="U6" s="42">
        <v>0.96680194174873568</v>
      </c>
      <c r="V6" s="43">
        <f>1-U6</f>
        <v>3.3198058251264317E-2</v>
      </c>
      <c r="W6" s="29">
        <f t="shared" si="11"/>
        <v>479866.2774953054</v>
      </c>
      <c r="X6" s="29">
        <f t="shared" si="4"/>
        <v>6013092.9605545104</v>
      </c>
      <c r="Y6" s="35">
        <f t="shared" si="12"/>
        <v>60.517074818028064</v>
      </c>
      <c r="Z6" s="36">
        <f t="shared" si="13"/>
        <v>6.4742006757617503</v>
      </c>
    </row>
    <row r="7" spans="1:26" s="2" customFormat="1">
      <c r="A7" s="2">
        <v>4</v>
      </c>
      <c r="B7" s="1" t="s">
        <v>39</v>
      </c>
      <c r="C7" s="1">
        <v>5</v>
      </c>
      <c r="D7" s="56">
        <v>48095</v>
      </c>
      <c r="E7" s="56">
        <v>29</v>
      </c>
      <c r="F7" s="3">
        <f t="shared" si="5"/>
        <v>6.0297328204595075E-4</v>
      </c>
      <c r="G7" s="2">
        <v>0.5</v>
      </c>
      <c r="H7" s="3">
        <f t="shared" si="6"/>
        <v>3.0103285410287019E-3</v>
      </c>
      <c r="I7" s="3">
        <f t="shared" si="7"/>
        <v>0.99698967145897133</v>
      </c>
      <c r="J7" s="5">
        <f t="shared" si="14"/>
        <v>99175.649374867018</v>
      </c>
      <c r="K7" s="5">
        <f t="shared" si="8"/>
        <v>298.55128788821753</v>
      </c>
      <c r="L7" s="5">
        <f t="shared" si="9"/>
        <v>495131.86865461461</v>
      </c>
      <c r="M7" s="5">
        <f t="shared" si="0"/>
        <v>6160038.0607701186</v>
      </c>
      <c r="N7" s="33">
        <f t="shared" si="10"/>
        <v>62.112404603333893</v>
      </c>
      <c r="O7" s="4"/>
      <c r="Q7" s="27" t="s">
        <v>40</v>
      </c>
      <c r="R7" s="29">
        <f t="shared" si="1"/>
        <v>99175.649374867018</v>
      </c>
      <c r="S7" s="29">
        <f t="shared" si="2"/>
        <v>495131.86865461461</v>
      </c>
      <c r="T7" s="35">
        <f t="shared" si="3"/>
        <v>62.112404603333893</v>
      </c>
      <c r="U7" s="42">
        <v>0.96680194174873568</v>
      </c>
      <c r="V7" s="43">
        <f>1-U7</f>
        <v>3.3198058251264317E-2</v>
      </c>
      <c r="W7" s="29">
        <f t="shared" si="11"/>
        <v>478694.45203696133</v>
      </c>
      <c r="X7" s="29">
        <f t="shared" si="4"/>
        <v>5533226.6830592053</v>
      </c>
      <c r="Y7" s="35">
        <f t="shared" si="12"/>
        <v>55.79219009844396</v>
      </c>
      <c r="Z7" s="36">
        <f t="shared" si="13"/>
        <v>6.3202145048899325</v>
      </c>
    </row>
    <row r="8" spans="1:26" s="2" customFormat="1">
      <c r="A8" s="2">
        <v>5</v>
      </c>
      <c r="B8" s="1" t="s">
        <v>41</v>
      </c>
      <c r="C8" s="1">
        <v>5</v>
      </c>
      <c r="D8" s="56">
        <v>50447</v>
      </c>
      <c r="E8" s="56">
        <v>54</v>
      </c>
      <c r="F8" s="3">
        <f t="shared" si="5"/>
        <v>1.0704303526473328E-3</v>
      </c>
      <c r="G8" s="2">
        <v>0.5</v>
      </c>
      <c r="H8" s="3">
        <f t="shared" si="6"/>
        <v>5.3378672254952358E-3</v>
      </c>
      <c r="I8" s="3">
        <f t="shared" si="7"/>
        <v>0.99466213277450477</v>
      </c>
      <c r="J8" s="5">
        <f t="shared" si="14"/>
        <v>98877.098086978804</v>
      </c>
      <c r="K8" s="5">
        <f t="shared" si="8"/>
        <v>527.7928212305618</v>
      </c>
      <c r="L8" s="5">
        <f t="shared" si="9"/>
        <v>493066.00838181766</v>
      </c>
      <c r="M8" s="5">
        <f t="shared" si="0"/>
        <v>5664906.1921155043</v>
      </c>
      <c r="N8" s="33">
        <f t="shared" si="10"/>
        <v>57.292399369693072</v>
      </c>
      <c r="O8" s="4"/>
      <c r="Q8" s="27" t="s">
        <v>42</v>
      </c>
      <c r="R8" s="29">
        <f t="shared" si="1"/>
        <v>98877.098086978804</v>
      </c>
      <c r="S8" s="29">
        <f t="shared" si="2"/>
        <v>493066.00838181766</v>
      </c>
      <c r="T8" s="35">
        <f t="shared" si="3"/>
        <v>57.292399369693072</v>
      </c>
      <c r="U8" s="42">
        <v>0.96680194174873568</v>
      </c>
      <c r="V8" s="43">
        <f>1-U8</f>
        <v>3.3198058251264317E-2</v>
      </c>
      <c r="W8" s="29">
        <f t="shared" si="11"/>
        <v>476697.1743138397</v>
      </c>
      <c r="X8" s="29">
        <f t="shared" si="4"/>
        <v>5054532.2310222443</v>
      </c>
      <c r="Y8" s="35">
        <f t="shared" si="12"/>
        <v>51.119342383773692</v>
      </c>
      <c r="Z8" s="36">
        <f t="shared" si="13"/>
        <v>6.1730569859193807</v>
      </c>
    </row>
    <row r="9" spans="1:26" s="2" customFormat="1">
      <c r="A9" s="2">
        <v>6</v>
      </c>
      <c r="B9" s="1" t="s">
        <v>43</v>
      </c>
      <c r="C9" s="1">
        <v>5</v>
      </c>
      <c r="D9" s="56">
        <v>53337</v>
      </c>
      <c r="E9" s="56">
        <v>103</v>
      </c>
      <c r="F9" s="3">
        <f t="shared" si="5"/>
        <v>1.9311172356900462E-3</v>
      </c>
      <c r="G9" s="2">
        <v>0.5</v>
      </c>
      <c r="H9" s="3">
        <f t="shared" si="6"/>
        <v>9.6091949733648034E-3</v>
      </c>
      <c r="I9" s="3">
        <f t="shared" si="7"/>
        <v>0.99039080502663523</v>
      </c>
      <c r="J9" s="5">
        <f t="shared" si="14"/>
        <v>98349.305265748248</v>
      </c>
      <c r="K9" s="5">
        <f t="shared" si="8"/>
        <v>945.05764979354865</v>
      </c>
      <c r="L9" s="5">
        <f t="shared" si="9"/>
        <v>489383.88220425742</v>
      </c>
      <c r="M9" s="5">
        <f t="shared" si="0"/>
        <v>5171840.1837336868</v>
      </c>
      <c r="N9" s="33">
        <f t="shared" si="10"/>
        <v>52.586443490972627</v>
      </c>
      <c r="O9" s="4"/>
      <c r="Q9" s="27" t="s">
        <v>44</v>
      </c>
      <c r="R9" s="29">
        <f t="shared" si="1"/>
        <v>98349.305265748248</v>
      </c>
      <c r="S9" s="29">
        <f t="shared" si="2"/>
        <v>489383.88220425742</v>
      </c>
      <c r="T9" s="35">
        <f t="shared" si="3"/>
        <v>52.586443490972627</v>
      </c>
      <c r="U9" s="42">
        <v>0.9555940589531835</v>
      </c>
      <c r="V9" s="43">
        <f t="shared" ref="V9:V22" si="15">1-U9</f>
        <v>4.4405941046816499E-2</v>
      </c>
      <c r="W9" s="29">
        <f t="shared" si="11"/>
        <v>467652.33038183296</v>
      </c>
      <c r="X9" s="29">
        <f t="shared" si="4"/>
        <v>4577835.0567084048</v>
      </c>
      <c r="Y9" s="35">
        <f t="shared" si="12"/>
        <v>46.546694400521716</v>
      </c>
      <c r="Z9" s="36">
        <f t="shared" si="13"/>
        <v>6.0397490904509112</v>
      </c>
    </row>
    <row r="10" spans="1:26" s="2" customFormat="1">
      <c r="A10" s="2">
        <v>7</v>
      </c>
      <c r="B10" s="1" t="s">
        <v>45</v>
      </c>
      <c r="C10" s="1">
        <v>5</v>
      </c>
      <c r="D10" s="56">
        <v>60668</v>
      </c>
      <c r="E10" s="56">
        <v>161</v>
      </c>
      <c r="F10" s="3">
        <f t="shared" si="5"/>
        <v>2.6537878288389266E-3</v>
      </c>
      <c r="G10" s="2">
        <v>0.5</v>
      </c>
      <c r="H10" s="3">
        <f t="shared" si="6"/>
        <v>1.3181486969977322E-2</v>
      </c>
      <c r="I10" s="3">
        <f t="shared" si="7"/>
        <v>0.98681851303002266</v>
      </c>
      <c r="J10" s="5">
        <f t="shared" si="14"/>
        <v>97404.247615954708</v>
      </c>
      <c r="K10" s="5">
        <f t="shared" si="8"/>
        <v>1283.9328207701515</v>
      </c>
      <c r="L10" s="5">
        <f t="shared" si="9"/>
        <v>483811.40602784819</v>
      </c>
      <c r="M10" s="5">
        <f t="shared" si="0"/>
        <v>4682456.3015294299</v>
      </c>
      <c r="N10" s="33">
        <f t="shared" si="10"/>
        <v>48.072403577217806</v>
      </c>
      <c r="O10" s="4"/>
      <c r="Q10" s="27" t="s">
        <v>46</v>
      </c>
      <c r="R10" s="29">
        <f t="shared" si="1"/>
        <v>97404.247615954708</v>
      </c>
      <c r="S10" s="29">
        <f t="shared" si="2"/>
        <v>483811.40602784819</v>
      </c>
      <c r="T10" s="35">
        <f t="shared" si="3"/>
        <v>48.072403577217806</v>
      </c>
      <c r="U10" s="42">
        <v>0.96363095511775332</v>
      </c>
      <c r="V10" s="43">
        <f t="shared" si="15"/>
        <v>3.6369044882246682E-2</v>
      </c>
      <c r="W10" s="29">
        <f t="shared" si="11"/>
        <v>466215.6472874785</v>
      </c>
      <c r="X10" s="29">
        <f t="shared" si="4"/>
        <v>4110182.7263265718</v>
      </c>
      <c r="Y10" s="35">
        <f t="shared" si="12"/>
        <v>42.197161077945928</v>
      </c>
      <c r="Z10" s="36">
        <f t="shared" si="13"/>
        <v>5.8752424992718773</v>
      </c>
    </row>
    <row r="11" spans="1:26" s="2" customFormat="1">
      <c r="A11" s="2">
        <v>8</v>
      </c>
      <c r="B11" s="1" t="s">
        <v>47</v>
      </c>
      <c r="C11" s="1">
        <v>5</v>
      </c>
      <c r="D11" s="56">
        <v>57497</v>
      </c>
      <c r="E11" s="56">
        <v>207</v>
      </c>
      <c r="F11" s="3">
        <f t="shared" si="5"/>
        <v>3.6001878358870899E-3</v>
      </c>
      <c r="G11" s="2">
        <v>0.5</v>
      </c>
      <c r="H11" s="3">
        <f t="shared" si="6"/>
        <v>1.7840367494333317E-2</v>
      </c>
      <c r="I11" s="3">
        <f t="shared" si="7"/>
        <v>0.98215963250566674</v>
      </c>
      <c r="J11" s="5">
        <f t="shared" si="14"/>
        <v>96120.31479518456</v>
      </c>
      <c r="K11" s="5">
        <f t="shared" si="8"/>
        <v>1714.8217396170965</v>
      </c>
      <c r="L11" s="5">
        <f t="shared" si="9"/>
        <v>476314.51962688006</v>
      </c>
      <c r="M11" s="5">
        <f t="shared" si="0"/>
        <v>4198644.895501582</v>
      </c>
      <c r="N11" s="33">
        <f t="shared" si="10"/>
        <v>43.681139668010388</v>
      </c>
      <c r="O11" s="4"/>
      <c r="Q11" s="27" t="s">
        <v>48</v>
      </c>
      <c r="R11" s="29">
        <f t="shared" si="1"/>
        <v>96120.31479518456</v>
      </c>
      <c r="S11" s="29">
        <f t="shared" si="2"/>
        <v>476314.51962688006</v>
      </c>
      <c r="T11" s="35">
        <f t="shared" si="3"/>
        <v>43.681139668010388</v>
      </c>
      <c r="U11" s="42">
        <v>0.96005435016735896</v>
      </c>
      <c r="V11" s="43">
        <f t="shared" si="15"/>
        <v>3.9945649832641039E-2</v>
      </c>
      <c r="W11" s="29">
        <f t="shared" si="11"/>
        <v>457287.82661566208</v>
      </c>
      <c r="X11" s="29">
        <f t="shared" si="4"/>
        <v>3643967.0790390931</v>
      </c>
      <c r="Y11" s="35">
        <f t="shared" si="12"/>
        <v>37.910477996287717</v>
      </c>
      <c r="Z11" s="36">
        <f t="shared" si="13"/>
        <v>5.7706616717226709</v>
      </c>
    </row>
    <row r="12" spans="1:26" s="2" customFormat="1">
      <c r="A12" s="2">
        <v>9</v>
      </c>
      <c r="B12" s="1" t="s">
        <v>49</v>
      </c>
      <c r="C12" s="1">
        <v>5</v>
      </c>
      <c r="D12" s="56">
        <v>57875</v>
      </c>
      <c r="E12" s="56">
        <v>256</v>
      </c>
      <c r="F12" s="3">
        <f t="shared" si="5"/>
        <v>4.4233261339092873E-3</v>
      </c>
      <c r="G12" s="2">
        <v>0.5</v>
      </c>
      <c r="H12" s="3">
        <f t="shared" si="6"/>
        <v>2.1874732974450996E-2</v>
      </c>
      <c r="I12" s="3">
        <f t="shared" si="7"/>
        <v>0.97812526702554903</v>
      </c>
      <c r="J12" s="5">
        <f t="shared" si="14"/>
        <v>94405.493055567465</v>
      </c>
      <c r="K12" s="5">
        <f t="shared" si="8"/>
        <v>2065.0949519119263</v>
      </c>
      <c r="L12" s="5">
        <f t="shared" si="9"/>
        <v>466864.72789805755</v>
      </c>
      <c r="M12" s="5">
        <f t="shared" si="0"/>
        <v>3722330.3758747024</v>
      </c>
      <c r="N12" s="33">
        <f t="shared" si="10"/>
        <v>39.429171496236172</v>
      </c>
      <c r="O12" s="4"/>
      <c r="Q12" s="27" t="s">
        <v>50</v>
      </c>
      <c r="R12" s="29">
        <f t="shared" si="1"/>
        <v>94405.493055567465</v>
      </c>
      <c r="S12" s="29">
        <f t="shared" si="2"/>
        <v>466864.72789805755</v>
      </c>
      <c r="T12" s="35">
        <f t="shared" si="3"/>
        <v>39.429171496236172</v>
      </c>
      <c r="U12" s="42">
        <v>0.94127750867207383</v>
      </c>
      <c r="V12" s="43">
        <f t="shared" si="15"/>
        <v>5.8722491327926174E-2</v>
      </c>
      <c r="W12" s="29">
        <f t="shared" si="11"/>
        <v>439449.26796274923</v>
      </c>
      <c r="X12" s="29">
        <f t="shared" si="4"/>
        <v>3186679.2524234313</v>
      </c>
      <c r="Y12" s="35">
        <f t="shared" si="12"/>
        <v>33.755231282439659</v>
      </c>
      <c r="Z12" s="36">
        <f t="shared" si="13"/>
        <v>5.6739402137965129</v>
      </c>
    </row>
    <row r="13" spans="1:26" s="2" customFormat="1">
      <c r="A13" s="2">
        <v>10</v>
      </c>
      <c r="B13" s="1" t="s">
        <v>51</v>
      </c>
      <c r="C13" s="1">
        <v>5</v>
      </c>
      <c r="D13" s="56">
        <v>63539</v>
      </c>
      <c r="E13" s="56">
        <v>440</v>
      </c>
      <c r="F13" s="3">
        <f t="shared" si="5"/>
        <v>6.9248807818819936E-3</v>
      </c>
      <c r="G13" s="2">
        <v>0.5</v>
      </c>
      <c r="H13" s="3">
        <f t="shared" si="6"/>
        <v>3.4035179999690593E-2</v>
      </c>
      <c r="I13" s="3">
        <f t="shared" si="7"/>
        <v>0.96596482000030937</v>
      </c>
      <c r="J13" s="5">
        <f t="shared" si="14"/>
        <v>92340.398103655549</v>
      </c>
      <c r="K13" s="5">
        <f t="shared" si="8"/>
        <v>3142.8220707010046</v>
      </c>
      <c r="L13" s="5">
        <f t="shared" si="9"/>
        <v>453844.93534152524</v>
      </c>
      <c r="M13" s="5">
        <f t="shared" si="0"/>
        <v>3255465.6479766448</v>
      </c>
      <c r="N13" s="33">
        <f t="shared" si="10"/>
        <v>35.255053203498896</v>
      </c>
      <c r="O13" s="4"/>
      <c r="Q13" s="27" t="s">
        <v>52</v>
      </c>
      <c r="R13" s="29">
        <f t="shared" si="1"/>
        <v>92340.398103655549</v>
      </c>
      <c r="S13" s="29">
        <f t="shared" si="2"/>
        <v>453844.93534152524</v>
      </c>
      <c r="T13" s="35">
        <f t="shared" si="3"/>
        <v>35.255053203498896</v>
      </c>
      <c r="U13" s="42">
        <v>0.95386474178345915</v>
      </c>
      <c r="V13" s="43">
        <f t="shared" si="15"/>
        <v>4.6135258216540853E-2</v>
      </c>
      <c r="W13" s="29">
        <f t="shared" si="11"/>
        <v>432906.6820592747</v>
      </c>
      <c r="X13" s="29">
        <f t="shared" si="4"/>
        <v>2747229.9844606821</v>
      </c>
      <c r="Y13" s="35">
        <f t="shared" si="12"/>
        <v>29.751116963745531</v>
      </c>
      <c r="Z13" s="36">
        <f t="shared" si="13"/>
        <v>5.5039362397533651</v>
      </c>
    </row>
    <row r="14" spans="1:26" s="2" customFormat="1">
      <c r="A14" s="2">
        <v>11</v>
      </c>
      <c r="B14" s="1" t="s">
        <v>53</v>
      </c>
      <c r="C14" s="1">
        <v>5</v>
      </c>
      <c r="D14" s="56">
        <v>66673</v>
      </c>
      <c r="E14" s="56">
        <v>574</v>
      </c>
      <c r="F14" s="3">
        <f t="shared" si="5"/>
        <v>8.6091821276978679E-3</v>
      </c>
      <c r="G14" s="2">
        <v>0.5</v>
      </c>
      <c r="H14" s="3">
        <f t="shared" si="6"/>
        <v>4.2138955776120278E-2</v>
      </c>
      <c r="I14" s="3">
        <f t="shared" si="7"/>
        <v>0.95786104422387974</v>
      </c>
      <c r="J14" s="5">
        <f t="shared" si="14"/>
        <v>89197.576032954545</v>
      </c>
      <c r="K14" s="5">
        <f t="shared" si="8"/>
        <v>3758.6927117897976</v>
      </c>
      <c r="L14" s="5">
        <f t="shared" si="9"/>
        <v>436591.14838529821</v>
      </c>
      <c r="M14" s="5">
        <f t="shared" si="0"/>
        <v>2801620.7126351194</v>
      </c>
      <c r="N14" s="33">
        <f t="shared" si="10"/>
        <v>31.409157482037909</v>
      </c>
      <c r="O14" s="4"/>
      <c r="Q14" s="27" t="s">
        <v>54</v>
      </c>
      <c r="R14" s="29">
        <f t="shared" si="1"/>
        <v>89197.576032954545</v>
      </c>
      <c r="S14" s="29">
        <f t="shared" si="2"/>
        <v>436591.14838529821</v>
      </c>
      <c r="T14" s="35">
        <f t="shared" si="3"/>
        <v>31.409157482037909</v>
      </c>
      <c r="U14" s="42">
        <v>0.94210046609890041</v>
      </c>
      <c r="V14" s="43">
        <f t="shared" si="15"/>
        <v>5.7899533901099587E-2</v>
      </c>
      <c r="W14" s="29">
        <f t="shared" si="11"/>
        <v>411312.72438844363</v>
      </c>
      <c r="X14" s="29">
        <f t="shared" si="4"/>
        <v>2314323.3024014076</v>
      </c>
      <c r="Y14" s="35">
        <f t="shared" si="12"/>
        <v>25.94603357322589</v>
      </c>
      <c r="Z14" s="36">
        <f t="shared" si="13"/>
        <v>5.4631239088120189</v>
      </c>
    </row>
    <row r="15" spans="1:26" s="2" customFormat="1">
      <c r="A15" s="2">
        <v>12</v>
      </c>
      <c r="B15" s="1" t="s">
        <v>55</v>
      </c>
      <c r="C15" s="1">
        <v>5</v>
      </c>
      <c r="D15" s="56">
        <v>64341</v>
      </c>
      <c r="E15" s="56">
        <v>667</v>
      </c>
      <c r="F15" s="3">
        <f t="shared" si="5"/>
        <v>1.0366640244944903E-2</v>
      </c>
      <c r="G15" s="2">
        <v>0.5</v>
      </c>
      <c r="H15" s="3">
        <f t="shared" si="6"/>
        <v>5.0523796177764979E-2</v>
      </c>
      <c r="I15" s="3">
        <f t="shared" si="7"/>
        <v>0.94947620382223508</v>
      </c>
      <c r="J15" s="5">
        <f t="shared" si="14"/>
        <v>85438.883321164743</v>
      </c>
      <c r="K15" s="5">
        <f t="shared" si="8"/>
        <v>4316.6967265743715</v>
      </c>
      <c r="L15" s="5">
        <f t="shared" si="9"/>
        <v>416402.67478938773</v>
      </c>
      <c r="M15" s="5">
        <f t="shared" si="0"/>
        <v>2365029.564249821</v>
      </c>
      <c r="N15" s="33">
        <f t="shared" si="10"/>
        <v>27.680951252132772</v>
      </c>
      <c r="O15" s="4"/>
      <c r="Q15" s="27" t="s">
        <v>56</v>
      </c>
      <c r="R15" s="29">
        <f t="shared" si="1"/>
        <v>85438.883321164743</v>
      </c>
      <c r="S15" s="29">
        <f t="shared" si="2"/>
        <v>416402.67478938773</v>
      </c>
      <c r="T15" s="35">
        <f t="shared" si="3"/>
        <v>27.680951252132772</v>
      </c>
      <c r="U15" s="42">
        <v>0.91645683631107144</v>
      </c>
      <c r="V15" s="43">
        <f t="shared" si="15"/>
        <v>8.3543163688928557E-2</v>
      </c>
      <c r="W15" s="29">
        <f t="shared" si="11"/>
        <v>381615.07796895021</v>
      </c>
      <c r="X15" s="29">
        <f t="shared" si="4"/>
        <v>1903010.578012964</v>
      </c>
      <c r="Y15" s="35">
        <f t="shared" si="12"/>
        <v>22.27335498826158</v>
      </c>
      <c r="Z15" s="36">
        <f t="shared" si="13"/>
        <v>5.4075962638711914</v>
      </c>
    </row>
    <row r="16" spans="1:26" s="2" customFormat="1">
      <c r="A16" s="2">
        <v>13</v>
      </c>
      <c r="B16" s="1" t="s">
        <v>57</v>
      </c>
      <c r="C16" s="1">
        <v>5</v>
      </c>
      <c r="D16" s="56">
        <v>53624</v>
      </c>
      <c r="E16" s="56">
        <v>674</v>
      </c>
      <c r="F16" s="3">
        <f t="shared" si="5"/>
        <v>1.2568998955691482E-2</v>
      </c>
      <c r="G16" s="2">
        <v>0.5</v>
      </c>
      <c r="H16" s="3">
        <f t="shared" si="6"/>
        <v>6.0930409155833587E-2</v>
      </c>
      <c r="I16" s="3">
        <f t="shared" si="7"/>
        <v>0.93906959084416641</v>
      </c>
      <c r="J16" s="5">
        <f t="shared" si="14"/>
        <v>81122.18659459037</v>
      </c>
      <c r="K16" s="5">
        <f t="shared" si="8"/>
        <v>4942.80802082427</v>
      </c>
      <c r="L16" s="5">
        <f t="shared" si="9"/>
        <v>393253.91292089119</v>
      </c>
      <c r="M16" s="5">
        <f t="shared" si="0"/>
        <v>1948626.8894604333</v>
      </c>
      <c r="N16" s="33">
        <f t="shared" si="10"/>
        <v>24.02088714889716</v>
      </c>
      <c r="O16" s="4"/>
      <c r="Q16" s="27" t="s">
        <v>58</v>
      </c>
      <c r="R16" s="29">
        <f t="shared" si="1"/>
        <v>81122.18659459037</v>
      </c>
      <c r="S16" s="29">
        <f t="shared" si="2"/>
        <v>393253.91292089119</v>
      </c>
      <c r="T16" s="35">
        <f t="shared" si="3"/>
        <v>24.02088714889716</v>
      </c>
      <c r="U16" s="42">
        <v>0.8859396016463057</v>
      </c>
      <c r="V16" s="43">
        <f t="shared" si="15"/>
        <v>0.1140603983536943</v>
      </c>
      <c r="W16" s="29">
        <f t="shared" si="11"/>
        <v>348399.21495898534</v>
      </c>
      <c r="X16" s="29">
        <f t="shared" si="4"/>
        <v>1521395.5000440138</v>
      </c>
      <c r="Y16" s="35">
        <f t="shared" si="12"/>
        <v>18.754369968442987</v>
      </c>
      <c r="Z16" s="36">
        <f t="shared" si="13"/>
        <v>5.2665171804541728</v>
      </c>
    </row>
    <row r="17" spans="1:26" s="2" customFormat="1">
      <c r="A17" s="2">
        <v>14</v>
      </c>
      <c r="B17" s="1" t="s">
        <v>59</v>
      </c>
      <c r="C17" s="1">
        <v>5</v>
      </c>
      <c r="D17" s="56">
        <v>41840</v>
      </c>
      <c r="E17" s="56">
        <v>756</v>
      </c>
      <c r="F17" s="3">
        <f t="shared" si="5"/>
        <v>1.8068833652007649E-2</v>
      </c>
      <c r="G17" s="2">
        <v>0.5</v>
      </c>
      <c r="H17" s="3">
        <f t="shared" si="6"/>
        <v>8.6439515206951742E-2</v>
      </c>
      <c r="I17" s="3">
        <f t="shared" si="7"/>
        <v>0.9135604847930483</v>
      </c>
      <c r="J17" s="5">
        <f t="shared" si="14"/>
        <v>76179.378573766095</v>
      </c>
      <c r="K17" s="5">
        <f t="shared" si="8"/>
        <v>6584.9085526831877</v>
      </c>
      <c r="L17" s="5">
        <f t="shared" si="9"/>
        <v>364434.62148712249</v>
      </c>
      <c r="M17" s="5">
        <f t="shared" si="0"/>
        <v>1555372.976539542</v>
      </c>
      <c r="N17" s="33">
        <f t="shared" si="10"/>
        <v>20.417244215682878</v>
      </c>
      <c r="O17" s="4"/>
      <c r="Q17" s="27" t="s">
        <v>60</v>
      </c>
      <c r="R17" s="29">
        <f t="shared" si="1"/>
        <v>76179.378573766095</v>
      </c>
      <c r="S17" s="29">
        <f t="shared" si="2"/>
        <v>364434.62148712249</v>
      </c>
      <c r="T17" s="35">
        <f t="shared" si="3"/>
        <v>20.417244215682878</v>
      </c>
      <c r="U17" s="42">
        <v>0.85631920960893304</v>
      </c>
      <c r="V17" s="43">
        <f t="shared" si="15"/>
        <v>0.14368079039106696</v>
      </c>
      <c r="W17" s="29">
        <f t="shared" si="11"/>
        <v>312072.3670259834</v>
      </c>
      <c r="X17" s="29">
        <f t="shared" si="4"/>
        <v>1172996.2850850285</v>
      </c>
      <c r="Y17" s="35">
        <f t="shared" si="12"/>
        <v>15.39781902984666</v>
      </c>
      <c r="Z17" s="36">
        <f t="shared" si="13"/>
        <v>5.0194251858362176</v>
      </c>
    </row>
    <row r="18" spans="1:26" s="2" customFormat="1">
      <c r="A18" s="2">
        <v>15</v>
      </c>
      <c r="B18" s="1" t="s">
        <v>61</v>
      </c>
      <c r="C18" s="1">
        <v>5</v>
      </c>
      <c r="D18" s="56">
        <v>30401</v>
      </c>
      <c r="E18" s="56">
        <v>800</v>
      </c>
      <c r="F18" s="3">
        <f t="shared" si="5"/>
        <v>2.6314923851189106E-2</v>
      </c>
      <c r="G18" s="2">
        <v>0.5</v>
      </c>
      <c r="H18" s="3">
        <f t="shared" si="6"/>
        <v>0.12345297984630102</v>
      </c>
      <c r="I18" s="3">
        <f t="shared" si="7"/>
        <v>0.87654702015369901</v>
      </c>
      <c r="J18" s="5">
        <f t="shared" si="14"/>
        <v>69594.470021082903</v>
      </c>
      <c r="K18" s="5">
        <f t="shared" si="8"/>
        <v>8591.6447049267481</v>
      </c>
      <c r="L18" s="5">
        <f t="shared" si="9"/>
        <v>326493.23834309768</v>
      </c>
      <c r="M18" s="5">
        <f t="shared" si="0"/>
        <v>1190938.3550524195</v>
      </c>
      <c r="N18" s="33">
        <f t="shared" si="10"/>
        <v>17.112542917442109</v>
      </c>
      <c r="O18" s="4"/>
      <c r="Q18" s="27" t="s">
        <v>62</v>
      </c>
      <c r="R18" s="29">
        <f t="shared" si="1"/>
        <v>69594.470021082903</v>
      </c>
      <c r="S18" s="29">
        <f t="shared" si="2"/>
        <v>326493.23834309768</v>
      </c>
      <c r="T18" s="35">
        <f t="shared" si="3"/>
        <v>17.112542917442109</v>
      </c>
      <c r="U18" s="42">
        <v>0.77613843304153718</v>
      </c>
      <c r="V18" s="43">
        <f t="shared" si="15"/>
        <v>0.22386156695846282</v>
      </c>
      <c r="W18" s="29">
        <f t="shared" si="11"/>
        <v>253403.95040626897</v>
      </c>
      <c r="X18" s="29">
        <f t="shared" si="4"/>
        <v>860923.91805904498</v>
      </c>
      <c r="Y18" s="35">
        <f t="shared" si="12"/>
        <v>12.370579412390629</v>
      </c>
      <c r="Z18" s="36">
        <f t="shared" si="13"/>
        <v>4.7419635050514799</v>
      </c>
    </row>
    <row r="19" spans="1:26" s="2" customFormat="1">
      <c r="A19" s="2">
        <v>16</v>
      </c>
      <c r="B19" s="1" t="s">
        <v>63</v>
      </c>
      <c r="C19" s="1">
        <v>5</v>
      </c>
      <c r="D19" s="56">
        <v>21929</v>
      </c>
      <c r="E19" s="56">
        <v>830</v>
      </c>
      <c r="F19" s="3">
        <f t="shared" si="5"/>
        <v>3.7849423138310002E-2</v>
      </c>
      <c r="G19" s="2">
        <v>0.5</v>
      </c>
      <c r="H19" s="3">
        <f t="shared" si="6"/>
        <v>0.17288785202466256</v>
      </c>
      <c r="I19" s="3">
        <f t="shared" si="7"/>
        <v>0.82711214797533739</v>
      </c>
      <c r="J19" s="5">
        <f t="shared" si="14"/>
        <v>61002.825316156159</v>
      </c>
      <c r="K19" s="5">
        <f t="shared" si="8"/>
        <v>10546.647436345946</v>
      </c>
      <c r="L19" s="5">
        <f t="shared" si="9"/>
        <v>278647.5079899159</v>
      </c>
      <c r="M19" s="5">
        <f t="shared" si="0"/>
        <v>864445.11670932185</v>
      </c>
      <c r="N19" s="33">
        <f t="shared" si="10"/>
        <v>14.170575087780071</v>
      </c>
      <c r="O19" s="4"/>
      <c r="Q19" s="27" t="s">
        <v>64</v>
      </c>
      <c r="R19" s="29">
        <f t="shared" si="1"/>
        <v>61002.825316156159</v>
      </c>
      <c r="S19" s="29">
        <f t="shared" si="2"/>
        <v>278647.5079899159</v>
      </c>
      <c r="T19" s="35">
        <f t="shared" si="3"/>
        <v>14.170575087780071</v>
      </c>
      <c r="U19" s="42">
        <v>0.73716277889453141</v>
      </c>
      <c r="V19" s="43">
        <f t="shared" si="15"/>
        <v>0.26283722110546859</v>
      </c>
      <c r="W19" s="29">
        <f t="shared" si="11"/>
        <v>205408.57132188254</v>
      </c>
      <c r="X19" s="29">
        <f t="shared" si="4"/>
        <v>607519.96765277605</v>
      </c>
      <c r="Y19" s="35">
        <f t="shared" si="12"/>
        <v>9.9588824698563396</v>
      </c>
      <c r="Z19" s="36">
        <f t="shared" si="13"/>
        <v>4.2116926179237311</v>
      </c>
    </row>
    <row r="20" spans="1:26" s="2" customFormat="1">
      <c r="A20" s="2">
        <v>17</v>
      </c>
      <c r="B20" s="1" t="s">
        <v>65</v>
      </c>
      <c r="C20" s="1">
        <v>5</v>
      </c>
      <c r="D20" s="56">
        <v>12603</v>
      </c>
      <c r="E20" s="56">
        <v>725</v>
      </c>
      <c r="F20" s="3">
        <f t="shared" si="5"/>
        <v>5.7525985876378638E-2</v>
      </c>
      <c r="G20" s="2">
        <v>0.5</v>
      </c>
      <c r="H20" s="3">
        <f t="shared" si="6"/>
        <v>0.25146543650931291</v>
      </c>
      <c r="I20" s="3">
        <f t="shared" si="7"/>
        <v>0.74853456349068703</v>
      </c>
      <c r="J20" s="5">
        <f t="shared" si="14"/>
        <v>50456.17787981021</v>
      </c>
      <c r="K20" s="5">
        <f t="shared" si="8"/>
        <v>12687.984795138012</v>
      </c>
      <c r="L20" s="5">
        <f t="shared" si="9"/>
        <v>220560.92741120601</v>
      </c>
      <c r="M20" s="5">
        <f t="shared" si="0"/>
        <v>585797.60871940595</v>
      </c>
      <c r="N20" s="33">
        <f t="shared" si="10"/>
        <v>11.610027420523464</v>
      </c>
      <c r="O20" s="4"/>
      <c r="Q20" s="27" t="s">
        <v>66</v>
      </c>
      <c r="R20" s="29">
        <f t="shared" si="1"/>
        <v>50456.17787981021</v>
      </c>
      <c r="S20" s="29">
        <f t="shared" si="2"/>
        <v>220560.92741120601</v>
      </c>
      <c r="T20" s="35">
        <f t="shared" si="3"/>
        <v>11.610027420523464</v>
      </c>
      <c r="U20" s="42">
        <v>0.7271372759570951</v>
      </c>
      <c r="V20" s="43">
        <f t="shared" si="15"/>
        <v>0.2728627240429049</v>
      </c>
      <c r="W20" s="29">
        <f t="shared" si="11"/>
        <v>160378.07194035492</v>
      </c>
      <c r="X20" s="29">
        <f t="shared" si="4"/>
        <v>402111.39633089345</v>
      </c>
      <c r="Y20" s="35">
        <f t="shared" si="12"/>
        <v>7.9695175740173605</v>
      </c>
      <c r="Z20" s="36">
        <f t="shared" si="13"/>
        <v>3.6405098465061032</v>
      </c>
    </row>
    <row r="21" spans="1:26" s="2" customFormat="1">
      <c r="A21" s="2">
        <v>18</v>
      </c>
      <c r="B21" s="1" t="s">
        <v>67</v>
      </c>
      <c r="C21" s="1">
        <v>5</v>
      </c>
      <c r="D21" s="56">
        <v>6742</v>
      </c>
      <c r="E21" s="56">
        <v>556</v>
      </c>
      <c r="F21" s="3">
        <f t="shared" si="5"/>
        <v>8.2468110353010979E-2</v>
      </c>
      <c r="G21" s="2">
        <v>0.5</v>
      </c>
      <c r="H21" s="3">
        <f t="shared" si="6"/>
        <v>0.3418593212001968</v>
      </c>
      <c r="I21" s="3">
        <f t="shared" si="7"/>
        <v>0.6581406787998032</v>
      </c>
      <c r="J21" s="5">
        <f t="shared" si="14"/>
        <v>37768.193084672195</v>
      </c>
      <c r="K21" s="5">
        <f t="shared" si="8"/>
        <v>12911.408850884003</v>
      </c>
      <c r="L21" s="5">
        <f t="shared" si="9"/>
        <v>156562.44329615094</v>
      </c>
      <c r="M21" s="5">
        <f>L21+M22</f>
        <v>365236.6813082</v>
      </c>
      <c r="N21" s="33">
        <f t="shared" si="10"/>
        <v>9.6704833214916839</v>
      </c>
      <c r="O21" s="4"/>
      <c r="Q21" s="27" t="s">
        <v>68</v>
      </c>
      <c r="R21" s="29">
        <f t="shared" si="1"/>
        <v>37768.193084672195</v>
      </c>
      <c r="S21" s="29">
        <f t="shared" si="2"/>
        <v>156562.44329615094</v>
      </c>
      <c r="T21" s="35">
        <f t="shared" si="3"/>
        <v>9.6704833214916839</v>
      </c>
      <c r="U21" s="42">
        <v>0.68635947845240242</v>
      </c>
      <c r="V21" s="43">
        <f t="shared" si="15"/>
        <v>0.31364052154759758</v>
      </c>
      <c r="W21" s="29">
        <f t="shared" si="11"/>
        <v>107458.11692597999</v>
      </c>
      <c r="X21" s="29">
        <f>X22+W21</f>
        <v>241733.32439053853</v>
      </c>
      <c r="Y21" s="35">
        <f t="shared" si="12"/>
        <v>6.4004471659154731</v>
      </c>
      <c r="Z21" s="36">
        <f t="shared" si="13"/>
        <v>3.2700361555762107</v>
      </c>
    </row>
    <row r="22" spans="1:26" s="2" customFormat="1">
      <c r="A22" s="12">
        <v>19</v>
      </c>
      <c r="B22" s="13" t="s">
        <v>69</v>
      </c>
      <c r="C22" s="12"/>
      <c r="D22" s="56">
        <v>4760</v>
      </c>
      <c r="E22" s="56">
        <v>567</v>
      </c>
      <c r="F22" s="17">
        <f t="shared" si="5"/>
        <v>0.11911764705882352</v>
      </c>
      <c r="G22" s="12"/>
      <c r="H22" s="17">
        <v>1</v>
      </c>
      <c r="I22" s="17">
        <f t="shared" si="7"/>
        <v>0</v>
      </c>
      <c r="J22" s="21">
        <f t="shared" si="14"/>
        <v>24856.784233788192</v>
      </c>
      <c r="K22" s="21">
        <f t="shared" si="8"/>
        <v>24856.784233788192</v>
      </c>
      <c r="L22" s="21">
        <f>K22/F22</f>
        <v>208674.23801204903</v>
      </c>
      <c r="M22" s="21">
        <f>L22</f>
        <v>208674.23801204903</v>
      </c>
      <c r="N22" s="34">
        <f t="shared" si="10"/>
        <v>8.3950617283950617</v>
      </c>
      <c r="O22" s="4"/>
      <c r="Q22" s="30" t="s">
        <v>69</v>
      </c>
      <c r="R22" s="31">
        <f t="shared" si="1"/>
        <v>24856.784233788192</v>
      </c>
      <c r="S22" s="31">
        <f t="shared" si="2"/>
        <v>208674.23801204903</v>
      </c>
      <c r="T22" s="38">
        <f t="shared" si="3"/>
        <v>8.3950617283950617</v>
      </c>
      <c r="U22" s="44">
        <v>0.64346806172022719</v>
      </c>
      <c r="V22" s="45">
        <f t="shared" si="15"/>
        <v>0.35653193827977281</v>
      </c>
      <c r="W22" s="31">
        <f t="shared" si="11"/>
        <v>134275.20746455854</v>
      </c>
      <c r="X22" s="31">
        <f>W22</f>
        <v>134275.20746455854</v>
      </c>
      <c r="Y22" s="38">
        <f t="shared" si="12"/>
        <v>5.4019540983920304</v>
      </c>
      <c r="Z22" s="37">
        <f t="shared" si="13"/>
        <v>2.9931076300030313</v>
      </c>
    </row>
    <row r="23" spans="1:26" s="2" customFormat="1" ht="13.2">
      <c r="B23" s="2" t="s">
        <v>70</v>
      </c>
      <c r="D23" s="25">
        <f>SUM(D4:D22)</f>
        <v>775357</v>
      </c>
      <c r="E23" s="25">
        <f>SUM(E4:E22)</f>
        <v>7457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55">
        <v>5649</v>
      </c>
      <c r="E29" s="56">
        <v>25</v>
      </c>
      <c r="F29" s="3">
        <f>E29/D29</f>
        <v>4.4255620463798905E-3</v>
      </c>
      <c r="G29" s="2">
        <v>0.3</v>
      </c>
      <c r="H29" s="18">
        <f>C29*F29/(1+(1-G29)*C29*F29)</f>
        <v>4.4118944674843381E-3</v>
      </c>
      <c r="I29" s="18">
        <f>1-H29</f>
        <v>0.99558810553251564</v>
      </c>
      <c r="J29" s="19">
        <v>100000</v>
      </c>
      <c r="K29" s="20">
        <f>J29*H29</f>
        <v>441.1894467484338</v>
      </c>
      <c r="L29" s="20">
        <f>C29*(J30+G29*K29)</f>
        <v>99691.167387276088</v>
      </c>
      <c r="M29" s="5">
        <f t="shared" ref="M29:M45" si="16">L29+M30</f>
        <v>7917437.5926697105</v>
      </c>
      <c r="N29" s="32">
        <f>M29/J29</f>
        <v>79.17437592669711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99691.167387276088</v>
      </c>
      <c r="T29" s="35">
        <f t="shared" ref="T29:T47" si="19">N29</f>
        <v>79.17437592669711</v>
      </c>
      <c r="U29" s="42">
        <v>0.95864674002964168</v>
      </c>
      <c r="V29" s="43">
        <f>1-U29</f>
        <v>4.1353259970358325E-2</v>
      </c>
      <c r="W29" s="29">
        <f>S29*U29</f>
        <v>95568.612625561553</v>
      </c>
      <c r="X29" s="29">
        <f t="shared" ref="X29:X45" si="20">X30+W29</f>
        <v>6996374.9472806035</v>
      </c>
      <c r="Y29" s="40">
        <f>X29/R29</f>
        <v>69.963749472806029</v>
      </c>
      <c r="Z29" s="36">
        <f>T29-Y29</f>
        <v>9.2106264538910807</v>
      </c>
    </row>
    <row r="30" spans="1:26" s="2" customFormat="1">
      <c r="A30" s="2">
        <v>2</v>
      </c>
      <c r="B30" s="1" t="s">
        <v>35</v>
      </c>
      <c r="C30" s="1">
        <v>4</v>
      </c>
      <c r="D30" s="56">
        <v>28338</v>
      </c>
      <c r="E30" s="56">
        <v>8</v>
      </c>
      <c r="F30" s="3">
        <f t="shared" ref="F30:F47" si="21">E30/D30</f>
        <v>2.8230644364457617E-4</v>
      </c>
      <c r="G30" s="2">
        <v>0.4</v>
      </c>
      <c r="H30" s="3">
        <f t="shared" ref="H30:H46" si="22">C30*F30/(1+(1-G30)*C30*F30)</f>
        <v>1.1284612020932953E-3</v>
      </c>
      <c r="I30" s="3">
        <f t="shared" ref="I30:I47" si="23">1-H30</f>
        <v>0.99887153879790669</v>
      </c>
      <c r="J30" s="5">
        <f>I29*J29</f>
        <v>99558.810553251562</v>
      </c>
      <c r="K30" s="5">
        <f t="shared" ref="K30:K47" si="24">J30*H30</f>
        <v>112.34825503590092</v>
      </c>
      <c r="L30" s="5">
        <f t="shared" ref="L30:L46" si="25">C30*(J31+G30*K30)</f>
        <v>397965.60640092008</v>
      </c>
      <c r="M30" s="5">
        <f t="shared" si="16"/>
        <v>7817746.4252824346</v>
      </c>
      <c r="N30" s="33">
        <f t="shared" ref="N30:N47" si="26">M30/J30</f>
        <v>78.523903427923273</v>
      </c>
      <c r="O30" s="4"/>
      <c r="Q30" s="27" t="s">
        <v>36</v>
      </c>
      <c r="R30" s="29">
        <f t="shared" si="17"/>
        <v>99558.810553251562</v>
      </c>
      <c r="S30" s="29">
        <f t="shared" si="18"/>
        <v>397965.60640092008</v>
      </c>
      <c r="T30" s="35">
        <f t="shared" si="19"/>
        <v>78.523903427923273</v>
      </c>
      <c r="U30" s="42">
        <v>0.95864674002964168</v>
      </c>
      <c r="V30" s="43">
        <f>1-U30</f>
        <v>4.1353259970358325E-2</v>
      </c>
      <c r="W30" s="29">
        <f t="shared" ref="W30:W47" si="27">S30*U30</f>
        <v>381508.43122016155</v>
      </c>
      <c r="X30" s="29">
        <f t="shared" si="20"/>
        <v>6900806.3346550418</v>
      </c>
      <c r="Y30" s="35">
        <f t="shared" ref="Y30:Y47" si="28">X30/R30</f>
        <v>69.313868820921385</v>
      </c>
      <c r="Z30" s="36">
        <f t="shared" ref="Z30:Z47" si="29">T30-Y30</f>
        <v>9.2100346070018873</v>
      </c>
    </row>
    <row r="31" spans="1:26" s="2" customFormat="1">
      <c r="A31" s="2">
        <v>3</v>
      </c>
      <c r="B31" s="1" t="s">
        <v>37</v>
      </c>
      <c r="C31" s="1">
        <v>5</v>
      </c>
      <c r="D31" s="56">
        <v>43086</v>
      </c>
      <c r="E31" s="56">
        <v>15</v>
      </c>
      <c r="F31" s="3">
        <f t="shared" si="21"/>
        <v>3.4814092744743074E-4</v>
      </c>
      <c r="G31" s="2">
        <v>0.5</v>
      </c>
      <c r="H31" s="3">
        <f t="shared" si="22"/>
        <v>1.7391909283801176E-3</v>
      </c>
      <c r="I31" s="3">
        <f t="shared" si="23"/>
        <v>0.99826080907161985</v>
      </c>
      <c r="J31" s="5">
        <f t="shared" ref="J31:J47" si="30">I30*J30</f>
        <v>99446.462298215658</v>
      </c>
      <c r="K31" s="5">
        <f t="shared" si="24"/>
        <v>172.95638508855205</v>
      </c>
      <c r="L31" s="5">
        <f t="shared" si="25"/>
        <v>496799.92052835692</v>
      </c>
      <c r="M31" s="5">
        <f t="shared" si="16"/>
        <v>7419780.8188815145</v>
      </c>
      <c r="N31" s="33">
        <f t="shared" si="26"/>
        <v>74.610807135918051</v>
      </c>
      <c r="O31" s="4"/>
      <c r="Q31" s="27" t="s">
        <v>38</v>
      </c>
      <c r="R31" s="29">
        <f t="shared" si="17"/>
        <v>99446.462298215658</v>
      </c>
      <c r="S31" s="29">
        <f t="shared" si="18"/>
        <v>496799.92052835692</v>
      </c>
      <c r="T31" s="35">
        <f t="shared" si="19"/>
        <v>74.610807135918051</v>
      </c>
      <c r="U31" s="42">
        <v>0.95864674002964168</v>
      </c>
      <c r="V31" s="43">
        <f>1-U31</f>
        <v>4.1353259970358325E-2</v>
      </c>
      <c r="W31" s="29">
        <f t="shared" si="27"/>
        <v>476255.62426149443</v>
      </c>
      <c r="X31" s="29">
        <f t="shared" si="20"/>
        <v>6519297.9034348801</v>
      </c>
      <c r="Y31" s="35">
        <f t="shared" si="28"/>
        <v>65.555855409769109</v>
      </c>
      <c r="Z31" s="36">
        <f t="shared" si="29"/>
        <v>9.0549517261489427</v>
      </c>
    </row>
    <row r="32" spans="1:26" s="2" customFormat="1">
      <c r="A32" s="2">
        <v>4</v>
      </c>
      <c r="B32" s="1" t="s">
        <v>39</v>
      </c>
      <c r="C32" s="1">
        <v>5</v>
      </c>
      <c r="D32" s="56">
        <v>46102</v>
      </c>
      <c r="E32" s="56">
        <v>17</v>
      </c>
      <c r="F32" s="3">
        <f t="shared" si="21"/>
        <v>3.6874755975879574E-4</v>
      </c>
      <c r="G32" s="2">
        <v>0.5</v>
      </c>
      <c r="H32" s="3">
        <f t="shared" si="22"/>
        <v>1.8420396797018063E-3</v>
      </c>
      <c r="I32" s="3">
        <f t="shared" si="23"/>
        <v>0.99815796032029824</v>
      </c>
      <c r="J32" s="5">
        <f t="shared" si="30"/>
        <v>99273.505913127097</v>
      </c>
      <c r="K32" s="5">
        <f t="shared" si="24"/>
        <v>182.86573703509202</v>
      </c>
      <c r="L32" s="5">
        <f t="shared" si="25"/>
        <v>495910.36522304779</v>
      </c>
      <c r="M32" s="5">
        <f t="shared" si="16"/>
        <v>6922980.8983531576</v>
      </c>
      <c r="N32" s="33">
        <f t="shared" si="26"/>
        <v>69.73644009723364</v>
      </c>
      <c r="O32" s="4"/>
      <c r="Q32" s="27" t="s">
        <v>40</v>
      </c>
      <c r="R32" s="29">
        <f t="shared" si="17"/>
        <v>99273.505913127097</v>
      </c>
      <c r="S32" s="29">
        <f t="shared" si="18"/>
        <v>495910.36522304779</v>
      </c>
      <c r="T32" s="35">
        <f t="shared" si="19"/>
        <v>69.73644009723364</v>
      </c>
      <c r="U32" s="42">
        <v>0.95864674002964168</v>
      </c>
      <c r="V32" s="43">
        <f>1-U32</f>
        <v>4.1353259970358325E-2</v>
      </c>
      <c r="W32" s="29">
        <f t="shared" si="27"/>
        <v>475402.85496798373</v>
      </c>
      <c r="X32" s="29">
        <f t="shared" si="20"/>
        <v>6043042.2791733854</v>
      </c>
      <c r="Y32" s="35">
        <f t="shared" si="28"/>
        <v>60.872659060329447</v>
      </c>
      <c r="Z32" s="36">
        <f t="shared" si="29"/>
        <v>8.8637810369041929</v>
      </c>
    </row>
    <row r="33" spans="1:26" s="2" customFormat="1">
      <c r="A33" s="2">
        <v>5</v>
      </c>
      <c r="B33" s="1" t="s">
        <v>41</v>
      </c>
      <c r="C33" s="1">
        <v>5</v>
      </c>
      <c r="D33" s="56">
        <v>48113</v>
      </c>
      <c r="E33" s="56">
        <v>26</v>
      </c>
      <c r="F33" s="3">
        <f t="shared" si="21"/>
        <v>5.4039448797622261E-4</v>
      </c>
      <c r="G33" s="2">
        <v>0.5</v>
      </c>
      <c r="H33" s="3">
        <f t="shared" si="22"/>
        <v>2.6983270372369127E-3</v>
      </c>
      <c r="I33" s="3">
        <f t="shared" si="23"/>
        <v>0.99730167296276306</v>
      </c>
      <c r="J33" s="5">
        <f t="shared" si="30"/>
        <v>99090.640176092013</v>
      </c>
      <c r="K33" s="5">
        <f t="shared" si="24"/>
        <v>267.37895352426335</v>
      </c>
      <c r="L33" s="5">
        <f t="shared" si="25"/>
        <v>494784.75349664933</v>
      </c>
      <c r="M33" s="5">
        <f t="shared" si="16"/>
        <v>6427070.5331301093</v>
      </c>
      <c r="N33" s="33">
        <f t="shared" si="26"/>
        <v>64.860520849483763</v>
      </c>
      <c r="O33" s="4"/>
      <c r="Q33" s="27" t="s">
        <v>42</v>
      </c>
      <c r="R33" s="29">
        <f t="shared" si="17"/>
        <v>99090.640176092013</v>
      </c>
      <c r="S33" s="29">
        <f t="shared" si="18"/>
        <v>494784.75349664933</v>
      </c>
      <c r="T33" s="35">
        <f t="shared" si="19"/>
        <v>64.860520849483763</v>
      </c>
      <c r="U33" s="42">
        <v>0.95864674002964168</v>
      </c>
      <c r="V33" s="43">
        <f>1-U33</f>
        <v>4.1353259970358325E-2</v>
      </c>
      <c r="W33" s="29">
        <f t="shared" si="27"/>
        <v>474323.79095593275</v>
      </c>
      <c r="X33" s="29">
        <f t="shared" si="20"/>
        <v>5567639.4242054019</v>
      </c>
      <c r="Y33" s="35">
        <f t="shared" si="28"/>
        <v>56.187339332062649</v>
      </c>
      <c r="Z33" s="36">
        <f t="shared" si="29"/>
        <v>8.6731815174211135</v>
      </c>
    </row>
    <row r="34" spans="1:26" s="2" customFormat="1">
      <c r="A34" s="2">
        <v>6</v>
      </c>
      <c r="B34" s="1" t="s">
        <v>43</v>
      </c>
      <c r="C34" s="1">
        <v>5</v>
      </c>
      <c r="D34" s="56">
        <v>52028</v>
      </c>
      <c r="E34" s="56">
        <v>30</v>
      </c>
      <c r="F34" s="3">
        <f t="shared" si="21"/>
        <v>5.7661259321903585E-4</v>
      </c>
      <c r="G34" s="2">
        <v>0.5</v>
      </c>
      <c r="H34" s="3">
        <f t="shared" si="22"/>
        <v>2.8789129224804709E-3</v>
      </c>
      <c r="I34" s="3">
        <f t="shared" si="23"/>
        <v>0.99712108707751956</v>
      </c>
      <c r="J34" s="5">
        <f t="shared" si="30"/>
        <v>98823.261222567744</v>
      </c>
      <c r="K34" s="5">
        <f t="shared" si="24"/>
        <v>284.50356377531352</v>
      </c>
      <c r="L34" s="5">
        <f t="shared" si="25"/>
        <v>493405.04720340041</v>
      </c>
      <c r="M34" s="5">
        <f t="shared" si="16"/>
        <v>5932285.7796334596</v>
      </c>
      <c r="N34" s="33">
        <f t="shared" si="26"/>
        <v>60.029245202431497</v>
      </c>
      <c r="O34" s="4"/>
      <c r="Q34" s="27" t="s">
        <v>44</v>
      </c>
      <c r="R34" s="29">
        <f t="shared" si="17"/>
        <v>98823.261222567744</v>
      </c>
      <c r="S34" s="29">
        <f t="shared" si="18"/>
        <v>493405.04720340041</v>
      </c>
      <c r="T34" s="35">
        <f t="shared" si="19"/>
        <v>60.029245202431497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478198.41084771929</v>
      </c>
      <c r="X34" s="29">
        <f t="shared" si="20"/>
        <v>5093315.6332494691</v>
      </c>
      <c r="Y34" s="35">
        <f t="shared" si="28"/>
        <v>51.539643300967441</v>
      </c>
      <c r="Z34" s="36">
        <f t="shared" si="29"/>
        <v>8.4896019014640558</v>
      </c>
    </row>
    <row r="35" spans="1:26" s="2" customFormat="1">
      <c r="A35" s="2">
        <v>7</v>
      </c>
      <c r="B35" s="1" t="s">
        <v>45</v>
      </c>
      <c r="C35" s="1">
        <v>5</v>
      </c>
      <c r="D35" s="56">
        <v>57691</v>
      </c>
      <c r="E35" s="56">
        <v>49</v>
      </c>
      <c r="F35" s="3">
        <f t="shared" si="21"/>
        <v>8.4935258532526736E-4</v>
      </c>
      <c r="G35" s="2">
        <v>0.5</v>
      </c>
      <c r="H35" s="3">
        <f t="shared" si="22"/>
        <v>4.2377645359647827E-3</v>
      </c>
      <c r="I35" s="3">
        <f t="shared" si="23"/>
        <v>0.99576223546403519</v>
      </c>
      <c r="J35" s="5">
        <f t="shared" si="30"/>
        <v>98538.757658792427</v>
      </c>
      <c r="K35" s="5">
        <f t="shared" si="24"/>
        <v>417.58405262445865</v>
      </c>
      <c r="L35" s="5">
        <f t="shared" si="25"/>
        <v>491649.82816240104</v>
      </c>
      <c r="M35" s="5">
        <f t="shared" si="16"/>
        <v>5438880.7324300595</v>
      </c>
      <c r="N35" s="33">
        <f t="shared" si="26"/>
        <v>55.195345076940477</v>
      </c>
      <c r="O35" s="4"/>
      <c r="Q35" s="27" t="s">
        <v>46</v>
      </c>
      <c r="R35" s="29">
        <f t="shared" si="17"/>
        <v>98538.757658792427</v>
      </c>
      <c r="S35" s="29">
        <f t="shared" si="18"/>
        <v>491649.82816240104</v>
      </c>
      <c r="T35" s="35">
        <f t="shared" si="19"/>
        <v>55.195345076940477</v>
      </c>
      <c r="U35" s="42">
        <v>0.96192878092594225</v>
      </c>
      <c r="V35" s="43">
        <f t="shared" si="31"/>
        <v>3.8071219074057749E-2</v>
      </c>
      <c r="W35" s="29">
        <f t="shared" si="27"/>
        <v>472932.11984670744</v>
      </c>
      <c r="X35" s="29">
        <f t="shared" si="20"/>
        <v>4615117.2224017493</v>
      </c>
      <c r="Y35" s="35">
        <f t="shared" si="28"/>
        <v>46.835553157493571</v>
      </c>
      <c r="Z35" s="36">
        <f t="shared" si="29"/>
        <v>8.3597919194469057</v>
      </c>
    </row>
    <row r="36" spans="1:26" s="2" customFormat="1">
      <c r="A36" s="2">
        <v>8</v>
      </c>
      <c r="B36" s="1" t="s">
        <v>47</v>
      </c>
      <c r="C36" s="1">
        <v>5</v>
      </c>
      <c r="D36" s="56">
        <v>54421</v>
      </c>
      <c r="E36" s="56">
        <v>61</v>
      </c>
      <c r="F36" s="3">
        <f t="shared" si="21"/>
        <v>1.1208908325830102E-3</v>
      </c>
      <c r="G36" s="2">
        <v>0.5</v>
      </c>
      <c r="H36" s="3">
        <f t="shared" si="22"/>
        <v>5.5887930955500374E-3</v>
      </c>
      <c r="I36" s="3">
        <f t="shared" si="23"/>
        <v>0.99441120690444995</v>
      </c>
      <c r="J36" s="5">
        <f t="shared" si="30"/>
        <v>98121.173606167969</v>
      </c>
      <c r="K36" s="5">
        <f t="shared" si="24"/>
        <v>548.37893757741813</v>
      </c>
      <c r="L36" s="5">
        <f t="shared" si="25"/>
        <v>489234.92068689631</v>
      </c>
      <c r="M36" s="5">
        <f t="shared" si="16"/>
        <v>4947230.9042676585</v>
      </c>
      <c r="N36" s="33">
        <f t="shared" si="26"/>
        <v>50.419605906106611</v>
      </c>
      <c r="O36" s="4"/>
      <c r="Q36" s="27" t="s">
        <v>48</v>
      </c>
      <c r="R36" s="29">
        <f t="shared" si="17"/>
        <v>98121.173606167969</v>
      </c>
      <c r="S36" s="29">
        <f t="shared" si="18"/>
        <v>489234.92068689631</v>
      </c>
      <c r="T36" s="35">
        <f t="shared" si="19"/>
        <v>50.419605906106611</v>
      </c>
      <c r="U36" s="42">
        <v>0.95558309086652893</v>
      </c>
      <c r="V36" s="43">
        <f t="shared" si="31"/>
        <v>4.4416909133471072E-2</v>
      </c>
      <c r="W36" s="29">
        <f t="shared" si="27"/>
        <v>467504.6176698255</v>
      </c>
      <c r="X36" s="29">
        <f t="shared" si="20"/>
        <v>4142185.1025550417</v>
      </c>
      <c r="Y36" s="35">
        <f t="shared" si="28"/>
        <v>42.214997541515963</v>
      </c>
      <c r="Z36" s="36">
        <f t="shared" si="29"/>
        <v>8.2046083645906478</v>
      </c>
    </row>
    <row r="37" spans="1:26" s="2" customFormat="1">
      <c r="A37" s="2">
        <v>9</v>
      </c>
      <c r="B37" s="1" t="s">
        <v>49</v>
      </c>
      <c r="C37" s="1">
        <v>5</v>
      </c>
      <c r="D37" s="56">
        <v>56606</v>
      </c>
      <c r="E37" s="56">
        <v>80</v>
      </c>
      <c r="F37" s="3">
        <f t="shared" si="21"/>
        <v>1.4132777444087199E-3</v>
      </c>
      <c r="G37" s="2">
        <v>0.5</v>
      </c>
      <c r="H37" s="3">
        <f t="shared" si="22"/>
        <v>7.0415096996796116E-3</v>
      </c>
      <c r="I37" s="3">
        <f t="shared" si="23"/>
        <v>0.99295849030032035</v>
      </c>
      <c r="J37" s="5">
        <f t="shared" si="30"/>
        <v>97572.794668590548</v>
      </c>
      <c r="K37" s="5">
        <f t="shared" si="24"/>
        <v>687.05978008372745</v>
      </c>
      <c r="L37" s="5">
        <f t="shared" si="25"/>
        <v>486146.32389274338</v>
      </c>
      <c r="M37" s="5">
        <f t="shared" si="16"/>
        <v>4457995.9835807625</v>
      </c>
      <c r="N37" s="33">
        <f t="shared" si="26"/>
        <v>45.688923830894709</v>
      </c>
      <c r="O37" s="4"/>
      <c r="Q37" s="27" t="s">
        <v>50</v>
      </c>
      <c r="R37" s="29">
        <f t="shared" si="17"/>
        <v>97572.794668590548</v>
      </c>
      <c r="S37" s="29">
        <f t="shared" si="18"/>
        <v>486146.32389274338</v>
      </c>
      <c r="T37" s="35">
        <f t="shared" si="19"/>
        <v>45.688923830894709</v>
      </c>
      <c r="U37" s="42">
        <v>0.95343645724036619</v>
      </c>
      <c r="V37" s="43">
        <f t="shared" si="31"/>
        <v>4.6563542759633814E-2</v>
      </c>
      <c r="W37" s="29">
        <f t="shared" si="27"/>
        <v>463509.62875272485</v>
      </c>
      <c r="X37" s="29">
        <f t="shared" si="20"/>
        <v>3674680.4848852162</v>
      </c>
      <c r="Y37" s="35">
        <f t="shared" si="28"/>
        <v>37.660912525529255</v>
      </c>
      <c r="Z37" s="36">
        <f t="shared" si="29"/>
        <v>8.0280113053654532</v>
      </c>
    </row>
    <row r="38" spans="1:26" s="2" customFormat="1">
      <c r="A38" s="2">
        <v>10</v>
      </c>
      <c r="B38" s="1" t="s">
        <v>51</v>
      </c>
      <c r="C38" s="1">
        <v>5</v>
      </c>
      <c r="D38" s="56">
        <v>64361</v>
      </c>
      <c r="E38" s="56">
        <v>143</v>
      </c>
      <c r="F38" s="3">
        <f t="shared" si="21"/>
        <v>2.2218424200991281E-3</v>
      </c>
      <c r="G38" s="2">
        <v>0.5</v>
      </c>
      <c r="H38" s="3">
        <f t="shared" si="22"/>
        <v>1.104784567009433E-2</v>
      </c>
      <c r="I38" s="3">
        <f t="shared" si="23"/>
        <v>0.98895215432990569</v>
      </c>
      <c r="J38" s="5">
        <f t="shared" si="30"/>
        <v>96885.73488850682</v>
      </c>
      <c r="K38" s="5">
        <f t="shared" si="24"/>
        <v>1070.3786466818972</v>
      </c>
      <c r="L38" s="5">
        <f t="shared" si="25"/>
        <v>481752.72782582935</v>
      </c>
      <c r="M38" s="5">
        <f t="shared" si="16"/>
        <v>3971849.6596880192</v>
      </c>
      <c r="N38" s="33">
        <f t="shared" si="26"/>
        <v>40.99519567311642</v>
      </c>
      <c r="O38" s="4"/>
      <c r="Q38" s="27" t="s">
        <v>52</v>
      </c>
      <c r="R38" s="29">
        <f t="shared" si="17"/>
        <v>96885.73488850682</v>
      </c>
      <c r="S38" s="29">
        <f t="shared" si="18"/>
        <v>481752.72782582935</v>
      </c>
      <c r="T38" s="35">
        <f t="shared" si="19"/>
        <v>40.99519567311642</v>
      </c>
      <c r="U38" s="42">
        <v>0.93748024841036759</v>
      </c>
      <c r="V38" s="43">
        <f t="shared" si="31"/>
        <v>6.2519751589632411E-2</v>
      </c>
      <c r="W38" s="29">
        <f t="shared" si="27"/>
        <v>451633.66695453069</v>
      </c>
      <c r="X38" s="29">
        <f t="shared" si="20"/>
        <v>3211170.8561324915</v>
      </c>
      <c r="Y38" s="35">
        <f t="shared" si="28"/>
        <v>33.143897394469988</v>
      </c>
      <c r="Z38" s="36">
        <f t="shared" si="29"/>
        <v>7.851298278646432</v>
      </c>
    </row>
    <row r="39" spans="1:26" s="2" customFormat="1">
      <c r="A39" s="2">
        <v>11</v>
      </c>
      <c r="B39" s="1" t="s">
        <v>53</v>
      </c>
      <c r="C39" s="1">
        <v>5</v>
      </c>
      <c r="D39" s="56">
        <v>68100</v>
      </c>
      <c r="E39" s="56">
        <v>198</v>
      </c>
      <c r="F39" s="3">
        <f t="shared" si="21"/>
        <v>2.9074889867841411E-3</v>
      </c>
      <c r="G39" s="2">
        <v>0.5</v>
      </c>
      <c r="H39" s="3">
        <f t="shared" si="22"/>
        <v>1.4432538814782419E-2</v>
      </c>
      <c r="I39" s="3">
        <f t="shared" si="23"/>
        <v>0.98556746118521754</v>
      </c>
      <c r="J39" s="5">
        <f t="shared" si="30"/>
        <v>95815.35624182492</v>
      </c>
      <c r="K39" s="5">
        <f t="shared" si="24"/>
        <v>1382.8588480123431</v>
      </c>
      <c r="L39" s="5">
        <f t="shared" si="25"/>
        <v>475619.63408909377</v>
      </c>
      <c r="M39" s="5">
        <f t="shared" si="16"/>
        <v>3490096.9318621899</v>
      </c>
      <c r="N39" s="33">
        <f t="shared" si="26"/>
        <v>36.425235669464719</v>
      </c>
      <c r="O39" s="4"/>
      <c r="Q39" s="27" t="s">
        <v>54</v>
      </c>
      <c r="R39" s="29">
        <f t="shared" si="17"/>
        <v>95815.35624182492</v>
      </c>
      <c r="S39" s="29">
        <f t="shared" si="18"/>
        <v>475619.63408909377</v>
      </c>
      <c r="T39" s="35">
        <f t="shared" si="19"/>
        <v>36.425235669464719</v>
      </c>
      <c r="U39" s="42">
        <v>0.91788799906018037</v>
      </c>
      <c r="V39" s="43">
        <f t="shared" si="31"/>
        <v>8.2112000939819629E-2</v>
      </c>
      <c r="W39" s="29">
        <f t="shared" si="27"/>
        <v>436565.55424777343</v>
      </c>
      <c r="X39" s="29">
        <f t="shared" si="20"/>
        <v>2759537.1891779606</v>
      </c>
      <c r="Y39" s="35">
        <f t="shared" si="28"/>
        <v>28.800573284028339</v>
      </c>
      <c r="Z39" s="36">
        <f t="shared" si="29"/>
        <v>7.6246623854363804</v>
      </c>
    </row>
    <row r="40" spans="1:26" s="2" customFormat="1">
      <c r="A40" s="2">
        <v>12</v>
      </c>
      <c r="B40" s="1" t="s">
        <v>55</v>
      </c>
      <c r="C40" s="1">
        <v>5</v>
      </c>
      <c r="D40" s="56">
        <v>68491</v>
      </c>
      <c r="E40" s="56">
        <v>315</v>
      </c>
      <c r="F40" s="3">
        <f t="shared" si="21"/>
        <v>4.599144413134572E-3</v>
      </c>
      <c r="G40" s="2">
        <v>0.5</v>
      </c>
      <c r="H40" s="3">
        <f t="shared" si="22"/>
        <v>2.2734325945278834E-2</v>
      </c>
      <c r="I40" s="3">
        <f t="shared" si="23"/>
        <v>0.9772656740547212</v>
      </c>
      <c r="J40" s="5">
        <f t="shared" si="30"/>
        <v>94432.497393812577</v>
      </c>
      <c r="K40" s="5">
        <f t="shared" si="24"/>
        <v>2146.8591755776292</v>
      </c>
      <c r="L40" s="5">
        <f t="shared" si="25"/>
        <v>466795.33903011883</v>
      </c>
      <c r="M40" s="5">
        <f t="shared" si="16"/>
        <v>3014477.2977730962</v>
      </c>
      <c r="N40" s="33">
        <f t="shared" si="26"/>
        <v>31.922032996774387</v>
      </c>
      <c r="O40" s="4"/>
      <c r="Q40" s="27" t="s">
        <v>56</v>
      </c>
      <c r="R40" s="29">
        <f t="shared" si="17"/>
        <v>94432.497393812577</v>
      </c>
      <c r="S40" s="29">
        <f t="shared" si="18"/>
        <v>466795.33903011883</v>
      </c>
      <c r="T40" s="35">
        <f t="shared" si="19"/>
        <v>31.922032996774387</v>
      </c>
      <c r="U40" s="42">
        <v>0.89571782863194893</v>
      </c>
      <c r="V40" s="43">
        <f t="shared" si="31"/>
        <v>0.10428217136805107</v>
      </c>
      <c r="W40" s="29">
        <f t="shared" si="27"/>
        <v>418116.90749157249</v>
      </c>
      <c r="X40" s="29">
        <f t="shared" si="20"/>
        <v>2322971.6349301874</v>
      </c>
      <c r="Y40" s="35">
        <f t="shared" si="28"/>
        <v>24.599282016684157</v>
      </c>
      <c r="Z40" s="36">
        <f t="shared" si="29"/>
        <v>7.3227509800902304</v>
      </c>
    </row>
    <row r="41" spans="1:26" s="2" customFormat="1">
      <c r="A41" s="2">
        <v>13</v>
      </c>
      <c r="B41" s="1" t="s">
        <v>57</v>
      </c>
      <c r="C41" s="1">
        <v>5</v>
      </c>
      <c r="D41" s="56">
        <v>57232</v>
      </c>
      <c r="E41" s="56">
        <v>351</v>
      </c>
      <c r="F41" s="3">
        <f t="shared" si="21"/>
        <v>6.1329326251048366E-3</v>
      </c>
      <c r="G41" s="2">
        <v>0.5</v>
      </c>
      <c r="H41" s="3">
        <f t="shared" si="22"/>
        <v>3.0201602147669489E-2</v>
      </c>
      <c r="I41" s="3">
        <f t="shared" si="23"/>
        <v>0.96979839785233046</v>
      </c>
      <c r="J41" s="5">
        <f t="shared" si="30"/>
        <v>92285.638218234948</v>
      </c>
      <c r="K41" s="5">
        <f t="shared" si="24"/>
        <v>2787.1741294108942</v>
      </c>
      <c r="L41" s="5">
        <f t="shared" si="25"/>
        <v>454460.25576764747</v>
      </c>
      <c r="M41" s="5">
        <f t="shared" si="16"/>
        <v>2547681.9587429776</v>
      </c>
      <c r="N41" s="33">
        <f t="shared" si="26"/>
        <v>27.606483608189155</v>
      </c>
      <c r="O41" s="4"/>
      <c r="Q41" s="27" t="s">
        <v>58</v>
      </c>
      <c r="R41" s="29">
        <f t="shared" si="17"/>
        <v>92285.638218234948</v>
      </c>
      <c r="S41" s="29">
        <f t="shared" si="18"/>
        <v>454460.25576764747</v>
      </c>
      <c r="T41" s="35">
        <f t="shared" si="19"/>
        <v>27.606483608189155</v>
      </c>
      <c r="U41" s="42">
        <v>0.86473435856680392</v>
      </c>
      <c r="V41" s="43">
        <f t="shared" si="31"/>
        <v>0.13526564143319608</v>
      </c>
      <c r="W41" s="29">
        <f t="shared" si="27"/>
        <v>392987.39776534226</v>
      </c>
      <c r="X41" s="29">
        <f t="shared" si="20"/>
        <v>1904854.7274386147</v>
      </c>
      <c r="Y41" s="35">
        <f t="shared" si="28"/>
        <v>20.640857713245243</v>
      </c>
      <c r="Z41" s="36">
        <f t="shared" si="29"/>
        <v>6.965625894943912</v>
      </c>
    </row>
    <row r="42" spans="1:26" s="2" customFormat="1">
      <c r="A42" s="2">
        <v>14</v>
      </c>
      <c r="B42" s="1" t="s">
        <v>59</v>
      </c>
      <c r="C42" s="1">
        <v>5</v>
      </c>
      <c r="D42" s="56">
        <v>46153</v>
      </c>
      <c r="E42" s="56">
        <v>437</v>
      </c>
      <c r="F42" s="3">
        <f t="shared" si="21"/>
        <v>9.4685069226269156E-3</v>
      </c>
      <c r="G42" s="2">
        <v>0.5</v>
      </c>
      <c r="H42" s="3">
        <f t="shared" si="22"/>
        <v>4.6247790794890518E-2</v>
      </c>
      <c r="I42" s="3">
        <f t="shared" si="23"/>
        <v>0.9537522092051095</v>
      </c>
      <c r="J42" s="5">
        <f t="shared" si="30"/>
        <v>89498.464088824054</v>
      </c>
      <c r="K42" s="5">
        <f t="shared" si="24"/>
        <v>4139.106243643957</v>
      </c>
      <c r="L42" s="5">
        <f t="shared" si="25"/>
        <v>437144.55483501044</v>
      </c>
      <c r="M42" s="5">
        <f t="shared" si="16"/>
        <v>2093221.7029753299</v>
      </c>
      <c r="N42" s="33">
        <f t="shared" si="26"/>
        <v>23.388353356521087</v>
      </c>
      <c r="O42" s="4"/>
      <c r="Q42" s="27" t="s">
        <v>60</v>
      </c>
      <c r="R42" s="29">
        <f t="shared" si="17"/>
        <v>89498.464088824054</v>
      </c>
      <c r="S42" s="29">
        <f t="shared" si="18"/>
        <v>437144.55483501044</v>
      </c>
      <c r="T42" s="35">
        <f t="shared" si="19"/>
        <v>23.388353356521087</v>
      </c>
      <c r="U42" s="42">
        <v>0.81758889711164551</v>
      </c>
      <c r="V42" s="43">
        <f t="shared" si="31"/>
        <v>0.18241110288835449</v>
      </c>
      <c r="W42" s="29">
        <f t="shared" si="27"/>
        <v>357404.53446591744</v>
      </c>
      <c r="X42" s="29">
        <f t="shared" si="20"/>
        <v>1511867.3296732726</v>
      </c>
      <c r="Y42" s="35">
        <f t="shared" si="28"/>
        <v>16.892662293878001</v>
      </c>
      <c r="Z42" s="36">
        <f t="shared" si="29"/>
        <v>6.4956910626430862</v>
      </c>
    </row>
    <row r="43" spans="1:26" s="2" customFormat="1">
      <c r="A43" s="2">
        <v>15</v>
      </c>
      <c r="B43" s="1" t="s">
        <v>61</v>
      </c>
      <c r="C43" s="1">
        <v>5</v>
      </c>
      <c r="D43" s="56">
        <v>35254</v>
      </c>
      <c r="E43" s="56">
        <v>578</v>
      </c>
      <c r="F43" s="3">
        <f t="shared" si="21"/>
        <v>1.6395302660690985E-2</v>
      </c>
      <c r="G43" s="2">
        <v>0.5</v>
      </c>
      <c r="H43" s="3">
        <f t="shared" si="22"/>
        <v>7.8748739747677057E-2</v>
      </c>
      <c r="I43" s="3">
        <f t="shared" si="23"/>
        <v>0.92125126025232296</v>
      </c>
      <c r="J43" s="5">
        <f t="shared" si="30"/>
        <v>85359.3578451801</v>
      </c>
      <c r="K43" s="5">
        <f t="shared" si="24"/>
        <v>6721.9418559789237</v>
      </c>
      <c r="L43" s="5">
        <f t="shared" si="25"/>
        <v>409991.93458595319</v>
      </c>
      <c r="M43" s="5">
        <f t="shared" si="16"/>
        <v>1656077.1481403196</v>
      </c>
      <c r="N43" s="33">
        <f t="shared" si="26"/>
        <v>19.401237192341785</v>
      </c>
      <c r="O43" s="4"/>
      <c r="Q43" s="27" t="s">
        <v>62</v>
      </c>
      <c r="R43" s="29">
        <f t="shared" si="17"/>
        <v>85359.3578451801</v>
      </c>
      <c r="S43" s="29">
        <f t="shared" si="18"/>
        <v>409991.93458595319</v>
      </c>
      <c r="T43" s="35">
        <f t="shared" si="19"/>
        <v>19.401237192341785</v>
      </c>
      <c r="U43" s="42">
        <v>0.77888026534586052</v>
      </c>
      <c r="V43" s="43">
        <f t="shared" si="31"/>
        <v>0.22111973465413948</v>
      </c>
      <c r="W43" s="29">
        <f t="shared" si="27"/>
        <v>319334.62679996993</v>
      </c>
      <c r="X43" s="29">
        <f t="shared" si="20"/>
        <v>1154462.7952073552</v>
      </c>
      <c r="Y43" s="35">
        <f t="shared" si="28"/>
        <v>13.524736178325679</v>
      </c>
      <c r="Z43" s="36">
        <f t="shared" si="29"/>
        <v>5.8765010140161067</v>
      </c>
    </row>
    <row r="44" spans="1:26" s="2" customFormat="1">
      <c r="A44" s="2">
        <v>16</v>
      </c>
      <c r="B44" s="1" t="s">
        <v>63</v>
      </c>
      <c r="C44" s="1">
        <v>5</v>
      </c>
      <c r="D44" s="56">
        <v>26111</v>
      </c>
      <c r="E44" s="56">
        <v>676</v>
      </c>
      <c r="F44" s="3">
        <f t="shared" si="21"/>
        <v>2.5889471870093064E-2</v>
      </c>
      <c r="G44" s="2">
        <v>0.5</v>
      </c>
      <c r="H44" s="3">
        <f t="shared" si="22"/>
        <v>0.12157836049062982</v>
      </c>
      <c r="I44" s="3">
        <f t="shared" si="23"/>
        <v>0.87842163950937013</v>
      </c>
      <c r="J44" s="5">
        <f t="shared" si="30"/>
        <v>78637.415989201181</v>
      </c>
      <c r="K44" s="5">
        <f t="shared" si="24"/>
        <v>9560.6081091867181</v>
      </c>
      <c r="L44" s="5">
        <f t="shared" si="25"/>
        <v>369285.55967303913</v>
      </c>
      <c r="M44" s="5">
        <f t="shared" si="16"/>
        <v>1246085.2135543665</v>
      </c>
      <c r="N44" s="33">
        <f t="shared" si="26"/>
        <v>15.845958286898492</v>
      </c>
      <c r="O44" s="4"/>
      <c r="Q44" s="27" t="s">
        <v>64</v>
      </c>
      <c r="R44" s="29">
        <f t="shared" si="17"/>
        <v>78637.415989201181</v>
      </c>
      <c r="S44" s="29">
        <f t="shared" si="18"/>
        <v>369285.55967303913</v>
      </c>
      <c r="T44" s="35">
        <f t="shared" si="19"/>
        <v>15.845958286898492</v>
      </c>
      <c r="U44" s="42">
        <v>0.71980976748499381</v>
      </c>
      <c r="V44" s="43">
        <f t="shared" si="31"/>
        <v>0.28019023251500619</v>
      </c>
      <c r="W44" s="29">
        <f t="shared" si="27"/>
        <v>265815.3528438161</v>
      </c>
      <c r="X44" s="29">
        <f t="shared" si="20"/>
        <v>835128.16840738524</v>
      </c>
      <c r="Y44" s="35">
        <f t="shared" si="28"/>
        <v>10.6199848749108</v>
      </c>
      <c r="Z44" s="36">
        <f t="shared" si="29"/>
        <v>5.2259734119876917</v>
      </c>
    </row>
    <row r="45" spans="1:26" s="2" customFormat="1">
      <c r="A45" s="2">
        <v>17</v>
      </c>
      <c r="B45" s="1" t="s">
        <v>65</v>
      </c>
      <c r="C45" s="1">
        <v>5</v>
      </c>
      <c r="D45" s="56">
        <v>16236</v>
      </c>
      <c r="E45" s="56">
        <v>680</v>
      </c>
      <c r="F45" s="3">
        <f t="shared" si="21"/>
        <v>4.1882237004188222E-2</v>
      </c>
      <c r="G45" s="2">
        <v>0.5</v>
      </c>
      <c r="H45" s="3">
        <f t="shared" si="22"/>
        <v>0.1895628902765388</v>
      </c>
      <c r="I45" s="3">
        <f t="shared" si="23"/>
        <v>0.81043710972346117</v>
      </c>
      <c r="J45" s="5">
        <f t="shared" si="30"/>
        <v>69076.807880014458</v>
      </c>
      <c r="K45" s="5">
        <f t="shared" si="24"/>
        <v>13094.399352812732</v>
      </c>
      <c r="L45" s="5">
        <f t="shared" si="25"/>
        <v>312648.04101804044</v>
      </c>
      <c r="M45" s="5">
        <f t="shared" si="16"/>
        <v>876799.65388132725</v>
      </c>
      <c r="N45" s="33">
        <f t="shared" si="26"/>
        <v>12.693111925558535</v>
      </c>
      <c r="O45" s="4"/>
      <c r="Q45" s="27" t="s">
        <v>66</v>
      </c>
      <c r="R45" s="29">
        <f t="shared" si="17"/>
        <v>69076.807880014458</v>
      </c>
      <c r="S45" s="29">
        <f t="shared" si="18"/>
        <v>312648.04101804044</v>
      </c>
      <c r="T45" s="35">
        <f t="shared" si="19"/>
        <v>12.693111925558535</v>
      </c>
      <c r="U45" s="42">
        <v>0.68480776711742686</v>
      </c>
      <c r="V45" s="43">
        <f t="shared" si="31"/>
        <v>0.31519223288257314</v>
      </c>
      <c r="W45" s="29">
        <f t="shared" si="27"/>
        <v>214103.80686320196</v>
      </c>
      <c r="X45" s="29">
        <f t="shared" si="20"/>
        <v>569312.81556356908</v>
      </c>
      <c r="Y45" s="35">
        <f t="shared" si="28"/>
        <v>8.2417360187294442</v>
      </c>
      <c r="Z45" s="36">
        <f t="shared" si="29"/>
        <v>4.4513759068290906</v>
      </c>
    </row>
    <row r="46" spans="1:26" s="2" customFormat="1">
      <c r="A46" s="2">
        <v>18</v>
      </c>
      <c r="B46" s="1" t="s">
        <v>67</v>
      </c>
      <c r="C46" s="1">
        <v>5</v>
      </c>
      <c r="D46" s="56">
        <v>9862</v>
      </c>
      <c r="E46" s="56">
        <v>644</v>
      </c>
      <c r="F46" s="3">
        <f t="shared" si="21"/>
        <v>6.530115595213952E-2</v>
      </c>
      <c r="G46" s="2">
        <v>0.5</v>
      </c>
      <c r="H46" s="3">
        <f t="shared" si="22"/>
        <v>0.28068340306834028</v>
      </c>
      <c r="I46" s="3">
        <f t="shared" si="23"/>
        <v>0.71931659693165972</v>
      </c>
      <c r="J46" s="5">
        <f t="shared" si="30"/>
        <v>55982.408527201726</v>
      </c>
      <c r="K46" s="5">
        <f t="shared" si="24"/>
        <v>15713.332937377052</v>
      </c>
      <c r="L46" s="5">
        <f t="shared" si="25"/>
        <v>240628.71029256599</v>
      </c>
      <c r="M46" s="5">
        <f>L46+M47</f>
        <v>564151.61286328686</v>
      </c>
      <c r="N46" s="33">
        <f t="shared" si="26"/>
        <v>10.077301561421153</v>
      </c>
      <c r="O46" s="4"/>
      <c r="Q46" s="27" t="s">
        <v>68</v>
      </c>
      <c r="R46" s="29">
        <f t="shared" si="17"/>
        <v>55982.408527201726</v>
      </c>
      <c r="S46" s="29">
        <f t="shared" si="18"/>
        <v>240628.71029256599</v>
      </c>
      <c r="T46" s="35">
        <f t="shared" si="19"/>
        <v>10.077301561421153</v>
      </c>
      <c r="U46" s="42">
        <v>0.65629805890441617</v>
      </c>
      <c r="V46" s="43">
        <f t="shared" si="31"/>
        <v>0.34370194109558383</v>
      </c>
      <c r="W46" s="29">
        <f t="shared" si="27"/>
        <v>157924.15548168417</v>
      </c>
      <c r="X46" s="29">
        <f>X47+W46</f>
        <v>355209.00870036712</v>
      </c>
      <c r="Y46" s="35">
        <f t="shared" si="28"/>
        <v>6.3450111927172959</v>
      </c>
      <c r="Z46" s="36">
        <f t="shared" si="29"/>
        <v>3.7322903687038576</v>
      </c>
    </row>
    <row r="47" spans="1:26" s="2" customFormat="1">
      <c r="A47" s="12">
        <v>19</v>
      </c>
      <c r="B47" s="13" t="s">
        <v>69</v>
      </c>
      <c r="C47" s="12"/>
      <c r="D47" s="56">
        <v>7319</v>
      </c>
      <c r="E47" s="56">
        <v>911</v>
      </c>
      <c r="F47" s="17">
        <f t="shared" si="21"/>
        <v>0.12447055608689711</v>
      </c>
      <c r="G47" s="12"/>
      <c r="H47" s="17">
        <v>1</v>
      </c>
      <c r="I47" s="17">
        <f t="shared" si="23"/>
        <v>0</v>
      </c>
      <c r="J47" s="21">
        <f t="shared" si="30"/>
        <v>40269.075589824672</v>
      </c>
      <c r="K47" s="21">
        <f t="shared" si="24"/>
        <v>40269.075589824672</v>
      </c>
      <c r="L47" s="21">
        <f>K47/F47</f>
        <v>323522.90257072094</v>
      </c>
      <c r="M47" s="21">
        <f>L47</f>
        <v>323522.90257072094</v>
      </c>
      <c r="N47" s="34">
        <f t="shared" si="26"/>
        <v>8.0340285400658615</v>
      </c>
      <c r="O47" s="4"/>
      <c r="Q47" s="30" t="s">
        <v>69</v>
      </c>
      <c r="R47" s="31">
        <f t="shared" si="17"/>
        <v>40269.075589824672</v>
      </c>
      <c r="S47" s="31">
        <f t="shared" si="18"/>
        <v>323522.90257072094</v>
      </c>
      <c r="T47" s="38">
        <f t="shared" si="19"/>
        <v>8.0340285400658615</v>
      </c>
      <c r="U47" s="44">
        <v>0.6098018151143324</v>
      </c>
      <c r="V47" s="45">
        <f t="shared" si="31"/>
        <v>0.3901981848856676</v>
      </c>
      <c r="W47" s="31">
        <f t="shared" si="27"/>
        <v>197284.85321868295</v>
      </c>
      <c r="X47" s="31">
        <f>W47</f>
        <v>197284.85321868295</v>
      </c>
      <c r="Y47" s="38">
        <f t="shared" si="28"/>
        <v>4.899165186412513</v>
      </c>
      <c r="Z47" s="37">
        <f t="shared" si="29"/>
        <v>3.1348633536533486</v>
      </c>
    </row>
    <row r="48" spans="1:26" s="2" customFormat="1" ht="13.2">
      <c r="B48" s="2" t="s">
        <v>70</v>
      </c>
      <c r="D48" s="25">
        <f>SUM(D29:D47)</f>
        <v>791153</v>
      </c>
      <c r="E48" s="25">
        <f>SUM(E29:E47)</f>
        <v>5244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11572</v>
      </c>
      <c r="E54" s="51">
        <f>E4+E29</f>
        <v>51</v>
      </c>
      <c r="F54" s="3">
        <f>E54/D54</f>
        <v>4.4071897684064987E-3</v>
      </c>
      <c r="G54" s="2">
        <v>0.3</v>
      </c>
      <c r="H54" s="18">
        <f>C54*F54/(1+(1-G54)*C54*F54)</f>
        <v>4.3936352593537051E-3</v>
      </c>
      <c r="I54" s="18">
        <f>1-H54</f>
        <v>0.99560636474064634</v>
      </c>
      <c r="J54" s="19">
        <v>100000</v>
      </c>
      <c r="K54" s="20">
        <f>J54*H54</f>
        <v>439.36352593537049</v>
      </c>
      <c r="L54" s="20">
        <f>C54*(J55+G54*K54)</f>
        <v>99692.445531845253</v>
      </c>
      <c r="M54" s="5">
        <f t="shared" ref="M54:M70" si="32">L54+M55</f>
        <v>7522326.5073581431</v>
      </c>
      <c r="N54" s="32">
        <f>M54/J54</f>
        <v>75.22326507358143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99692.445531845253</v>
      </c>
      <c r="T54" s="35">
        <f t="shared" ref="T54:T72" si="35">N54</f>
        <v>75.22326507358143</v>
      </c>
      <c r="U54" s="42">
        <v>0.96170886472285344</v>
      </c>
      <c r="V54" s="43">
        <f>1-U54</f>
        <v>3.829113527714656E-2</v>
      </c>
      <c r="W54" s="29">
        <f>S54*U54</f>
        <v>95875.108613875796</v>
      </c>
      <c r="X54" s="29">
        <f t="shared" ref="X54:X70" si="36">X55+W54</f>
        <v>6670778.7947842767</v>
      </c>
      <c r="Y54" s="40">
        <f>X54/R54</f>
        <v>66.70778794784276</v>
      </c>
      <c r="Z54" s="36">
        <f>T54-Y54</f>
        <v>8.5154771257386699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58103</v>
      </c>
      <c r="E55" s="51">
        <f t="shared" si="37"/>
        <v>23</v>
      </c>
      <c r="F55" s="3">
        <f t="shared" ref="F55:F72" si="38">E55/D55</f>
        <v>3.9584875135535171E-4</v>
      </c>
      <c r="G55" s="2">
        <v>0.4</v>
      </c>
      <c r="H55" s="3">
        <f t="shared" ref="H55:H71" si="39">C55*F55/(1+(1-G55)*C55*F55)</f>
        <v>1.5818921493443744E-3</v>
      </c>
      <c r="I55" s="3">
        <f t="shared" ref="I55:I72" si="40">1-H55</f>
        <v>0.99841810785065566</v>
      </c>
      <c r="J55" s="5">
        <f>I54*J54</f>
        <v>99560.636474064639</v>
      </c>
      <c r="K55" s="5">
        <f t="shared" ref="K55:K72" si="41">J55*H55</f>
        <v>157.49418922205203</v>
      </c>
      <c r="L55" s="5">
        <f t="shared" ref="L55:L71" si="42">C55*(J56+G55*K55)</f>
        <v>397864.55984212563</v>
      </c>
      <c r="M55" s="5">
        <f t="shared" si="32"/>
        <v>7422634.061826298</v>
      </c>
      <c r="N55" s="33">
        <f t="shared" ref="N55:N72" si="43">M55/J55</f>
        <v>74.553903276420698</v>
      </c>
      <c r="O55" s="4"/>
      <c r="Q55" s="27" t="s">
        <v>36</v>
      </c>
      <c r="R55" s="29">
        <f t="shared" si="33"/>
        <v>99560.636474064639</v>
      </c>
      <c r="S55" s="29">
        <f t="shared" si="34"/>
        <v>397864.55984212563</v>
      </c>
      <c r="T55" s="35">
        <f t="shared" si="35"/>
        <v>74.553903276420698</v>
      </c>
      <c r="U55" s="42">
        <v>0.96170886472285344</v>
      </c>
      <c r="V55" s="43">
        <f>1-U55</f>
        <v>3.829113527714656E-2</v>
      </c>
      <c r="W55" s="29">
        <f t="shared" ref="W55:W72" si="44">S55*U55</f>
        <v>382629.87415922841</v>
      </c>
      <c r="X55" s="29">
        <f t="shared" si="36"/>
        <v>6574903.6861704011</v>
      </c>
      <c r="Y55" s="35">
        <f t="shared" ref="Y55:Y72" si="45">X55/R55</f>
        <v>66.039188970865524</v>
      </c>
      <c r="Z55" s="36">
        <f t="shared" ref="Z55:Z72" si="46">T55-Y55</f>
        <v>8.5147143055551737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88384</v>
      </c>
      <c r="E56" s="51">
        <f t="shared" si="37"/>
        <v>32</v>
      </c>
      <c r="F56" s="3">
        <f t="shared" si="38"/>
        <v>3.6205648081100649E-4</v>
      </c>
      <c r="G56" s="2">
        <v>0.5</v>
      </c>
      <c r="H56" s="3">
        <f t="shared" si="39"/>
        <v>1.8086453246518354E-3</v>
      </c>
      <c r="I56" s="3">
        <f t="shared" si="40"/>
        <v>0.99819135467534814</v>
      </c>
      <c r="J56" s="5">
        <f t="shared" ref="J56:J72" si="47">I55*J55</f>
        <v>99403.142284842586</v>
      </c>
      <c r="K56" s="5">
        <f t="shared" si="41"/>
        <v>179.7850285491817</v>
      </c>
      <c r="L56" s="5">
        <f t="shared" si="42"/>
        <v>496566.24885283993</v>
      </c>
      <c r="M56" s="5">
        <f t="shared" si="32"/>
        <v>7024769.5019841725</v>
      </c>
      <c r="N56" s="33">
        <f t="shared" si="43"/>
        <v>70.669491331113974</v>
      </c>
      <c r="O56" s="4"/>
      <c r="Q56" s="27" t="s">
        <v>38</v>
      </c>
      <c r="R56" s="29">
        <f t="shared" si="33"/>
        <v>99403.142284842586</v>
      </c>
      <c r="S56" s="29">
        <f t="shared" si="34"/>
        <v>496566.24885283993</v>
      </c>
      <c r="T56" s="35">
        <f t="shared" si="35"/>
        <v>70.669491331113974</v>
      </c>
      <c r="U56" s="42">
        <v>0.96170886472285344</v>
      </c>
      <c r="V56" s="43">
        <f>1-U56</f>
        <v>3.829113527714656E-2</v>
      </c>
      <c r="W56" s="29">
        <f t="shared" si="44"/>
        <v>477552.16344395059</v>
      </c>
      <c r="X56" s="29">
        <f t="shared" si="36"/>
        <v>6192273.812011173</v>
      </c>
      <c r="Y56" s="35">
        <f t="shared" si="45"/>
        <v>62.294547935587715</v>
      </c>
      <c r="Z56" s="36">
        <f t="shared" si="46"/>
        <v>8.3749433955262589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94197</v>
      </c>
      <c r="E57" s="51">
        <f t="shared" si="37"/>
        <v>46</v>
      </c>
      <c r="F57" s="3">
        <f t="shared" si="38"/>
        <v>4.8833826979627804E-4</v>
      </c>
      <c r="G57" s="2">
        <v>0.5</v>
      </c>
      <c r="H57" s="3">
        <f t="shared" si="39"/>
        <v>2.4387140554754431E-3</v>
      </c>
      <c r="I57" s="3">
        <f t="shared" si="40"/>
        <v>0.99756128594452453</v>
      </c>
      <c r="J57" s="5">
        <f t="shared" si="47"/>
        <v>99223.357256293399</v>
      </c>
      <c r="K57" s="5">
        <f t="shared" si="41"/>
        <v>241.97739597238402</v>
      </c>
      <c r="L57" s="5">
        <f t="shared" si="42"/>
        <v>495511.84279153601</v>
      </c>
      <c r="M57" s="5">
        <f t="shared" si="32"/>
        <v>6528203.2531313328</v>
      </c>
      <c r="N57" s="33">
        <f t="shared" si="43"/>
        <v>65.793009162842765</v>
      </c>
      <c r="O57" s="4"/>
      <c r="Q57" s="27" t="s">
        <v>40</v>
      </c>
      <c r="R57" s="29">
        <f t="shared" si="33"/>
        <v>99223.357256293399</v>
      </c>
      <c r="S57" s="29">
        <f t="shared" si="34"/>
        <v>495511.84279153601</v>
      </c>
      <c r="T57" s="35">
        <f t="shared" si="35"/>
        <v>65.793009162842765</v>
      </c>
      <c r="U57" s="42">
        <v>0.96170886472285344</v>
      </c>
      <c r="V57" s="43">
        <f>1-U57</f>
        <v>3.829113527714656E-2</v>
      </c>
      <c r="W57" s="29">
        <f t="shared" si="44"/>
        <v>476538.13178777712</v>
      </c>
      <c r="X57" s="29">
        <f t="shared" si="36"/>
        <v>5714721.6485672221</v>
      </c>
      <c r="Y57" s="35">
        <f t="shared" si="45"/>
        <v>57.594520147167835</v>
      </c>
      <c r="Z57" s="36">
        <f t="shared" si="46"/>
        <v>8.1984890156749302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98560</v>
      </c>
      <c r="E58" s="51">
        <f t="shared" si="37"/>
        <v>80</v>
      </c>
      <c r="F58" s="3">
        <f t="shared" si="38"/>
        <v>8.1168831168831174E-4</v>
      </c>
      <c r="G58" s="2">
        <v>0.5</v>
      </c>
      <c r="H58" s="3">
        <f t="shared" si="39"/>
        <v>4.0502227622519248E-3</v>
      </c>
      <c r="I58" s="3">
        <f t="shared" si="40"/>
        <v>0.99594977723774802</v>
      </c>
      <c r="J58" s="5">
        <f t="shared" si="47"/>
        <v>98981.379860321016</v>
      </c>
      <c r="K58" s="5">
        <f t="shared" si="41"/>
        <v>400.89663774937645</v>
      </c>
      <c r="L58" s="5">
        <f t="shared" si="42"/>
        <v>493904.65770723158</v>
      </c>
      <c r="M58" s="5">
        <f t="shared" si="32"/>
        <v>6032691.4103397969</v>
      </c>
      <c r="N58" s="33">
        <f t="shared" si="43"/>
        <v>60.947740058311119</v>
      </c>
      <c r="O58" s="4"/>
      <c r="Q58" s="27" t="s">
        <v>42</v>
      </c>
      <c r="R58" s="29">
        <f t="shared" si="33"/>
        <v>98981.379860321016</v>
      </c>
      <c r="S58" s="29">
        <f t="shared" si="34"/>
        <v>493904.65770723158</v>
      </c>
      <c r="T58" s="35">
        <f t="shared" si="35"/>
        <v>60.947740058311119</v>
      </c>
      <c r="U58" s="42">
        <v>0.96170886472285344</v>
      </c>
      <c r="V58" s="43">
        <f>1-U58</f>
        <v>3.829113527714656E-2</v>
      </c>
      <c r="W58" s="29">
        <f t="shared" si="44"/>
        <v>474992.48764495121</v>
      </c>
      <c r="X58" s="29">
        <f t="shared" si="36"/>
        <v>5238183.5167794451</v>
      </c>
      <c r="Y58" s="35">
        <f t="shared" si="45"/>
        <v>52.920898093877682</v>
      </c>
      <c r="Z58" s="36">
        <f t="shared" si="46"/>
        <v>8.0268419644334372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105365</v>
      </c>
      <c r="E59" s="51">
        <f t="shared" si="37"/>
        <v>133</v>
      </c>
      <c r="F59" s="3">
        <f t="shared" si="38"/>
        <v>1.2622787453139088E-3</v>
      </c>
      <c r="G59" s="2">
        <v>0.5</v>
      </c>
      <c r="H59" s="3">
        <f t="shared" si="39"/>
        <v>6.2915395349937321E-3</v>
      </c>
      <c r="I59" s="3">
        <f t="shared" si="40"/>
        <v>0.99370846046500627</v>
      </c>
      <c r="J59" s="5">
        <f t="shared" si="47"/>
        <v>98580.483222571638</v>
      </c>
      <c r="K59" s="5">
        <f t="shared" si="41"/>
        <v>620.22300757359574</v>
      </c>
      <c r="L59" s="5">
        <f t="shared" si="42"/>
        <v>491351.8585939242</v>
      </c>
      <c r="M59" s="5">
        <f t="shared" si="32"/>
        <v>5538786.7526325658</v>
      </c>
      <c r="N59" s="33">
        <f t="shared" si="43"/>
        <v>56.185429119142</v>
      </c>
      <c r="O59" s="4"/>
      <c r="Q59" s="27" t="s">
        <v>44</v>
      </c>
      <c r="R59" s="29">
        <f t="shared" si="33"/>
        <v>98580.483222571638</v>
      </c>
      <c r="S59" s="29">
        <f t="shared" si="34"/>
        <v>491351.8585939242</v>
      </c>
      <c r="T59" s="35">
        <f t="shared" si="35"/>
        <v>56.185429119142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473216.89144068514</v>
      </c>
      <c r="X59" s="29">
        <f t="shared" si="36"/>
        <v>4763191.0291344943</v>
      </c>
      <c r="Y59" s="35">
        <f t="shared" si="45"/>
        <v>48.317789418624827</v>
      </c>
      <c r="Z59" s="36">
        <f t="shared" si="46"/>
        <v>7.8676397005171737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118359</v>
      </c>
      <c r="E60" s="51">
        <f t="shared" si="37"/>
        <v>210</v>
      </c>
      <c r="F60" s="3">
        <f t="shared" si="38"/>
        <v>1.7742630471700505E-3</v>
      </c>
      <c r="G60" s="2">
        <v>0.5</v>
      </c>
      <c r="H60" s="3">
        <f t="shared" si="39"/>
        <v>8.832138891692742E-3</v>
      </c>
      <c r="I60" s="3">
        <f t="shared" si="40"/>
        <v>0.99116786110830724</v>
      </c>
      <c r="J60" s="5">
        <f t="shared" si="47"/>
        <v>97960.260214998038</v>
      </c>
      <c r="K60" s="5">
        <f t="shared" si="41"/>
        <v>865.19862408522533</v>
      </c>
      <c r="L60" s="5">
        <f t="shared" si="42"/>
        <v>487638.30451477715</v>
      </c>
      <c r="M60" s="5">
        <f t="shared" si="32"/>
        <v>5047434.8940386418</v>
      </c>
      <c r="N60" s="33">
        <f t="shared" si="43"/>
        <v>51.525331628976858</v>
      </c>
      <c r="O60" s="4"/>
      <c r="Q60" s="27" t="s">
        <v>46</v>
      </c>
      <c r="R60" s="29">
        <f t="shared" si="33"/>
        <v>97960.260214998038</v>
      </c>
      <c r="S60" s="29">
        <f t="shared" si="34"/>
        <v>487638.30451477715</v>
      </c>
      <c r="T60" s="35">
        <f t="shared" si="35"/>
        <v>51.525331628976858</v>
      </c>
      <c r="U60" s="42">
        <v>0.95736753435116873</v>
      </c>
      <c r="V60" s="43">
        <f t="shared" si="48"/>
        <v>4.2632465648831275E-2</v>
      </c>
      <c r="W60" s="29">
        <f t="shared" si="44"/>
        <v>466849.0812484966</v>
      </c>
      <c r="X60" s="29">
        <f t="shared" si="36"/>
        <v>4289974.1376938093</v>
      </c>
      <c r="Y60" s="35">
        <f t="shared" si="45"/>
        <v>43.793004717202663</v>
      </c>
      <c r="Z60" s="36">
        <f t="shared" si="46"/>
        <v>7.7323269117741944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111918</v>
      </c>
      <c r="E61" s="51">
        <f t="shared" si="37"/>
        <v>268</v>
      </c>
      <c r="F61" s="3">
        <f t="shared" si="38"/>
        <v>2.394610339713004E-3</v>
      </c>
      <c r="G61" s="2">
        <v>0.5</v>
      </c>
      <c r="H61" s="3">
        <f t="shared" si="39"/>
        <v>1.1901801257682877E-2</v>
      </c>
      <c r="I61" s="3">
        <f t="shared" si="40"/>
        <v>0.98809819874231708</v>
      </c>
      <c r="J61" s="5">
        <f t="shared" si="47"/>
        <v>97095.06159091281</v>
      </c>
      <c r="K61" s="5">
        <f t="shared" si="41"/>
        <v>1155.6061261575226</v>
      </c>
      <c r="L61" s="5">
        <f t="shared" si="42"/>
        <v>482586.29263917019</v>
      </c>
      <c r="M61" s="5">
        <f t="shared" si="32"/>
        <v>4559796.5895238649</v>
      </c>
      <c r="N61" s="33">
        <f t="shared" si="43"/>
        <v>46.962188548120963</v>
      </c>
      <c r="O61" s="4"/>
      <c r="Q61" s="27" t="s">
        <v>48</v>
      </c>
      <c r="R61" s="29">
        <f t="shared" si="33"/>
        <v>97095.06159091281</v>
      </c>
      <c r="S61" s="29">
        <f t="shared" si="34"/>
        <v>482586.29263917019</v>
      </c>
      <c r="T61" s="35">
        <f t="shared" si="35"/>
        <v>46.962188548120963</v>
      </c>
      <c r="U61" s="42">
        <v>0.95681081085376496</v>
      </c>
      <c r="V61" s="43">
        <f t="shared" si="48"/>
        <v>4.3189189146235041E-2</v>
      </c>
      <c r="W61" s="29">
        <f t="shared" si="44"/>
        <v>461743.78196699673</v>
      </c>
      <c r="X61" s="29">
        <f t="shared" si="36"/>
        <v>3823125.0564453127</v>
      </c>
      <c r="Y61" s="35">
        <f t="shared" si="45"/>
        <v>39.375072159211868</v>
      </c>
      <c r="Z61" s="36">
        <f t="shared" si="46"/>
        <v>7.5871163889090951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114481</v>
      </c>
      <c r="E62" s="51">
        <f t="shared" si="37"/>
        <v>336</v>
      </c>
      <c r="F62" s="3">
        <f t="shared" si="38"/>
        <v>2.9349848446467101E-3</v>
      </c>
      <c r="G62" s="2">
        <v>0.5</v>
      </c>
      <c r="H62" s="3">
        <f t="shared" si="39"/>
        <v>1.4568031841555314E-2</v>
      </c>
      <c r="I62" s="3">
        <f t="shared" si="40"/>
        <v>0.98543196815844469</v>
      </c>
      <c r="J62" s="5">
        <f t="shared" si="47"/>
        <v>95939.455464755287</v>
      </c>
      <c r="K62" s="5">
        <f t="shared" si="41"/>
        <v>1397.6490420720329</v>
      </c>
      <c r="L62" s="5">
        <f t="shared" si="42"/>
        <v>476203.15471859637</v>
      </c>
      <c r="M62" s="5">
        <f t="shared" si="32"/>
        <v>4077210.2968846951</v>
      </c>
      <c r="N62" s="33">
        <f t="shared" si="43"/>
        <v>42.497742739247833</v>
      </c>
      <c r="O62" s="4"/>
      <c r="Q62" s="27" t="s">
        <v>50</v>
      </c>
      <c r="R62" s="29">
        <f t="shared" si="33"/>
        <v>95939.455464755287</v>
      </c>
      <c r="S62" s="29">
        <f t="shared" si="34"/>
        <v>476203.15471859637</v>
      </c>
      <c r="T62" s="35">
        <f t="shared" si="35"/>
        <v>42.497742739247833</v>
      </c>
      <c r="U62" s="42">
        <v>0.94800928093814252</v>
      </c>
      <c r="V62" s="43">
        <f t="shared" si="48"/>
        <v>5.1990719061857482E-2</v>
      </c>
      <c r="W62" s="29">
        <f t="shared" si="44"/>
        <v>451445.0102852516</v>
      </c>
      <c r="X62" s="29">
        <f t="shared" si="36"/>
        <v>3361381.2744783158</v>
      </c>
      <c r="Y62" s="35">
        <f t="shared" si="45"/>
        <v>35.036484814250031</v>
      </c>
      <c r="Z62" s="36">
        <f t="shared" si="46"/>
        <v>7.4612579249978026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127900</v>
      </c>
      <c r="E63" s="51">
        <f t="shared" si="37"/>
        <v>583</v>
      </c>
      <c r="F63" s="3">
        <f t="shared" si="38"/>
        <v>4.5582486317435498E-3</v>
      </c>
      <c r="G63" s="2">
        <v>0.5</v>
      </c>
      <c r="H63" s="3">
        <f t="shared" si="39"/>
        <v>2.253444910422666E-2</v>
      </c>
      <c r="I63" s="3">
        <f t="shared" si="40"/>
        <v>0.97746555089577336</v>
      </c>
      <c r="J63" s="5">
        <f t="shared" si="47"/>
        <v>94541.80642268325</v>
      </c>
      <c r="K63" s="5">
        <f t="shared" si="41"/>
        <v>2130.4475250536047</v>
      </c>
      <c r="L63" s="5">
        <f t="shared" si="42"/>
        <v>467382.91330078221</v>
      </c>
      <c r="M63" s="5">
        <f t="shared" si="32"/>
        <v>3601007.1421660986</v>
      </c>
      <c r="N63" s="33">
        <f t="shared" si="43"/>
        <v>38.08904524276273</v>
      </c>
      <c r="O63" s="4"/>
      <c r="Q63" s="27" t="s">
        <v>52</v>
      </c>
      <c r="R63" s="29">
        <f t="shared" si="33"/>
        <v>94541.80642268325</v>
      </c>
      <c r="S63" s="29">
        <f t="shared" si="34"/>
        <v>467382.91330078221</v>
      </c>
      <c r="T63" s="35">
        <f t="shared" si="35"/>
        <v>38.08904524276273</v>
      </c>
      <c r="U63" s="42">
        <v>0.94216194080535964</v>
      </c>
      <c r="V63" s="43">
        <f t="shared" si="48"/>
        <v>5.7838059194640357E-2</v>
      </c>
      <c r="W63" s="29">
        <f t="shared" si="44"/>
        <v>440350.3926947281</v>
      </c>
      <c r="X63" s="29">
        <f t="shared" si="36"/>
        <v>2909936.2641930641</v>
      </c>
      <c r="Y63" s="35">
        <f t="shared" si="45"/>
        <v>30.779359674842095</v>
      </c>
      <c r="Z63" s="36">
        <f t="shared" si="46"/>
        <v>7.309685567920635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134773</v>
      </c>
      <c r="E64" s="51">
        <f t="shared" si="37"/>
        <v>772</v>
      </c>
      <c r="F64" s="3">
        <f t="shared" si="38"/>
        <v>5.7281502971663466E-3</v>
      </c>
      <c r="G64" s="2">
        <v>0.5</v>
      </c>
      <c r="H64" s="3">
        <f t="shared" si="39"/>
        <v>2.8236395689926343E-2</v>
      </c>
      <c r="I64" s="3">
        <f t="shared" si="40"/>
        <v>0.97176360431007369</v>
      </c>
      <c r="J64" s="5">
        <f t="shared" si="47"/>
        <v>92411.358897629645</v>
      </c>
      <c r="K64" s="5">
        <f t="shared" si="41"/>
        <v>2609.363696077266</v>
      </c>
      <c r="L64" s="5">
        <f t="shared" si="42"/>
        <v>455533.3852479551</v>
      </c>
      <c r="M64" s="5">
        <f t="shared" si="32"/>
        <v>3133624.2288653166</v>
      </c>
      <c r="N64" s="33">
        <f t="shared" si="43"/>
        <v>33.909513573289679</v>
      </c>
      <c r="O64" s="4"/>
      <c r="Q64" s="27" t="s">
        <v>54</v>
      </c>
      <c r="R64" s="29">
        <f t="shared" si="33"/>
        <v>92411.358897629645</v>
      </c>
      <c r="S64" s="29">
        <f t="shared" si="34"/>
        <v>455533.3852479551</v>
      </c>
      <c r="T64" s="35">
        <f t="shared" si="35"/>
        <v>33.909513573289679</v>
      </c>
      <c r="U64" s="42">
        <v>0.92489605986448908</v>
      </c>
      <c r="V64" s="43">
        <f t="shared" si="48"/>
        <v>7.5103940135510916E-2</v>
      </c>
      <c r="W64" s="29">
        <f t="shared" si="44"/>
        <v>421321.03315256606</v>
      </c>
      <c r="X64" s="29">
        <f t="shared" si="36"/>
        <v>2469585.8714983361</v>
      </c>
      <c r="Y64" s="35">
        <f t="shared" si="45"/>
        <v>26.723834612518409</v>
      </c>
      <c r="Z64" s="36">
        <f t="shared" si="46"/>
        <v>7.1856789607712699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132832</v>
      </c>
      <c r="E65" s="51">
        <f t="shared" si="37"/>
        <v>982</v>
      </c>
      <c r="F65" s="3">
        <f t="shared" si="38"/>
        <v>7.3927969164056858E-3</v>
      </c>
      <c r="G65" s="2">
        <v>0.5</v>
      </c>
      <c r="H65" s="3">
        <f t="shared" si="39"/>
        <v>3.6293213686459158E-2</v>
      </c>
      <c r="I65" s="3">
        <f t="shared" si="40"/>
        <v>0.9637067863135409</v>
      </c>
      <c r="J65" s="5">
        <f t="shared" si="47"/>
        <v>89801.995201552389</v>
      </c>
      <c r="K65" s="5">
        <f t="shared" si="41"/>
        <v>3259.2030013203207</v>
      </c>
      <c r="L65" s="5">
        <f t="shared" si="42"/>
        <v>440861.96850446117</v>
      </c>
      <c r="M65" s="5">
        <f t="shared" si="32"/>
        <v>2678090.8436173615</v>
      </c>
      <c r="N65" s="33">
        <f t="shared" si="43"/>
        <v>29.822175304753873</v>
      </c>
      <c r="O65" s="4"/>
      <c r="Q65" s="27" t="s">
        <v>56</v>
      </c>
      <c r="R65" s="29">
        <f t="shared" si="33"/>
        <v>89801.995201552389</v>
      </c>
      <c r="S65" s="29">
        <f t="shared" si="34"/>
        <v>440861.96850446117</v>
      </c>
      <c r="T65" s="35">
        <f t="shared" si="35"/>
        <v>29.822175304753873</v>
      </c>
      <c r="U65" s="42">
        <v>0.89970667843387275</v>
      </c>
      <c r="V65" s="43">
        <f t="shared" si="48"/>
        <v>0.10029332156612725</v>
      </c>
      <c r="W65" s="29">
        <f t="shared" si="44"/>
        <v>396646.45733096736</v>
      </c>
      <c r="X65" s="29">
        <f t="shared" si="36"/>
        <v>2048264.8383457698</v>
      </c>
      <c r="Y65" s="35">
        <f t="shared" si="45"/>
        <v>22.808678512639126</v>
      </c>
      <c r="Z65" s="36">
        <f t="shared" si="46"/>
        <v>7.0134967921147471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110856</v>
      </c>
      <c r="E66" s="51">
        <f t="shared" si="37"/>
        <v>1025</v>
      </c>
      <c r="F66" s="3">
        <f t="shared" si="38"/>
        <v>9.2462293425705413E-3</v>
      </c>
      <c r="G66" s="2">
        <v>0.5</v>
      </c>
      <c r="H66" s="3">
        <f t="shared" si="39"/>
        <v>4.5186631810507104E-2</v>
      </c>
      <c r="I66" s="3">
        <f t="shared" si="40"/>
        <v>0.95481336818949292</v>
      </c>
      <c r="J66" s="5">
        <f t="shared" si="47"/>
        <v>86542.79220023207</v>
      </c>
      <c r="K66" s="5">
        <f t="shared" si="41"/>
        <v>3910.5772870051123</v>
      </c>
      <c r="L66" s="5">
        <f t="shared" si="42"/>
        <v>422937.51778364758</v>
      </c>
      <c r="M66" s="5">
        <f t="shared" si="32"/>
        <v>2237228.8751129005</v>
      </c>
      <c r="N66" s="33">
        <f t="shared" si="43"/>
        <v>25.85112888357791</v>
      </c>
      <c r="O66" s="4"/>
      <c r="Q66" s="27" t="s">
        <v>58</v>
      </c>
      <c r="R66" s="29">
        <f t="shared" si="33"/>
        <v>86542.79220023207</v>
      </c>
      <c r="S66" s="29">
        <f t="shared" si="34"/>
        <v>422937.51778364758</v>
      </c>
      <c r="T66" s="35">
        <f t="shared" si="35"/>
        <v>25.85112888357791</v>
      </c>
      <c r="U66" s="42">
        <v>0.86438699185239576</v>
      </c>
      <c r="V66" s="43">
        <f t="shared" si="48"/>
        <v>0.13561300814760424</v>
      </c>
      <c r="W66" s="29">
        <f t="shared" si="44"/>
        <v>365581.68873852625</v>
      </c>
      <c r="X66" s="29">
        <f t="shared" si="36"/>
        <v>1651618.3810148025</v>
      </c>
      <c r="Y66" s="35">
        <f t="shared" si="45"/>
        <v>19.084412913249793</v>
      </c>
      <c r="Z66" s="36">
        <f t="shared" si="46"/>
        <v>6.7667159703281179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87993</v>
      </c>
      <c r="E67" s="51">
        <f t="shared" si="37"/>
        <v>1193</v>
      </c>
      <c r="F67" s="3">
        <f t="shared" si="38"/>
        <v>1.3557896650869955E-2</v>
      </c>
      <c r="G67" s="2">
        <v>0.5</v>
      </c>
      <c r="H67" s="3">
        <f t="shared" si="39"/>
        <v>6.5567103231089691E-2</v>
      </c>
      <c r="I67" s="3">
        <f t="shared" si="40"/>
        <v>0.93443289676891028</v>
      </c>
      <c r="J67" s="5">
        <f t="shared" si="47"/>
        <v>82632.214913226955</v>
      </c>
      <c r="K67" s="5">
        <f t="shared" si="41"/>
        <v>5417.9549654291404</v>
      </c>
      <c r="L67" s="5">
        <f t="shared" si="42"/>
        <v>399616.18715256191</v>
      </c>
      <c r="M67" s="5">
        <f t="shared" si="32"/>
        <v>1814291.3573292529</v>
      </c>
      <c r="N67" s="33">
        <f t="shared" si="43"/>
        <v>21.956223238533074</v>
      </c>
      <c r="O67" s="4"/>
      <c r="Q67" s="27" t="s">
        <v>60</v>
      </c>
      <c r="R67" s="29">
        <f t="shared" si="33"/>
        <v>82632.214913226955</v>
      </c>
      <c r="S67" s="29">
        <f t="shared" si="34"/>
        <v>399616.18715256191</v>
      </c>
      <c r="T67" s="35">
        <f t="shared" si="35"/>
        <v>21.956223238533074</v>
      </c>
      <c r="U67" s="42">
        <v>0.82345390469096191</v>
      </c>
      <c r="V67" s="43">
        <f t="shared" si="48"/>
        <v>0.17654609530903809</v>
      </c>
      <c r="W67" s="29">
        <f t="shared" si="44"/>
        <v>329065.50968849129</v>
      </c>
      <c r="X67" s="29">
        <f t="shared" si="36"/>
        <v>1286036.6922762762</v>
      </c>
      <c r="Y67" s="35">
        <f t="shared" si="45"/>
        <v>15.563381589453437</v>
      </c>
      <c r="Z67" s="36">
        <f t="shared" si="46"/>
        <v>6.3928416490796369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65655</v>
      </c>
      <c r="E68" s="51">
        <f t="shared" si="37"/>
        <v>1378</v>
      </c>
      <c r="F68" s="3">
        <f t="shared" si="38"/>
        <v>2.0988500495011803E-2</v>
      </c>
      <c r="G68" s="2">
        <v>0.5</v>
      </c>
      <c r="H68" s="3">
        <f t="shared" si="39"/>
        <v>9.9710564399421109E-2</v>
      </c>
      <c r="I68" s="3">
        <f t="shared" si="40"/>
        <v>0.90028943560057884</v>
      </c>
      <c r="J68" s="5">
        <f t="shared" si="47"/>
        <v>77214.259947797807</v>
      </c>
      <c r="K68" s="5">
        <f t="shared" si="41"/>
        <v>7699.0774390785355</v>
      </c>
      <c r="L68" s="5">
        <f t="shared" si="42"/>
        <v>366823.60614129272</v>
      </c>
      <c r="M68" s="5">
        <f t="shared" si="32"/>
        <v>1414675.1701766909</v>
      </c>
      <c r="N68" s="33">
        <f t="shared" si="43"/>
        <v>18.3214236739834</v>
      </c>
      <c r="O68" s="4"/>
      <c r="Q68" s="27" t="s">
        <v>62</v>
      </c>
      <c r="R68" s="29">
        <f t="shared" si="33"/>
        <v>77214.259947797807</v>
      </c>
      <c r="S68" s="29">
        <f t="shared" si="34"/>
        <v>366823.60614129272</v>
      </c>
      <c r="T68" s="35">
        <f t="shared" si="35"/>
        <v>18.3214236739834</v>
      </c>
      <c r="U68" s="42">
        <v>0.7557222850963411</v>
      </c>
      <c r="V68" s="43">
        <f t="shared" si="48"/>
        <v>0.2442777149036589</v>
      </c>
      <c r="W68" s="29">
        <f t="shared" si="44"/>
        <v>277216.77386037796</v>
      </c>
      <c r="X68" s="29">
        <f t="shared" si="36"/>
        <v>956971.18258778495</v>
      </c>
      <c r="Y68" s="35">
        <f t="shared" si="45"/>
        <v>12.393710478281651</v>
      </c>
      <c r="Z68" s="36">
        <f t="shared" si="46"/>
        <v>5.9277131957017488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48040</v>
      </c>
      <c r="E69" s="51">
        <f t="shared" si="37"/>
        <v>1506</v>
      </c>
      <c r="F69" s="3">
        <f t="shared" si="38"/>
        <v>3.1348875936719402E-2</v>
      </c>
      <c r="G69" s="2">
        <v>0.5</v>
      </c>
      <c r="H69" s="3">
        <f t="shared" si="39"/>
        <v>0.14535276517710644</v>
      </c>
      <c r="I69" s="3">
        <f t="shared" si="40"/>
        <v>0.85464723482289351</v>
      </c>
      <c r="J69" s="5">
        <f t="shared" si="47"/>
        <v>69515.18250871927</v>
      </c>
      <c r="K69" s="5">
        <f t="shared" si="41"/>
        <v>10104.223999433569</v>
      </c>
      <c r="L69" s="5">
        <f t="shared" si="42"/>
        <v>322315.35254501237</v>
      </c>
      <c r="M69" s="5">
        <f t="shared" si="32"/>
        <v>1047851.5640353982</v>
      </c>
      <c r="N69" s="33">
        <f t="shared" si="43"/>
        <v>15.073708019164972</v>
      </c>
      <c r="O69" s="4"/>
      <c r="Q69" s="27" t="s">
        <v>64</v>
      </c>
      <c r="R69" s="29">
        <f t="shared" si="33"/>
        <v>69515.18250871927</v>
      </c>
      <c r="S69" s="29">
        <f t="shared" si="34"/>
        <v>322315.35254501237</v>
      </c>
      <c r="T69" s="35">
        <f t="shared" si="35"/>
        <v>15.073708019164972</v>
      </c>
      <c r="U69" s="42">
        <v>0.69850988448397933</v>
      </c>
      <c r="V69" s="43">
        <f t="shared" si="48"/>
        <v>0.30149011551602067</v>
      </c>
      <c r="W69" s="29">
        <f t="shared" si="44"/>
        <v>225140.45967362967</v>
      </c>
      <c r="X69" s="29">
        <f t="shared" si="36"/>
        <v>679754.40872740699</v>
      </c>
      <c r="Y69" s="35">
        <f t="shared" si="45"/>
        <v>9.7785028276685537</v>
      </c>
      <c r="Z69" s="36">
        <f t="shared" si="46"/>
        <v>5.295205191496418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28839</v>
      </c>
      <c r="E70" s="51">
        <f t="shared" si="37"/>
        <v>1405</v>
      </c>
      <c r="F70" s="3">
        <f t="shared" si="38"/>
        <v>4.8718748916397936E-2</v>
      </c>
      <c r="G70" s="2">
        <v>0.5</v>
      </c>
      <c r="H70" s="3">
        <f t="shared" si="39"/>
        <v>0.21714603650526254</v>
      </c>
      <c r="I70" s="3">
        <f t="shared" si="40"/>
        <v>0.78285396349473746</v>
      </c>
      <c r="J70" s="5">
        <f t="shared" si="47"/>
        <v>59410.958509285694</v>
      </c>
      <c r="K70" s="5">
        <f t="shared" si="41"/>
        <v>12900.85416526999</v>
      </c>
      <c r="L70" s="5">
        <f t="shared" si="42"/>
        <v>264802.65713325352</v>
      </c>
      <c r="M70" s="5">
        <f t="shared" si="32"/>
        <v>725536.21149038582</v>
      </c>
      <c r="N70" s="33">
        <f t="shared" si="43"/>
        <v>12.212161353649721</v>
      </c>
      <c r="O70" s="4"/>
      <c r="Q70" s="27" t="s">
        <v>66</v>
      </c>
      <c r="R70" s="29">
        <f t="shared" si="33"/>
        <v>59410.958509285694</v>
      </c>
      <c r="S70" s="29">
        <f t="shared" si="34"/>
        <v>264802.65713325352</v>
      </c>
      <c r="T70" s="35">
        <f t="shared" si="35"/>
        <v>12.212161353649721</v>
      </c>
      <c r="U70" s="42">
        <v>0.67065690345363116</v>
      </c>
      <c r="V70" s="43">
        <f t="shared" si="48"/>
        <v>0.32934309654636884</v>
      </c>
      <c r="W70" s="29">
        <f t="shared" si="44"/>
        <v>177591.7300592814</v>
      </c>
      <c r="X70" s="29">
        <f t="shared" si="36"/>
        <v>454613.94905377732</v>
      </c>
      <c r="Y70" s="35">
        <f t="shared" si="45"/>
        <v>7.6520217895949783</v>
      </c>
      <c r="Z70" s="36">
        <f t="shared" si="46"/>
        <v>4.5601395640547429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16604</v>
      </c>
      <c r="E71" s="51">
        <f t="shared" si="49"/>
        <v>1200</v>
      </c>
      <c r="F71" s="3">
        <f t="shared" si="38"/>
        <v>7.2271741748976145E-2</v>
      </c>
      <c r="G71" s="2">
        <v>0.5</v>
      </c>
      <c r="H71" s="3">
        <f t="shared" si="39"/>
        <v>0.30605998775760052</v>
      </c>
      <c r="I71" s="3">
        <f t="shared" si="40"/>
        <v>0.69394001224239954</v>
      </c>
      <c r="J71" s="5">
        <f t="shared" si="47"/>
        <v>46510.104344015708</v>
      </c>
      <c r="K71" s="5">
        <f t="shared" si="41"/>
        <v>14234.881966134169</v>
      </c>
      <c r="L71" s="5">
        <f t="shared" si="42"/>
        <v>196963.31680474314</v>
      </c>
      <c r="M71" s="5">
        <f>L71+M72</f>
        <v>460733.55435713229</v>
      </c>
      <c r="N71" s="33">
        <f t="shared" si="43"/>
        <v>9.9060959087358675</v>
      </c>
      <c r="O71" s="4"/>
      <c r="Q71" s="27" t="s">
        <v>68</v>
      </c>
      <c r="R71" s="29">
        <f t="shared" si="33"/>
        <v>46510.104344015708</v>
      </c>
      <c r="S71" s="29">
        <f t="shared" si="34"/>
        <v>196963.31680474314</v>
      </c>
      <c r="T71" s="35">
        <f t="shared" si="35"/>
        <v>9.9060959087358675</v>
      </c>
      <c r="U71" s="42">
        <v>0.63527807449444496</v>
      </c>
      <c r="V71" s="43">
        <f t="shared" si="48"/>
        <v>0.36472192550555504</v>
      </c>
      <c r="W71" s="29">
        <f t="shared" si="44"/>
        <v>125126.47664575657</v>
      </c>
      <c r="X71" s="29">
        <f>X72+W71</f>
        <v>277022.21899449592</v>
      </c>
      <c r="Y71" s="35">
        <f t="shared" si="45"/>
        <v>5.9561728123738211</v>
      </c>
      <c r="Z71" s="36">
        <f t="shared" si="46"/>
        <v>3.9499230963620464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12079</v>
      </c>
      <c r="E72" s="52">
        <f t="shared" si="49"/>
        <v>1478</v>
      </c>
      <c r="F72" s="17">
        <f t="shared" si="38"/>
        <v>0.12236112260948755</v>
      </c>
      <c r="G72" s="12"/>
      <c r="H72" s="17">
        <v>1</v>
      </c>
      <c r="I72" s="17">
        <f t="shared" si="40"/>
        <v>0</v>
      </c>
      <c r="J72" s="21">
        <f t="shared" si="47"/>
        <v>32275.222377881542</v>
      </c>
      <c r="K72" s="21">
        <f t="shared" si="41"/>
        <v>32275.222377881542</v>
      </c>
      <c r="L72" s="21">
        <f>K72/F72</f>
        <v>263770.23755238915</v>
      </c>
      <c r="M72" s="21">
        <f>L72</f>
        <v>263770.23755238915</v>
      </c>
      <c r="N72" s="34">
        <f t="shared" si="43"/>
        <v>8.1725304465493913</v>
      </c>
      <c r="O72" s="4"/>
      <c r="Q72" s="30" t="s">
        <v>69</v>
      </c>
      <c r="R72" s="31">
        <f t="shared" si="33"/>
        <v>32275.222377881542</v>
      </c>
      <c r="S72" s="31">
        <f t="shared" si="34"/>
        <v>263770.23755238915</v>
      </c>
      <c r="T72" s="38">
        <f t="shared" si="35"/>
        <v>8.1725304465493913</v>
      </c>
      <c r="U72" s="44">
        <v>0.57586384179742911</v>
      </c>
      <c r="V72" s="45">
        <f t="shared" si="48"/>
        <v>0.42413615820257089</v>
      </c>
      <c r="W72" s="31">
        <f t="shared" si="44"/>
        <v>151895.74234873932</v>
      </c>
      <c r="X72" s="31">
        <f>W72</f>
        <v>151895.74234873932</v>
      </c>
      <c r="Y72" s="38">
        <f t="shared" si="45"/>
        <v>4.7062647801563919</v>
      </c>
      <c r="Z72" s="37">
        <f t="shared" si="46"/>
        <v>3.4662656663929994</v>
      </c>
    </row>
    <row r="73" spans="1:26" s="2" customFormat="1" ht="13.2">
      <c r="B73" s="2" t="s">
        <v>70</v>
      </c>
      <c r="D73" s="25">
        <f>SUM(D54:D72)</f>
        <v>1566510</v>
      </c>
      <c r="E73" s="25">
        <f>SUM(E54:E72)</f>
        <v>12701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71.538440788554055</v>
      </c>
      <c r="F78" s="49">
        <f>$Y$4</f>
        <v>64.9404027106564</v>
      </c>
      <c r="G78" s="49">
        <f>E78-F78</f>
        <v>6.5980380778976553</v>
      </c>
    </row>
    <row r="79" spans="1:26">
      <c r="C79" t="s">
        <v>85</v>
      </c>
      <c r="D79">
        <v>0</v>
      </c>
      <c r="E79" s="49">
        <f>$N$29</f>
        <v>79.17437592669711</v>
      </c>
      <c r="F79" s="49">
        <f>$Y$29</f>
        <v>69.963749472806029</v>
      </c>
      <c r="G79" s="49">
        <f t="shared" ref="G79:G80" si="50">E79-F79</f>
        <v>9.2106264538910807</v>
      </c>
    </row>
    <row r="80" spans="1:26">
      <c r="C80" t="s">
        <v>86</v>
      </c>
      <c r="D80">
        <v>0</v>
      </c>
      <c r="E80" s="49">
        <f>$N$54</f>
        <v>75.22326507358143</v>
      </c>
      <c r="F80" s="49">
        <f>$Y$54</f>
        <v>66.70778794784276</v>
      </c>
      <c r="G80" s="49">
        <f t="shared" si="50"/>
        <v>8.5154771257386699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39E5-60C0-E24A-9F6A-06337B20FF13}">
  <dimension ref="A1:Z80"/>
  <sheetViews>
    <sheetView topLeftCell="A57" workbookViewId="0">
      <selection activeCell="D73" sqref="D7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53">
        <v>5485</v>
      </c>
      <c r="E4" s="54">
        <v>31</v>
      </c>
      <c r="F4" s="3">
        <f>E4/D4</f>
        <v>5.6517775752051051E-3</v>
      </c>
      <c r="G4" s="2">
        <v>0.3</v>
      </c>
      <c r="H4" s="18">
        <f>C4*F4/(1+(1-G4)*C4*F4)</f>
        <v>5.6295058746617761E-3</v>
      </c>
      <c r="I4" s="18">
        <f>1-H4</f>
        <v>0.99437049412533818</v>
      </c>
      <c r="J4" s="41">
        <v>100000</v>
      </c>
      <c r="K4" s="20">
        <f>J4*H4</f>
        <v>562.95058746617758</v>
      </c>
      <c r="L4" s="20">
        <f>C4*(J5+G4*K4)</f>
        <v>99605.934588773671</v>
      </c>
      <c r="M4" s="5">
        <f t="shared" ref="M4:M20" si="0">L4+M5</f>
        <v>7056174.5977219744</v>
      </c>
      <c r="N4" s="32">
        <f>M4/J4</f>
        <v>70.561745977219744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99605.934588773671</v>
      </c>
      <c r="T4" s="35">
        <f t="shared" ref="T4:T22" si="3">N4</f>
        <v>70.561745977219744</v>
      </c>
      <c r="U4" s="42">
        <v>0.96680194174873568</v>
      </c>
      <c r="V4" s="43">
        <f>1-U4</f>
        <v>3.3198058251264317E-2</v>
      </c>
      <c r="W4" s="29">
        <f>S4*U4</f>
        <v>96299.210970123939</v>
      </c>
      <c r="X4" s="29">
        <f t="shared" ref="X4:X20" si="4">X5+W4</f>
        <v>6422977.1020878376</v>
      </c>
      <c r="Y4" s="40">
        <f>X4/R4</f>
        <v>64.229771020878374</v>
      </c>
      <c r="Z4" s="36">
        <f>T4-Y4</f>
        <v>6.3319749563413694</v>
      </c>
    </row>
    <row r="5" spans="1:26" s="2" customFormat="1">
      <c r="A5" s="2">
        <v>2</v>
      </c>
      <c r="B5" s="1" t="s">
        <v>35</v>
      </c>
      <c r="C5" s="1">
        <v>4</v>
      </c>
      <c r="D5" s="54">
        <v>27688</v>
      </c>
      <c r="E5" s="54">
        <v>11</v>
      </c>
      <c r="F5" s="3">
        <f t="shared" ref="F5:F22" si="5">E5/D5</f>
        <v>3.972840219589714E-4</v>
      </c>
      <c r="G5" s="2">
        <v>0.4</v>
      </c>
      <c r="H5" s="3">
        <f t="shared" ref="H5:H21" si="6">C5*F5/(1+(1-G5)*C5*F5)</f>
        <v>1.5876223190832203E-3</v>
      </c>
      <c r="I5" s="3">
        <f t="shared" ref="I5:I22" si="7">1-H5</f>
        <v>0.99841237768091673</v>
      </c>
      <c r="J5" s="5">
        <f>I4*J4</f>
        <v>99437.049412533815</v>
      </c>
      <c r="K5" s="5">
        <f t="shared" ref="K5:K22" si="8">J5*H5</f>
        <v>157.8684789911197</v>
      </c>
      <c r="L5" s="5">
        <f t="shared" ref="L5:L21" si="9">C5*(J6+G5*K5)</f>
        <v>397369.31330055656</v>
      </c>
      <c r="M5" s="5">
        <f t="shared" si="0"/>
        <v>6956568.6631332003</v>
      </c>
      <c r="N5" s="33">
        <f t="shared" ref="N5:N22" si="10">M5/J5</f>
        <v>69.959524183712759</v>
      </c>
      <c r="O5" s="4"/>
      <c r="Q5" s="27" t="s">
        <v>36</v>
      </c>
      <c r="R5" s="29">
        <f t="shared" si="1"/>
        <v>99437.049412533815</v>
      </c>
      <c r="S5" s="29">
        <f t="shared" si="2"/>
        <v>397369.31330055656</v>
      </c>
      <c r="T5" s="35">
        <f t="shared" si="3"/>
        <v>69.959524183712759</v>
      </c>
      <c r="U5" s="42">
        <v>0.96680194174873568</v>
      </c>
      <c r="V5" s="43">
        <f>1-U5</f>
        <v>3.3198058251264317E-2</v>
      </c>
      <c r="W5" s="29">
        <f t="shared" ref="W5:W22" si="11">S5*U5</f>
        <v>384177.42369033978</v>
      </c>
      <c r="X5" s="29">
        <f t="shared" si="4"/>
        <v>6326677.8911177134</v>
      </c>
      <c r="Y5" s="35">
        <f t="shared" ref="Y5:Y22" si="12">X5/R5</f>
        <v>63.624955974611311</v>
      </c>
      <c r="Z5" s="36">
        <f t="shared" ref="Z5:Z22" si="13">T5-Y5</f>
        <v>6.3345682091014481</v>
      </c>
    </row>
    <row r="6" spans="1:26" s="2" customFormat="1">
      <c r="A6" s="2">
        <v>3</v>
      </c>
      <c r="B6" s="1" t="s">
        <v>37</v>
      </c>
      <c r="C6" s="1">
        <v>5</v>
      </c>
      <c r="D6" s="54">
        <v>43739</v>
      </c>
      <c r="E6" s="54">
        <v>15</v>
      </c>
      <c r="F6" s="3">
        <f t="shared" si="5"/>
        <v>3.4294336861839548E-4</v>
      </c>
      <c r="G6" s="2">
        <v>0.5</v>
      </c>
      <c r="H6" s="3">
        <f t="shared" si="6"/>
        <v>1.7132479755119757E-3</v>
      </c>
      <c r="I6" s="3">
        <f t="shared" si="7"/>
        <v>0.99828675202448802</v>
      </c>
      <c r="J6" s="5">
        <f t="shared" ref="J6:J22" si="14">I5*J5</f>
        <v>99279.180933542695</v>
      </c>
      <c r="K6" s="5">
        <f t="shared" si="8"/>
        <v>170.08985574487915</v>
      </c>
      <c r="L6" s="5">
        <f t="shared" si="9"/>
        <v>495970.68002835126</v>
      </c>
      <c r="M6" s="5">
        <f t="shared" si="0"/>
        <v>6559199.3498326438</v>
      </c>
      <c r="N6" s="33">
        <f t="shared" si="10"/>
        <v>66.068225867247634</v>
      </c>
      <c r="O6" s="4"/>
      <c r="Q6" s="27" t="s">
        <v>38</v>
      </c>
      <c r="R6" s="29">
        <f t="shared" si="1"/>
        <v>99279.180933542695</v>
      </c>
      <c r="S6" s="29">
        <f t="shared" si="2"/>
        <v>495970.68002835126</v>
      </c>
      <c r="T6" s="35">
        <f t="shared" si="3"/>
        <v>66.068225867247634</v>
      </c>
      <c r="U6" s="42">
        <v>0.96680194174873568</v>
      </c>
      <c r="V6" s="43">
        <f>1-U6</f>
        <v>3.3198058251264317E-2</v>
      </c>
      <c r="W6" s="29">
        <f t="shared" si="11"/>
        <v>479505.41650185088</v>
      </c>
      <c r="X6" s="29">
        <f t="shared" si="4"/>
        <v>5942500.4674273739</v>
      </c>
      <c r="Y6" s="35">
        <f t="shared" si="12"/>
        <v>59.856461460991234</v>
      </c>
      <c r="Z6" s="36">
        <f t="shared" si="13"/>
        <v>6.2117644062563997</v>
      </c>
    </row>
    <row r="7" spans="1:26" s="2" customFormat="1">
      <c r="A7" s="2">
        <v>4</v>
      </c>
      <c r="B7" s="1" t="s">
        <v>39</v>
      </c>
      <c r="C7" s="1">
        <v>5</v>
      </c>
      <c r="D7" s="54">
        <v>48309</v>
      </c>
      <c r="E7" s="54">
        <v>31</v>
      </c>
      <c r="F7" s="3">
        <f t="shared" si="5"/>
        <v>6.4170237429878485E-4</v>
      </c>
      <c r="G7" s="2">
        <v>0.5</v>
      </c>
      <c r="H7" s="3">
        <f t="shared" si="6"/>
        <v>3.2033728415983794E-3</v>
      </c>
      <c r="I7" s="3">
        <f t="shared" si="7"/>
        <v>0.99679662715840167</v>
      </c>
      <c r="J7" s="5">
        <f t="shared" si="14"/>
        <v>99109.091077797813</v>
      </c>
      <c r="K7" s="5">
        <f t="shared" si="8"/>
        <v>317.48337071411777</v>
      </c>
      <c r="L7" s="5">
        <f t="shared" si="9"/>
        <v>494751.74696220382</v>
      </c>
      <c r="M7" s="5">
        <f t="shared" si="0"/>
        <v>6063228.6698042927</v>
      </c>
      <c r="N7" s="33">
        <f t="shared" si="10"/>
        <v>61.177320908379947</v>
      </c>
      <c r="O7" s="4"/>
      <c r="Q7" s="27" t="s">
        <v>40</v>
      </c>
      <c r="R7" s="29">
        <f t="shared" si="1"/>
        <v>99109.091077797813</v>
      </c>
      <c r="S7" s="29">
        <f t="shared" si="2"/>
        <v>494751.74696220382</v>
      </c>
      <c r="T7" s="35">
        <f t="shared" si="3"/>
        <v>61.177320908379947</v>
      </c>
      <c r="U7" s="42">
        <v>0.96680194174873568</v>
      </c>
      <c r="V7" s="43">
        <f>1-U7</f>
        <v>3.3198058251264317E-2</v>
      </c>
      <c r="W7" s="29">
        <f t="shared" si="11"/>
        <v>478326.94964663778</v>
      </c>
      <c r="X7" s="29">
        <f t="shared" si="4"/>
        <v>5462995.050925523</v>
      </c>
      <c r="Y7" s="35">
        <f t="shared" si="12"/>
        <v>55.12102867170104</v>
      </c>
      <c r="Z7" s="36">
        <f t="shared" si="13"/>
        <v>6.0562922366789067</v>
      </c>
    </row>
    <row r="8" spans="1:26" s="2" customFormat="1">
      <c r="A8" s="2">
        <v>5</v>
      </c>
      <c r="B8" s="1" t="s">
        <v>41</v>
      </c>
      <c r="C8" s="1">
        <v>5</v>
      </c>
      <c r="D8" s="54">
        <v>49689</v>
      </c>
      <c r="E8" s="54">
        <v>74</v>
      </c>
      <c r="F8" s="3">
        <f t="shared" si="5"/>
        <v>1.4892632172110527E-3</v>
      </c>
      <c r="G8" s="2">
        <v>0.5</v>
      </c>
      <c r="H8" s="3">
        <f t="shared" si="6"/>
        <v>7.4186951116814361E-3</v>
      </c>
      <c r="I8" s="3">
        <f t="shared" si="7"/>
        <v>0.99258130488831853</v>
      </c>
      <c r="J8" s="5">
        <f t="shared" si="14"/>
        <v>98791.607707083705</v>
      </c>
      <c r="K8" s="5">
        <f t="shared" si="8"/>
        <v>732.904817171692</v>
      </c>
      <c r="L8" s="5">
        <f t="shared" si="9"/>
        <v>492125.77649248927</v>
      </c>
      <c r="M8" s="5">
        <f t="shared" si="0"/>
        <v>5568476.9228420891</v>
      </c>
      <c r="N8" s="33">
        <f t="shared" si="10"/>
        <v>56.365890302672035</v>
      </c>
      <c r="O8" s="4"/>
      <c r="Q8" s="27" t="s">
        <v>42</v>
      </c>
      <c r="R8" s="29">
        <f t="shared" si="1"/>
        <v>98791.607707083705</v>
      </c>
      <c r="S8" s="29">
        <f t="shared" si="2"/>
        <v>492125.77649248927</v>
      </c>
      <c r="T8" s="35">
        <f t="shared" si="3"/>
        <v>56.365890302672035</v>
      </c>
      <c r="U8" s="42">
        <v>0.96680194174873568</v>
      </c>
      <c r="V8" s="43">
        <f>1-U8</f>
        <v>3.3198058251264317E-2</v>
      </c>
      <c r="W8" s="29">
        <f t="shared" si="11"/>
        <v>475788.15629754291</v>
      </c>
      <c r="X8" s="29">
        <f t="shared" si="4"/>
        <v>4984668.1012788853</v>
      </c>
      <c r="Y8" s="35">
        <f t="shared" si="12"/>
        <v>50.456392167018727</v>
      </c>
      <c r="Z8" s="36">
        <f t="shared" si="13"/>
        <v>5.9094981356533083</v>
      </c>
    </row>
    <row r="9" spans="1:26" s="2" customFormat="1">
      <c r="A9" s="2">
        <v>6</v>
      </c>
      <c r="B9" s="1" t="s">
        <v>43</v>
      </c>
      <c r="C9" s="1">
        <v>5</v>
      </c>
      <c r="D9" s="54">
        <v>50980</v>
      </c>
      <c r="E9" s="54">
        <v>110</v>
      </c>
      <c r="F9" s="3">
        <f t="shared" si="5"/>
        <v>2.1577089054531187E-3</v>
      </c>
      <c r="G9" s="2">
        <v>0.5</v>
      </c>
      <c r="H9" s="3">
        <f t="shared" si="6"/>
        <v>1.0730660423373327E-2</v>
      </c>
      <c r="I9" s="3">
        <f t="shared" si="7"/>
        <v>0.98926933957662666</v>
      </c>
      <c r="J9" s="5">
        <f t="shared" si="14"/>
        <v>98058.702889912005</v>
      </c>
      <c r="K9" s="5">
        <f t="shared" si="8"/>
        <v>1052.2346422681026</v>
      </c>
      <c r="L9" s="5">
        <f t="shared" si="9"/>
        <v>487662.9278438898</v>
      </c>
      <c r="M9" s="5">
        <f t="shared" si="0"/>
        <v>5076351.1463495996</v>
      </c>
      <c r="N9" s="33">
        <f t="shared" si="10"/>
        <v>51.768491696740973</v>
      </c>
      <c r="O9" s="4"/>
      <c r="Q9" s="27" t="s">
        <v>44</v>
      </c>
      <c r="R9" s="29">
        <f t="shared" si="1"/>
        <v>98058.702889912005</v>
      </c>
      <c r="S9" s="29">
        <f t="shared" si="2"/>
        <v>487662.9278438898</v>
      </c>
      <c r="T9" s="35">
        <f t="shared" si="3"/>
        <v>51.768491696740973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466007.79661933612</v>
      </c>
      <c r="X9" s="29">
        <f t="shared" si="4"/>
        <v>4508879.9449813422</v>
      </c>
      <c r="Y9" s="35">
        <f t="shared" si="12"/>
        <v>45.981435732872647</v>
      </c>
      <c r="Z9" s="36">
        <f t="shared" si="13"/>
        <v>5.7870559638683261</v>
      </c>
    </row>
    <row r="10" spans="1:26" s="2" customFormat="1">
      <c r="A10" s="2">
        <v>7</v>
      </c>
      <c r="B10" s="1" t="s">
        <v>45</v>
      </c>
      <c r="C10" s="1">
        <v>5</v>
      </c>
      <c r="D10" s="54">
        <v>60298</v>
      </c>
      <c r="E10" s="54">
        <v>159</v>
      </c>
      <c r="F10" s="3">
        <f t="shared" si="5"/>
        <v>2.6369033798799295E-3</v>
      </c>
      <c r="G10" s="2">
        <v>0.5</v>
      </c>
      <c r="H10" s="3">
        <f t="shared" si="6"/>
        <v>1.3098170375068991E-2</v>
      </c>
      <c r="I10" s="3">
        <f t="shared" si="7"/>
        <v>0.986901829624931</v>
      </c>
      <c r="J10" s="5">
        <f t="shared" si="14"/>
        <v>97006.468247643905</v>
      </c>
      <c r="K10" s="5">
        <f t="shared" si="8"/>
        <v>1270.6072485913601</v>
      </c>
      <c r="L10" s="5">
        <f t="shared" si="9"/>
        <v>481855.82311674108</v>
      </c>
      <c r="M10" s="5">
        <f t="shared" si="0"/>
        <v>4588688.2185057094</v>
      </c>
      <c r="N10" s="33">
        <f t="shared" si="10"/>
        <v>47.302909810008053</v>
      </c>
      <c r="O10" s="4"/>
      <c r="Q10" s="27" t="s">
        <v>46</v>
      </c>
      <c r="R10" s="29">
        <f t="shared" si="1"/>
        <v>97006.468247643905</v>
      </c>
      <c r="S10" s="29">
        <f t="shared" si="2"/>
        <v>481855.82311674108</v>
      </c>
      <c r="T10" s="35">
        <f t="shared" si="3"/>
        <v>47.302909810008053</v>
      </c>
      <c r="U10" s="42">
        <v>0.96363095511775332</v>
      </c>
      <c r="V10" s="43">
        <f t="shared" si="15"/>
        <v>3.6369044882246682E-2</v>
      </c>
      <c r="W10" s="29">
        <f t="shared" si="11"/>
        <v>464331.1870590364</v>
      </c>
      <c r="X10" s="29">
        <f t="shared" si="4"/>
        <v>4042872.1483620065</v>
      </c>
      <c r="Y10" s="35">
        <f t="shared" si="12"/>
        <v>41.676315212725001</v>
      </c>
      <c r="Z10" s="36">
        <f t="shared" si="13"/>
        <v>5.6265945972830522</v>
      </c>
    </row>
    <row r="11" spans="1:26" s="2" customFormat="1">
      <c r="A11" s="2">
        <v>8</v>
      </c>
      <c r="B11" s="1" t="s">
        <v>47</v>
      </c>
      <c r="C11" s="1">
        <v>5</v>
      </c>
      <c r="D11" s="54">
        <v>58153</v>
      </c>
      <c r="E11" s="54">
        <v>190</v>
      </c>
      <c r="F11" s="3">
        <f t="shared" si="5"/>
        <v>3.2672433064502263E-3</v>
      </c>
      <c r="G11" s="2">
        <v>0.5</v>
      </c>
      <c r="H11" s="3">
        <f t="shared" si="6"/>
        <v>1.6203861636078325E-2</v>
      </c>
      <c r="I11" s="3">
        <f t="shared" si="7"/>
        <v>0.98379613836392166</v>
      </c>
      <c r="J11" s="5">
        <f t="shared" si="14"/>
        <v>95735.860999052544</v>
      </c>
      <c r="K11" s="5">
        <f t="shared" si="8"/>
        <v>1551.2906452394748</v>
      </c>
      <c r="L11" s="5">
        <f t="shared" si="9"/>
        <v>474801.07838216401</v>
      </c>
      <c r="M11" s="5">
        <f t="shared" si="0"/>
        <v>4106832.3953889683</v>
      </c>
      <c r="N11" s="33">
        <f t="shared" si="10"/>
        <v>42.897534450853392</v>
      </c>
      <c r="O11" s="4"/>
      <c r="Q11" s="27" t="s">
        <v>48</v>
      </c>
      <c r="R11" s="29">
        <f t="shared" si="1"/>
        <v>95735.860999052544</v>
      </c>
      <c r="S11" s="29">
        <f t="shared" si="2"/>
        <v>474801.07838216401</v>
      </c>
      <c r="T11" s="35">
        <f t="shared" si="3"/>
        <v>42.897534450853392</v>
      </c>
      <c r="U11" s="42">
        <v>0.96005435016735896</v>
      </c>
      <c r="V11" s="43">
        <f t="shared" si="15"/>
        <v>3.9945649832641039E-2</v>
      </c>
      <c r="W11" s="29">
        <f t="shared" si="11"/>
        <v>455834.84076494974</v>
      </c>
      <c r="X11" s="29">
        <f t="shared" si="4"/>
        <v>3578540.9613029701</v>
      </c>
      <c r="Y11" s="35">
        <f t="shared" si="12"/>
        <v>37.379315587273879</v>
      </c>
      <c r="Z11" s="36">
        <f t="shared" si="13"/>
        <v>5.5182188635795129</v>
      </c>
    </row>
    <row r="12" spans="1:26" s="2" customFormat="1">
      <c r="A12" s="2">
        <v>9</v>
      </c>
      <c r="B12" s="1" t="s">
        <v>49</v>
      </c>
      <c r="C12" s="1">
        <v>5</v>
      </c>
      <c r="D12" s="54">
        <v>56283</v>
      </c>
      <c r="E12" s="54">
        <v>261</v>
      </c>
      <c r="F12" s="3">
        <f t="shared" si="5"/>
        <v>4.6372794627152067E-3</v>
      </c>
      <c r="G12" s="2">
        <v>0.5</v>
      </c>
      <c r="H12" s="3">
        <f t="shared" si="6"/>
        <v>2.2920673393576941E-2</v>
      </c>
      <c r="I12" s="3">
        <f t="shared" si="7"/>
        <v>0.97707932660642305</v>
      </c>
      <c r="J12" s="5">
        <f t="shared" si="14"/>
        <v>94184.570353813062</v>
      </c>
      <c r="K12" s="5">
        <f t="shared" si="8"/>
        <v>2158.7737757941186</v>
      </c>
      <c r="L12" s="5">
        <f t="shared" si="9"/>
        <v>465525.91732957994</v>
      </c>
      <c r="M12" s="5">
        <f t="shared" si="0"/>
        <v>3632031.317006804</v>
      </c>
      <c r="N12" s="33">
        <f t="shared" si="10"/>
        <v>38.562912198492192</v>
      </c>
      <c r="O12" s="4"/>
      <c r="Q12" s="27" t="s">
        <v>50</v>
      </c>
      <c r="R12" s="29">
        <f t="shared" si="1"/>
        <v>94184.570353813062</v>
      </c>
      <c r="S12" s="29">
        <f t="shared" si="2"/>
        <v>465525.91732957994</v>
      </c>
      <c r="T12" s="35">
        <f t="shared" si="3"/>
        <v>38.562912198492192</v>
      </c>
      <c r="U12" s="42">
        <v>0.94127750867207383</v>
      </c>
      <c r="V12" s="43">
        <f t="shared" si="15"/>
        <v>5.8722491327926174E-2</v>
      </c>
      <c r="W12" s="29">
        <f t="shared" si="11"/>
        <v>438189.0756862688</v>
      </c>
      <c r="X12" s="29">
        <f t="shared" si="4"/>
        <v>3122706.1205380205</v>
      </c>
      <c r="Y12" s="35">
        <f t="shared" si="12"/>
        <v>33.155177210102309</v>
      </c>
      <c r="Z12" s="36">
        <f t="shared" si="13"/>
        <v>5.4077349883898833</v>
      </c>
    </row>
    <row r="13" spans="1:26" s="2" customFormat="1">
      <c r="A13" s="2">
        <v>10</v>
      </c>
      <c r="B13" s="1" t="s">
        <v>51</v>
      </c>
      <c r="C13" s="1">
        <v>5</v>
      </c>
      <c r="D13" s="54">
        <v>61805</v>
      </c>
      <c r="E13" s="54">
        <v>445</v>
      </c>
      <c r="F13" s="3">
        <f t="shared" si="5"/>
        <v>7.2000647196828731E-3</v>
      </c>
      <c r="G13" s="2">
        <v>0.5</v>
      </c>
      <c r="H13" s="3">
        <f t="shared" si="6"/>
        <v>3.5363770016291173E-2</v>
      </c>
      <c r="I13" s="3">
        <f t="shared" si="7"/>
        <v>0.96463622998370879</v>
      </c>
      <c r="J13" s="5">
        <f t="shared" si="14"/>
        <v>92025.796578018941</v>
      </c>
      <c r="K13" s="5">
        <f t="shared" si="8"/>
        <v>3254.3791057510571</v>
      </c>
      <c r="L13" s="5">
        <f t="shared" si="9"/>
        <v>451993.03512571706</v>
      </c>
      <c r="M13" s="5">
        <f t="shared" si="0"/>
        <v>3166505.399677224</v>
      </c>
      <c r="N13" s="33">
        <f t="shared" si="10"/>
        <v>34.408888783621435</v>
      </c>
      <c r="O13" s="4"/>
      <c r="Q13" s="27" t="s">
        <v>52</v>
      </c>
      <c r="R13" s="29">
        <f t="shared" si="1"/>
        <v>92025.796578018941</v>
      </c>
      <c r="S13" s="29">
        <f t="shared" si="2"/>
        <v>451993.03512571706</v>
      </c>
      <c r="T13" s="35">
        <f t="shared" si="3"/>
        <v>34.408888783621435</v>
      </c>
      <c r="U13" s="42">
        <v>0.95386474178345915</v>
      </c>
      <c r="V13" s="43">
        <f t="shared" si="15"/>
        <v>4.6135258216540853E-2</v>
      </c>
      <c r="W13" s="29">
        <f t="shared" si="11"/>
        <v>431140.2197381141</v>
      </c>
      <c r="X13" s="29">
        <f t="shared" si="4"/>
        <v>2684517.0448517515</v>
      </c>
      <c r="Y13" s="35">
        <f t="shared" si="12"/>
        <v>29.17135351907368</v>
      </c>
      <c r="Z13" s="36">
        <f t="shared" si="13"/>
        <v>5.2375352645477555</v>
      </c>
    </row>
    <row r="14" spans="1:26" s="2" customFormat="1">
      <c r="A14" s="2">
        <v>11</v>
      </c>
      <c r="B14" s="1" t="s">
        <v>53</v>
      </c>
      <c r="C14" s="1">
        <v>5</v>
      </c>
      <c r="D14" s="54">
        <v>66521</v>
      </c>
      <c r="E14" s="54">
        <v>571</v>
      </c>
      <c r="F14" s="3">
        <f t="shared" si="5"/>
        <v>8.5837555057801298E-3</v>
      </c>
      <c r="G14" s="2">
        <v>0.5</v>
      </c>
      <c r="H14" s="3">
        <f t="shared" si="6"/>
        <v>4.2017115903956674E-2</v>
      </c>
      <c r="I14" s="3">
        <f t="shared" si="7"/>
        <v>0.95798288409604337</v>
      </c>
      <c r="J14" s="5">
        <f t="shared" si="14"/>
        <v>88771.417472267887</v>
      </c>
      <c r="K14" s="5">
        <f t="shared" si="8"/>
        <v>3729.9189368908046</v>
      </c>
      <c r="L14" s="5">
        <f t="shared" si="9"/>
        <v>434532.29001911246</v>
      </c>
      <c r="M14" s="5">
        <f t="shared" si="0"/>
        <v>2714512.3645515069</v>
      </c>
      <c r="N14" s="33">
        <f t="shared" si="10"/>
        <v>30.578675454850298</v>
      </c>
      <c r="O14" s="4"/>
      <c r="Q14" s="27" t="s">
        <v>54</v>
      </c>
      <c r="R14" s="29">
        <f t="shared" si="1"/>
        <v>88771.417472267887</v>
      </c>
      <c r="S14" s="29">
        <f t="shared" si="2"/>
        <v>434532.29001911246</v>
      </c>
      <c r="T14" s="35">
        <f t="shared" si="3"/>
        <v>30.578675454850298</v>
      </c>
      <c r="U14" s="42">
        <v>0.94210046609890041</v>
      </c>
      <c r="V14" s="43">
        <f t="shared" si="15"/>
        <v>5.7899533901099587E-2</v>
      </c>
      <c r="W14" s="29">
        <f t="shared" si="11"/>
        <v>409373.07296202844</v>
      </c>
      <c r="X14" s="29">
        <f t="shared" si="4"/>
        <v>2253376.8251136374</v>
      </c>
      <c r="Y14" s="35">
        <f t="shared" si="12"/>
        <v>25.384035642075787</v>
      </c>
      <c r="Z14" s="36">
        <f t="shared" si="13"/>
        <v>5.1946398127745113</v>
      </c>
    </row>
    <row r="15" spans="1:26" s="2" customFormat="1">
      <c r="A15" s="2">
        <v>12</v>
      </c>
      <c r="B15" s="1" t="s">
        <v>55</v>
      </c>
      <c r="C15" s="1">
        <v>5</v>
      </c>
      <c r="D15" s="54">
        <v>64648</v>
      </c>
      <c r="E15" s="54">
        <v>680</v>
      </c>
      <c r="F15" s="3">
        <f t="shared" si="5"/>
        <v>1.0518500185620592E-2</v>
      </c>
      <c r="G15" s="2">
        <v>0.5</v>
      </c>
      <c r="H15" s="3">
        <f t="shared" si="6"/>
        <v>5.124495086513535E-2</v>
      </c>
      <c r="I15" s="3">
        <f t="shared" si="7"/>
        <v>0.94875504913486464</v>
      </c>
      <c r="J15" s="5">
        <f t="shared" si="14"/>
        <v>85041.49853537709</v>
      </c>
      <c r="K15" s="5">
        <f t="shared" si="8"/>
        <v>4357.9474139428785</v>
      </c>
      <c r="L15" s="5">
        <f t="shared" si="9"/>
        <v>414312.62414202822</v>
      </c>
      <c r="M15" s="5">
        <f t="shared" si="0"/>
        <v>2279980.0745323943</v>
      </c>
      <c r="N15" s="33">
        <f t="shared" si="10"/>
        <v>26.810205767763222</v>
      </c>
      <c r="O15" s="4"/>
      <c r="Q15" s="27" t="s">
        <v>56</v>
      </c>
      <c r="R15" s="29">
        <f t="shared" si="1"/>
        <v>85041.49853537709</v>
      </c>
      <c r="S15" s="29">
        <f t="shared" si="2"/>
        <v>414312.62414202822</v>
      </c>
      <c r="T15" s="35">
        <f t="shared" si="3"/>
        <v>26.810205767763222</v>
      </c>
      <c r="U15" s="42">
        <v>0.91645683631107144</v>
      </c>
      <c r="V15" s="43">
        <f t="shared" si="15"/>
        <v>8.3543163688928557E-2</v>
      </c>
      <c r="W15" s="29">
        <f t="shared" si="11"/>
        <v>379699.63676494121</v>
      </c>
      <c r="X15" s="29">
        <f t="shared" si="4"/>
        <v>1844003.7521516089</v>
      </c>
      <c r="Y15" s="35">
        <f t="shared" si="12"/>
        <v>21.683575476795099</v>
      </c>
      <c r="Z15" s="36">
        <f t="shared" si="13"/>
        <v>5.1266302909681229</v>
      </c>
    </row>
    <row r="16" spans="1:26" s="2" customFormat="1">
      <c r="A16" s="2">
        <v>13</v>
      </c>
      <c r="B16" s="1" t="s">
        <v>57</v>
      </c>
      <c r="C16" s="1">
        <v>5</v>
      </c>
      <c r="D16" s="54">
        <v>55481</v>
      </c>
      <c r="E16" s="54">
        <v>731</v>
      </c>
      <c r="F16" s="3">
        <f t="shared" si="5"/>
        <v>1.3175681764928534E-2</v>
      </c>
      <c r="G16" s="2">
        <v>0.5</v>
      </c>
      <c r="H16" s="3">
        <f t="shared" si="6"/>
        <v>6.3777624610659847E-2</v>
      </c>
      <c r="I16" s="3">
        <f t="shared" si="7"/>
        <v>0.93622237538934017</v>
      </c>
      <c r="J16" s="5">
        <f t="shared" si="14"/>
        <v>80683.551121434211</v>
      </c>
      <c r="K16" s="5">
        <f t="shared" si="8"/>
        <v>5145.8052356778144</v>
      </c>
      <c r="L16" s="5">
        <f t="shared" si="9"/>
        <v>390553.24251797656</v>
      </c>
      <c r="M16" s="5">
        <f t="shared" si="0"/>
        <v>1865667.4503903659</v>
      </c>
      <c r="N16" s="33">
        <f t="shared" si="10"/>
        <v>23.123268924819758</v>
      </c>
      <c r="O16" s="4"/>
      <c r="Q16" s="27" t="s">
        <v>58</v>
      </c>
      <c r="R16" s="29">
        <f t="shared" si="1"/>
        <v>80683.551121434211</v>
      </c>
      <c r="S16" s="29">
        <f t="shared" si="2"/>
        <v>390553.24251797656</v>
      </c>
      <c r="T16" s="35">
        <f t="shared" si="3"/>
        <v>23.123268924819758</v>
      </c>
      <c r="U16" s="42">
        <v>0.8859396016463057</v>
      </c>
      <c r="V16" s="43">
        <f t="shared" si="15"/>
        <v>0.1140603983536943</v>
      </c>
      <c r="W16" s="29">
        <f t="shared" si="11"/>
        <v>346006.58409804915</v>
      </c>
      <c r="X16" s="29">
        <f t="shared" si="4"/>
        <v>1464304.1153866677</v>
      </c>
      <c r="Y16" s="35">
        <f t="shared" si="12"/>
        <v>18.148731619196962</v>
      </c>
      <c r="Z16" s="36">
        <f t="shared" si="13"/>
        <v>4.9745373056227962</v>
      </c>
    </row>
    <row r="17" spans="1:26" s="2" customFormat="1">
      <c r="A17" s="2">
        <v>14</v>
      </c>
      <c r="B17" s="1" t="s">
        <v>59</v>
      </c>
      <c r="C17" s="1">
        <v>5</v>
      </c>
      <c r="D17" s="54">
        <v>43367</v>
      </c>
      <c r="E17" s="54">
        <v>805</v>
      </c>
      <c r="F17" s="3">
        <f t="shared" si="5"/>
        <v>1.8562501441188001E-2</v>
      </c>
      <c r="G17" s="2">
        <v>0.5</v>
      </c>
      <c r="H17" s="3">
        <f t="shared" si="6"/>
        <v>8.8696437818838916E-2</v>
      </c>
      <c r="I17" s="3">
        <f t="shared" si="7"/>
        <v>0.91130356218116104</v>
      </c>
      <c r="J17" s="5">
        <f t="shared" si="14"/>
        <v>75537.745885756405</v>
      </c>
      <c r="K17" s="5">
        <f t="shared" si="8"/>
        <v>6699.9289809312486</v>
      </c>
      <c r="L17" s="5">
        <f t="shared" si="9"/>
        <v>360938.90697645396</v>
      </c>
      <c r="M17" s="5">
        <f t="shared" si="0"/>
        <v>1475114.2078723894</v>
      </c>
      <c r="N17" s="33">
        <f t="shared" si="10"/>
        <v>19.528173505512836</v>
      </c>
      <c r="O17" s="4"/>
      <c r="Q17" s="27" t="s">
        <v>60</v>
      </c>
      <c r="R17" s="29">
        <f t="shared" si="1"/>
        <v>75537.745885756405</v>
      </c>
      <c r="S17" s="29">
        <f t="shared" si="2"/>
        <v>360938.90697645396</v>
      </c>
      <c r="T17" s="35">
        <f t="shared" si="3"/>
        <v>19.528173505512836</v>
      </c>
      <c r="U17" s="42">
        <v>0.85631920960893304</v>
      </c>
      <c r="V17" s="43">
        <f t="shared" si="15"/>
        <v>0.14368079039106696</v>
      </c>
      <c r="W17" s="29">
        <f t="shared" si="11"/>
        <v>309078.91953918926</v>
      </c>
      <c r="X17" s="29">
        <f t="shared" si="4"/>
        <v>1118297.5312886185</v>
      </c>
      <c r="Y17" s="35">
        <f t="shared" si="12"/>
        <v>14.804486395184947</v>
      </c>
      <c r="Z17" s="36">
        <f t="shared" si="13"/>
        <v>4.723687110327889</v>
      </c>
    </row>
    <row r="18" spans="1:26" s="2" customFormat="1">
      <c r="A18" s="2">
        <v>15</v>
      </c>
      <c r="B18" s="1" t="s">
        <v>61</v>
      </c>
      <c r="C18" s="1">
        <v>5</v>
      </c>
      <c r="D18" s="54">
        <v>31849</v>
      </c>
      <c r="E18" s="54">
        <v>853</v>
      </c>
      <c r="F18" s="3">
        <f t="shared" si="5"/>
        <v>2.6782630537850481E-2</v>
      </c>
      <c r="G18" s="2">
        <v>0.5</v>
      </c>
      <c r="H18" s="3">
        <f t="shared" si="6"/>
        <v>0.12550946838721069</v>
      </c>
      <c r="I18" s="3">
        <f t="shared" si="7"/>
        <v>0.87449053161278933</v>
      </c>
      <c r="J18" s="5">
        <f t="shared" si="14"/>
        <v>68837.816904825158</v>
      </c>
      <c r="K18" s="5">
        <f t="shared" si="8"/>
        <v>8639.7978046607514</v>
      </c>
      <c r="L18" s="5">
        <f t="shared" si="9"/>
        <v>322589.59001247393</v>
      </c>
      <c r="M18" s="5">
        <f t="shared" si="0"/>
        <v>1114175.3008959354</v>
      </c>
      <c r="N18" s="33">
        <f t="shared" si="10"/>
        <v>16.185511844984696</v>
      </c>
      <c r="O18" s="4"/>
      <c r="Q18" s="27" t="s">
        <v>62</v>
      </c>
      <c r="R18" s="29">
        <f t="shared" si="1"/>
        <v>68837.816904825158</v>
      </c>
      <c r="S18" s="29">
        <f t="shared" si="2"/>
        <v>322589.59001247393</v>
      </c>
      <c r="T18" s="35">
        <f t="shared" si="3"/>
        <v>16.185511844984696</v>
      </c>
      <c r="U18" s="42">
        <v>0.77613843304153718</v>
      </c>
      <c r="V18" s="43">
        <f t="shared" si="15"/>
        <v>0.22386156695846282</v>
      </c>
      <c r="W18" s="29">
        <f t="shared" si="11"/>
        <v>250374.17890779342</v>
      </c>
      <c r="X18" s="29">
        <f t="shared" si="4"/>
        <v>809218.61174942926</v>
      </c>
      <c r="Y18" s="35">
        <f t="shared" si="12"/>
        <v>11.755436882437035</v>
      </c>
      <c r="Z18" s="36">
        <f t="shared" si="13"/>
        <v>4.4300749625476605</v>
      </c>
    </row>
    <row r="19" spans="1:26" s="2" customFormat="1">
      <c r="A19" s="2">
        <v>16</v>
      </c>
      <c r="B19" s="1" t="s">
        <v>63</v>
      </c>
      <c r="C19" s="1">
        <v>5</v>
      </c>
      <c r="D19" s="54">
        <v>22440</v>
      </c>
      <c r="E19" s="54">
        <v>931</v>
      </c>
      <c r="F19" s="3">
        <f t="shared" si="5"/>
        <v>4.1488413547237077E-2</v>
      </c>
      <c r="G19" s="2">
        <v>0.5</v>
      </c>
      <c r="H19" s="3">
        <f t="shared" si="6"/>
        <v>0.18794791561522156</v>
      </c>
      <c r="I19" s="3">
        <f t="shared" si="7"/>
        <v>0.81205208438477849</v>
      </c>
      <c r="J19" s="5">
        <f t="shared" si="14"/>
        <v>60198.019100164413</v>
      </c>
      <c r="K19" s="5">
        <f t="shared" si="8"/>
        <v>11314.092214041197</v>
      </c>
      <c r="L19" s="5">
        <f t="shared" si="9"/>
        <v>272704.86496571911</v>
      </c>
      <c r="M19" s="5">
        <f t="shared" si="0"/>
        <v>791585.7108834614</v>
      </c>
      <c r="N19" s="33">
        <f t="shared" si="10"/>
        <v>13.149696995283678</v>
      </c>
      <c r="O19" s="4"/>
      <c r="Q19" s="27" t="s">
        <v>64</v>
      </c>
      <c r="R19" s="29">
        <f t="shared" si="1"/>
        <v>60198.019100164413</v>
      </c>
      <c r="S19" s="29">
        <f t="shared" si="2"/>
        <v>272704.86496571911</v>
      </c>
      <c r="T19" s="35">
        <f t="shared" si="3"/>
        <v>13.149696995283678</v>
      </c>
      <c r="U19" s="42">
        <v>0.73716277889453141</v>
      </c>
      <c r="V19" s="43">
        <f t="shared" si="15"/>
        <v>0.26283722110546859</v>
      </c>
      <c r="W19" s="29">
        <f t="shared" si="11"/>
        <v>201027.87607618744</v>
      </c>
      <c r="X19" s="29">
        <f t="shared" si="4"/>
        <v>558844.43284163577</v>
      </c>
      <c r="Y19" s="35">
        <f t="shared" si="12"/>
        <v>9.2834355880010921</v>
      </c>
      <c r="Z19" s="36">
        <f t="shared" si="13"/>
        <v>3.866261407282586</v>
      </c>
    </row>
    <row r="20" spans="1:26" s="2" customFormat="1">
      <c r="A20" s="2">
        <v>17</v>
      </c>
      <c r="B20" s="1" t="s">
        <v>65</v>
      </c>
      <c r="C20" s="1">
        <v>5</v>
      </c>
      <c r="D20" s="54">
        <v>13540</v>
      </c>
      <c r="E20" s="54">
        <v>830</v>
      </c>
      <c r="F20" s="3">
        <f t="shared" si="5"/>
        <v>6.1299852289512555E-2</v>
      </c>
      <c r="G20" s="2">
        <v>0.5</v>
      </c>
      <c r="H20" s="3">
        <f t="shared" si="6"/>
        <v>0.26577009285943004</v>
      </c>
      <c r="I20" s="3">
        <f t="shared" si="7"/>
        <v>0.73422990714057002</v>
      </c>
      <c r="J20" s="5">
        <f t="shared" si="14"/>
        <v>48883.926886123219</v>
      </c>
      <c r="K20" s="5">
        <f t="shared" si="8"/>
        <v>12991.885787858557</v>
      </c>
      <c r="L20" s="5">
        <f t="shared" si="9"/>
        <v>211939.91996096971</v>
      </c>
      <c r="M20" s="5">
        <f t="shared" si="0"/>
        <v>518880.84591774223</v>
      </c>
      <c r="N20" s="33">
        <f t="shared" si="10"/>
        <v>10.614549177411481</v>
      </c>
      <c r="O20" s="4"/>
      <c r="Q20" s="27" t="s">
        <v>66</v>
      </c>
      <c r="R20" s="29">
        <f t="shared" si="1"/>
        <v>48883.926886123219</v>
      </c>
      <c r="S20" s="29">
        <f t="shared" si="2"/>
        <v>211939.91996096971</v>
      </c>
      <c r="T20" s="35">
        <f t="shared" si="3"/>
        <v>10.614549177411481</v>
      </c>
      <c r="U20" s="42">
        <v>0.7271372759570951</v>
      </c>
      <c r="V20" s="43">
        <f t="shared" si="15"/>
        <v>0.2728627240429049</v>
      </c>
      <c r="W20" s="29">
        <f t="shared" si="11"/>
        <v>154109.41606698427</v>
      </c>
      <c r="X20" s="29">
        <f t="shared" si="4"/>
        <v>357816.5567654483</v>
      </c>
      <c r="Y20" s="35">
        <f t="shared" si="12"/>
        <v>7.3197179432616819</v>
      </c>
      <c r="Z20" s="36">
        <f t="shared" si="13"/>
        <v>3.2948312341497994</v>
      </c>
    </row>
    <row r="21" spans="1:26" s="2" customFormat="1">
      <c r="A21" s="2">
        <v>18</v>
      </c>
      <c r="B21" s="1" t="s">
        <v>67</v>
      </c>
      <c r="C21" s="1">
        <v>5</v>
      </c>
      <c r="D21" s="54">
        <v>7042</v>
      </c>
      <c r="E21" s="54">
        <v>680</v>
      </c>
      <c r="F21" s="3">
        <f t="shared" si="5"/>
        <v>9.6563476285146263E-2</v>
      </c>
      <c r="G21" s="2">
        <v>0.5</v>
      </c>
      <c r="H21" s="3">
        <f t="shared" si="6"/>
        <v>0.38892701898878979</v>
      </c>
      <c r="I21" s="3">
        <f t="shared" si="7"/>
        <v>0.61107298101121021</v>
      </c>
      <c r="J21" s="5">
        <f t="shared" si="14"/>
        <v>35892.041098264664</v>
      </c>
      <c r="K21" s="5">
        <f t="shared" si="8"/>
        <v>13959.384549771205</v>
      </c>
      <c r="L21" s="5">
        <f t="shared" si="9"/>
        <v>144561.74411689531</v>
      </c>
      <c r="M21" s="5">
        <f>L21+M22</f>
        <v>306940.92595677252</v>
      </c>
      <c r="N21" s="33">
        <f t="shared" si="10"/>
        <v>8.5517824165094005</v>
      </c>
      <c r="O21" s="4"/>
      <c r="Q21" s="27" t="s">
        <v>68</v>
      </c>
      <c r="R21" s="29">
        <f t="shared" si="1"/>
        <v>35892.041098264664</v>
      </c>
      <c r="S21" s="29">
        <f t="shared" si="2"/>
        <v>144561.74411689531</v>
      </c>
      <c r="T21" s="35">
        <f t="shared" si="3"/>
        <v>8.5517824165094005</v>
      </c>
      <c r="U21" s="42">
        <v>0.68635947845240242</v>
      </c>
      <c r="V21" s="43">
        <f t="shared" si="15"/>
        <v>0.31364052154759758</v>
      </c>
      <c r="W21" s="29">
        <f t="shared" si="11"/>
        <v>99221.323296241913</v>
      </c>
      <c r="X21" s="29">
        <f>X22+W21</f>
        <v>203707.14069846401</v>
      </c>
      <c r="Y21" s="35">
        <f t="shared" si="12"/>
        <v>5.6755518623406731</v>
      </c>
      <c r="Z21" s="36">
        <f t="shared" si="13"/>
        <v>2.8762305541687274</v>
      </c>
    </row>
    <row r="22" spans="1:26" s="2" customFormat="1">
      <c r="A22" s="12">
        <v>19</v>
      </c>
      <c r="B22" s="13" t="s">
        <v>69</v>
      </c>
      <c r="C22" s="12"/>
      <c r="D22" s="54">
        <v>5027</v>
      </c>
      <c r="E22" s="54">
        <v>679</v>
      </c>
      <c r="F22" s="17">
        <f t="shared" si="5"/>
        <v>0.13507061865924011</v>
      </c>
      <c r="G22" s="12"/>
      <c r="H22" s="17">
        <v>1</v>
      </c>
      <c r="I22" s="17">
        <f t="shared" si="7"/>
        <v>0</v>
      </c>
      <c r="J22" s="21">
        <f t="shared" si="14"/>
        <v>21932.656548493462</v>
      </c>
      <c r="K22" s="21">
        <f t="shared" si="8"/>
        <v>21932.656548493462</v>
      </c>
      <c r="L22" s="21">
        <f>K22/F22</f>
        <v>162379.18183987722</v>
      </c>
      <c r="M22" s="21">
        <f>L22</f>
        <v>162379.18183987722</v>
      </c>
      <c r="N22" s="34">
        <f t="shared" si="10"/>
        <v>7.4035346097201762</v>
      </c>
      <c r="O22" s="4"/>
      <c r="Q22" s="30" t="s">
        <v>69</v>
      </c>
      <c r="R22" s="31">
        <f t="shared" si="1"/>
        <v>21932.656548493462</v>
      </c>
      <c r="S22" s="31">
        <f t="shared" si="2"/>
        <v>162379.18183987722</v>
      </c>
      <c r="T22" s="38">
        <f t="shared" si="3"/>
        <v>7.4035346097201762</v>
      </c>
      <c r="U22" s="44">
        <v>0.64346806172022719</v>
      </c>
      <c r="V22" s="45">
        <f t="shared" si="15"/>
        <v>0.35653193827977281</v>
      </c>
      <c r="W22" s="31">
        <f t="shared" si="11"/>
        <v>104485.81740222211</v>
      </c>
      <c r="X22" s="31">
        <f>W22</f>
        <v>104485.81740222211</v>
      </c>
      <c r="Y22" s="38">
        <f t="shared" si="12"/>
        <v>4.7639380651952603</v>
      </c>
      <c r="Z22" s="37">
        <f t="shared" si="13"/>
        <v>2.6395965445249159</v>
      </c>
    </row>
    <row r="23" spans="1:26" s="2" customFormat="1" ht="13.2">
      <c r="B23" s="2" t="s">
        <v>70</v>
      </c>
      <c r="D23" s="25">
        <f>SUM(D4:D22)</f>
        <v>772344</v>
      </c>
      <c r="E23" s="25">
        <f>SUM(E4:E22)</f>
        <v>8087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53">
        <v>5128</v>
      </c>
      <c r="E29" s="54">
        <v>16</v>
      </c>
      <c r="F29" s="3">
        <f>E29/D29</f>
        <v>3.1201248049921998E-3</v>
      </c>
      <c r="G29" s="2">
        <v>0.3</v>
      </c>
      <c r="H29" s="18">
        <f>C29*F29/(1+(1-G29)*C29*F29)</f>
        <v>3.1133250311332502E-3</v>
      </c>
      <c r="I29" s="18">
        <f>1-H29</f>
        <v>0.99688667496886674</v>
      </c>
      <c r="J29" s="19">
        <v>100000</v>
      </c>
      <c r="K29" s="20">
        <f>J29*H29</f>
        <v>311.332503113325</v>
      </c>
      <c r="L29" s="20">
        <f>C29*(J30+G29*K29)</f>
        <v>99782.067247820669</v>
      </c>
      <c r="M29" s="5">
        <f t="shared" ref="M29:M45" si="16">L29+M30</f>
        <v>7892495.2321146987</v>
      </c>
      <c r="N29" s="32">
        <f>M29/J29</f>
        <v>78.924952321146989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99782.067247820669</v>
      </c>
      <c r="T29" s="35">
        <f t="shared" ref="T29:T47" si="19">N29</f>
        <v>78.924952321146989</v>
      </c>
      <c r="U29" s="42">
        <v>0.95864674002964168</v>
      </c>
      <c r="V29" s="43">
        <f>1-U29</f>
        <v>4.1353259970358325E-2</v>
      </c>
      <c r="W29" s="29">
        <f>S29*U29</f>
        <v>95655.753480541767</v>
      </c>
      <c r="X29" s="29">
        <f t="shared" ref="X29:X45" si="20">X30+W29</f>
        <v>6986910.8704740694</v>
      </c>
      <c r="Y29" s="40">
        <f>X29/R29</f>
        <v>69.869108704740697</v>
      </c>
      <c r="Z29" s="36">
        <f>T29-Y29</f>
        <v>9.0558436164062925</v>
      </c>
    </row>
    <row r="30" spans="1:26" s="2" customFormat="1">
      <c r="A30" s="2">
        <v>2</v>
      </c>
      <c r="B30" s="1" t="s">
        <v>35</v>
      </c>
      <c r="C30" s="1">
        <v>4</v>
      </c>
      <c r="D30" s="54">
        <v>26384</v>
      </c>
      <c r="E30" s="54">
        <v>11</v>
      </c>
      <c r="F30" s="3">
        <f t="shared" ref="F30:F47" si="21">E30/D30</f>
        <v>4.1691934505761066E-4</v>
      </c>
      <c r="G30" s="2">
        <v>0.4</v>
      </c>
      <c r="H30" s="3">
        <f t="shared" ref="H30:H46" si="22">C30*F30/(1+(1-G30)*C30*F30)</f>
        <v>1.6660103595553266E-3</v>
      </c>
      <c r="I30" s="3">
        <f t="shared" ref="I30:I47" si="23">1-H30</f>
        <v>0.99833398964044462</v>
      </c>
      <c r="J30" s="5">
        <f>I29*J29</f>
        <v>99688.667496886672</v>
      </c>
      <c r="K30" s="5">
        <f t="shared" ref="K30:K47" si="24">J30*H30</f>
        <v>166.08235278007956</v>
      </c>
      <c r="L30" s="5">
        <f t="shared" ref="L30:L46" si="25">C30*(J31+G30*K30)</f>
        <v>398356.07234087447</v>
      </c>
      <c r="M30" s="5">
        <f t="shared" si="16"/>
        <v>7792713.1648668777</v>
      </c>
      <c r="N30" s="33">
        <f t="shared" ref="N30:N47" si="26">M30/J30</f>
        <v>78.170501828708339</v>
      </c>
      <c r="O30" s="4"/>
      <c r="Q30" s="27" t="s">
        <v>36</v>
      </c>
      <c r="R30" s="29">
        <f t="shared" si="17"/>
        <v>99688.667496886672</v>
      </c>
      <c r="S30" s="29">
        <f t="shared" si="18"/>
        <v>398356.07234087447</v>
      </c>
      <c r="T30" s="35">
        <f t="shared" si="19"/>
        <v>78.170501828708339</v>
      </c>
      <c r="U30" s="42">
        <v>0.95864674002964168</v>
      </c>
      <c r="V30" s="43">
        <f>1-U30</f>
        <v>4.1353259970358325E-2</v>
      </c>
      <c r="W30" s="29">
        <f t="shared" ref="W30:W47" si="27">S30*U30</f>
        <v>381882.75012059143</v>
      </c>
      <c r="X30" s="29">
        <f t="shared" si="20"/>
        <v>6891255.1169935279</v>
      </c>
      <c r="Y30" s="35">
        <f t="shared" ref="Y30:Y47" si="28">X30/R30</f>
        <v>69.127768381584048</v>
      </c>
      <c r="Z30" s="36">
        <f t="shared" ref="Z30:Z47" si="29">T30-Y30</f>
        <v>9.0427334471242915</v>
      </c>
    </row>
    <row r="31" spans="1:26" s="2" customFormat="1">
      <c r="A31" s="2">
        <v>3</v>
      </c>
      <c r="B31" s="1" t="s">
        <v>37</v>
      </c>
      <c r="C31" s="1">
        <v>5</v>
      </c>
      <c r="D31" s="54">
        <v>41646</v>
      </c>
      <c r="E31" s="54">
        <v>9</v>
      </c>
      <c r="F31" s="3">
        <f t="shared" si="21"/>
        <v>2.1610718916582626E-4</v>
      </c>
      <c r="G31" s="2">
        <v>0.5</v>
      </c>
      <c r="H31" s="3">
        <f t="shared" si="22"/>
        <v>1.079952482090788E-3</v>
      </c>
      <c r="I31" s="3">
        <f t="shared" si="23"/>
        <v>0.99892004751790919</v>
      </c>
      <c r="J31" s="5">
        <f t="shared" ref="J31:J47" si="30">I30*J30</f>
        <v>99522.58514410659</v>
      </c>
      <c r="K31" s="5">
        <f t="shared" si="24"/>
        <v>107.47966285046969</v>
      </c>
      <c r="L31" s="5">
        <f t="shared" si="25"/>
        <v>497344.22656340676</v>
      </c>
      <c r="M31" s="5">
        <f t="shared" si="16"/>
        <v>7394357.0925260037</v>
      </c>
      <c r="N31" s="33">
        <f t="shared" si="26"/>
        <v>74.298281961015505</v>
      </c>
      <c r="O31" s="4"/>
      <c r="Q31" s="27" t="s">
        <v>38</v>
      </c>
      <c r="R31" s="29">
        <f t="shared" si="17"/>
        <v>99522.58514410659</v>
      </c>
      <c r="S31" s="29">
        <f t="shared" si="18"/>
        <v>497344.22656340676</v>
      </c>
      <c r="T31" s="35">
        <f t="shared" si="19"/>
        <v>74.298281961015505</v>
      </c>
      <c r="U31" s="42">
        <v>0.95864674002964168</v>
      </c>
      <c r="V31" s="43">
        <f>1-U31</f>
        <v>4.1353259970358325E-2</v>
      </c>
      <c r="W31" s="29">
        <f t="shared" si="27"/>
        <v>476777.42146757338</v>
      </c>
      <c r="X31" s="29">
        <f t="shared" si="20"/>
        <v>6509372.3668729365</v>
      </c>
      <c r="Y31" s="35">
        <f t="shared" si="28"/>
        <v>65.405981541250199</v>
      </c>
      <c r="Z31" s="36">
        <f t="shared" si="29"/>
        <v>8.8923004197653057</v>
      </c>
    </row>
    <row r="32" spans="1:26" s="2" customFormat="1">
      <c r="A32" s="2">
        <v>4</v>
      </c>
      <c r="B32" s="1" t="s">
        <v>39</v>
      </c>
      <c r="C32" s="1">
        <v>5</v>
      </c>
      <c r="D32" s="54">
        <v>46297</v>
      </c>
      <c r="E32" s="54">
        <v>15</v>
      </c>
      <c r="F32" s="3">
        <f t="shared" si="21"/>
        <v>3.2399507527485584E-4</v>
      </c>
      <c r="G32" s="2">
        <v>0.5</v>
      </c>
      <c r="H32" s="3">
        <f t="shared" si="22"/>
        <v>1.6186642782375987E-3</v>
      </c>
      <c r="I32" s="3">
        <f t="shared" si="23"/>
        <v>0.99838133572176235</v>
      </c>
      <c r="J32" s="5">
        <f t="shared" si="30"/>
        <v>99415.10548125612</v>
      </c>
      <c r="K32" s="5">
        <f t="shared" si="24"/>
        <v>160.91967995973218</v>
      </c>
      <c r="L32" s="5">
        <f t="shared" si="25"/>
        <v>496673.22820638126</v>
      </c>
      <c r="M32" s="5">
        <f t="shared" si="16"/>
        <v>6897012.8659625966</v>
      </c>
      <c r="N32" s="33">
        <f t="shared" si="26"/>
        <v>69.375904522507099</v>
      </c>
      <c r="O32" s="4"/>
      <c r="Q32" s="27" t="s">
        <v>40</v>
      </c>
      <c r="R32" s="29">
        <f t="shared" si="17"/>
        <v>99415.10548125612</v>
      </c>
      <c r="S32" s="29">
        <f t="shared" si="18"/>
        <v>496673.22820638126</v>
      </c>
      <c r="T32" s="35">
        <f t="shared" si="19"/>
        <v>69.375904522507099</v>
      </c>
      <c r="U32" s="42">
        <v>0.95864674002964168</v>
      </c>
      <c r="V32" s="43">
        <f>1-U32</f>
        <v>4.1353259970358325E-2</v>
      </c>
      <c r="W32" s="29">
        <f t="shared" si="27"/>
        <v>476134.17108004569</v>
      </c>
      <c r="X32" s="29">
        <f t="shared" si="20"/>
        <v>6032594.9454053631</v>
      </c>
      <c r="Y32" s="35">
        <f t="shared" si="28"/>
        <v>60.680868528000083</v>
      </c>
      <c r="Z32" s="36">
        <f t="shared" si="29"/>
        <v>8.6950359945070161</v>
      </c>
    </row>
    <row r="33" spans="1:26" s="2" customFormat="1">
      <c r="A33" s="2">
        <v>5</v>
      </c>
      <c r="B33" s="1" t="s">
        <v>41</v>
      </c>
      <c r="C33" s="1">
        <v>5</v>
      </c>
      <c r="D33" s="54">
        <v>47424</v>
      </c>
      <c r="E33" s="54">
        <v>23</v>
      </c>
      <c r="F33" s="3">
        <f t="shared" si="21"/>
        <v>4.8498650472334685E-4</v>
      </c>
      <c r="G33" s="2">
        <v>0.5</v>
      </c>
      <c r="H33" s="3">
        <f t="shared" si="22"/>
        <v>2.4219959352589963E-3</v>
      </c>
      <c r="I33" s="3">
        <f t="shared" si="23"/>
        <v>0.99757800406474095</v>
      </c>
      <c r="J33" s="5">
        <f t="shared" si="30"/>
        <v>99254.185801296378</v>
      </c>
      <c r="K33" s="5">
        <f t="shared" si="24"/>
        <v>240.39323456818101</v>
      </c>
      <c r="L33" s="5">
        <f t="shared" si="25"/>
        <v>495669.94592006144</v>
      </c>
      <c r="M33" s="5">
        <f t="shared" si="16"/>
        <v>6400339.6377562154</v>
      </c>
      <c r="N33" s="33">
        <f t="shared" si="26"/>
        <v>64.484329664136126</v>
      </c>
      <c r="O33" s="4"/>
      <c r="Q33" s="27" t="s">
        <v>42</v>
      </c>
      <c r="R33" s="29">
        <f t="shared" si="17"/>
        <v>99254.185801296378</v>
      </c>
      <c r="S33" s="29">
        <f t="shared" si="18"/>
        <v>495669.94592006144</v>
      </c>
      <c r="T33" s="35">
        <f t="shared" si="19"/>
        <v>64.484329664136126</v>
      </c>
      <c r="U33" s="42">
        <v>0.95864674002964168</v>
      </c>
      <c r="V33" s="43">
        <f>1-U33</f>
        <v>4.1353259970358325E-2</v>
      </c>
      <c r="W33" s="29">
        <f t="shared" si="27"/>
        <v>475172.37778693566</v>
      </c>
      <c r="X33" s="29">
        <f t="shared" si="20"/>
        <v>5556460.7743253177</v>
      </c>
      <c r="Y33" s="35">
        <f t="shared" si="28"/>
        <v>55.982130420667296</v>
      </c>
      <c r="Z33" s="36">
        <f t="shared" si="29"/>
        <v>8.50219924346883</v>
      </c>
    </row>
    <row r="34" spans="1:26" s="2" customFormat="1">
      <c r="A34" s="2">
        <v>6</v>
      </c>
      <c r="B34" s="1" t="s">
        <v>43</v>
      </c>
      <c r="C34" s="1">
        <v>5</v>
      </c>
      <c r="D34" s="54">
        <v>50527</v>
      </c>
      <c r="E34" s="54">
        <v>34</v>
      </c>
      <c r="F34" s="3">
        <f t="shared" si="21"/>
        <v>6.729075543768678E-4</v>
      </c>
      <c r="G34" s="2">
        <v>0.5</v>
      </c>
      <c r="H34" s="3">
        <f t="shared" si="22"/>
        <v>3.3588872204220344E-3</v>
      </c>
      <c r="I34" s="3">
        <f t="shared" si="23"/>
        <v>0.99664111277957801</v>
      </c>
      <c r="J34" s="5">
        <f t="shared" si="30"/>
        <v>99013.792566728196</v>
      </c>
      <c r="K34" s="5">
        <f t="shared" si="24"/>
        <v>332.57616249790158</v>
      </c>
      <c r="L34" s="5">
        <f t="shared" si="25"/>
        <v>494237.52242739627</v>
      </c>
      <c r="M34" s="5">
        <f t="shared" si="16"/>
        <v>5904669.6918361541</v>
      </c>
      <c r="N34" s="33">
        <f t="shared" si="26"/>
        <v>59.634819945482143</v>
      </c>
      <c r="O34" s="4"/>
      <c r="Q34" s="27" t="s">
        <v>44</v>
      </c>
      <c r="R34" s="29">
        <f t="shared" si="17"/>
        <v>99013.792566728196</v>
      </c>
      <c r="S34" s="29">
        <f t="shared" si="18"/>
        <v>494237.52242739627</v>
      </c>
      <c r="T34" s="35">
        <f t="shared" si="19"/>
        <v>59.634819945482143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479005.22936617845</v>
      </c>
      <c r="X34" s="29">
        <f t="shared" si="20"/>
        <v>5081288.3965383824</v>
      </c>
      <c r="Y34" s="35">
        <f t="shared" si="28"/>
        <v>51.318995715813614</v>
      </c>
      <c r="Z34" s="36">
        <f t="shared" si="29"/>
        <v>8.3158242296685287</v>
      </c>
    </row>
    <row r="35" spans="1:26" s="2" customFormat="1">
      <c r="A35" s="2">
        <v>7</v>
      </c>
      <c r="B35" s="1" t="s">
        <v>45</v>
      </c>
      <c r="C35" s="1">
        <v>5</v>
      </c>
      <c r="D35" s="54">
        <v>57237</v>
      </c>
      <c r="E35" s="54">
        <v>39</v>
      </c>
      <c r="F35" s="3">
        <f t="shared" si="21"/>
        <v>6.8137743068294985E-4</v>
      </c>
      <c r="G35" s="2">
        <v>0.5</v>
      </c>
      <c r="H35" s="3">
        <f t="shared" si="22"/>
        <v>3.4010935823980326E-3</v>
      </c>
      <c r="I35" s="3">
        <f t="shared" si="23"/>
        <v>0.99659890641760196</v>
      </c>
      <c r="J35" s="5">
        <f t="shared" si="30"/>
        <v>98681.216404230305</v>
      </c>
      <c r="K35" s="5">
        <f t="shared" si="24"/>
        <v>335.62405181565913</v>
      </c>
      <c r="L35" s="5">
        <f t="shared" si="25"/>
        <v>492567.02189161238</v>
      </c>
      <c r="M35" s="5">
        <f t="shared" si="16"/>
        <v>5410432.1694087582</v>
      </c>
      <c r="N35" s="33">
        <f t="shared" si="26"/>
        <v>54.827376136567587</v>
      </c>
      <c r="O35" s="4"/>
      <c r="Q35" s="27" t="s">
        <v>46</v>
      </c>
      <c r="R35" s="29">
        <f t="shared" si="17"/>
        <v>98681.216404230305</v>
      </c>
      <c r="S35" s="29">
        <f t="shared" si="18"/>
        <v>492567.02189161238</v>
      </c>
      <c r="T35" s="35">
        <f t="shared" si="19"/>
        <v>54.827376136567587</v>
      </c>
      <c r="U35" s="42">
        <v>0.96192878092594225</v>
      </c>
      <c r="V35" s="43">
        <f t="shared" si="31"/>
        <v>3.8071219074057749E-2</v>
      </c>
      <c r="W35" s="29">
        <f t="shared" si="27"/>
        <v>473814.39489252062</v>
      </c>
      <c r="X35" s="29">
        <f t="shared" si="20"/>
        <v>4602283.1671722038</v>
      </c>
      <c r="Y35" s="35">
        <f t="shared" si="28"/>
        <v>46.6378844411459</v>
      </c>
      <c r="Z35" s="36">
        <f t="shared" si="29"/>
        <v>8.1894916954216868</v>
      </c>
    </row>
    <row r="36" spans="1:26" s="2" customFormat="1">
      <c r="A36" s="2">
        <v>8</v>
      </c>
      <c r="B36" s="1" t="s">
        <v>47</v>
      </c>
      <c r="C36" s="1">
        <v>5</v>
      </c>
      <c r="D36" s="54">
        <v>54940</v>
      </c>
      <c r="E36" s="54">
        <v>52</v>
      </c>
      <c r="F36" s="3">
        <f t="shared" si="21"/>
        <v>9.464870768110666E-4</v>
      </c>
      <c r="G36" s="2">
        <v>0.5</v>
      </c>
      <c r="H36" s="3">
        <f t="shared" si="22"/>
        <v>4.721263846014164E-3</v>
      </c>
      <c r="I36" s="3">
        <f t="shared" si="23"/>
        <v>0.99527873615398588</v>
      </c>
      <c r="J36" s="5">
        <f t="shared" si="30"/>
        <v>98345.592352414649</v>
      </c>
      <c r="K36" s="5">
        <f t="shared" si="24"/>
        <v>464.31548958830234</v>
      </c>
      <c r="L36" s="5">
        <f t="shared" si="25"/>
        <v>490567.17303810245</v>
      </c>
      <c r="M36" s="5">
        <f t="shared" si="16"/>
        <v>4917865.1475171456</v>
      </c>
      <c r="N36" s="33">
        <f t="shared" si="26"/>
        <v>50.005953799071285</v>
      </c>
      <c r="O36" s="4"/>
      <c r="Q36" s="27" t="s">
        <v>48</v>
      </c>
      <c r="R36" s="29">
        <f t="shared" si="17"/>
        <v>98345.592352414649</v>
      </c>
      <c r="S36" s="29">
        <f t="shared" si="18"/>
        <v>490567.17303810245</v>
      </c>
      <c r="T36" s="35">
        <f t="shared" si="19"/>
        <v>50.005953799071285</v>
      </c>
      <c r="U36" s="42">
        <v>0.95558309086652893</v>
      </c>
      <c r="V36" s="43">
        <f t="shared" si="31"/>
        <v>4.4416909133471072E-2</v>
      </c>
      <c r="W36" s="29">
        <f t="shared" si="27"/>
        <v>468777.69548940531</v>
      </c>
      <c r="X36" s="29">
        <f t="shared" si="20"/>
        <v>4128468.7722796835</v>
      </c>
      <c r="Y36" s="35">
        <f t="shared" si="28"/>
        <v>41.979194730818236</v>
      </c>
      <c r="Z36" s="36">
        <f t="shared" si="29"/>
        <v>8.0267590682530496</v>
      </c>
    </row>
    <row r="37" spans="1:26" s="2" customFormat="1">
      <c r="A37" s="2">
        <v>9</v>
      </c>
      <c r="B37" s="1" t="s">
        <v>49</v>
      </c>
      <c r="C37" s="1">
        <v>5</v>
      </c>
      <c r="D37" s="54">
        <v>54973</v>
      </c>
      <c r="E37" s="54">
        <v>81</v>
      </c>
      <c r="F37" s="3">
        <f t="shared" si="21"/>
        <v>1.4734506030233024E-3</v>
      </c>
      <c r="G37" s="2">
        <v>0.5</v>
      </c>
      <c r="H37" s="3">
        <f t="shared" si="22"/>
        <v>7.3402144067566235E-3</v>
      </c>
      <c r="I37" s="3">
        <f t="shared" si="23"/>
        <v>0.99265978559324342</v>
      </c>
      <c r="J37" s="5">
        <f t="shared" si="30"/>
        <v>97881.276862826344</v>
      </c>
      <c r="K37" s="5">
        <f t="shared" si="24"/>
        <v>718.46955858025171</v>
      </c>
      <c r="L37" s="5">
        <f t="shared" si="25"/>
        <v>487610.21041768108</v>
      </c>
      <c r="M37" s="5">
        <f t="shared" si="16"/>
        <v>4427297.9744790429</v>
      </c>
      <c r="N37" s="33">
        <f t="shared" si="26"/>
        <v>45.23130588788279</v>
      </c>
      <c r="O37" s="4"/>
      <c r="Q37" s="27" t="s">
        <v>50</v>
      </c>
      <c r="R37" s="29">
        <f t="shared" si="17"/>
        <v>97881.276862826344</v>
      </c>
      <c r="S37" s="29">
        <f t="shared" si="18"/>
        <v>487610.21041768108</v>
      </c>
      <c r="T37" s="35">
        <f t="shared" si="19"/>
        <v>45.23130588788279</v>
      </c>
      <c r="U37" s="42">
        <v>0.95343645724036619</v>
      </c>
      <c r="V37" s="43">
        <f t="shared" si="31"/>
        <v>4.6563542759633814E-2</v>
      </c>
      <c r="W37" s="29">
        <f t="shared" si="27"/>
        <v>464905.35153486335</v>
      </c>
      <c r="X37" s="29">
        <f t="shared" si="20"/>
        <v>3659691.0767902783</v>
      </c>
      <c r="Y37" s="35">
        <f t="shared" si="28"/>
        <v>37.389081896827676</v>
      </c>
      <c r="Z37" s="36">
        <f t="shared" si="29"/>
        <v>7.8422239910551141</v>
      </c>
    </row>
    <row r="38" spans="1:26" s="2" customFormat="1">
      <c r="A38" s="2">
        <v>10</v>
      </c>
      <c r="B38" s="1" t="s">
        <v>51</v>
      </c>
      <c r="C38" s="1">
        <v>5</v>
      </c>
      <c r="D38" s="54">
        <v>62475</v>
      </c>
      <c r="E38" s="54">
        <v>146</v>
      </c>
      <c r="F38" s="3">
        <f t="shared" si="21"/>
        <v>2.3369347739095638E-3</v>
      </c>
      <c r="G38" s="2">
        <v>0.5</v>
      </c>
      <c r="H38" s="3">
        <f t="shared" si="22"/>
        <v>1.1616804583068109E-2</v>
      </c>
      <c r="I38" s="3">
        <f t="shared" si="23"/>
        <v>0.98838319541693187</v>
      </c>
      <c r="J38" s="5">
        <f t="shared" si="30"/>
        <v>97162.807304246089</v>
      </c>
      <c r="K38" s="5">
        <f t="shared" si="24"/>
        <v>1128.7213451957296</v>
      </c>
      <c r="L38" s="5">
        <f t="shared" si="25"/>
        <v>482992.23315824108</v>
      </c>
      <c r="M38" s="5">
        <f t="shared" si="16"/>
        <v>3939687.7640613616</v>
      </c>
      <c r="N38" s="33">
        <f t="shared" si="26"/>
        <v>40.547282168628676</v>
      </c>
      <c r="O38" s="4"/>
      <c r="Q38" s="27" t="s">
        <v>52</v>
      </c>
      <c r="R38" s="29">
        <f t="shared" si="17"/>
        <v>97162.807304246089</v>
      </c>
      <c r="S38" s="29">
        <f t="shared" si="18"/>
        <v>482992.23315824108</v>
      </c>
      <c r="T38" s="35">
        <f t="shared" si="19"/>
        <v>40.547282168628676</v>
      </c>
      <c r="U38" s="42">
        <v>0.93748024841036759</v>
      </c>
      <c r="V38" s="43">
        <f t="shared" si="31"/>
        <v>6.2519751589632411E-2</v>
      </c>
      <c r="W38" s="29">
        <f t="shared" si="27"/>
        <v>452795.67872146604</v>
      </c>
      <c r="X38" s="29">
        <f t="shared" si="20"/>
        <v>3194785.7252554148</v>
      </c>
      <c r="Y38" s="35">
        <f t="shared" si="28"/>
        <v>32.880747416566258</v>
      </c>
      <c r="Z38" s="36">
        <f t="shared" si="29"/>
        <v>7.6665347520624181</v>
      </c>
    </row>
    <row r="39" spans="1:26" s="2" customFormat="1">
      <c r="A39" s="2">
        <v>11</v>
      </c>
      <c r="B39" s="1" t="s">
        <v>53</v>
      </c>
      <c r="C39" s="1">
        <v>5</v>
      </c>
      <c r="D39" s="54">
        <v>68314</v>
      </c>
      <c r="E39" s="54">
        <v>195</v>
      </c>
      <c r="F39" s="3">
        <f t="shared" si="21"/>
        <v>2.8544661416400737E-3</v>
      </c>
      <c r="G39" s="2">
        <v>0.5</v>
      </c>
      <c r="H39" s="3">
        <f t="shared" si="22"/>
        <v>1.4171202662732644E-2</v>
      </c>
      <c r="I39" s="3">
        <f t="shared" si="23"/>
        <v>0.98582879733726736</v>
      </c>
      <c r="J39" s="5">
        <f t="shared" si="30"/>
        <v>96034.085959050353</v>
      </c>
      <c r="K39" s="5">
        <f t="shared" si="24"/>
        <v>1360.9184946559899</v>
      </c>
      <c r="L39" s="5">
        <f t="shared" si="25"/>
        <v>476768.13355861179</v>
      </c>
      <c r="M39" s="5">
        <f t="shared" si="16"/>
        <v>3456695.5309031205</v>
      </c>
      <c r="N39" s="33">
        <f t="shared" si="26"/>
        <v>35.994464844254168</v>
      </c>
      <c r="O39" s="4"/>
      <c r="Q39" s="27" t="s">
        <v>54</v>
      </c>
      <c r="R39" s="29">
        <f t="shared" si="17"/>
        <v>96034.085959050353</v>
      </c>
      <c r="S39" s="29">
        <f t="shared" si="18"/>
        <v>476768.13355861179</v>
      </c>
      <c r="T39" s="35">
        <f t="shared" si="19"/>
        <v>35.994464844254168</v>
      </c>
      <c r="U39" s="42">
        <v>0.91788799906018037</v>
      </c>
      <c r="V39" s="43">
        <f t="shared" si="31"/>
        <v>8.2112000939819629E-2</v>
      </c>
      <c r="W39" s="29">
        <f t="shared" si="27"/>
        <v>437619.74812777102</v>
      </c>
      <c r="X39" s="29">
        <f t="shared" si="20"/>
        <v>2741990.0465339487</v>
      </c>
      <c r="Y39" s="35">
        <f t="shared" si="28"/>
        <v>28.552258493959673</v>
      </c>
      <c r="Z39" s="36">
        <f t="shared" si="29"/>
        <v>7.4422063502944944</v>
      </c>
    </row>
    <row r="40" spans="1:26" s="2" customFormat="1">
      <c r="A40" s="2">
        <v>12</v>
      </c>
      <c r="B40" s="1" t="s">
        <v>55</v>
      </c>
      <c r="C40" s="1">
        <v>5</v>
      </c>
      <c r="D40" s="54">
        <v>68822</v>
      </c>
      <c r="E40" s="54">
        <v>271</v>
      </c>
      <c r="F40" s="3">
        <f t="shared" si="21"/>
        <v>3.9376943419255472E-3</v>
      </c>
      <c r="G40" s="2">
        <v>0.5</v>
      </c>
      <c r="H40" s="3">
        <f t="shared" si="22"/>
        <v>1.9496543140598135E-2</v>
      </c>
      <c r="I40" s="3">
        <f t="shared" si="23"/>
        <v>0.98050345685940188</v>
      </c>
      <c r="J40" s="5">
        <f t="shared" si="30"/>
        <v>94673.16746439437</v>
      </c>
      <c r="K40" s="5">
        <f t="shared" si="24"/>
        <v>1845.7994937266367</v>
      </c>
      <c r="L40" s="5">
        <f t="shared" si="25"/>
        <v>468751.33858765528</v>
      </c>
      <c r="M40" s="5">
        <f t="shared" si="16"/>
        <v>2979927.3973445087</v>
      </c>
      <c r="N40" s="33">
        <f t="shared" si="26"/>
        <v>31.475944844300571</v>
      </c>
      <c r="O40" s="4"/>
      <c r="Q40" s="27" t="s">
        <v>56</v>
      </c>
      <c r="R40" s="29">
        <f t="shared" si="17"/>
        <v>94673.16746439437</v>
      </c>
      <c r="S40" s="29">
        <f t="shared" si="18"/>
        <v>468751.33858765528</v>
      </c>
      <c r="T40" s="35">
        <f t="shared" si="19"/>
        <v>31.475944844300571</v>
      </c>
      <c r="U40" s="42">
        <v>0.89571782863194893</v>
      </c>
      <c r="V40" s="43">
        <f t="shared" si="31"/>
        <v>0.10428217136805107</v>
      </c>
      <c r="W40" s="29">
        <f t="shared" si="27"/>
        <v>419868.93116805406</v>
      </c>
      <c r="X40" s="29">
        <f t="shared" si="20"/>
        <v>2304370.2984061777</v>
      </c>
      <c r="Y40" s="35">
        <f t="shared" si="28"/>
        <v>24.340268315970608</v>
      </c>
      <c r="Z40" s="36">
        <f t="shared" si="29"/>
        <v>7.135676528329963</v>
      </c>
    </row>
    <row r="41" spans="1:26" s="2" customFormat="1">
      <c r="A41" s="2">
        <v>13</v>
      </c>
      <c r="B41" s="1" t="s">
        <v>57</v>
      </c>
      <c r="C41" s="1">
        <v>5</v>
      </c>
      <c r="D41" s="54">
        <v>59502</v>
      </c>
      <c r="E41" s="54">
        <v>355</v>
      </c>
      <c r="F41" s="3">
        <f t="shared" si="21"/>
        <v>5.9661860105542667E-3</v>
      </c>
      <c r="G41" s="2">
        <v>0.5</v>
      </c>
      <c r="H41" s="3">
        <f t="shared" si="22"/>
        <v>2.939252684655445E-2</v>
      </c>
      <c r="I41" s="3">
        <f t="shared" si="23"/>
        <v>0.97060747315344553</v>
      </c>
      <c r="J41" s="5">
        <f t="shared" si="30"/>
        <v>92827.367970667736</v>
      </c>
      <c r="K41" s="5">
        <f t="shared" si="24"/>
        <v>2728.4309051728401</v>
      </c>
      <c r="L41" s="5">
        <f t="shared" si="25"/>
        <v>457315.76259040652</v>
      </c>
      <c r="M41" s="5">
        <f t="shared" si="16"/>
        <v>2511176.0587568535</v>
      </c>
      <c r="N41" s="33">
        <f t="shared" si="26"/>
        <v>27.052108808582755</v>
      </c>
      <c r="O41" s="4"/>
      <c r="Q41" s="27" t="s">
        <v>58</v>
      </c>
      <c r="R41" s="29">
        <f t="shared" si="17"/>
        <v>92827.367970667736</v>
      </c>
      <c r="S41" s="29">
        <f t="shared" si="18"/>
        <v>457315.76259040652</v>
      </c>
      <c r="T41" s="35">
        <f t="shared" si="19"/>
        <v>27.052108808582755</v>
      </c>
      <c r="U41" s="42">
        <v>0.86473435856680392</v>
      </c>
      <c r="V41" s="43">
        <f t="shared" si="31"/>
        <v>0.13526564143319608</v>
      </c>
      <c r="W41" s="29">
        <f t="shared" si="27"/>
        <v>395456.65262610395</v>
      </c>
      <c r="X41" s="29">
        <f t="shared" si="20"/>
        <v>1884501.3672381237</v>
      </c>
      <c r="Y41" s="35">
        <f t="shared" si="28"/>
        <v>20.301139722431881</v>
      </c>
      <c r="Z41" s="36">
        <f t="shared" si="29"/>
        <v>6.7509690861508744</v>
      </c>
    </row>
    <row r="42" spans="1:26" s="2" customFormat="1">
      <c r="A42" s="2">
        <v>14</v>
      </c>
      <c r="B42" s="1" t="s">
        <v>59</v>
      </c>
      <c r="C42" s="1">
        <v>5</v>
      </c>
      <c r="D42" s="54">
        <v>47849</v>
      </c>
      <c r="E42" s="54">
        <v>426</v>
      </c>
      <c r="F42" s="3">
        <f t="shared" si="21"/>
        <v>8.9030073773746585E-3</v>
      </c>
      <c r="G42" s="2">
        <v>0.5</v>
      </c>
      <c r="H42" s="3">
        <f t="shared" si="22"/>
        <v>4.3545815104060193E-2</v>
      </c>
      <c r="I42" s="3">
        <f t="shared" si="23"/>
        <v>0.95645418489593981</v>
      </c>
      <c r="J42" s="5">
        <f t="shared" si="30"/>
        <v>90098.937065494887</v>
      </c>
      <c r="K42" s="5">
        <f t="shared" si="24"/>
        <v>3923.431654526396</v>
      </c>
      <c r="L42" s="5">
        <f t="shared" si="25"/>
        <v>440686.10619115841</v>
      </c>
      <c r="M42" s="5">
        <f t="shared" si="16"/>
        <v>2053860.296166447</v>
      </c>
      <c r="N42" s="33">
        <f t="shared" si="26"/>
        <v>22.795610725945092</v>
      </c>
      <c r="O42" s="4"/>
      <c r="Q42" s="27" t="s">
        <v>60</v>
      </c>
      <c r="R42" s="29">
        <f t="shared" si="17"/>
        <v>90098.937065494887</v>
      </c>
      <c r="S42" s="29">
        <f t="shared" si="18"/>
        <v>440686.10619115841</v>
      </c>
      <c r="T42" s="35">
        <f t="shared" si="19"/>
        <v>22.795610725945092</v>
      </c>
      <c r="U42" s="42">
        <v>0.81758889711164551</v>
      </c>
      <c r="V42" s="43">
        <f t="shared" si="31"/>
        <v>0.18241110288835449</v>
      </c>
      <c r="W42" s="29">
        <f t="shared" si="27"/>
        <v>360300.06753325468</v>
      </c>
      <c r="X42" s="29">
        <f t="shared" si="20"/>
        <v>1489044.7146120197</v>
      </c>
      <c r="Y42" s="35">
        <f t="shared" si="28"/>
        <v>16.526773379463961</v>
      </c>
      <c r="Z42" s="36">
        <f t="shared" si="29"/>
        <v>6.2688373464811313</v>
      </c>
    </row>
    <row r="43" spans="1:26" s="2" customFormat="1">
      <c r="A43" s="2">
        <v>15</v>
      </c>
      <c r="B43" s="1" t="s">
        <v>61</v>
      </c>
      <c r="C43" s="1">
        <v>5</v>
      </c>
      <c r="D43" s="54">
        <v>36807</v>
      </c>
      <c r="E43" s="54">
        <v>639</v>
      </c>
      <c r="F43" s="3">
        <f t="shared" si="21"/>
        <v>1.7360828103349907E-2</v>
      </c>
      <c r="G43" s="2">
        <v>0.5</v>
      </c>
      <c r="H43" s="3">
        <f t="shared" si="22"/>
        <v>8.319337577627621E-2</v>
      </c>
      <c r="I43" s="3">
        <f t="shared" si="23"/>
        <v>0.91680662422372383</v>
      </c>
      <c r="J43" s="5">
        <f t="shared" si="30"/>
        <v>86175.505410968486</v>
      </c>
      <c r="K43" s="5">
        <f t="shared" si="24"/>
        <v>7169.2312043652255</v>
      </c>
      <c r="L43" s="5">
        <f t="shared" si="25"/>
        <v>412954.4490439294</v>
      </c>
      <c r="M43" s="5">
        <f t="shared" si="16"/>
        <v>1613174.1899752885</v>
      </c>
      <c r="N43" s="33">
        <f t="shared" si="26"/>
        <v>18.719637120572806</v>
      </c>
      <c r="O43" s="4"/>
      <c r="Q43" s="27" t="s">
        <v>62</v>
      </c>
      <c r="R43" s="29">
        <f t="shared" si="17"/>
        <v>86175.505410968486</v>
      </c>
      <c r="S43" s="29">
        <f t="shared" si="18"/>
        <v>412954.4490439294</v>
      </c>
      <c r="T43" s="35">
        <f t="shared" si="19"/>
        <v>18.719637120572806</v>
      </c>
      <c r="U43" s="42">
        <v>0.77888026534586052</v>
      </c>
      <c r="V43" s="43">
        <f t="shared" si="31"/>
        <v>0.22111973465413948</v>
      </c>
      <c r="W43" s="29">
        <f t="shared" si="27"/>
        <v>321642.07084708934</v>
      </c>
      <c r="X43" s="29">
        <f t="shared" si="20"/>
        <v>1128744.6470787651</v>
      </c>
      <c r="Y43" s="35">
        <f t="shared" si="28"/>
        <v>13.098207451129118</v>
      </c>
      <c r="Z43" s="36">
        <f t="shared" si="29"/>
        <v>5.6214296694436872</v>
      </c>
    </row>
    <row r="44" spans="1:26" s="2" customFormat="1">
      <c r="A44" s="2">
        <v>16</v>
      </c>
      <c r="B44" s="1" t="s">
        <v>63</v>
      </c>
      <c r="C44" s="1">
        <v>5</v>
      </c>
      <c r="D44" s="54">
        <v>27093</v>
      </c>
      <c r="E44" s="54">
        <v>681</v>
      </c>
      <c r="F44" s="3">
        <f t="shared" si="21"/>
        <v>2.5135643893256562E-2</v>
      </c>
      <c r="G44" s="2">
        <v>0.5</v>
      </c>
      <c r="H44" s="3">
        <f t="shared" si="22"/>
        <v>0.11824764286086369</v>
      </c>
      <c r="I44" s="3">
        <f t="shared" si="23"/>
        <v>0.88175235713913636</v>
      </c>
      <c r="J44" s="5">
        <f t="shared" si="30"/>
        <v>79006.274206603266</v>
      </c>
      <c r="K44" s="5">
        <f t="shared" si="24"/>
        <v>9342.3056961498896</v>
      </c>
      <c r="L44" s="5">
        <f t="shared" si="25"/>
        <v>371675.60679264163</v>
      </c>
      <c r="M44" s="5">
        <f t="shared" si="16"/>
        <v>1200219.7409313591</v>
      </c>
      <c r="N44" s="33">
        <f t="shared" si="26"/>
        <v>15.191448438547503</v>
      </c>
      <c r="O44" s="4"/>
      <c r="Q44" s="27" t="s">
        <v>64</v>
      </c>
      <c r="R44" s="29">
        <f t="shared" si="17"/>
        <v>79006.274206603266</v>
      </c>
      <c r="S44" s="29">
        <f t="shared" si="18"/>
        <v>371675.60679264163</v>
      </c>
      <c r="T44" s="35">
        <f t="shared" si="19"/>
        <v>15.191448438547503</v>
      </c>
      <c r="U44" s="42">
        <v>0.71980976748499381</v>
      </c>
      <c r="V44" s="43">
        <f t="shared" si="31"/>
        <v>0.28019023251500619</v>
      </c>
      <c r="W44" s="29">
        <f t="shared" si="27"/>
        <v>267535.73210525536</v>
      </c>
      <c r="X44" s="29">
        <f t="shared" si="20"/>
        <v>807102.57623167569</v>
      </c>
      <c r="Y44" s="35">
        <f t="shared" si="28"/>
        <v>10.215676974224648</v>
      </c>
      <c r="Z44" s="36">
        <f t="shared" si="29"/>
        <v>4.9757714643228557</v>
      </c>
    </row>
    <row r="45" spans="1:26" s="2" customFormat="1">
      <c r="A45" s="2">
        <v>17</v>
      </c>
      <c r="B45" s="1" t="s">
        <v>65</v>
      </c>
      <c r="C45" s="1">
        <v>5</v>
      </c>
      <c r="D45" s="54">
        <v>17263</v>
      </c>
      <c r="E45" s="54">
        <v>797</v>
      </c>
      <c r="F45" s="3">
        <f t="shared" si="21"/>
        <v>4.6168105196084108E-2</v>
      </c>
      <c r="G45" s="2">
        <v>0.5</v>
      </c>
      <c r="H45" s="3">
        <f t="shared" si="22"/>
        <v>0.20695385733946142</v>
      </c>
      <c r="I45" s="3">
        <f t="shared" si="23"/>
        <v>0.79304614266053863</v>
      </c>
      <c r="J45" s="5">
        <f t="shared" si="30"/>
        <v>69663.968510453386</v>
      </c>
      <c r="K45" s="5">
        <f t="shared" si="24"/>
        <v>14417.227000813104</v>
      </c>
      <c r="L45" s="5">
        <f t="shared" si="25"/>
        <v>312276.77505023417</v>
      </c>
      <c r="M45" s="5">
        <f t="shared" si="16"/>
        <v>828544.13413871755</v>
      </c>
      <c r="N45" s="33">
        <f t="shared" si="26"/>
        <v>11.893438629101224</v>
      </c>
      <c r="O45" s="4"/>
      <c r="Q45" s="27" t="s">
        <v>66</v>
      </c>
      <c r="R45" s="29">
        <f t="shared" si="17"/>
        <v>69663.968510453386</v>
      </c>
      <c r="S45" s="29">
        <f t="shared" si="18"/>
        <v>312276.77505023417</v>
      </c>
      <c r="T45" s="35">
        <f t="shared" si="19"/>
        <v>11.893438629101224</v>
      </c>
      <c r="U45" s="42">
        <v>0.68480776711742686</v>
      </c>
      <c r="V45" s="43">
        <f t="shared" si="31"/>
        <v>0.31519223288257314</v>
      </c>
      <c r="W45" s="29">
        <f t="shared" si="27"/>
        <v>213849.56104478185</v>
      </c>
      <c r="X45" s="29">
        <f t="shared" si="20"/>
        <v>539566.84412642033</v>
      </c>
      <c r="Y45" s="35">
        <f t="shared" si="28"/>
        <v>7.7452785947079077</v>
      </c>
      <c r="Z45" s="36">
        <f t="shared" si="29"/>
        <v>4.1481600343933165</v>
      </c>
    </row>
    <row r="46" spans="1:26" s="2" customFormat="1">
      <c r="A46" s="2">
        <v>18</v>
      </c>
      <c r="B46" s="1" t="s">
        <v>67</v>
      </c>
      <c r="C46" s="1">
        <v>5</v>
      </c>
      <c r="D46" s="54">
        <v>10282</v>
      </c>
      <c r="E46" s="54">
        <v>735</v>
      </c>
      <c r="F46" s="3">
        <f t="shared" si="21"/>
        <v>7.1484147053102506E-2</v>
      </c>
      <c r="G46" s="2">
        <v>0.5</v>
      </c>
      <c r="H46" s="3">
        <f t="shared" si="22"/>
        <v>0.30323033128429389</v>
      </c>
      <c r="I46" s="3">
        <f t="shared" si="23"/>
        <v>0.69676966871570611</v>
      </c>
      <c r="J46" s="5">
        <f t="shared" si="30"/>
        <v>55246.741509640284</v>
      </c>
      <c r="K46" s="5">
        <f t="shared" si="24"/>
        <v>16752.487730345973</v>
      </c>
      <c r="L46" s="5">
        <f t="shared" si="25"/>
        <v>234352.48822233645</v>
      </c>
      <c r="M46" s="5">
        <f>L46+M47</f>
        <v>516267.35908848332</v>
      </c>
      <c r="N46" s="33">
        <f t="shared" si="26"/>
        <v>9.3447567219579319</v>
      </c>
      <c r="O46" s="4"/>
      <c r="Q46" s="27" t="s">
        <v>68</v>
      </c>
      <c r="R46" s="29">
        <f t="shared" si="17"/>
        <v>55246.741509640284</v>
      </c>
      <c r="S46" s="29">
        <f t="shared" si="18"/>
        <v>234352.48822233645</v>
      </c>
      <c r="T46" s="35">
        <f t="shared" si="19"/>
        <v>9.3447567219579319</v>
      </c>
      <c r="U46" s="42">
        <v>0.65629805890441617</v>
      </c>
      <c r="V46" s="43">
        <f t="shared" si="31"/>
        <v>0.34370194109558383</v>
      </c>
      <c r="W46" s="29">
        <f t="shared" si="27"/>
        <v>153805.08311973946</v>
      </c>
      <c r="X46" s="29">
        <f>X47+W46</f>
        <v>325717.28308163845</v>
      </c>
      <c r="Y46" s="35">
        <f t="shared" si="28"/>
        <v>5.895683151282368</v>
      </c>
      <c r="Z46" s="36">
        <f t="shared" si="29"/>
        <v>3.449073570675564</v>
      </c>
    </row>
    <row r="47" spans="1:26" s="2" customFormat="1">
      <c r="A47" s="12">
        <v>19</v>
      </c>
      <c r="B47" s="13" t="s">
        <v>69</v>
      </c>
      <c r="C47" s="12"/>
      <c r="D47" s="54">
        <v>7741</v>
      </c>
      <c r="E47" s="54">
        <v>1057</v>
      </c>
      <c r="F47" s="17">
        <f t="shared" si="21"/>
        <v>0.13654566593463377</v>
      </c>
      <c r="G47" s="12"/>
      <c r="H47" s="17">
        <v>1</v>
      </c>
      <c r="I47" s="17">
        <f t="shared" si="23"/>
        <v>0</v>
      </c>
      <c r="J47" s="21">
        <f t="shared" si="30"/>
        <v>38494.253779294311</v>
      </c>
      <c r="K47" s="21">
        <f t="shared" si="24"/>
        <v>38494.253779294311</v>
      </c>
      <c r="L47" s="21">
        <f>K47/F47</f>
        <v>281914.87086614687</v>
      </c>
      <c r="M47" s="21">
        <f>L47</f>
        <v>281914.87086614687</v>
      </c>
      <c r="N47" s="34">
        <f t="shared" si="26"/>
        <v>7.3235572374645219</v>
      </c>
      <c r="O47" s="4"/>
      <c r="Q47" s="30" t="s">
        <v>69</v>
      </c>
      <c r="R47" s="31">
        <f t="shared" si="17"/>
        <v>38494.253779294311</v>
      </c>
      <c r="S47" s="31">
        <f t="shared" si="18"/>
        <v>281914.87086614687</v>
      </c>
      <c r="T47" s="38">
        <f t="shared" si="19"/>
        <v>7.3235572374645219</v>
      </c>
      <c r="U47" s="44">
        <v>0.6098018151143324</v>
      </c>
      <c r="V47" s="45">
        <f t="shared" si="31"/>
        <v>0.3901981848856676</v>
      </c>
      <c r="W47" s="31">
        <f t="shared" si="27"/>
        <v>171912.19996189899</v>
      </c>
      <c r="X47" s="31">
        <f>W47</f>
        <v>171912.19996189899</v>
      </c>
      <c r="Y47" s="38">
        <f t="shared" si="28"/>
        <v>4.4659184964995715</v>
      </c>
      <c r="Z47" s="37">
        <f t="shared" si="29"/>
        <v>2.8576387409649504</v>
      </c>
    </row>
    <row r="48" spans="1:26" s="2" customFormat="1" ht="13.2">
      <c r="B48" s="2" t="s">
        <v>70</v>
      </c>
      <c r="D48" s="25">
        <f>SUM(D29:D47)</f>
        <v>790704</v>
      </c>
      <c r="E48" s="25">
        <f>SUM(E29:E47)</f>
        <v>5582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10613</v>
      </c>
      <c r="E54" s="51">
        <f>E4+E29</f>
        <v>47</v>
      </c>
      <c r="F54" s="3">
        <f>E54/D54</f>
        <v>4.4285310468293601E-3</v>
      </c>
      <c r="G54" s="2">
        <v>0.3</v>
      </c>
      <c r="H54" s="18">
        <f>C54*F54/(1+(1-G54)*C54*F54)</f>
        <v>4.4148451516546269E-3</v>
      </c>
      <c r="I54" s="18">
        <f>1-H54</f>
        <v>0.99558515484834542</v>
      </c>
      <c r="J54" s="19">
        <v>100000</v>
      </c>
      <c r="K54" s="20">
        <f>J54*H54</f>
        <v>441.48451516546271</v>
      </c>
      <c r="L54" s="20">
        <f>C54*(J55+G54*K54)</f>
        <v>99690.960839384177</v>
      </c>
      <c r="M54" s="5">
        <f t="shared" ref="M54:M70" si="32">L54+M55</f>
        <v>7457413.8016398307</v>
      </c>
      <c r="N54" s="32">
        <f>M54/J54</f>
        <v>74.574138016398308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99690.960839384177</v>
      </c>
      <c r="T54" s="35">
        <f t="shared" ref="T54:T72" si="35">N54</f>
        <v>74.574138016398308</v>
      </c>
      <c r="U54" s="42">
        <v>0.96170886472285344</v>
      </c>
      <c r="V54" s="43">
        <f>1-U54</f>
        <v>3.829113527714656E-2</v>
      </c>
      <c r="W54" s="29">
        <f>S54*U54</f>
        <v>95873.680771974599</v>
      </c>
      <c r="X54" s="29">
        <f t="shared" ref="X54:X70" si="36">X55+W54</f>
        <v>6631051.9685760718</v>
      </c>
      <c r="Y54" s="40">
        <f>X54/R54</f>
        <v>66.310519685760724</v>
      </c>
      <c r="Z54" s="36">
        <f>T54-Y54</f>
        <v>8.2636183306375841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54072</v>
      </c>
      <c r="E55" s="51">
        <f t="shared" si="37"/>
        <v>22</v>
      </c>
      <c r="F55" s="3">
        <f t="shared" ref="F55:F72" si="38">E55/D55</f>
        <v>4.0686492084627906E-4</v>
      </c>
      <c r="G55" s="2">
        <v>0.4</v>
      </c>
      <c r="H55" s="3">
        <f t="shared" ref="H55:H71" si="39">C55*F55/(1+(1-G55)*C55*F55)</f>
        <v>1.6258720586496396E-3</v>
      </c>
      <c r="I55" s="3">
        <f t="shared" ref="I55:I72" si="40">1-H55</f>
        <v>0.99837412794135039</v>
      </c>
      <c r="J55" s="5">
        <f>I54*J54</f>
        <v>99558.515484834541</v>
      </c>
      <c r="K55" s="5">
        <f t="shared" ref="K55:K72" si="41">J55*H55</f>
        <v>161.86940852742995</v>
      </c>
      <c r="L55" s="5">
        <f t="shared" ref="L55:L71" si="42">C55*(J56+G55*K55)</f>
        <v>397845.5753588723</v>
      </c>
      <c r="M55" s="5">
        <f t="shared" si="32"/>
        <v>7357722.8408004465</v>
      </c>
      <c r="N55" s="33">
        <f t="shared" ref="N55:N72" si="43">M55/J55</f>
        <v>73.903500920734672</v>
      </c>
      <c r="O55" s="4"/>
      <c r="Q55" s="27" t="s">
        <v>36</v>
      </c>
      <c r="R55" s="29">
        <f t="shared" si="33"/>
        <v>99558.515484834541</v>
      </c>
      <c r="S55" s="29">
        <f t="shared" si="34"/>
        <v>397845.5753588723</v>
      </c>
      <c r="T55" s="35">
        <f t="shared" si="35"/>
        <v>73.903500920734672</v>
      </c>
      <c r="U55" s="42">
        <v>0.96170886472285344</v>
      </c>
      <c r="V55" s="43">
        <f>1-U55</f>
        <v>3.829113527714656E-2</v>
      </c>
      <c r="W55" s="29">
        <f t="shared" ref="W55:W72" si="44">S55*U55</f>
        <v>382611.6166133915</v>
      </c>
      <c r="X55" s="29">
        <f t="shared" si="36"/>
        <v>6535178.2878040969</v>
      </c>
      <c r="Y55" s="35">
        <f t="shared" ref="Y55:Y72" si="45">X55/R55</f>
        <v>65.641580290533582</v>
      </c>
      <c r="Z55" s="36">
        <f t="shared" ref="Z55:Z72" si="46">T55-Y55</f>
        <v>8.2619206302010895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85385</v>
      </c>
      <c r="E56" s="51">
        <f t="shared" si="37"/>
        <v>24</v>
      </c>
      <c r="F56" s="3">
        <f t="shared" si="38"/>
        <v>2.8107981495578851E-4</v>
      </c>
      <c r="G56" s="2">
        <v>0.5</v>
      </c>
      <c r="H56" s="3">
        <f t="shared" si="39"/>
        <v>1.4044121949792264E-3</v>
      </c>
      <c r="I56" s="3">
        <f t="shared" si="40"/>
        <v>0.99859558780502078</v>
      </c>
      <c r="J56" s="5">
        <f t="shared" ref="J56:J72" si="47">I55*J55</f>
        <v>99396.646076307108</v>
      </c>
      <c r="K56" s="5">
        <f t="shared" si="41"/>
        <v>139.59386188959976</v>
      </c>
      <c r="L56" s="5">
        <f t="shared" si="42"/>
        <v>496634.24572681147</v>
      </c>
      <c r="M56" s="5">
        <f t="shared" si="32"/>
        <v>6959877.2654415742</v>
      </c>
      <c r="N56" s="33">
        <f t="shared" si="43"/>
        <v>70.021248605294545</v>
      </c>
      <c r="O56" s="4"/>
      <c r="Q56" s="27" t="s">
        <v>38</v>
      </c>
      <c r="R56" s="29">
        <f t="shared" si="33"/>
        <v>99396.646076307108</v>
      </c>
      <c r="S56" s="29">
        <f t="shared" si="34"/>
        <v>496634.24572681147</v>
      </c>
      <c r="T56" s="35">
        <f t="shared" si="35"/>
        <v>70.021248605294545</v>
      </c>
      <c r="U56" s="42">
        <v>0.96170886472285344</v>
      </c>
      <c r="V56" s="43">
        <f>1-U56</f>
        <v>3.829113527714656E-2</v>
      </c>
      <c r="W56" s="29">
        <f t="shared" si="44"/>
        <v>477617.5566404225</v>
      </c>
      <c r="X56" s="29">
        <f t="shared" si="36"/>
        <v>6152566.6711907052</v>
      </c>
      <c r="Y56" s="35">
        <f t="shared" si="45"/>
        <v>61.899137587271916</v>
      </c>
      <c r="Z56" s="36">
        <f t="shared" si="46"/>
        <v>8.122111018022629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94606</v>
      </c>
      <c r="E57" s="51">
        <f t="shared" si="37"/>
        <v>46</v>
      </c>
      <c r="F57" s="3">
        <f t="shared" si="38"/>
        <v>4.8622708919096038E-4</v>
      </c>
      <c r="G57" s="2">
        <v>0.5</v>
      </c>
      <c r="H57" s="3">
        <f t="shared" si="39"/>
        <v>2.428183824072803E-3</v>
      </c>
      <c r="I57" s="3">
        <f t="shared" si="40"/>
        <v>0.99757181617592716</v>
      </c>
      <c r="J57" s="5">
        <f t="shared" si="47"/>
        <v>99257.052214417505</v>
      </c>
      <c r="K57" s="5">
        <f t="shared" si="41"/>
        <v>241.01436861219818</v>
      </c>
      <c r="L57" s="5">
        <f t="shared" si="42"/>
        <v>495682.725150557</v>
      </c>
      <c r="M57" s="5">
        <f t="shared" si="32"/>
        <v>6463243.0197147625</v>
      </c>
      <c r="N57" s="33">
        <f t="shared" si="43"/>
        <v>65.11620963468377</v>
      </c>
      <c r="O57" s="4"/>
      <c r="Q57" s="27" t="s">
        <v>40</v>
      </c>
      <c r="R57" s="29">
        <f t="shared" si="33"/>
        <v>99257.052214417505</v>
      </c>
      <c r="S57" s="29">
        <f t="shared" si="34"/>
        <v>495682.725150557</v>
      </c>
      <c r="T57" s="35">
        <f t="shared" si="35"/>
        <v>65.11620963468377</v>
      </c>
      <c r="U57" s="42">
        <v>0.96170886472285344</v>
      </c>
      <c r="V57" s="43">
        <f>1-U57</f>
        <v>3.829113527714656E-2</v>
      </c>
      <c r="W57" s="29">
        <f t="shared" si="44"/>
        <v>476702.47086727235</v>
      </c>
      <c r="X57" s="29">
        <f t="shared" si="36"/>
        <v>5674949.1145502822</v>
      </c>
      <c r="Y57" s="35">
        <f t="shared" si="45"/>
        <v>57.174266089336591</v>
      </c>
      <c r="Z57" s="36">
        <f t="shared" si="46"/>
        <v>7.9419435453471792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97113</v>
      </c>
      <c r="E58" s="51">
        <f t="shared" si="37"/>
        <v>97</v>
      </c>
      <c r="F58" s="3">
        <f t="shared" si="38"/>
        <v>9.9883640707217362E-4</v>
      </c>
      <c r="G58" s="2">
        <v>0.5</v>
      </c>
      <c r="H58" s="3">
        <f t="shared" si="39"/>
        <v>4.981742171731438E-3</v>
      </c>
      <c r="I58" s="3">
        <f t="shared" si="40"/>
        <v>0.99501825782826858</v>
      </c>
      <c r="J58" s="5">
        <f t="shared" si="47"/>
        <v>99016.037845805302</v>
      </c>
      <c r="K58" s="5">
        <f t="shared" si="41"/>
        <v>493.27237141420437</v>
      </c>
      <c r="L58" s="5">
        <f t="shared" si="42"/>
        <v>493847.00830049103</v>
      </c>
      <c r="M58" s="5">
        <f t="shared" si="32"/>
        <v>5967560.2945642052</v>
      </c>
      <c r="N58" s="33">
        <f t="shared" si="43"/>
        <v>60.268623390660281</v>
      </c>
      <c r="O58" s="4"/>
      <c r="Q58" s="27" t="s">
        <v>42</v>
      </c>
      <c r="R58" s="29">
        <f t="shared" si="33"/>
        <v>99016.037845805302</v>
      </c>
      <c r="S58" s="29">
        <f t="shared" si="34"/>
        <v>493847.00830049103</v>
      </c>
      <c r="T58" s="35">
        <f t="shared" si="35"/>
        <v>60.268623390660281</v>
      </c>
      <c r="U58" s="42">
        <v>0.96170886472285344</v>
      </c>
      <c r="V58" s="43">
        <f>1-U58</f>
        <v>3.829113527714656E-2</v>
      </c>
      <c r="W58" s="29">
        <f t="shared" si="44"/>
        <v>474937.0456994428</v>
      </c>
      <c r="X58" s="29">
        <f t="shared" si="36"/>
        <v>5198246.6436830098</v>
      </c>
      <c r="Y58" s="35">
        <f t="shared" si="45"/>
        <v>52.499037093143265</v>
      </c>
      <c r="Z58" s="36">
        <f t="shared" si="46"/>
        <v>7.7695862975170158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101507</v>
      </c>
      <c r="E59" s="51">
        <f t="shared" si="37"/>
        <v>144</v>
      </c>
      <c r="F59" s="3">
        <f t="shared" si="38"/>
        <v>1.4186213758657039E-3</v>
      </c>
      <c r="G59" s="2">
        <v>0.5</v>
      </c>
      <c r="H59" s="3">
        <f t="shared" si="39"/>
        <v>7.0680396988229751E-3</v>
      </c>
      <c r="I59" s="3">
        <f t="shared" si="40"/>
        <v>0.99293196030117703</v>
      </c>
      <c r="J59" s="5">
        <f t="shared" si="47"/>
        <v>98522.765474391097</v>
      </c>
      <c r="K59" s="5">
        <f t="shared" si="41"/>
        <v>696.36281761082182</v>
      </c>
      <c r="L59" s="5">
        <f t="shared" si="42"/>
        <v>490872.92032792844</v>
      </c>
      <c r="M59" s="5">
        <f t="shared" si="32"/>
        <v>5473713.2862637145</v>
      </c>
      <c r="N59" s="33">
        <f t="shared" si="43"/>
        <v>55.557852643574954</v>
      </c>
      <c r="O59" s="4"/>
      <c r="Q59" s="27" t="s">
        <v>44</v>
      </c>
      <c r="R59" s="29">
        <f t="shared" si="33"/>
        <v>98522.765474391097</v>
      </c>
      <c r="S59" s="29">
        <f t="shared" si="34"/>
        <v>490872.92032792844</v>
      </c>
      <c r="T59" s="35">
        <f t="shared" si="35"/>
        <v>55.557852643574954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472755.62997710775</v>
      </c>
      <c r="X59" s="29">
        <f t="shared" si="36"/>
        <v>4723309.597983567</v>
      </c>
      <c r="Y59" s="35">
        <f t="shared" si="45"/>
        <v>47.941301436684611</v>
      </c>
      <c r="Z59" s="36">
        <f t="shared" si="46"/>
        <v>7.6165512068903425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117535</v>
      </c>
      <c r="E60" s="51">
        <f t="shared" si="37"/>
        <v>198</v>
      </c>
      <c r="F60" s="3">
        <f t="shared" si="38"/>
        <v>1.6846045858680393E-3</v>
      </c>
      <c r="G60" s="2">
        <v>0.5</v>
      </c>
      <c r="H60" s="3">
        <f t="shared" si="39"/>
        <v>8.3876980428704579E-3</v>
      </c>
      <c r="I60" s="3">
        <f t="shared" si="40"/>
        <v>0.99161230195712957</v>
      </c>
      <c r="J60" s="5">
        <f t="shared" si="47"/>
        <v>97826.402656780279</v>
      </c>
      <c r="K60" s="5">
        <f t="shared" si="41"/>
        <v>820.53832610533334</v>
      </c>
      <c r="L60" s="5">
        <f t="shared" si="42"/>
        <v>487080.66746863804</v>
      </c>
      <c r="M60" s="5">
        <f t="shared" si="32"/>
        <v>4982840.3659357857</v>
      </c>
      <c r="N60" s="33">
        <f t="shared" si="43"/>
        <v>50.935537141418422</v>
      </c>
      <c r="O60" s="4"/>
      <c r="Q60" s="27" t="s">
        <v>46</v>
      </c>
      <c r="R60" s="29">
        <f t="shared" si="33"/>
        <v>97826.402656780279</v>
      </c>
      <c r="S60" s="29">
        <f t="shared" si="34"/>
        <v>487080.66746863804</v>
      </c>
      <c r="T60" s="35">
        <f t="shared" si="35"/>
        <v>50.935537141418422</v>
      </c>
      <c r="U60" s="42">
        <v>0.95736753435116873</v>
      </c>
      <c r="V60" s="43">
        <f t="shared" si="48"/>
        <v>4.2632465648831275E-2</v>
      </c>
      <c r="W60" s="29">
        <f t="shared" si="44"/>
        <v>466315.2176445715</v>
      </c>
      <c r="X60" s="29">
        <f t="shared" si="36"/>
        <v>4250553.9680064591</v>
      </c>
      <c r="Y60" s="35">
        <f t="shared" si="45"/>
        <v>43.449967008593219</v>
      </c>
      <c r="Z60" s="36">
        <f t="shared" si="46"/>
        <v>7.4855701328252024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113093</v>
      </c>
      <c r="E61" s="51">
        <f t="shared" si="37"/>
        <v>242</v>
      </c>
      <c r="F61" s="3">
        <f t="shared" si="38"/>
        <v>2.1398318198296976E-3</v>
      </c>
      <c r="G61" s="2">
        <v>0.5</v>
      </c>
      <c r="H61" s="3">
        <f t="shared" si="39"/>
        <v>1.0642227655719538E-2</v>
      </c>
      <c r="I61" s="3">
        <f t="shared" si="40"/>
        <v>0.98935777234428046</v>
      </c>
      <c r="J61" s="5">
        <f t="shared" si="47"/>
        <v>97005.864330674944</v>
      </c>
      <c r="K61" s="5">
        <f t="shared" si="41"/>
        <v>1032.3584921468864</v>
      </c>
      <c r="L61" s="5">
        <f t="shared" si="42"/>
        <v>482448.42542300752</v>
      </c>
      <c r="M61" s="5">
        <f t="shared" si="32"/>
        <v>4495759.6984671475</v>
      </c>
      <c r="N61" s="33">
        <f t="shared" si="43"/>
        <v>46.345236233780042</v>
      </c>
      <c r="O61" s="4"/>
      <c r="Q61" s="27" t="s">
        <v>48</v>
      </c>
      <c r="R61" s="29">
        <f t="shared" si="33"/>
        <v>97005.864330674944</v>
      </c>
      <c r="S61" s="29">
        <f t="shared" si="34"/>
        <v>482448.42542300752</v>
      </c>
      <c r="T61" s="35">
        <f t="shared" si="35"/>
        <v>46.345236233780042</v>
      </c>
      <c r="U61" s="42">
        <v>0.95681081085376496</v>
      </c>
      <c r="V61" s="43">
        <f t="shared" si="48"/>
        <v>4.3189189146235041E-2</v>
      </c>
      <c r="W61" s="29">
        <f t="shared" si="44"/>
        <v>461611.86912410997</v>
      </c>
      <c r="X61" s="29">
        <f t="shared" si="36"/>
        <v>3784238.7503618877</v>
      </c>
      <c r="Y61" s="35">
        <f t="shared" si="45"/>
        <v>39.010412169125381</v>
      </c>
      <c r="Z61" s="36">
        <f t="shared" si="46"/>
        <v>7.3348240646546614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111256</v>
      </c>
      <c r="E62" s="51">
        <f t="shared" si="37"/>
        <v>342</v>
      </c>
      <c r="F62" s="3">
        <f t="shared" si="38"/>
        <v>3.0739915150643561E-3</v>
      </c>
      <c r="G62" s="2">
        <v>0.5</v>
      </c>
      <c r="H62" s="3">
        <f t="shared" si="39"/>
        <v>1.5252740587453505E-2</v>
      </c>
      <c r="I62" s="3">
        <f t="shared" si="40"/>
        <v>0.98474725941254648</v>
      </c>
      <c r="J62" s="5">
        <f t="shared" si="47"/>
        <v>95973.505838528057</v>
      </c>
      <c r="K62" s="5">
        <f t="shared" si="41"/>
        <v>1463.8589878235227</v>
      </c>
      <c r="L62" s="5">
        <f t="shared" si="42"/>
        <v>476207.88172308152</v>
      </c>
      <c r="M62" s="5">
        <f t="shared" si="32"/>
        <v>4013311.2730441401</v>
      </c>
      <c r="N62" s="33">
        <f t="shared" si="43"/>
        <v>41.816866415158273</v>
      </c>
      <c r="O62" s="4"/>
      <c r="Q62" s="27" t="s">
        <v>50</v>
      </c>
      <c r="R62" s="29">
        <f t="shared" si="33"/>
        <v>95973.505838528057</v>
      </c>
      <c r="S62" s="29">
        <f t="shared" si="34"/>
        <v>476207.88172308152</v>
      </c>
      <c r="T62" s="35">
        <f t="shared" si="35"/>
        <v>41.816866415158273</v>
      </c>
      <c r="U62" s="42">
        <v>0.94800928093814252</v>
      </c>
      <c r="V62" s="43">
        <f t="shared" si="48"/>
        <v>5.1990719061857482E-2</v>
      </c>
      <c r="W62" s="29">
        <f t="shared" si="44"/>
        <v>451449.49152937456</v>
      </c>
      <c r="X62" s="29">
        <f t="shared" si="36"/>
        <v>3322626.8812377779</v>
      </c>
      <c r="Y62" s="35">
        <f t="shared" si="45"/>
        <v>34.620251205869017</v>
      </c>
      <c r="Z62" s="36">
        <f t="shared" si="46"/>
        <v>7.1966152092892557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124280</v>
      </c>
      <c r="E63" s="51">
        <f t="shared" si="37"/>
        <v>591</v>
      </c>
      <c r="F63" s="3">
        <f t="shared" si="38"/>
        <v>4.7553910524621825E-3</v>
      </c>
      <c r="G63" s="2">
        <v>0.5</v>
      </c>
      <c r="H63" s="3">
        <f t="shared" si="39"/>
        <v>2.3497604516629227E-2</v>
      </c>
      <c r="I63" s="3">
        <f t="shared" si="40"/>
        <v>0.97650239548337081</v>
      </c>
      <c r="J63" s="5">
        <f t="shared" si="47"/>
        <v>94509.646850704536</v>
      </c>
      <c r="K63" s="5">
        <f t="shared" si="41"/>
        <v>2220.7503047041482</v>
      </c>
      <c r="L63" s="5">
        <f t="shared" si="42"/>
        <v>466996.35849176237</v>
      </c>
      <c r="M63" s="5">
        <f t="shared" si="32"/>
        <v>3537103.3913210584</v>
      </c>
      <c r="N63" s="33">
        <f t="shared" si="43"/>
        <v>37.425844971239471</v>
      </c>
      <c r="O63" s="4"/>
      <c r="Q63" s="27" t="s">
        <v>52</v>
      </c>
      <c r="R63" s="29">
        <f t="shared" si="33"/>
        <v>94509.646850704536</v>
      </c>
      <c r="S63" s="29">
        <f t="shared" si="34"/>
        <v>466996.35849176237</v>
      </c>
      <c r="T63" s="35">
        <f t="shared" si="35"/>
        <v>37.425844971239471</v>
      </c>
      <c r="U63" s="42">
        <v>0.94216194080535964</v>
      </c>
      <c r="V63" s="43">
        <f t="shared" si="48"/>
        <v>5.7838059194640357E-2</v>
      </c>
      <c r="W63" s="29">
        <f t="shared" si="44"/>
        <v>439986.19546563434</v>
      </c>
      <c r="X63" s="29">
        <f t="shared" si="36"/>
        <v>2871177.3897084035</v>
      </c>
      <c r="Y63" s="35">
        <f t="shared" si="45"/>
        <v>30.379728264607305</v>
      </c>
      <c r="Z63" s="36">
        <f t="shared" si="46"/>
        <v>7.0461167066321657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134835</v>
      </c>
      <c r="E64" s="51">
        <f t="shared" si="37"/>
        <v>766</v>
      </c>
      <c r="F64" s="3">
        <f t="shared" si="38"/>
        <v>5.6810175399562429E-3</v>
      </c>
      <c r="G64" s="2">
        <v>0.5</v>
      </c>
      <c r="H64" s="3">
        <f t="shared" si="39"/>
        <v>2.8007312614259601E-2</v>
      </c>
      <c r="I64" s="3">
        <f t="shared" si="40"/>
        <v>0.97199268738574041</v>
      </c>
      <c r="J64" s="5">
        <f t="shared" si="47"/>
        <v>92288.896546000396</v>
      </c>
      <c r="K64" s="5">
        <f t="shared" si="41"/>
        <v>2584.763976388896</v>
      </c>
      <c r="L64" s="5">
        <f t="shared" si="42"/>
        <v>454982.57278902974</v>
      </c>
      <c r="M64" s="5">
        <f t="shared" si="32"/>
        <v>3070107.0328292958</v>
      </c>
      <c r="N64" s="33">
        <f t="shared" si="43"/>
        <v>33.266266557852212</v>
      </c>
      <c r="O64" s="4"/>
      <c r="Q64" s="27" t="s">
        <v>54</v>
      </c>
      <c r="R64" s="29">
        <f t="shared" si="33"/>
        <v>92288.896546000396</v>
      </c>
      <c r="S64" s="29">
        <f t="shared" si="34"/>
        <v>454982.57278902974</v>
      </c>
      <c r="T64" s="35">
        <f t="shared" si="35"/>
        <v>33.266266557852212</v>
      </c>
      <c r="U64" s="42">
        <v>0.92489605986448908</v>
      </c>
      <c r="V64" s="43">
        <f t="shared" si="48"/>
        <v>7.5103940135510916E-2</v>
      </c>
      <c r="W64" s="29">
        <f t="shared" si="44"/>
        <v>420811.58887958172</v>
      </c>
      <c r="X64" s="29">
        <f t="shared" si="36"/>
        <v>2431191.1942427694</v>
      </c>
      <c r="Y64" s="35">
        <f t="shared" si="45"/>
        <v>26.343268640458483</v>
      </c>
      <c r="Z64" s="36">
        <f t="shared" si="46"/>
        <v>6.9229979173937295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133470</v>
      </c>
      <c r="E65" s="51">
        <f t="shared" si="37"/>
        <v>951</v>
      </c>
      <c r="F65" s="3">
        <f t="shared" si="38"/>
        <v>7.1251966734097553E-3</v>
      </c>
      <c r="G65" s="2">
        <v>0.5</v>
      </c>
      <c r="H65" s="3">
        <f t="shared" si="39"/>
        <v>3.5002484403467128E-2</v>
      </c>
      <c r="I65" s="3">
        <f t="shared" si="40"/>
        <v>0.96499751559653291</v>
      </c>
      <c r="J65" s="5">
        <f t="shared" si="47"/>
        <v>89704.132569611495</v>
      </c>
      <c r="K65" s="5">
        <f t="shared" si="41"/>
        <v>3139.8675011943742</v>
      </c>
      <c r="L65" s="5">
        <f t="shared" si="42"/>
        <v>440670.99409507157</v>
      </c>
      <c r="M65" s="5">
        <f t="shared" si="32"/>
        <v>2615124.4600402662</v>
      </c>
      <c r="N65" s="33">
        <f t="shared" si="43"/>
        <v>29.152775743201104</v>
      </c>
      <c r="O65" s="4"/>
      <c r="Q65" s="27" t="s">
        <v>56</v>
      </c>
      <c r="R65" s="29">
        <f t="shared" si="33"/>
        <v>89704.132569611495</v>
      </c>
      <c r="S65" s="29">
        <f t="shared" si="34"/>
        <v>440670.99409507157</v>
      </c>
      <c r="T65" s="35">
        <f t="shared" si="35"/>
        <v>29.152775743201104</v>
      </c>
      <c r="U65" s="42">
        <v>0.89970667843387275</v>
      </c>
      <c r="V65" s="43">
        <f t="shared" si="48"/>
        <v>0.10029332156612725</v>
      </c>
      <c r="W65" s="29">
        <f t="shared" si="44"/>
        <v>396474.6363794296</v>
      </c>
      <c r="X65" s="29">
        <f t="shared" si="36"/>
        <v>2010379.6053631876</v>
      </c>
      <c r="Y65" s="35">
        <f t="shared" si="45"/>
        <v>22.411226191871467</v>
      </c>
      <c r="Z65" s="36">
        <f t="shared" si="46"/>
        <v>6.7415495513296371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114983</v>
      </c>
      <c r="E66" s="51">
        <f t="shared" si="37"/>
        <v>1086</v>
      </c>
      <c r="F66" s="3">
        <f t="shared" si="38"/>
        <v>9.4448744597027384E-3</v>
      </c>
      <c r="G66" s="2">
        <v>0.5</v>
      </c>
      <c r="H66" s="3">
        <f t="shared" si="39"/>
        <v>4.613502353480943E-2</v>
      </c>
      <c r="I66" s="3">
        <f t="shared" si="40"/>
        <v>0.95386497646519053</v>
      </c>
      <c r="J66" s="5">
        <f t="shared" si="47"/>
        <v>86564.265068417124</v>
      </c>
      <c r="K66" s="5">
        <f t="shared" si="41"/>
        <v>3993.6444062049059</v>
      </c>
      <c r="L66" s="5">
        <f t="shared" si="42"/>
        <v>422837.2143265733</v>
      </c>
      <c r="M66" s="5">
        <f t="shared" si="32"/>
        <v>2174453.4659451945</v>
      </c>
      <c r="N66" s="33">
        <f t="shared" si="43"/>
        <v>25.119527835494111</v>
      </c>
      <c r="O66" s="4"/>
      <c r="Q66" s="27" t="s">
        <v>58</v>
      </c>
      <c r="R66" s="29">
        <f t="shared" si="33"/>
        <v>86564.265068417124</v>
      </c>
      <c r="S66" s="29">
        <f t="shared" si="34"/>
        <v>422837.2143265733</v>
      </c>
      <c r="T66" s="35">
        <f t="shared" si="35"/>
        <v>25.119527835494111</v>
      </c>
      <c r="U66" s="42">
        <v>0.86438699185239576</v>
      </c>
      <c r="V66" s="43">
        <f t="shared" si="48"/>
        <v>0.13561300814760424</v>
      </c>
      <c r="W66" s="29">
        <f t="shared" si="44"/>
        <v>365494.98773499345</v>
      </c>
      <c r="X66" s="29">
        <f t="shared" si="36"/>
        <v>1613904.968983758</v>
      </c>
      <c r="Y66" s="35">
        <f t="shared" si="45"/>
        <v>18.64400936931872</v>
      </c>
      <c r="Z66" s="36">
        <f t="shared" si="46"/>
        <v>6.4755184661753908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91216</v>
      </c>
      <c r="E67" s="51">
        <f t="shared" si="37"/>
        <v>1231</v>
      </c>
      <c r="F67" s="3">
        <f t="shared" si="38"/>
        <v>1.3495439396597088E-2</v>
      </c>
      <c r="G67" s="2">
        <v>0.5</v>
      </c>
      <c r="H67" s="3">
        <f t="shared" si="39"/>
        <v>6.5274912904919227E-2</v>
      </c>
      <c r="I67" s="3">
        <f t="shared" si="40"/>
        <v>0.93472508709508073</v>
      </c>
      <c r="J67" s="5">
        <f t="shared" si="47"/>
        <v>82570.620662212212</v>
      </c>
      <c r="K67" s="5">
        <f t="shared" si="41"/>
        <v>5389.790072231026</v>
      </c>
      <c r="L67" s="5">
        <f t="shared" si="42"/>
        <v>399378.6281304835</v>
      </c>
      <c r="M67" s="5">
        <f t="shared" si="32"/>
        <v>1751616.2516186214</v>
      </c>
      <c r="N67" s="33">
        <f t="shared" si="43"/>
        <v>21.213553169041816</v>
      </c>
      <c r="O67" s="4"/>
      <c r="Q67" s="27" t="s">
        <v>60</v>
      </c>
      <c r="R67" s="29">
        <f t="shared" si="33"/>
        <v>82570.620662212212</v>
      </c>
      <c r="S67" s="29">
        <f t="shared" si="34"/>
        <v>399378.6281304835</v>
      </c>
      <c r="T67" s="35">
        <f t="shared" si="35"/>
        <v>21.213553169041816</v>
      </c>
      <c r="U67" s="42">
        <v>0.82345390469096191</v>
      </c>
      <c r="V67" s="43">
        <f t="shared" si="48"/>
        <v>0.17654609530903809</v>
      </c>
      <c r="W67" s="29">
        <f t="shared" si="44"/>
        <v>328869.89078416629</v>
      </c>
      <c r="X67" s="29">
        <f t="shared" si="36"/>
        <v>1248409.9812487646</v>
      </c>
      <c r="Y67" s="35">
        <f t="shared" si="45"/>
        <v>15.119299954833565</v>
      </c>
      <c r="Z67" s="36">
        <f t="shared" si="46"/>
        <v>6.0942532142082513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68656</v>
      </c>
      <c r="E68" s="51">
        <f t="shared" si="37"/>
        <v>1492</v>
      </c>
      <c r="F68" s="3">
        <f t="shared" si="38"/>
        <v>2.1731531111628993E-2</v>
      </c>
      <c r="G68" s="2">
        <v>0.5</v>
      </c>
      <c r="H68" s="3">
        <f t="shared" si="39"/>
        <v>0.10305860249219463</v>
      </c>
      <c r="I68" s="3">
        <f t="shared" si="40"/>
        <v>0.89694139750780533</v>
      </c>
      <c r="J68" s="5">
        <f t="shared" si="47"/>
        <v>77180.830589981182</v>
      </c>
      <c r="K68" s="5">
        <f t="shared" si="41"/>
        <v>7954.1485397902861</v>
      </c>
      <c r="L68" s="5">
        <f t="shared" si="42"/>
        <v>366018.78160043014</v>
      </c>
      <c r="M68" s="5">
        <f t="shared" si="32"/>
        <v>1352237.623488138</v>
      </c>
      <c r="N68" s="33">
        <f t="shared" si="43"/>
        <v>17.520381850667352</v>
      </c>
      <c r="O68" s="4"/>
      <c r="Q68" s="27" t="s">
        <v>62</v>
      </c>
      <c r="R68" s="29">
        <f t="shared" si="33"/>
        <v>77180.830589981182</v>
      </c>
      <c r="S68" s="29">
        <f t="shared" si="34"/>
        <v>366018.78160043014</v>
      </c>
      <c r="T68" s="35">
        <f t="shared" si="35"/>
        <v>17.520381850667352</v>
      </c>
      <c r="U68" s="42">
        <v>0.7557222850963411</v>
      </c>
      <c r="V68" s="43">
        <f t="shared" si="48"/>
        <v>0.2442777149036589</v>
      </c>
      <c r="W68" s="29">
        <f t="shared" si="44"/>
        <v>276608.55001925566</v>
      </c>
      <c r="X68" s="29">
        <f t="shared" si="36"/>
        <v>919540.09046459827</v>
      </c>
      <c r="Y68" s="35">
        <f t="shared" si="45"/>
        <v>11.914099439400999</v>
      </c>
      <c r="Z68" s="36">
        <f t="shared" si="46"/>
        <v>5.6062824112663527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49533</v>
      </c>
      <c r="E69" s="51">
        <f t="shared" si="37"/>
        <v>1612</v>
      </c>
      <c r="F69" s="3">
        <f t="shared" si="38"/>
        <v>3.2543960591928614E-2</v>
      </c>
      <c r="G69" s="2">
        <v>0.5</v>
      </c>
      <c r="H69" s="3">
        <f t="shared" si="39"/>
        <v>0.15047700838265221</v>
      </c>
      <c r="I69" s="3">
        <f t="shared" si="40"/>
        <v>0.84952299161734779</v>
      </c>
      <c r="J69" s="5">
        <f t="shared" si="47"/>
        <v>69226.682050190895</v>
      </c>
      <c r="K69" s="5">
        <f t="shared" si="41"/>
        <v>10417.024015169774</v>
      </c>
      <c r="L69" s="5">
        <f t="shared" si="42"/>
        <v>320090.85021303006</v>
      </c>
      <c r="M69" s="5">
        <f t="shared" si="32"/>
        <v>986218.84188770782</v>
      </c>
      <c r="N69" s="33">
        <f t="shared" si="43"/>
        <v>14.246224326809092</v>
      </c>
      <c r="O69" s="4"/>
      <c r="Q69" s="27" t="s">
        <v>64</v>
      </c>
      <c r="R69" s="29">
        <f t="shared" si="33"/>
        <v>69226.682050190895</v>
      </c>
      <c r="S69" s="29">
        <f t="shared" si="34"/>
        <v>320090.85021303006</v>
      </c>
      <c r="T69" s="35">
        <f t="shared" si="35"/>
        <v>14.246224326809092</v>
      </c>
      <c r="U69" s="42">
        <v>0.69850988448397933</v>
      </c>
      <c r="V69" s="43">
        <f t="shared" si="48"/>
        <v>0.30149011551602067</v>
      </c>
      <c r="W69" s="29">
        <f t="shared" si="44"/>
        <v>223586.62280668237</v>
      </c>
      <c r="X69" s="29">
        <f t="shared" si="36"/>
        <v>642931.54044534254</v>
      </c>
      <c r="Y69" s="35">
        <f t="shared" si="45"/>
        <v>9.2873372145613278</v>
      </c>
      <c r="Z69" s="36">
        <f t="shared" si="46"/>
        <v>4.9588871122477638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30803</v>
      </c>
      <c r="E70" s="51">
        <f t="shared" si="37"/>
        <v>1627</v>
      </c>
      <c r="F70" s="3">
        <f t="shared" si="38"/>
        <v>5.2819530565204685E-2</v>
      </c>
      <c r="G70" s="2">
        <v>0.5</v>
      </c>
      <c r="H70" s="3">
        <f t="shared" si="39"/>
        <v>0.23329175090692705</v>
      </c>
      <c r="I70" s="3">
        <f t="shared" si="40"/>
        <v>0.766708249093073</v>
      </c>
      <c r="J70" s="5">
        <f t="shared" si="47"/>
        <v>58809.658035021122</v>
      </c>
      <c r="K70" s="5">
        <f t="shared" si="41"/>
        <v>13719.808093227708</v>
      </c>
      <c r="L70" s="5">
        <f t="shared" si="42"/>
        <v>259748.76994203634</v>
      </c>
      <c r="M70" s="5">
        <f t="shared" si="32"/>
        <v>666127.99167467782</v>
      </c>
      <c r="N70" s="33">
        <f t="shared" si="43"/>
        <v>11.32684688079633</v>
      </c>
      <c r="O70" s="4"/>
      <c r="Q70" s="27" t="s">
        <v>66</v>
      </c>
      <c r="R70" s="29">
        <f t="shared" si="33"/>
        <v>58809.658035021122</v>
      </c>
      <c r="S70" s="29">
        <f t="shared" si="34"/>
        <v>259748.76994203634</v>
      </c>
      <c r="T70" s="35">
        <f t="shared" si="35"/>
        <v>11.32684688079633</v>
      </c>
      <c r="U70" s="42">
        <v>0.67065690345363116</v>
      </c>
      <c r="V70" s="43">
        <f t="shared" si="48"/>
        <v>0.32934309654636884</v>
      </c>
      <c r="W70" s="29">
        <f t="shared" si="44"/>
        <v>174202.3057252157</v>
      </c>
      <c r="X70" s="29">
        <f t="shared" si="36"/>
        <v>419344.91763866018</v>
      </c>
      <c r="Y70" s="35">
        <f t="shared" si="45"/>
        <v>7.1305450779690043</v>
      </c>
      <c r="Z70" s="36">
        <f t="shared" si="46"/>
        <v>4.1963018028273256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17324</v>
      </c>
      <c r="E71" s="51">
        <f t="shared" si="49"/>
        <v>1415</v>
      </c>
      <c r="F71" s="3">
        <f t="shared" si="38"/>
        <v>8.1678596167166939E-2</v>
      </c>
      <c r="G71" s="2">
        <v>0.5</v>
      </c>
      <c r="H71" s="3">
        <f t="shared" si="39"/>
        <v>0.33914148071806915</v>
      </c>
      <c r="I71" s="3">
        <f t="shared" si="40"/>
        <v>0.66085851928193085</v>
      </c>
      <c r="J71" s="5">
        <f t="shared" si="47"/>
        <v>45089.849941793414</v>
      </c>
      <c r="K71" s="5">
        <f t="shared" si="41"/>
        <v>15291.838474615362</v>
      </c>
      <c r="L71" s="5">
        <f t="shared" si="42"/>
        <v>187219.65352242868</v>
      </c>
      <c r="M71" s="5">
        <f>L71+M72</f>
        <v>406379.22173264145</v>
      </c>
      <c r="N71" s="33">
        <f t="shared" si="43"/>
        <v>9.0126541174396735</v>
      </c>
      <c r="O71" s="4"/>
      <c r="Q71" s="27" t="s">
        <v>68</v>
      </c>
      <c r="R71" s="29">
        <f t="shared" si="33"/>
        <v>45089.849941793414</v>
      </c>
      <c r="S71" s="29">
        <f t="shared" si="34"/>
        <v>187219.65352242868</v>
      </c>
      <c r="T71" s="35">
        <f t="shared" si="35"/>
        <v>9.0126541174396735</v>
      </c>
      <c r="U71" s="42">
        <v>0.63527807449444496</v>
      </c>
      <c r="V71" s="43">
        <f t="shared" si="48"/>
        <v>0.36472192550555504</v>
      </c>
      <c r="W71" s="29">
        <f t="shared" si="44"/>
        <v>118936.54099724563</v>
      </c>
      <c r="X71" s="29">
        <f>X72+W71</f>
        <v>245142.61191344447</v>
      </c>
      <c r="Y71" s="35">
        <f t="shared" si="45"/>
        <v>5.4367582112138235</v>
      </c>
      <c r="Z71" s="36">
        <f t="shared" si="46"/>
        <v>3.57589590622585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12768</v>
      </c>
      <c r="E72" s="52">
        <f t="shared" si="49"/>
        <v>1736</v>
      </c>
      <c r="F72" s="17">
        <f t="shared" si="38"/>
        <v>0.13596491228070176</v>
      </c>
      <c r="G72" s="12"/>
      <c r="H72" s="17">
        <v>1</v>
      </c>
      <c r="I72" s="17">
        <f t="shared" si="40"/>
        <v>0</v>
      </c>
      <c r="J72" s="21">
        <f t="shared" si="47"/>
        <v>29798.01146717805</v>
      </c>
      <c r="K72" s="21">
        <f t="shared" si="41"/>
        <v>29798.01146717805</v>
      </c>
      <c r="L72" s="21">
        <f>K72/F72</f>
        <v>219159.56821021275</v>
      </c>
      <c r="M72" s="21">
        <f>L72</f>
        <v>219159.56821021275</v>
      </c>
      <c r="N72" s="34">
        <f t="shared" si="43"/>
        <v>7.354838709677419</v>
      </c>
      <c r="O72" s="4"/>
      <c r="Q72" s="30" t="s">
        <v>69</v>
      </c>
      <c r="R72" s="31">
        <f t="shared" si="33"/>
        <v>29798.01146717805</v>
      </c>
      <c r="S72" s="31">
        <f t="shared" si="34"/>
        <v>219159.56821021275</v>
      </c>
      <c r="T72" s="38">
        <f t="shared" si="35"/>
        <v>7.354838709677419</v>
      </c>
      <c r="U72" s="44">
        <v>0.57586384179742911</v>
      </c>
      <c r="V72" s="45">
        <f t="shared" si="48"/>
        <v>0.42413615820257089</v>
      </c>
      <c r="W72" s="31">
        <f t="shared" si="44"/>
        <v>126206.07091619883</v>
      </c>
      <c r="X72" s="31">
        <f>W72</f>
        <v>126206.07091619883</v>
      </c>
      <c r="Y72" s="38">
        <f t="shared" si="45"/>
        <v>4.2353856751552854</v>
      </c>
      <c r="Z72" s="37">
        <f t="shared" si="46"/>
        <v>3.1194530345221336</v>
      </c>
    </row>
    <row r="73" spans="1:26" s="2" customFormat="1" ht="13.2">
      <c r="B73" s="2" t="s">
        <v>70</v>
      </c>
      <c r="D73" s="25">
        <f>SUM(D54:D72)</f>
        <v>1563048</v>
      </c>
      <c r="E73" s="25">
        <f>SUM(E54:E72)</f>
        <v>13669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70.561745977219744</v>
      </c>
      <c r="F78" s="49">
        <f>$Y$4</f>
        <v>64.229771020878374</v>
      </c>
      <c r="G78" s="49">
        <f>E78-F78</f>
        <v>6.3319749563413694</v>
      </c>
    </row>
    <row r="79" spans="1:26">
      <c r="C79" t="s">
        <v>85</v>
      </c>
      <c r="D79">
        <v>0</v>
      </c>
      <c r="E79" s="49">
        <f>$N$29</f>
        <v>78.924952321146989</v>
      </c>
      <c r="F79" s="49">
        <f>$Y$29</f>
        <v>69.869108704740697</v>
      </c>
      <c r="G79" s="49">
        <f t="shared" ref="G79:G80" si="50">E79-F79</f>
        <v>9.0558436164062925</v>
      </c>
    </row>
    <row r="80" spans="1:26">
      <c r="C80" t="s">
        <v>86</v>
      </c>
      <c r="D80">
        <v>0</v>
      </c>
      <c r="E80" s="49">
        <f>$N$54</f>
        <v>74.574138016398308</v>
      </c>
      <c r="F80" s="49">
        <f>$Y$54</f>
        <v>66.310519685760724</v>
      </c>
      <c r="G80" s="49">
        <f t="shared" si="50"/>
        <v>8.2636183306375841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D161-0FEE-474C-8F0C-1C64E6540D05}">
  <dimension ref="A1:Z80"/>
  <sheetViews>
    <sheetView topLeftCell="K2" workbookViewId="0">
      <selection activeCell="K2" sqref="A1:XFD1048576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4.4">
      <c r="A4" s="2">
        <v>1</v>
      </c>
      <c r="B4" s="1">
        <v>0</v>
      </c>
      <c r="C4" s="1">
        <v>1</v>
      </c>
      <c r="D4" s="61">
        <v>5632</v>
      </c>
      <c r="E4" s="50">
        <v>35</v>
      </c>
      <c r="F4" s="3">
        <f>E4/D4</f>
        <v>6.214488636363636E-3</v>
      </c>
      <c r="G4" s="2">
        <v>0.3</v>
      </c>
      <c r="H4" s="18">
        <f>C4*F4/(1+(1-G4)*C4*F4)</f>
        <v>6.1875718200300536E-3</v>
      </c>
      <c r="I4" s="18">
        <f>1-H4</f>
        <v>0.99381242817996995</v>
      </c>
      <c r="J4" s="41">
        <v>100000</v>
      </c>
      <c r="K4" s="20">
        <f>J4*H4</f>
        <v>618.75718200300537</v>
      </c>
      <c r="L4" s="20">
        <f>C4*(J5+G4*K4)</f>
        <v>99566.86997259791</v>
      </c>
      <c r="M4" s="5">
        <f t="shared" ref="M4:M20" si="0">L4+M5</f>
        <v>7121785.4494290352</v>
      </c>
      <c r="N4" s="32">
        <f>M4/J4</f>
        <v>71.21785449429035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99566.86997259791</v>
      </c>
      <c r="T4" s="35">
        <f t="shared" ref="T4:T22" si="3">N4</f>
        <v>71.21785449429035</v>
      </c>
      <c r="U4" s="42">
        <v>0.96680194174873568</v>
      </c>
      <c r="V4" s="43">
        <f>1-U4</f>
        <v>3.3198058251264317E-2</v>
      </c>
      <c r="W4" s="29">
        <f>S4*U4</f>
        <v>96261.44322335154</v>
      </c>
      <c r="X4" s="29">
        <f t="shared" ref="X4:X20" si="4">X5+W4</f>
        <v>6471353.2801936306</v>
      </c>
      <c r="Y4" s="40">
        <f>X4/R4</f>
        <v>64.71353280193631</v>
      </c>
      <c r="Z4" s="36">
        <f>T4-Y4</f>
        <v>6.5043216923540399</v>
      </c>
    </row>
    <row r="5" spans="1:26" s="2" customFormat="1" ht="14.4">
      <c r="A5" s="2">
        <v>2</v>
      </c>
      <c r="B5" s="1" t="s">
        <v>35</v>
      </c>
      <c r="C5" s="1">
        <v>4</v>
      </c>
      <c r="D5" s="61">
        <v>25625</v>
      </c>
      <c r="E5" s="50">
        <v>18</v>
      </c>
      <c r="F5" s="3">
        <f t="shared" ref="F5:F22" si="5">E5/D5</f>
        <v>7.0243902439024385E-4</v>
      </c>
      <c r="G5" s="2">
        <v>0.4</v>
      </c>
      <c r="H5" s="3">
        <f t="shared" ref="H5:H21" si="6">C5*F5/(1+(1-G5)*C5*F5)</f>
        <v>2.8050272321393783E-3</v>
      </c>
      <c r="I5" s="3">
        <f t="shared" ref="I5:I22" si="7">1-H5</f>
        <v>0.99719497276786062</v>
      </c>
      <c r="J5" s="5">
        <f>I4*J4</f>
        <v>99381.242817997001</v>
      </c>
      <c r="K5" s="5">
        <f t="shared" ref="K5:K22" si="8">J5*H5</f>
        <v>278.76709246833758</v>
      </c>
      <c r="L5" s="5">
        <f t="shared" ref="L5:L21" si="9">C5*(J6+G5*K5)</f>
        <v>396855.930250064</v>
      </c>
      <c r="M5" s="5">
        <f t="shared" si="0"/>
        <v>7022218.5794564374</v>
      </c>
      <c r="N5" s="33">
        <f t="shared" ref="N5:N22" si="10">M5/J5</f>
        <v>70.659395881340103</v>
      </c>
      <c r="O5" s="4"/>
      <c r="Q5" s="27" t="s">
        <v>36</v>
      </c>
      <c r="R5" s="29">
        <f t="shared" si="1"/>
        <v>99381.242817997001</v>
      </c>
      <c r="S5" s="29">
        <f t="shared" si="2"/>
        <v>396855.930250064</v>
      </c>
      <c r="T5" s="35">
        <f t="shared" si="3"/>
        <v>70.659395881340103</v>
      </c>
      <c r="U5" s="42">
        <v>0.96680194174873568</v>
      </c>
      <c r="V5" s="43">
        <f>1-U5</f>
        <v>3.3198058251264317E-2</v>
      </c>
      <c r="W5" s="29">
        <f t="shared" ref="W5:W22" si="11">S5*U5</f>
        <v>383681.08396026271</v>
      </c>
      <c r="X5" s="29">
        <f t="shared" si="4"/>
        <v>6375091.836970279</v>
      </c>
      <c r="Y5" s="35">
        <f t="shared" ref="Y5:Y22" si="12">X5/R5</f>
        <v>64.147837722711699</v>
      </c>
      <c r="Z5" s="36">
        <f t="shared" ref="Z5:Z22" si="13">T5-Y5</f>
        <v>6.5115581586284037</v>
      </c>
    </row>
    <row r="6" spans="1:26" s="2" customFormat="1" ht="14.4">
      <c r="A6" s="2">
        <v>3</v>
      </c>
      <c r="B6" s="1" t="s">
        <v>37</v>
      </c>
      <c r="C6" s="1">
        <v>5</v>
      </c>
      <c r="D6" s="61">
        <v>42202</v>
      </c>
      <c r="E6" s="50">
        <v>8</v>
      </c>
      <c r="F6" s="3">
        <f t="shared" si="5"/>
        <v>1.8956447561726931E-4</v>
      </c>
      <c r="G6" s="2">
        <v>0.5</v>
      </c>
      <c r="H6" s="3">
        <f t="shared" si="6"/>
        <v>9.4737340722845901E-4</v>
      </c>
      <c r="I6" s="3">
        <f t="shared" si="7"/>
        <v>0.9990526265927715</v>
      </c>
      <c r="J6" s="5">
        <f t="shared" ref="J6:J22" si="14">I5*J5</f>
        <v>99102.475725528668</v>
      </c>
      <c r="K6" s="5">
        <f t="shared" si="8"/>
        <v>93.887050092869742</v>
      </c>
      <c r="L6" s="5">
        <f t="shared" si="9"/>
        <v>495277.6610024111</v>
      </c>
      <c r="M6" s="5">
        <f t="shared" si="0"/>
        <v>6625362.6492063729</v>
      </c>
      <c r="N6" s="33">
        <f t="shared" si="10"/>
        <v>66.853654267485553</v>
      </c>
      <c r="O6" s="4"/>
      <c r="Q6" s="27" t="s">
        <v>38</v>
      </c>
      <c r="R6" s="29">
        <f t="shared" si="1"/>
        <v>99102.475725528668</v>
      </c>
      <c r="S6" s="29">
        <f t="shared" si="2"/>
        <v>495277.6610024111</v>
      </c>
      <c r="T6" s="35">
        <f t="shared" si="3"/>
        <v>66.853654267485553</v>
      </c>
      <c r="U6" s="42">
        <v>0.96680194174873568</v>
      </c>
      <c r="V6" s="43">
        <f>1-U6</f>
        <v>3.3198058251264317E-2</v>
      </c>
      <c r="W6" s="29">
        <f t="shared" si="11"/>
        <v>478835.40436190309</v>
      </c>
      <c r="X6" s="29">
        <f t="shared" si="4"/>
        <v>5991410.7530100159</v>
      </c>
      <c r="Y6" s="35">
        <f t="shared" si="12"/>
        <v>60.456721279129823</v>
      </c>
      <c r="Z6" s="36">
        <f t="shared" si="13"/>
        <v>6.3969329883557293</v>
      </c>
    </row>
    <row r="7" spans="1:26" s="2" customFormat="1" ht="14.4">
      <c r="A7" s="2">
        <v>4</v>
      </c>
      <c r="B7" s="1" t="s">
        <v>39</v>
      </c>
      <c r="C7" s="1">
        <v>5</v>
      </c>
      <c r="D7" s="61">
        <v>47786</v>
      </c>
      <c r="E7" s="50">
        <v>16</v>
      </c>
      <c r="F7" s="3">
        <f t="shared" si="5"/>
        <v>3.3482609969447119E-4</v>
      </c>
      <c r="G7" s="2">
        <v>0.5</v>
      </c>
      <c r="H7" s="3">
        <f t="shared" si="6"/>
        <v>1.6727303140551166E-3</v>
      </c>
      <c r="I7" s="3">
        <f t="shared" si="7"/>
        <v>0.99832726968594487</v>
      </c>
      <c r="J7" s="5">
        <f t="shared" si="14"/>
        <v>99008.588675435793</v>
      </c>
      <c r="K7" s="5">
        <f t="shared" si="8"/>
        <v>165.61466762921557</v>
      </c>
      <c r="L7" s="5">
        <f t="shared" si="9"/>
        <v>494628.90670810593</v>
      </c>
      <c r="M7" s="5">
        <f t="shared" si="0"/>
        <v>6130084.9882039614</v>
      </c>
      <c r="N7" s="33">
        <f t="shared" si="10"/>
        <v>61.914679021425606</v>
      </c>
      <c r="O7" s="4"/>
      <c r="Q7" s="27" t="s">
        <v>40</v>
      </c>
      <c r="R7" s="29">
        <f t="shared" si="1"/>
        <v>99008.588675435793</v>
      </c>
      <c r="S7" s="29">
        <f t="shared" si="2"/>
        <v>494628.90670810593</v>
      </c>
      <c r="T7" s="35">
        <f t="shared" si="3"/>
        <v>61.914679021425606</v>
      </c>
      <c r="U7" s="42">
        <v>0.96680194174873568</v>
      </c>
      <c r="V7" s="43">
        <f>1-U7</f>
        <v>3.3198058251264317E-2</v>
      </c>
      <c r="W7" s="29">
        <f t="shared" si="11"/>
        <v>478208.18745045102</v>
      </c>
      <c r="X7" s="29">
        <f t="shared" si="4"/>
        <v>5512575.3486481132</v>
      </c>
      <c r="Y7" s="35">
        <f t="shared" si="12"/>
        <v>55.677748995282798</v>
      </c>
      <c r="Z7" s="36">
        <f t="shared" si="13"/>
        <v>6.236930026142808</v>
      </c>
    </row>
    <row r="8" spans="1:26" s="2" customFormat="1" ht="14.4">
      <c r="A8" s="2">
        <v>5</v>
      </c>
      <c r="B8" s="1" t="s">
        <v>41</v>
      </c>
      <c r="C8" s="1">
        <v>5</v>
      </c>
      <c r="D8" s="61">
        <v>49200</v>
      </c>
      <c r="E8" s="50">
        <v>66</v>
      </c>
      <c r="F8" s="3">
        <f t="shared" si="5"/>
        <v>1.3414634146341464E-3</v>
      </c>
      <c r="G8" s="2">
        <v>0.5</v>
      </c>
      <c r="H8" s="3">
        <f t="shared" si="6"/>
        <v>6.6848982072318444E-3</v>
      </c>
      <c r="I8" s="3">
        <f t="shared" si="7"/>
        <v>0.99331510179276816</v>
      </c>
      <c r="J8" s="5">
        <f t="shared" si="14"/>
        <v>98842.974007806581</v>
      </c>
      <c r="K8" s="5">
        <f t="shared" si="8"/>
        <v>660.75521974225001</v>
      </c>
      <c r="L8" s="5">
        <f t="shared" si="9"/>
        <v>492562.9819896773</v>
      </c>
      <c r="M8" s="5">
        <f t="shared" si="0"/>
        <v>5635456.0814958559</v>
      </c>
      <c r="N8" s="33">
        <f t="shared" si="10"/>
        <v>57.014230278530164</v>
      </c>
      <c r="O8" s="4"/>
      <c r="Q8" s="27" t="s">
        <v>42</v>
      </c>
      <c r="R8" s="29">
        <f t="shared" si="1"/>
        <v>98842.974007806581</v>
      </c>
      <c r="S8" s="29">
        <f t="shared" si="2"/>
        <v>492562.9819896773</v>
      </c>
      <c r="T8" s="35">
        <f t="shared" si="3"/>
        <v>57.014230278530164</v>
      </c>
      <c r="U8" s="42">
        <v>0.96680194174873568</v>
      </c>
      <c r="V8" s="43">
        <f>1-U8</f>
        <v>3.3198058251264317E-2</v>
      </c>
      <c r="W8" s="29">
        <f t="shared" si="11"/>
        <v>476210.84742116753</v>
      </c>
      <c r="X8" s="29">
        <f t="shared" si="4"/>
        <v>5034367.1611976624</v>
      </c>
      <c r="Y8" s="35">
        <f t="shared" si="12"/>
        <v>50.932979422493396</v>
      </c>
      <c r="Z8" s="36">
        <f t="shared" si="13"/>
        <v>6.0812508560367675</v>
      </c>
    </row>
    <row r="9" spans="1:26" s="2" customFormat="1" ht="14.4">
      <c r="A9" s="2">
        <v>6</v>
      </c>
      <c r="B9" s="1" t="s">
        <v>43</v>
      </c>
      <c r="C9" s="1">
        <v>5</v>
      </c>
      <c r="D9" s="61">
        <v>50412</v>
      </c>
      <c r="E9" s="50">
        <v>110</v>
      </c>
      <c r="F9" s="3">
        <f t="shared" si="5"/>
        <v>2.1820201539316038E-3</v>
      </c>
      <c r="G9" s="2">
        <v>0.5</v>
      </c>
      <c r="H9" s="3">
        <f t="shared" si="6"/>
        <v>1.085090851697674E-2</v>
      </c>
      <c r="I9" s="3">
        <f t="shared" si="7"/>
        <v>0.98914909148302321</v>
      </c>
      <c r="J9" s="5">
        <f t="shared" si="14"/>
        <v>98182.218788064332</v>
      </c>
      <c r="K9" s="5">
        <f t="shared" si="8"/>
        <v>1065.3662740630809</v>
      </c>
      <c r="L9" s="5">
        <f t="shared" si="9"/>
        <v>488247.67825516395</v>
      </c>
      <c r="M9" s="5">
        <f t="shared" si="0"/>
        <v>5142893.0995061789</v>
      </c>
      <c r="N9" s="33">
        <f t="shared" si="10"/>
        <v>52.381104878140953</v>
      </c>
      <c r="O9" s="4"/>
      <c r="Q9" s="27" t="s">
        <v>44</v>
      </c>
      <c r="R9" s="29">
        <f t="shared" si="1"/>
        <v>98182.218788064332</v>
      </c>
      <c r="S9" s="29">
        <f t="shared" si="2"/>
        <v>488247.67825516395</v>
      </c>
      <c r="T9" s="35">
        <f t="shared" si="3"/>
        <v>52.381104878140953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466566.58063832013</v>
      </c>
      <c r="X9" s="29">
        <f t="shared" si="4"/>
        <v>4558156.3137764949</v>
      </c>
      <c r="Y9" s="35">
        <f t="shared" si="12"/>
        <v>46.42547673133879</v>
      </c>
      <c r="Z9" s="36">
        <f t="shared" si="13"/>
        <v>5.9556281468021623</v>
      </c>
    </row>
    <row r="10" spans="1:26" s="2" customFormat="1" ht="14.4">
      <c r="A10" s="2">
        <v>7</v>
      </c>
      <c r="B10" s="1" t="s">
        <v>45</v>
      </c>
      <c r="C10" s="1">
        <v>5</v>
      </c>
      <c r="D10" s="61">
        <v>58888</v>
      </c>
      <c r="E10" s="50">
        <v>135</v>
      </c>
      <c r="F10" s="3">
        <f t="shared" si="5"/>
        <v>2.2924874337725853E-3</v>
      </c>
      <c r="G10" s="2">
        <v>0.5</v>
      </c>
      <c r="H10" s="3">
        <f t="shared" si="6"/>
        <v>1.139711779554415E-2</v>
      </c>
      <c r="I10" s="3">
        <f t="shared" si="7"/>
        <v>0.9886028822044558</v>
      </c>
      <c r="J10" s="5">
        <f t="shared" si="14"/>
        <v>97116.85251400125</v>
      </c>
      <c r="K10" s="5">
        <f t="shared" si="8"/>
        <v>1106.8522080345601</v>
      </c>
      <c r="L10" s="5">
        <f t="shared" si="9"/>
        <v>482817.1320499198</v>
      </c>
      <c r="M10" s="5">
        <f t="shared" si="0"/>
        <v>4654645.4212510148</v>
      </c>
      <c r="N10" s="33">
        <f t="shared" si="10"/>
        <v>47.928297723404484</v>
      </c>
      <c r="O10" s="4"/>
      <c r="Q10" s="27" t="s">
        <v>46</v>
      </c>
      <c r="R10" s="29">
        <f t="shared" si="1"/>
        <v>97116.85251400125</v>
      </c>
      <c r="S10" s="29">
        <f t="shared" si="2"/>
        <v>482817.1320499198</v>
      </c>
      <c r="T10" s="35">
        <f t="shared" si="3"/>
        <v>47.928297723404484</v>
      </c>
      <c r="U10" s="42">
        <v>0.96363095511775332</v>
      </c>
      <c r="V10" s="43">
        <f t="shared" si="15"/>
        <v>3.6369044882246682E-2</v>
      </c>
      <c r="W10" s="29">
        <f t="shared" si="11"/>
        <v>465257.53410447866</v>
      </c>
      <c r="X10" s="29">
        <f t="shared" si="4"/>
        <v>4091589.7331381752</v>
      </c>
      <c r="Y10" s="35">
        <f t="shared" si="12"/>
        <v>42.130584210894753</v>
      </c>
      <c r="Z10" s="36">
        <f t="shared" si="13"/>
        <v>5.7977135125097305</v>
      </c>
    </row>
    <row r="11" spans="1:26" s="2" customFormat="1" ht="14.4">
      <c r="A11" s="2">
        <v>8</v>
      </c>
      <c r="B11" s="1" t="s">
        <v>47</v>
      </c>
      <c r="C11" s="1">
        <v>5</v>
      </c>
      <c r="D11" s="61">
        <v>58595</v>
      </c>
      <c r="E11" s="50">
        <v>191</v>
      </c>
      <c r="F11" s="3">
        <f t="shared" si="5"/>
        <v>3.2596637938390647E-3</v>
      </c>
      <c r="G11" s="2">
        <v>0.5</v>
      </c>
      <c r="H11" s="3">
        <f t="shared" si="6"/>
        <v>1.6166574971433409E-2</v>
      </c>
      <c r="I11" s="3">
        <f t="shared" si="7"/>
        <v>0.98383342502856663</v>
      </c>
      <c r="J11" s="5">
        <f t="shared" si="14"/>
        <v>96010.000305966678</v>
      </c>
      <c r="K11" s="5">
        <f t="shared" si="8"/>
        <v>1552.1528679537548</v>
      </c>
      <c r="L11" s="5">
        <f t="shared" si="9"/>
        <v>476169.61935994908</v>
      </c>
      <c r="M11" s="5">
        <f t="shared" si="0"/>
        <v>4171828.2892010952</v>
      </c>
      <c r="N11" s="33">
        <f t="shared" si="10"/>
        <v>43.452018288784771</v>
      </c>
      <c r="O11" s="4"/>
      <c r="Q11" s="27" t="s">
        <v>48</v>
      </c>
      <c r="R11" s="29">
        <f t="shared" si="1"/>
        <v>96010.000305966678</v>
      </c>
      <c r="S11" s="29">
        <f t="shared" si="2"/>
        <v>476169.61935994908</v>
      </c>
      <c r="T11" s="35">
        <f t="shared" si="3"/>
        <v>43.452018288784771</v>
      </c>
      <c r="U11" s="42">
        <v>0.96005435016735896</v>
      </c>
      <c r="V11" s="43">
        <f t="shared" si="15"/>
        <v>3.9945649832641039E-2</v>
      </c>
      <c r="W11" s="29">
        <f t="shared" si="11"/>
        <v>457148.7144840546</v>
      </c>
      <c r="X11" s="29">
        <f t="shared" si="4"/>
        <v>3626332.1990336967</v>
      </c>
      <c r="Y11" s="35">
        <f t="shared" si="12"/>
        <v>37.77035920713702</v>
      </c>
      <c r="Z11" s="36">
        <f t="shared" si="13"/>
        <v>5.6816590816477515</v>
      </c>
    </row>
    <row r="12" spans="1:26" s="2" customFormat="1" ht="14.4">
      <c r="A12" s="2">
        <v>9</v>
      </c>
      <c r="B12" s="1" t="s">
        <v>49</v>
      </c>
      <c r="C12" s="1">
        <v>5</v>
      </c>
      <c r="D12" s="61">
        <v>55336</v>
      </c>
      <c r="E12" s="50">
        <v>267</v>
      </c>
      <c r="F12" s="3">
        <f t="shared" si="5"/>
        <v>4.8250686713893305E-3</v>
      </c>
      <c r="G12" s="2">
        <v>0.5</v>
      </c>
      <c r="H12" s="3">
        <f t="shared" si="6"/>
        <v>2.3837795852044961E-2</v>
      </c>
      <c r="I12" s="3">
        <f t="shared" si="7"/>
        <v>0.97616220414795507</v>
      </c>
      <c r="J12" s="5">
        <f t="shared" si="14"/>
        <v>94457.847438012934</v>
      </c>
      <c r="K12" s="5">
        <f t="shared" si="8"/>
        <v>2251.6668838509604</v>
      </c>
      <c r="L12" s="5">
        <f t="shared" si="9"/>
        <v>466660.06998043734</v>
      </c>
      <c r="M12" s="5">
        <f t="shared" si="0"/>
        <v>3695658.6698411461</v>
      </c>
      <c r="N12" s="33">
        <f t="shared" si="10"/>
        <v>39.124951182763155</v>
      </c>
      <c r="O12" s="4"/>
      <c r="Q12" s="27" t="s">
        <v>50</v>
      </c>
      <c r="R12" s="29">
        <f t="shared" si="1"/>
        <v>94457.847438012934</v>
      </c>
      <c r="S12" s="29">
        <f t="shared" si="2"/>
        <v>466660.06998043734</v>
      </c>
      <c r="T12" s="35">
        <f t="shared" si="3"/>
        <v>39.124951182763155</v>
      </c>
      <c r="U12" s="42">
        <v>0.94127750867207383</v>
      </c>
      <c r="V12" s="43">
        <f t="shared" si="15"/>
        <v>5.8722491327926174E-2</v>
      </c>
      <c r="W12" s="29">
        <f t="shared" si="11"/>
        <v>439256.62806792167</v>
      </c>
      <c r="X12" s="29">
        <f t="shared" si="4"/>
        <v>3169183.4845496421</v>
      </c>
      <c r="Y12" s="35">
        <f t="shared" si="12"/>
        <v>33.551299023931165</v>
      </c>
      <c r="Z12" s="36">
        <f t="shared" si="13"/>
        <v>5.5736521588319903</v>
      </c>
    </row>
    <row r="13" spans="1:26" s="2" customFormat="1" ht="14.4">
      <c r="A13" s="2">
        <v>10</v>
      </c>
      <c r="B13" s="1" t="s">
        <v>51</v>
      </c>
      <c r="C13" s="1">
        <v>5</v>
      </c>
      <c r="D13" s="61">
        <v>60688</v>
      </c>
      <c r="E13" s="50">
        <v>422</v>
      </c>
      <c r="F13" s="3">
        <f t="shared" si="5"/>
        <v>6.9535987345109409E-3</v>
      </c>
      <c r="G13" s="2">
        <v>0.5</v>
      </c>
      <c r="H13" s="3">
        <f t="shared" si="6"/>
        <v>3.417391445184069E-2</v>
      </c>
      <c r="I13" s="3">
        <f t="shared" si="7"/>
        <v>0.9658260855481593</v>
      </c>
      <c r="J13" s="5">
        <f t="shared" si="14"/>
        <v>92206.180554161983</v>
      </c>
      <c r="K13" s="5">
        <f t="shared" si="8"/>
        <v>3151.0461261889081</v>
      </c>
      <c r="L13" s="5">
        <f t="shared" si="9"/>
        <v>453153.28745533765</v>
      </c>
      <c r="M13" s="5">
        <f t="shared" si="0"/>
        <v>3228998.5998607087</v>
      </c>
      <c r="N13" s="33">
        <f t="shared" si="10"/>
        <v>35.019329295003089</v>
      </c>
      <c r="O13" s="4"/>
      <c r="Q13" s="27" t="s">
        <v>52</v>
      </c>
      <c r="R13" s="29">
        <f t="shared" si="1"/>
        <v>92206.180554161983</v>
      </c>
      <c r="S13" s="29">
        <f t="shared" si="2"/>
        <v>453153.28745533765</v>
      </c>
      <c r="T13" s="35">
        <f t="shared" si="3"/>
        <v>35.019329295003089</v>
      </c>
      <c r="U13" s="42">
        <v>0.95386474178345915</v>
      </c>
      <c r="V13" s="43">
        <f t="shared" si="15"/>
        <v>4.6135258216540853E-2</v>
      </c>
      <c r="W13" s="29">
        <f t="shared" si="11"/>
        <v>432246.94352691126</v>
      </c>
      <c r="X13" s="29">
        <f t="shared" si="4"/>
        <v>2729926.8564817202</v>
      </c>
      <c r="Y13" s="35">
        <f t="shared" si="12"/>
        <v>29.606766488697133</v>
      </c>
      <c r="Z13" s="36">
        <f t="shared" si="13"/>
        <v>5.4125628063059565</v>
      </c>
    </row>
    <row r="14" spans="1:26" s="2" customFormat="1" ht="14.4">
      <c r="A14" s="2">
        <v>11</v>
      </c>
      <c r="B14" s="1" t="s">
        <v>53</v>
      </c>
      <c r="C14" s="1">
        <v>5</v>
      </c>
      <c r="D14" s="61">
        <v>65118</v>
      </c>
      <c r="E14" s="50">
        <v>570</v>
      </c>
      <c r="F14" s="3">
        <f t="shared" si="5"/>
        <v>8.7533400902976132E-3</v>
      </c>
      <c r="G14" s="2">
        <v>0.5</v>
      </c>
      <c r="H14" s="3">
        <f t="shared" si="6"/>
        <v>4.2829448627203462E-2</v>
      </c>
      <c r="I14" s="3">
        <f t="shared" si="7"/>
        <v>0.9571705513727965</v>
      </c>
      <c r="J14" s="5">
        <f t="shared" si="14"/>
        <v>89055.134427973069</v>
      </c>
      <c r="K14" s="5">
        <f t="shared" si="8"/>
        <v>3814.1823049715708</v>
      </c>
      <c r="L14" s="5">
        <f t="shared" si="9"/>
        <v>435740.21637743636</v>
      </c>
      <c r="M14" s="5">
        <f t="shared" si="0"/>
        <v>2775845.3124053711</v>
      </c>
      <c r="N14" s="33">
        <f t="shared" si="10"/>
        <v>31.169963755997113</v>
      </c>
      <c r="O14" s="4"/>
      <c r="Q14" s="27" t="s">
        <v>54</v>
      </c>
      <c r="R14" s="29">
        <f t="shared" si="1"/>
        <v>89055.134427973069</v>
      </c>
      <c r="S14" s="29">
        <f t="shared" si="2"/>
        <v>435740.21637743636</v>
      </c>
      <c r="T14" s="35">
        <f t="shared" si="3"/>
        <v>31.169963755997113</v>
      </c>
      <c r="U14" s="42">
        <v>0.94210046609890041</v>
      </c>
      <c r="V14" s="43">
        <f t="shared" si="15"/>
        <v>5.7899533901099587E-2</v>
      </c>
      <c r="W14" s="29">
        <f t="shared" si="11"/>
        <v>410511.0609472185</v>
      </c>
      <c r="X14" s="29">
        <f t="shared" si="4"/>
        <v>2297679.9129548091</v>
      </c>
      <c r="Y14" s="35">
        <f t="shared" si="12"/>
        <v>25.800645046616044</v>
      </c>
      <c r="Z14" s="36">
        <f t="shared" si="13"/>
        <v>5.3693187093810693</v>
      </c>
    </row>
    <row r="15" spans="1:26" s="2" customFormat="1" ht="14.4">
      <c r="A15" s="2">
        <v>12</v>
      </c>
      <c r="B15" s="1" t="s">
        <v>55</v>
      </c>
      <c r="C15" s="1">
        <v>5</v>
      </c>
      <c r="D15" s="61">
        <v>64012</v>
      </c>
      <c r="E15" s="50">
        <v>641</v>
      </c>
      <c r="F15" s="3">
        <f t="shared" si="5"/>
        <v>1.0013747422358308E-2</v>
      </c>
      <c r="G15" s="2">
        <v>0.5</v>
      </c>
      <c r="H15" s="3">
        <f t="shared" si="6"/>
        <v>4.8845910583788642E-2</v>
      </c>
      <c r="I15" s="3">
        <f t="shared" si="7"/>
        <v>0.95115408941621138</v>
      </c>
      <c r="J15" s="5">
        <f t="shared" si="14"/>
        <v>85240.952123001494</v>
      </c>
      <c r="K15" s="5">
        <f t="shared" si="8"/>
        <v>4163.6719254771397</v>
      </c>
      <c r="L15" s="5">
        <f t="shared" si="9"/>
        <v>415795.58080131467</v>
      </c>
      <c r="M15" s="5">
        <f t="shared" si="0"/>
        <v>2340105.0960279349</v>
      </c>
      <c r="N15" s="33">
        <f t="shared" si="10"/>
        <v>27.452826813234044</v>
      </c>
      <c r="O15" s="4"/>
      <c r="Q15" s="27" t="s">
        <v>56</v>
      </c>
      <c r="R15" s="29">
        <f t="shared" si="1"/>
        <v>85240.952123001494</v>
      </c>
      <c r="S15" s="29">
        <f t="shared" si="2"/>
        <v>415795.58080131467</v>
      </c>
      <c r="T15" s="35">
        <f t="shared" si="3"/>
        <v>27.452826813234044</v>
      </c>
      <c r="U15" s="42">
        <v>0.91645683631107144</v>
      </c>
      <c r="V15" s="43">
        <f t="shared" si="15"/>
        <v>8.3543163688928557E-2</v>
      </c>
      <c r="W15" s="29">
        <f t="shared" si="11"/>
        <v>381058.7025332973</v>
      </c>
      <c r="X15" s="29">
        <f t="shared" si="4"/>
        <v>1887168.8520075905</v>
      </c>
      <c r="Y15" s="35">
        <f t="shared" si="12"/>
        <v>22.139227742135404</v>
      </c>
      <c r="Z15" s="36">
        <f t="shared" si="13"/>
        <v>5.3135990710986398</v>
      </c>
    </row>
    <row r="16" spans="1:26" s="2" customFormat="1" ht="14.4">
      <c r="A16" s="2">
        <v>13</v>
      </c>
      <c r="B16" s="1" t="s">
        <v>57</v>
      </c>
      <c r="C16" s="1">
        <v>5</v>
      </c>
      <c r="D16" s="61">
        <v>57976</v>
      </c>
      <c r="E16" s="50">
        <v>673</v>
      </c>
      <c r="F16" s="3">
        <f t="shared" si="5"/>
        <v>1.1608251690354629E-2</v>
      </c>
      <c r="G16" s="2">
        <v>0.5</v>
      </c>
      <c r="H16" s="3">
        <f t="shared" si="6"/>
        <v>5.6404368195646891E-2</v>
      </c>
      <c r="I16" s="3">
        <f t="shared" si="7"/>
        <v>0.94359563180435313</v>
      </c>
      <c r="J16" s="5">
        <f t="shared" si="14"/>
        <v>81077.280197524364</v>
      </c>
      <c r="K16" s="5">
        <f t="shared" si="8"/>
        <v>4573.1127645627948</v>
      </c>
      <c r="L16" s="5">
        <f t="shared" si="9"/>
        <v>393953.61907621491</v>
      </c>
      <c r="M16" s="5">
        <f t="shared" si="0"/>
        <v>1924309.5152266205</v>
      </c>
      <c r="N16" s="33">
        <f t="shared" si="10"/>
        <v>23.734263292238285</v>
      </c>
      <c r="O16" s="4"/>
      <c r="Q16" s="27" t="s">
        <v>58</v>
      </c>
      <c r="R16" s="29">
        <f t="shared" si="1"/>
        <v>81077.280197524364</v>
      </c>
      <c r="S16" s="29">
        <f t="shared" si="2"/>
        <v>393953.61907621491</v>
      </c>
      <c r="T16" s="35">
        <f t="shared" si="3"/>
        <v>23.734263292238285</v>
      </c>
      <c r="U16" s="42">
        <v>0.8859396016463057</v>
      </c>
      <c r="V16" s="43">
        <f t="shared" si="15"/>
        <v>0.1140603983536943</v>
      </c>
      <c r="W16" s="29">
        <f t="shared" si="11"/>
        <v>349019.11235150229</v>
      </c>
      <c r="X16" s="29">
        <f t="shared" si="4"/>
        <v>1506110.1494742932</v>
      </c>
      <c r="Y16" s="35">
        <f t="shared" si="12"/>
        <v>18.576229318559225</v>
      </c>
      <c r="Z16" s="36">
        <f t="shared" si="13"/>
        <v>5.1580339736790606</v>
      </c>
    </row>
    <row r="17" spans="1:26" s="2" customFormat="1" ht="14.4">
      <c r="A17" s="2">
        <v>14</v>
      </c>
      <c r="B17" s="1" t="s">
        <v>59</v>
      </c>
      <c r="C17" s="1">
        <v>5</v>
      </c>
      <c r="D17" s="61">
        <v>44819</v>
      </c>
      <c r="E17" s="50">
        <v>832</v>
      </c>
      <c r="F17" s="3">
        <f t="shared" si="5"/>
        <v>1.8563555634886989E-2</v>
      </c>
      <c r="G17" s="2">
        <v>0.5</v>
      </c>
      <c r="H17" s="3">
        <f t="shared" si="6"/>
        <v>8.870125162583424E-2</v>
      </c>
      <c r="I17" s="3">
        <f t="shared" si="7"/>
        <v>0.9112987483741658</v>
      </c>
      <c r="J17" s="5">
        <f t="shared" si="14"/>
        <v>76504.167432961578</v>
      </c>
      <c r="K17" s="5">
        <f t="shared" si="8"/>
        <v>6786.0154058960779</v>
      </c>
      <c r="L17" s="5">
        <f t="shared" si="9"/>
        <v>365555.79865006777</v>
      </c>
      <c r="M17" s="5">
        <f t="shared" si="0"/>
        <v>1530355.8961504055</v>
      </c>
      <c r="N17" s="33">
        <f t="shared" si="10"/>
        <v>20.0035625182303</v>
      </c>
      <c r="O17" s="4"/>
      <c r="Q17" s="27" t="s">
        <v>60</v>
      </c>
      <c r="R17" s="29">
        <f t="shared" si="1"/>
        <v>76504.167432961578</v>
      </c>
      <c r="S17" s="29">
        <f t="shared" si="2"/>
        <v>365555.79865006777</v>
      </c>
      <c r="T17" s="35">
        <f t="shared" si="3"/>
        <v>20.0035625182303</v>
      </c>
      <c r="U17" s="42">
        <v>0.85631920960893304</v>
      </c>
      <c r="V17" s="43">
        <f t="shared" si="15"/>
        <v>0.14368079039106696</v>
      </c>
      <c r="W17" s="29">
        <f t="shared" si="11"/>
        <v>313032.45256798831</v>
      </c>
      <c r="X17" s="29">
        <f t="shared" si="4"/>
        <v>1157091.0371227909</v>
      </c>
      <c r="Y17" s="35">
        <f t="shared" si="12"/>
        <v>15.124549105598945</v>
      </c>
      <c r="Z17" s="36">
        <f t="shared" si="13"/>
        <v>4.8790134126313554</v>
      </c>
    </row>
    <row r="18" spans="1:26" s="2" customFormat="1" ht="14.4">
      <c r="A18" s="2">
        <v>15</v>
      </c>
      <c r="B18" s="1" t="s">
        <v>61</v>
      </c>
      <c r="C18" s="1">
        <v>5</v>
      </c>
      <c r="D18" s="61">
        <v>33027</v>
      </c>
      <c r="E18" s="50">
        <v>870</v>
      </c>
      <c r="F18" s="3">
        <f t="shared" si="5"/>
        <v>2.6342083749659368E-2</v>
      </c>
      <c r="G18" s="2">
        <v>0.5</v>
      </c>
      <c r="H18" s="3">
        <f t="shared" si="6"/>
        <v>0.12357252428839269</v>
      </c>
      <c r="I18" s="3">
        <f t="shared" si="7"/>
        <v>0.87642747571160728</v>
      </c>
      <c r="J18" s="5">
        <f t="shared" si="14"/>
        <v>69718.152027065502</v>
      </c>
      <c r="K18" s="5">
        <f t="shared" si="8"/>
        <v>8615.2480347064047</v>
      </c>
      <c r="L18" s="5">
        <f t="shared" si="9"/>
        <v>327052.6400485615</v>
      </c>
      <c r="M18" s="5">
        <f t="shared" si="0"/>
        <v>1164800.0975003378</v>
      </c>
      <c r="N18" s="33">
        <f t="shared" si="10"/>
        <v>16.707271544549073</v>
      </c>
      <c r="O18" s="4"/>
      <c r="Q18" s="27" t="s">
        <v>62</v>
      </c>
      <c r="R18" s="29">
        <f t="shared" si="1"/>
        <v>69718.152027065502</v>
      </c>
      <c r="S18" s="29">
        <f t="shared" si="2"/>
        <v>327052.6400485615</v>
      </c>
      <c r="T18" s="35">
        <f t="shared" si="3"/>
        <v>16.707271544549073</v>
      </c>
      <c r="U18" s="42">
        <v>0.77613843304153718</v>
      </c>
      <c r="V18" s="43">
        <f t="shared" si="15"/>
        <v>0.22386156695846282</v>
      </c>
      <c r="W18" s="29">
        <f t="shared" si="11"/>
        <v>253838.12356938841</v>
      </c>
      <c r="X18" s="29">
        <f t="shared" si="4"/>
        <v>844058.58455480263</v>
      </c>
      <c r="Y18" s="35">
        <f t="shared" si="12"/>
        <v>12.106726297437259</v>
      </c>
      <c r="Z18" s="36">
        <f t="shared" si="13"/>
        <v>4.600545247111814</v>
      </c>
    </row>
    <row r="19" spans="1:26" s="2" customFormat="1" ht="14.4">
      <c r="A19" s="2">
        <v>16</v>
      </c>
      <c r="B19" s="1" t="s">
        <v>63</v>
      </c>
      <c r="C19" s="1">
        <v>5</v>
      </c>
      <c r="D19" s="61">
        <v>23229</v>
      </c>
      <c r="E19" s="50">
        <v>911</v>
      </c>
      <c r="F19" s="3">
        <f t="shared" si="5"/>
        <v>3.9218218606052777E-2</v>
      </c>
      <c r="G19" s="2">
        <v>0.5</v>
      </c>
      <c r="H19" s="3">
        <f t="shared" si="6"/>
        <v>0.17858193009624998</v>
      </c>
      <c r="I19" s="3">
        <f t="shared" si="7"/>
        <v>0.82141806990374999</v>
      </c>
      <c r="J19" s="5">
        <f t="shared" si="14"/>
        <v>61102.903992359097</v>
      </c>
      <c r="K19" s="5">
        <f t="shared" si="8"/>
        <v>10911.874529441346</v>
      </c>
      <c r="L19" s="5">
        <f t="shared" si="9"/>
        <v>278234.83363819215</v>
      </c>
      <c r="M19" s="5">
        <f t="shared" si="0"/>
        <v>837747.45745177637</v>
      </c>
      <c r="N19" s="33">
        <f t="shared" si="10"/>
        <v>13.71043604664905</v>
      </c>
      <c r="O19" s="4"/>
      <c r="Q19" s="27" t="s">
        <v>64</v>
      </c>
      <c r="R19" s="29">
        <f t="shared" si="1"/>
        <v>61102.903992359097</v>
      </c>
      <c r="S19" s="29">
        <f t="shared" si="2"/>
        <v>278234.83363819215</v>
      </c>
      <c r="T19" s="35">
        <f t="shared" si="3"/>
        <v>13.71043604664905</v>
      </c>
      <c r="U19" s="42">
        <v>0.73716277889453141</v>
      </c>
      <c r="V19" s="43">
        <f t="shared" si="15"/>
        <v>0.26283722110546859</v>
      </c>
      <c r="W19" s="29">
        <f t="shared" si="11"/>
        <v>205104.36314998739</v>
      </c>
      <c r="X19" s="29">
        <f t="shared" si="4"/>
        <v>590220.46098541422</v>
      </c>
      <c r="Y19" s="35">
        <f t="shared" si="12"/>
        <v>9.6594502457562594</v>
      </c>
      <c r="Z19" s="36">
        <f t="shared" si="13"/>
        <v>4.050985800892791</v>
      </c>
    </row>
    <row r="20" spans="1:26" s="2" customFormat="1" ht="14.4">
      <c r="A20" s="2">
        <v>17</v>
      </c>
      <c r="B20" s="1" t="s">
        <v>65</v>
      </c>
      <c r="C20" s="1">
        <v>5</v>
      </c>
      <c r="D20" s="61">
        <v>14711</v>
      </c>
      <c r="E20" s="50">
        <v>822</v>
      </c>
      <c r="F20" s="3">
        <f t="shared" si="5"/>
        <v>5.5876554958874315E-2</v>
      </c>
      <c r="G20" s="2">
        <v>0.5</v>
      </c>
      <c r="H20" s="3">
        <f t="shared" si="6"/>
        <v>0.24513897172849813</v>
      </c>
      <c r="I20" s="3">
        <f t="shared" si="7"/>
        <v>0.75486102827150181</v>
      </c>
      <c r="J20" s="5">
        <f t="shared" si="14"/>
        <v>50191.029462917752</v>
      </c>
      <c r="K20" s="5">
        <f t="shared" si="8"/>
        <v>12303.777352534411</v>
      </c>
      <c r="L20" s="5">
        <f t="shared" si="9"/>
        <v>220195.70393325269</v>
      </c>
      <c r="M20" s="5">
        <f t="shared" si="0"/>
        <v>559512.62381358421</v>
      </c>
      <c r="N20" s="33">
        <f t="shared" si="10"/>
        <v>11.14766183919309</v>
      </c>
      <c r="O20" s="4"/>
      <c r="Q20" s="27" t="s">
        <v>66</v>
      </c>
      <c r="R20" s="29">
        <f t="shared" si="1"/>
        <v>50191.029462917752</v>
      </c>
      <c r="S20" s="29">
        <f t="shared" si="2"/>
        <v>220195.70393325269</v>
      </c>
      <c r="T20" s="35">
        <f t="shared" si="3"/>
        <v>11.14766183919309</v>
      </c>
      <c r="U20" s="42">
        <v>0.7271372759570951</v>
      </c>
      <c r="V20" s="43">
        <f t="shared" si="15"/>
        <v>0.2728627240429049</v>
      </c>
      <c r="W20" s="29">
        <f t="shared" si="11"/>
        <v>160112.50433548036</v>
      </c>
      <c r="X20" s="29">
        <f t="shared" si="4"/>
        <v>385116.0978354268</v>
      </c>
      <c r="Y20" s="35">
        <f t="shared" si="12"/>
        <v>7.6730065503031604</v>
      </c>
      <c r="Z20" s="36">
        <f t="shared" si="13"/>
        <v>3.4746552888899291</v>
      </c>
    </row>
    <row r="21" spans="1:26" s="2" customFormat="1" ht="14.4">
      <c r="A21" s="2">
        <v>18</v>
      </c>
      <c r="B21" s="1" t="s">
        <v>67</v>
      </c>
      <c r="C21" s="1">
        <v>5</v>
      </c>
      <c r="D21" s="61">
        <v>7126</v>
      </c>
      <c r="E21" s="50">
        <v>625</v>
      </c>
      <c r="F21" s="3">
        <f t="shared" si="5"/>
        <v>8.7706988492843113E-2</v>
      </c>
      <c r="G21" s="2">
        <v>0.5</v>
      </c>
      <c r="H21" s="3">
        <f t="shared" si="6"/>
        <v>0.3596708292570639</v>
      </c>
      <c r="I21" s="3">
        <f t="shared" si="7"/>
        <v>0.64032917074293616</v>
      </c>
      <c r="J21" s="5">
        <f t="shared" si="14"/>
        <v>37887.252110383335</v>
      </c>
      <c r="K21" s="5">
        <f t="shared" si="8"/>
        <v>13626.939384813018</v>
      </c>
      <c r="L21" s="5">
        <f t="shared" si="9"/>
        <v>155368.91208988414</v>
      </c>
      <c r="M21" s="5">
        <f>L21+M22</f>
        <v>339316.91988033149</v>
      </c>
      <c r="N21" s="33">
        <f t="shared" si="10"/>
        <v>8.9559654231914774</v>
      </c>
      <c r="O21" s="4"/>
      <c r="Q21" s="27" t="s">
        <v>68</v>
      </c>
      <c r="R21" s="29">
        <f t="shared" si="1"/>
        <v>37887.252110383335</v>
      </c>
      <c r="S21" s="29">
        <f t="shared" si="2"/>
        <v>155368.91208988414</v>
      </c>
      <c r="T21" s="35">
        <f t="shared" si="3"/>
        <v>8.9559654231914774</v>
      </c>
      <c r="U21" s="42">
        <v>0.68635947845240242</v>
      </c>
      <c r="V21" s="43">
        <f t="shared" si="15"/>
        <v>0.31364052154759758</v>
      </c>
      <c r="W21" s="29">
        <f t="shared" si="11"/>
        <v>106638.92546973003</v>
      </c>
      <c r="X21" s="29">
        <f>X22+W21</f>
        <v>225003.59349994641</v>
      </c>
      <c r="Y21" s="35">
        <f t="shared" si="12"/>
        <v>5.9387678167950897</v>
      </c>
      <c r="Z21" s="36">
        <f t="shared" si="13"/>
        <v>3.0171976063963877</v>
      </c>
    </row>
    <row r="22" spans="1:26" s="2" customFormat="1" ht="15.6">
      <c r="A22" s="12">
        <v>19</v>
      </c>
      <c r="B22" s="13" t="s">
        <v>69</v>
      </c>
      <c r="C22" s="12"/>
      <c r="D22" s="62">
        <v>5300</v>
      </c>
      <c r="E22" s="50">
        <v>699</v>
      </c>
      <c r="F22" s="17">
        <f t="shared" si="5"/>
        <v>0.13188679245283019</v>
      </c>
      <c r="G22" s="12"/>
      <c r="H22" s="17">
        <v>1</v>
      </c>
      <c r="I22" s="17">
        <f t="shared" si="7"/>
        <v>0</v>
      </c>
      <c r="J22" s="21">
        <f t="shared" si="14"/>
        <v>24260.312725570318</v>
      </c>
      <c r="K22" s="21">
        <f t="shared" si="8"/>
        <v>24260.312725570318</v>
      </c>
      <c r="L22" s="21">
        <f>K22/F22</f>
        <v>183948.00779044733</v>
      </c>
      <c r="M22" s="21">
        <f>L22</f>
        <v>183948.00779044733</v>
      </c>
      <c r="N22" s="34">
        <f t="shared" si="10"/>
        <v>7.5822603719599426</v>
      </c>
      <c r="O22" s="4"/>
      <c r="Q22" s="30" t="s">
        <v>69</v>
      </c>
      <c r="R22" s="31">
        <f t="shared" si="1"/>
        <v>24260.312725570318</v>
      </c>
      <c r="S22" s="31">
        <f t="shared" si="2"/>
        <v>183948.00779044733</v>
      </c>
      <c r="T22" s="38">
        <f t="shared" si="3"/>
        <v>7.5822603719599426</v>
      </c>
      <c r="U22" s="44">
        <v>0.64346806172022719</v>
      </c>
      <c r="V22" s="45">
        <f t="shared" si="15"/>
        <v>0.35653193827977281</v>
      </c>
      <c r="W22" s="31">
        <f t="shared" si="11"/>
        <v>118364.66803021639</v>
      </c>
      <c r="X22" s="31">
        <f>W22</f>
        <v>118364.66803021639</v>
      </c>
      <c r="Y22" s="38">
        <f t="shared" si="12"/>
        <v>4.8789423850031524</v>
      </c>
      <c r="Z22" s="37">
        <f t="shared" si="13"/>
        <v>2.7033179869567903</v>
      </c>
    </row>
    <row r="23" spans="1:26" s="2" customFormat="1" ht="13.2">
      <c r="B23" s="2" t="s">
        <v>70</v>
      </c>
      <c r="D23" s="25">
        <f>SUM(D4:D22)</f>
        <v>769682</v>
      </c>
      <c r="E23" s="25">
        <f>SUM(E4:E22)</f>
        <v>7911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4.4">
      <c r="A29" s="2">
        <v>1</v>
      </c>
      <c r="B29" s="1">
        <v>0</v>
      </c>
      <c r="C29" s="1">
        <v>1</v>
      </c>
      <c r="D29" s="61">
        <v>5238</v>
      </c>
      <c r="E29" s="50">
        <v>23</v>
      </c>
      <c r="F29" s="3">
        <f>E29/D29</f>
        <v>4.3909889270714016E-3</v>
      </c>
      <c r="G29" s="2">
        <v>0.3</v>
      </c>
      <c r="H29" s="18">
        <f>C29*F29/(1+(1-G29)*C29*F29)</f>
        <v>4.3775337355588971E-3</v>
      </c>
      <c r="I29" s="18">
        <f>1-H29</f>
        <v>0.99562246626444106</v>
      </c>
      <c r="J29" s="19">
        <v>100000</v>
      </c>
      <c r="K29" s="20">
        <f>J29*H29</f>
        <v>437.75337355588971</v>
      </c>
      <c r="L29" s="20">
        <f>C29*(J30+G29*K29)</f>
        <v>99693.572638510872</v>
      </c>
      <c r="M29" s="5">
        <f t="shared" ref="M29:M45" si="16">L29+M30</f>
        <v>7947160.0851838971</v>
      </c>
      <c r="N29" s="32">
        <f>M29/J29</f>
        <v>79.471600851838971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99693.572638510872</v>
      </c>
      <c r="T29" s="35">
        <f t="shared" ref="T29:T47" si="19">N29</f>
        <v>79.471600851838971</v>
      </c>
      <c r="U29" s="42">
        <v>0.95864674002964168</v>
      </c>
      <c r="V29" s="43">
        <f>1-U29</f>
        <v>4.1353259970358325E-2</v>
      </c>
      <c r="W29" s="29">
        <f>S29*U29</f>
        <v>95570.918411816732</v>
      </c>
      <c r="X29" s="29">
        <f t="shared" ref="X29:X45" si="20">X30+W29</f>
        <v>7023366.2058208836</v>
      </c>
      <c r="Y29" s="40">
        <f>X29/R29</f>
        <v>70.233662058208836</v>
      </c>
      <c r="Z29" s="36">
        <f>T29-Y29</f>
        <v>9.2379387936301356</v>
      </c>
    </row>
    <row r="30" spans="1:26" s="2" customFormat="1" ht="14.4">
      <c r="A30" s="2">
        <v>2</v>
      </c>
      <c r="B30" s="1" t="s">
        <v>35</v>
      </c>
      <c r="C30" s="1">
        <v>4</v>
      </c>
      <c r="D30" s="61">
        <v>24259</v>
      </c>
      <c r="E30" s="50">
        <v>10</v>
      </c>
      <c r="F30" s="3">
        <f t="shared" ref="F30:F47" si="21">E30/D30</f>
        <v>4.1221814584278002E-4</v>
      </c>
      <c r="G30" s="2">
        <v>0.4</v>
      </c>
      <c r="H30" s="3">
        <f t="shared" ref="H30:H46" si="22">C30*F30/(1+(1-G30)*C30*F30)</f>
        <v>1.6472429271506817E-3</v>
      </c>
      <c r="I30" s="3">
        <f t="shared" ref="I30:I47" si="23">1-H30</f>
        <v>0.99835275707284932</v>
      </c>
      <c r="J30" s="5">
        <f>I29*J29</f>
        <v>99562.246626444103</v>
      </c>
      <c r="K30" s="5">
        <f t="shared" ref="K30:K47" si="24">J30*H30</f>
        <v>164.00320656664186</v>
      </c>
      <c r="L30" s="5">
        <f t="shared" ref="L30:L46" si="25">C30*(J31+G30*K30)</f>
        <v>397855.37881001644</v>
      </c>
      <c r="M30" s="5">
        <f t="shared" si="16"/>
        <v>7847466.5125453863</v>
      </c>
      <c r="N30" s="33">
        <f t="shared" ref="N30:N47" si="26">M30/J30</f>
        <v>78.819701025720633</v>
      </c>
      <c r="O30" s="4"/>
      <c r="Q30" s="27" t="s">
        <v>36</v>
      </c>
      <c r="R30" s="29">
        <f t="shared" si="17"/>
        <v>99562.246626444103</v>
      </c>
      <c r="S30" s="29">
        <f t="shared" si="18"/>
        <v>397855.37881001644</v>
      </c>
      <c r="T30" s="35">
        <f t="shared" si="19"/>
        <v>78.819701025720633</v>
      </c>
      <c r="U30" s="42">
        <v>0.95864674002964168</v>
      </c>
      <c r="V30" s="43">
        <f>1-U30</f>
        <v>4.1353259970358325E-2</v>
      </c>
      <c r="W30" s="29">
        <f t="shared" ref="W30:W47" si="27">S30*U30</f>
        <v>381402.76189948042</v>
      </c>
      <c r="X30" s="29">
        <f t="shared" si="20"/>
        <v>6927795.2874090672</v>
      </c>
      <c r="Y30" s="35">
        <f t="shared" ref="Y30:Y47" si="28">X30/R30</f>
        <v>69.5825528465829</v>
      </c>
      <c r="Z30" s="36">
        <f t="shared" ref="Z30:Z47" si="29">T30-Y30</f>
        <v>9.2371481791377335</v>
      </c>
    </row>
    <row r="31" spans="1:26" s="2" customFormat="1" ht="14.4">
      <c r="A31" s="2">
        <v>3</v>
      </c>
      <c r="B31" s="1" t="s">
        <v>37</v>
      </c>
      <c r="C31" s="1">
        <v>5</v>
      </c>
      <c r="D31" s="61">
        <v>40078</v>
      </c>
      <c r="E31" s="50">
        <v>17</v>
      </c>
      <c r="F31" s="3">
        <f t="shared" si="21"/>
        <v>4.2417286291731123E-4</v>
      </c>
      <c r="G31" s="2">
        <v>0.5</v>
      </c>
      <c r="H31" s="3">
        <f t="shared" si="22"/>
        <v>2.118617664286337E-3</v>
      </c>
      <c r="I31" s="3">
        <f t="shared" si="23"/>
        <v>0.99788138233571366</v>
      </c>
      <c r="J31" s="5">
        <f t="shared" ref="J31:J47" si="30">I30*J30</f>
        <v>99398.243419877457</v>
      </c>
      <c r="K31" s="5">
        <f t="shared" si="24"/>
        <v>210.58687430838555</v>
      </c>
      <c r="L31" s="5">
        <f t="shared" si="25"/>
        <v>496464.74991361634</v>
      </c>
      <c r="M31" s="5">
        <f t="shared" si="16"/>
        <v>7449611.1337353699</v>
      </c>
      <c r="N31" s="33">
        <f t="shared" si="26"/>
        <v>74.947110506437909</v>
      </c>
      <c r="O31" s="4"/>
      <c r="Q31" s="27" t="s">
        <v>38</v>
      </c>
      <c r="R31" s="29">
        <f t="shared" si="17"/>
        <v>99398.243419877457</v>
      </c>
      <c r="S31" s="29">
        <f t="shared" si="18"/>
        <v>496464.74991361634</v>
      </c>
      <c r="T31" s="35">
        <f t="shared" si="19"/>
        <v>74.947110506437909</v>
      </c>
      <c r="U31" s="42">
        <v>0.95864674002964168</v>
      </c>
      <c r="V31" s="43">
        <f>1-U31</f>
        <v>4.1353259970358325E-2</v>
      </c>
      <c r="W31" s="29">
        <f t="shared" si="27"/>
        <v>475934.31404431962</v>
      </c>
      <c r="X31" s="29">
        <f t="shared" si="20"/>
        <v>6546392.5255095866</v>
      </c>
      <c r="Y31" s="35">
        <f t="shared" si="28"/>
        <v>65.860243604671709</v>
      </c>
      <c r="Z31" s="36">
        <f t="shared" si="29"/>
        <v>9.0868669017662</v>
      </c>
    </row>
    <row r="32" spans="1:26" s="2" customFormat="1" ht="14.4">
      <c r="A32" s="2">
        <v>4</v>
      </c>
      <c r="B32" s="1" t="s">
        <v>39</v>
      </c>
      <c r="C32" s="1">
        <v>5</v>
      </c>
      <c r="D32" s="61">
        <v>45997</v>
      </c>
      <c r="E32" s="50">
        <v>14</v>
      </c>
      <c r="F32" s="3">
        <f t="shared" si="21"/>
        <v>3.0436767615279255E-4</v>
      </c>
      <c r="G32" s="2">
        <v>0.5</v>
      </c>
      <c r="H32" s="3">
        <f t="shared" si="22"/>
        <v>1.5206812652068125E-3</v>
      </c>
      <c r="I32" s="3">
        <f t="shared" si="23"/>
        <v>0.99847931873479323</v>
      </c>
      <c r="J32" s="5">
        <f t="shared" si="30"/>
        <v>99187.656545569072</v>
      </c>
      <c r="K32" s="5">
        <f t="shared" si="24"/>
        <v>150.83281104861476</v>
      </c>
      <c r="L32" s="5">
        <f t="shared" si="25"/>
        <v>495561.20070022385</v>
      </c>
      <c r="M32" s="5">
        <f t="shared" si="16"/>
        <v>6953146.3838217538</v>
      </c>
      <c r="N32" s="33">
        <f t="shared" si="26"/>
        <v>70.100924106693853</v>
      </c>
      <c r="O32" s="4"/>
      <c r="Q32" s="27" t="s">
        <v>40</v>
      </c>
      <c r="R32" s="29">
        <f t="shared" si="17"/>
        <v>99187.656545569072</v>
      </c>
      <c r="S32" s="29">
        <f t="shared" si="18"/>
        <v>495561.20070022385</v>
      </c>
      <c r="T32" s="35">
        <f t="shared" si="19"/>
        <v>70.100924106693853</v>
      </c>
      <c r="U32" s="42">
        <v>0.95864674002964168</v>
      </c>
      <c r="V32" s="43">
        <f>1-U32</f>
        <v>4.1353259970358325E-2</v>
      </c>
      <c r="W32" s="29">
        <f t="shared" si="27"/>
        <v>475068.12953644455</v>
      </c>
      <c r="X32" s="29">
        <f t="shared" si="20"/>
        <v>6070458.2114652665</v>
      </c>
      <c r="Y32" s="35">
        <f t="shared" si="28"/>
        <v>61.201750529072733</v>
      </c>
      <c r="Z32" s="36">
        <f t="shared" si="29"/>
        <v>8.89917357762112</v>
      </c>
    </row>
    <row r="33" spans="1:26" s="2" customFormat="1" ht="14.4">
      <c r="A33" s="2">
        <v>5</v>
      </c>
      <c r="B33" s="1" t="s">
        <v>41</v>
      </c>
      <c r="C33" s="1">
        <v>5</v>
      </c>
      <c r="D33" s="61">
        <v>46993</v>
      </c>
      <c r="E33" s="50">
        <v>26</v>
      </c>
      <c r="F33" s="3">
        <f t="shared" si="21"/>
        <v>5.532738918562339E-4</v>
      </c>
      <c r="G33" s="2">
        <v>0.5</v>
      </c>
      <c r="H33" s="3">
        <f t="shared" si="22"/>
        <v>2.7625483445960302E-3</v>
      </c>
      <c r="I33" s="3">
        <f t="shared" si="23"/>
        <v>0.99723745165540401</v>
      </c>
      <c r="J33" s="5">
        <f t="shared" si="30"/>
        <v>99036.823734520469</v>
      </c>
      <c r="K33" s="5">
        <f t="shared" si="24"/>
        <v>273.59401346184836</v>
      </c>
      <c r="L33" s="5">
        <f t="shared" si="25"/>
        <v>494500.13363894774</v>
      </c>
      <c r="M33" s="5">
        <f t="shared" si="16"/>
        <v>6457585.1831215303</v>
      </c>
      <c r="N33" s="33">
        <f t="shared" si="26"/>
        <v>65.203880128787503</v>
      </c>
      <c r="O33" s="4"/>
      <c r="Q33" s="27" t="s">
        <v>42</v>
      </c>
      <c r="R33" s="29">
        <f t="shared" si="17"/>
        <v>99036.823734520469</v>
      </c>
      <c r="S33" s="29">
        <f t="shared" si="18"/>
        <v>494500.13363894774</v>
      </c>
      <c r="T33" s="35">
        <f t="shared" si="19"/>
        <v>65.203880128787503</v>
      </c>
      <c r="U33" s="42">
        <v>0.95864674002964168</v>
      </c>
      <c r="V33" s="43">
        <f>1-U33</f>
        <v>4.1353259970358325E-2</v>
      </c>
      <c r="W33" s="29">
        <f t="shared" si="27"/>
        <v>474050.94105719938</v>
      </c>
      <c r="X33" s="29">
        <f t="shared" si="20"/>
        <v>5595390.0819288222</v>
      </c>
      <c r="Y33" s="35">
        <f t="shared" si="28"/>
        <v>56.498076886309534</v>
      </c>
      <c r="Z33" s="36">
        <f t="shared" si="29"/>
        <v>8.7058032424779697</v>
      </c>
    </row>
    <row r="34" spans="1:26" s="2" customFormat="1" ht="14.4">
      <c r="A34" s="2">
        <v>6</v>
      </c>
      <c r="B34" s="1" t="s">
        <v>43</v>
      </c>
      <c r="C34" s="1">
        <v>5</v>
      </c>
      <c r="D34" s="61">
        <v>49143</v>
      </c>
      <c r="E34" s="50">
        <v>22</v>
      </c>
      <c r="F34" s="3">
        <f t="shared" si="21"/>
        <v>4.476731172293104E-4</v>
      </c>
      <c r="G34" s="2">
        <v>0.5</v>
      </c>
      <c r="H34" s="3">
        <f t="shared" si="22"/>
        <v>2.2358632464734339E-3</v>
      </c>
      <c r="I34" s="3">
        <f t="shared" si="23"/>
        <v>0.9977641367535266</v>
      </c>
      <c r="J34" s="5">
        <f t="shared" si="30"/>
        <v>98763.229721058626</v>
      </c>
      <c r="K34" s="5">
        <f t="shared" si="24"/>
        <v>220.82107543632767</v>
      </c>
      <c r="L34" s="5">
        <f t="shared" si="25"/>
        <v>493264.09591670235</v>
      </c>
      <c r="M34" s="5">
        <f t="shared" si="16"/>
        <v>5963085.0494825831</v>
      </c>
      <c r="N34" s="33">
        <f t="shared" si="26"/>
        <v>60.377582490208034</v>
      </c>
      <c r="O34" s="4"/>
      <c r="Q34" s="27" t="s">
        <v>44</v>
      </c>
      <c r="R34" s="29">
        <f t="shared" si="17"/>
        <v>98763.229721058626</v>
      </c>
      <c r="S34" s="29">
        <f t="shared" si="18"/>
        <v>493264.09591670235</v>
      </c>
      <c r="T34" s="35">
        <f t="shared" si="19"/>
        <v>60.377582490208034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478061.80364905362</v>
      </c>
      <c r="X34" s="29">
        <f t="shared" si="20"/>
        <v>5121339.1408716226</v>
      </c>
      <c r="Y34" s="35">
        <f t="shared" si="28"/>
        <v>51.854715113469332</v>
      </c>
      <c r="Z34" s="36">
        <f t="shared" si="29"/>
        <v>8.5228673767387022</v>
      </c>
    </row>
    <row r="35" spans="1:26" s="2" customFormat="1" ht="14.4">
      <c r="A35" s="2">
        <v>7</v>
      </c>
      <c r="B35" s="1" t="s">
        <v>45</v>
      </c>
      <c r="C35" s="1">
        <v>5</v>
      </c>
      <c r="D35" s="61">
        <v>56000</v>
      </c>
      <c r="E35" s="50">
        <v>44</v>
      </c>
      <c r="F35" s="3">
        <f t="shared" si="21"/>
        <v>7.8571428571428575E-4</v>
      </c>
      <c r="G35" s="2">
        <v>0.5</v>
      </c>
      <c r="H35" s="3">
        <f t="shared" si="22"/>
        <v>3.9208697201924799E-3</v>
      </c>
      <c r="I35" s="3">
        <f t="shared" si="23"/>
        <v>0.99607913027980755</v>
      </c>
      <c r="J35" s="5">
        <f t="shared" si="30"/>
        <v>98542.408645622301</v>
      </c>
      <c r="K35" s="5">
        <f t="shared" si="24"/>
        <v>386.37194621345412</v>
      </c>
      <c r="L35" s="5">
        <f t="shared" si="25"/>
        <v>491746.11336257786</v>
      </c>
      <c r="M35" s="5">
        <f t="shared" si="16"/>
        <v>5469820.9535658807</v>
      </c>
      <c r="N35" s="33">
        <f t="shared" si="26"/>
        <v>55.507278832978628</v>
      </c>
      <c r="O35" s="4"/>
      <c r="Q35" s="27" t="s">
        <v>46</v>
      </c>
      <c r="R35" s="29">
        <f t="shared" si="17"/>
        <v>98542.408645622301</v>
      </c>
      <c r="S35" s="29">
        <f t="shared" si="18"/>
        <v>491746.11336257786</v>
      </c>
      <c r="T35" s="35">
        <f t="shared" si="19"/>
        <v>55.507278832978628</v>
      </c>
      <c r="U35" s="42">
        <v>0.96192878092594225</v>
      </c>
      <c r="V35" s="43">
        <f t="shared" si="31"/>
        <v>3.8071219074057749E-2</v>
      </c>
      <c r="W35" s="29">
        <f t="shared" si="27"/>
        <v>473024.7393519347</v>
      </c>
      <c r="X35" s="29">
        <f t="shared" si="20"/>
        <v>4643277.3372225687</v>
      </c>
      <c r="Y35" s="35">
        <f t="shared" si="28"/>
        <v>47.119584360076871</v>
      </c>
      <c r="Z35" s="36">
        <f t="shared" si="29"/>
        <v>8.3876944729017566</v>
      </c>
    </row>
    <row r="36" spans="1:26" s="2" customFormat="1" ht="14.4">
      <c r="A36" s="2">
        <v>8</v>
      </c>
      <c r="B36" s="1" t="s">
        <v>47</v>
      </c>
      <c r="C36" s="1">
        <v>5</v>
      </c>
      <c r="D36" s="61">
        <v>55347</v>
      </c>
      <c r="E36" s="50">
        <v>50</v>
      </c>
      <c r="F36" s="3">
        <f t="shared" si="21"/>
        <v>9.0339133105678715E-4</v>
      </c>
      <c r="G36" s="2">
        <v>0.5</v>
      </c>
      <c r="H36" s="3">
        <f t="shared" si="22"/>
        <v>4.5067781944043836E-3</v>
      </c>
      <c r="I36" s="3">
        <f t="shared" si="23"/>
        <v>0.99549322180559563</v>
      </c>
      <c r="J36" s="5">
        <f t="shared" si="30"/>
        <v>98156.036699408854</v>
      </c>
      <c r="K36" s="5">
        <f t="shared" si="24"/>
        <v>442.36748584605226</v>
      </c>
      <c r="L36" s="5">
        <f t="shared" si="25"/>
        <v>489674.26478242909</v>
      </c>
      <c r="M36" s="5">
        <f t="shared" si="16"/>
        <v>4978074.8402033029</v>
      </c>
      <c r="N36" s="33">
        <f t="shared" si="26"/>
        <v>50.715931567694227</v>
      </c>
      <c r="O36" s="4"/>
      <c r="Q36" s="27" t="s">
        <v>48</v>
      </c>
      <c r="R36" s="29">
        <f t="shared" si="17"/>
        <v>98156.036699408854</v>
      </c>
      <c r="S36" s="29">
        <f t="shared" si="18"/>
        <v>489674.26478242909</v>
      </c>
      <c r="T36" s="35">
        <f t="shared" si="19"/>
        <v>50.715931567694227</v>
      </c>
      <c r="U36" s="42">
        <v>0.95558309086652893</v>
      </c>
      <c r="V36" s="43">
        <f t="shared" si="31"/>
        <v>4.4416909133471072E-2</v>
      </c>
      <c r="W36" s="29">
        <f t="shared" si="27"/>
        <v>467924.44745858869</v>
      </c>
      <c r="X36" s="29">
        <f t="shared" si="20"/>
        <v>4170252.5978706339</v>
      </c>
      <c r="Y36" s="35">
        <f t="shared" si="28"/>
        <v>42.485951329122372</v>
      </c>
      <c r="Z36" s="36">
        <f t="shared" si="29"/>
        <v>8.229980238571855</v>
      </c>
    </row>
    <row r="37" spans="1:26" s="2" customFormat="1" ht="14.4">
      <c r="A37" s="2">
        <v>9</v>
      </c>
      <c r="B37" s="1" t="s">
        <v>49</v>
      </c>
      <c r="C37" s="1">
        <v>5</v>
      </c>
      <c r="D37" s="61">
        <v>53985</v>
      </c>
      <c r="E37" s="50">
        <v>64</v>
      </c>
      <c r="F37" s="3">
        <f t="shared" si="21"/>
        <v>1.1855144947670649E-3</v>
      </c>
      <c r="G37" s="2">
        <v>0.5</v>
      </c>
      <c r="H37" s="3">
        <f t="shared" si="22"/>
        <v>5.9100563302243976E-3</v>
      </c>
      <c r="I37" s="3">
        <f t="shared" si="23"/>
        <v>0.99408994366977566</v>
      </c>
      <c r="J37" s="5">
        <f t="shared" si="30"/>
        <v>97713.669213562796</v>
      </c>
      <c r="K37" s="5">
        <f t="shared" si="24"/>
        <v>577.49328928506964</v>
      </c>
      <c r="L37" s="5">
        <f t="shared" si="25"/>
        <v>487124.61284460139</v>
      </c>
      <c r="M37" s="5">
        <f t="shared" si="16"/>
        <v>4488400.5754208742</v>
      </c>
      <c r="N37" s="33">
        <f t="shared" si="26"/>
        <v>45.934213826430316</v>
      </c>
      <c r="O37" s="4"/>
      <c r="Q37" s="27" t="s">
        <v>50</v>
      </c>
      <c r="R37" s="29">
        <f t="shared" si="17"/>
        <v>97713.669213562796</v>
      </c>
      <c r="S37" s="29">
        <f t="shared" si="18"/>
        <v>487124.61284460139</v>
      </c>
      <c r="T37" s="35">
        <f t="shared" si="19"/>
        <v>45.934213826430316</v>
      </c>
      <c r="U37" s="42">
        <v>0.95343645724036619</v>
      </c>
      <c r="V37" s="43">
        <f t="shared" si="31"/>
        <v>4.6563542759633814E-2</v>
      </c>
      <c r="W37" s="29">
        <f t="shared" si="27"/>
        <v>464442.36510514171</v>
      </c>
      <c r="X37" s="29">
        <f t="shared" si="20"/>
        <v>3702328.1504120454</v>
      </c>
      <c r="Y37" s="35">
        <f t="shared" si="28"/>
        <v>37.889562230236635</v>
      </c>
      <c r="Z37" s="36">
        <f t="shared" si="29"/>
        <v>8.0446515961936811</v>
      </c>
    </row>
    <row r="38" spans="1:26" s="2" customFormat="1" ht="14.4">
      <c r="A38" s="2">
        <v>10</v>
      </c>
      <c r="B38" s="1" t="s">
        <v>51</v>
      </c>
      <c r="C38" s="1">
        <v>5</v>
      </c>
      <c r="D38" s="61">
        <v>61082</v>
      </c>
      <c r="E38" s="50">
        <v>113</v>
      </c>
      <c r="F38" s="3">
        <f t="shared" si="21"/>
        <v>1.849972168560296E-3</v>
      </c>
      <c r="G38" s="2">
        <v>0.5</v>
      </c>
      <c r="H38" s="3">
        <f t="shared" si="22"/>
        <v>9.207277823497298E-3</v>
      </c>
      <c r="I38" s="3">
        <f t="shared" si="23"/>
        <v>0.99079272217650272</v>
      </c>
      <c r="J38" s="5">
        <f t="shared" si="30"/>
        <v>97136.175924277733</v>
      </c>
      <c r="K38" s="5">
        <f t="shared" si="24"/>
        <v>894.35975844693451</v>
      </c>
      <c r="L38" s="5">
        <f t="shared" si="25"/>
        <v>483444.98022527131</v>
      </c>
      <c r="M38" s="5">
        <f t="shared" si="16"/>
        <v>4001275.9625762729</v>
      </c>
      <c r="N38" s="33">
        <f t="shared" si="26"/>
        <v>41.192438599759761</v>
      </c>
      <c r="O38" s="4"/>
      <c r="Q38" s="27" t="s">
        <v>52</v>
      </c>
      <c r="R38" s="29">
        <f t="shared" si="17"/>
        <v>97136.175924277733</v>
      </c>
      <c r="S38" s="29">
        <f t="shared" si="18"/>
        <v>483444.98022527131</v>
      </c>
      <c r="T38" s="35">
        <f t="shared" si="19"/>
        <v>41.192438599759761</v>
      </c>
      <c r="U38" s="42">
        <v>0.93748024841036759</v>
      </c>
      <c r="V38" s="43">
        <f t="shared" si="31"/>
        <v>6.2519751589632411E-2</v>
      </c>
      <c r="W38" s="29">
        <f t="shared" si="27"/>
        <v>453220.1201543326</v>
      </c>
      <c r="X38" s="29">
        <f t="shared" si="20"/>
        <v>3237885.7853069035</v>
      </c>
      <c r="Y38" s="35">
        <f t="shared" si="28"/>
        <v>33.333469786076293</v>
      </c>
      <c r="Z38" s="36">
        <f t="shared" si="29"/>
        <v>7.8589688136834681</v>
      </c>
    </row>
    <row r="39" spans="1:26" s="2" customFormat="1" ht="14.4">
      <c r="A39" s="2">
        <v>11</v>
      </c>
      <c r="B39" s="1" t="s">
        <v>53</v>
      </c>
      <c r="C39" s="1">
        <v>5</v>
      </c>
      <c r="D39" s="61">
        <v>67104</v>
      </c>
      <c r="E39" s="50">
        <v>188</v>
      </c>
      <c r="F39" s="3">
        <f t="shared" si="21"/>
        <v>2.8016213638531236E-3</v>
      </c>
      <c r="G39" s="2">
        <v>0.5</v>
      </c>
      <c r="H39" s="3">
        <f t="shared" si="22"/>
        <v>1.3910675703673011E-2</v>
      </c>
      <c r="I39" s="3">
        <f t="shared" si="23"/>
        <v>0.98608932429632701</v>
      </c>
      <c r="J39" s="5">
        <f t="shared" si="30"/>
        <v>96241.816165830794</v>
      </c>
      <c r="K39" s="5">
        <f t="shared" si="24"/>
        <v>1338.788693815387</v>
      </c>
      <c r="L39" s="5">
        <f t="shared" si="25"/>
        <v>477862.1090946155</v>
      </c>
      <c r="M39" s="5">
        <f t="shared" si="16"/>
        <v>3517830.9823510014</v>
      </c>
      <c r="N39" s="33">
        <f t="shared" si="26"/>
        <v>36.552001224598193</v>
      </c>
      <c r="O39" s="4"/>
      <c r="Q39" s="27" t="s">
        <v>54</v>
      </c>
      <c r="R39" s="29">
        <f t="shared" si="17"/>
        <v>96241.816165830794</v>
      </c>
      <c r="S39" s="29">
        <f t="shared" si="18"/>
        <v>477862.1090946155</v>
      </c>
      <c r="T39" s="35">
        <f t="shared" si="19"/>
        <v>36.552001224598193</v>
      </c>
      <c r="U39" s="42">
        <v>0.91788799906018037</v>
      </c>
      <c r="V39" s="43">
        <f t="shared" si="31"/>
        <v>8.2112000939819629E-2</v>
      </c>
      <c r="W39" s="29">
        <f t="shared" si="27"/>
        <v>438623.89514353423</v>
      </c>
      <c r="X39" s="29">
        <f t="shared" si="20"/>
        <v>2784665.6651525712</v>
      </c>
      <c r="Y39" s="35">
        <f t="shared" si="28"/>
        <v>28.93405149747397</v>
      </c>
      <c r="Z39" s="36">
        <f t="shared" si="29"/>
        <v>7.6179497271242234</v>
      </c>
    </row>
    <row r="40" spans="1:26" s="2" customFormat="1" ht="14.4">
      <c r="A40" s="2">
        <v>12</v>
      </c>
      <c r="B40" s="1" t="s">
        <v>55</v>
      </c>
      <c r="C40" s="1">
        <v>5</v>
      </c>
      <c r="D40" s="61">
        <v>67911</v>
      </c>
      <c r="E40" s="50">
        <v>266</v>
      </c>
      <c r="F40" s="3">
        <f t="shared" si="21"/>
        <v>3.9168912252801457E-3</v>
      </c>
      <c r="G40" s="2">
        <v>0.5</v>
      </c>
      <c r="H40" s="3">
        <f t="shared" si="22"/>
        <v>1.9394540363975737E-2</v>
      </c>
      <c r="I40" s="3">
        <f t="shared" si="23"/>
        <v>0.9806054596360243</v>
      </c>
      <c r="J40" s="5">
        <f t="shared" si="30"/>
        <v>94903.027472015412</v>
      </c>
      <c r="K40" s="5">
        <f t="shared" si="24"/>
        <v>1840.6005969695011</v>
      </c>
      <c r="L40" s="5">
        <f t="shared" si="25"/>
        <v>469913.63586765336</v>
      </c>
      <c r="M40" s="5">
        <f t="shared" si="16"/>
        <v>3039968.8732563858</v>
      </c>
      <c r="N40" s="33">
        <f t="shared" si="26"/>
        <v>32.032369822477989</v>
      </c>
      <c r="O40" s="4"/>
      <c r="Q40" s="27" t="s">
        <v>56</v>
      </c>
      <c r="R40" s="29">
        <f t="shared" si="17"/>
        <v>94903.027472015412</v>
      </c>
      <c r="S40" s="29">
        <f t="shared" si="18"/>
        <v>469913.63586765336</v>
      </c>
      <c r="T40" s="35">
        <f t="shared" si="19"/>
        <v>32.032369822477989</v>
      </c>
      <c r="U40" s="42">
        <v>0.89571782863194893</v>
      </c>
      <c r="V40" s="43">
        <f t="shared" si="31"/>
        <v>0.10428217136805107</v>
      </c>
      <c r="W40" s="29">
        <f t="shared" si="27"/>
        <v>420910.0215639188</v>
      </c>
      <c r="X40" s="29">
        <f t="shared" si="20"/>
        <v>2346041.7700090371</v>
      </c>
      <c r="Y40" s="35">
        <f t="shared" si="28"/>
        <v>24.720410217691185</v>
      </c>
      <c r="Z40" s="36">
        <f t="shared" si="29"/>
        <v>7.3119596047868036</v>
      </c>
    </row>
    <row r="41" spans="1:26" s="2" customFormat="1" ht="14.4">
      <c r="A41" s="2">
        <v>13</v>
      </c>
      <c r="B41" s="1" t="s">
        <v>57</v>
      </c>
      <c r="C41" s="1">
        <v>5</v>
      </c>
      <c r="D41" s="61">
        <v>62974</v>
      </c>
      <c r="E41" s="50">
        <v>338</v>
      </c>
      <c r="F41" s="3">
        <f t="shared" si="21"/>
        <v>5.3672944389748147E-3</v>
      </c>
      <c r="G41" s="2">
        <v>0.5</v>
      </c>
      <c r="H41" s="3">
        <f t="shared" si="22"/>
        <v>2.6481141979661227E-2</v>
      </c>
      <c r="I41" s="3">
        <f t="shared" si="23"/>
        <v>0.97351885802033877</v>
      </c>
      <c r="J41" s="5">
        <f t="shared" si="30"/>
        <v>93062.426875045916</v>
      </c>
      <c r="K41" s="5">
        <f t="shared" si="24"/>
        <v>2464.3993390499318</v>
      </c>
      <c r="L41" s="5">
        <f t="shared" si="25"/>
        <v>459151.13602760475</v>
      </c>
      <c r="M41" s="5">
        <f t="shared" si="16"/>
        <v>2570055.2373887324</v>
      </c>
      <c r="N41" s="33">
        <f t="shared" si="26"/>
        <v>27.616464814951822</v>
      </c>
      <c r="O41" s="4"/>
      <c r="Q41" s="27" t="s">
        <v>58</v>
      </c>
      <c r="R41" s="29">
        <f t="shared" si="17"/>
        <v>93062.426875045916</v>
      </c>
      <c r="S41" s="29">
        <f t="shared" si="18"/>
        <v>459151.13602760475</v>
      </c>
      <c r="T41" s="35">
        <f t="shared" si="19"/>
        <v>27.616464814951822</v>
      </c>
      <c r="U41" s="42">
        <v>0.86473435856680392</v>
      </c>
      <c r="V41" s="43">
        <f t="shared" si="31"/>
        <v>0.13526564143319608</v>
      </c>
      <c r="W41" s="29">
        <f t="shared" si="27"/>
        <v>397043.76309805014</v>
      </c>
      <c r="X41" s="29">
        <f t="shared" si="20"/>
        <v>1925131.7484451185</v>
      </c>
      <c r="Y41" s="35">
        <f t="shared" si="28"/>
        <v>20.68645545887145</v>
      </c>
      <c r="Z41" s="36">
        <f t="shared" si="29"/>
        <v>6.9300093560803724</v>
      </c>
    </row>
    <row r="42" spans="1:26" s="2" customFormat="1" ht="14.4">
      <c r="A42" s="2">
        <v>14</v>
      </c>
      <c r="B42" s="1" t="s">
        <v>59</v>
      </c>
      <c r="C42" s="1">
        <v>5</v>
      </c>
      <c r="D42" s="61">
        <v>48899</v>
      </c>
      <c r="E42" s="50">
        <v>405</v>
      </c>
      <c r="F42" s="3">
        <f t="shared" si="21"/>
        <v>8.282377962739524E-3</v>
      </c>
      <c r="G42" s="2">
        <v>0.5</v>
      </c>
      <c r="H42" s="3">
        <f t="shared" si="22"/>
        <v>4.0571812107430147E-2</v>
      </c>
      <c r="I42" s="3">
        <f t="shared" si="23"/>
        <v>0.95942818789256989</v>
      </c>
      <c r="J42" s="5">
        <f t="shared" si="30"/>
        <v>90598.027535995978</v>
      </c>
      <c r="K42" s="5">
        <f t="shared" si="24"/>
        <v>3675.7261504942117</v>
      </c>
      <c r="L42" s="5">
        <f t="shared" si="25"/>
        <v>443800.82230374438</v>
      </c>
      <c r="M42" s="5">
        <f t="shared" si="16"/>
        <v>2110904.1013611276</v>
      </c>
      <c r="N42" s="33">
        <f t="shared" si="26"/>
        <v>23.29966952671716</v>
      </c>
      <c r="O42" s="4"/>
      <c r="Q42" s="27" t="s">
        <v>60</v>
      </c>
      <c r="R42" s="29">
        <f t="shared" si="17"/>
        <v>90598.027535995978</v>
      </c>
      <c r="S42" s="29">
        <f t="shared" si="18"/>
        <v>443800.82230374438</v>
      </c>
      <c r="T42" s="35">
        <f t="shared" si="19"/>
        <v>23.29966952671716</v>
      </c>
      <c r="U42" s="42">
        <v>0.81758889711164551</v>
      </c>
      <c r="V42" s="43">
        <f t="shared" si="31"/>
        <v>0.18241110288835449</v>
      </c>
      <c r="W42" s="29">
        <f t="shared" si="27"/>
        <v>362846.62484455976</v>
      </c>
      <c r="X42" s="29">
        <f t="shared" si="20"/>
        <v>1528087.9853470684</v>
      </c>
      <c r="Y42" s="35">
        <f t="shared" si="28"/>
        <v>16.866680510675973</v>
      </c>
      <c r="Z42" s="36">
        <f t="shared" si="29"/>
        <v>6.4329890160411871</v>
      </c>
    </row>
    <row r="43" spans="1:26" s="2" customFormat="1" ht="14.4">
      <c r="A43" s="2">
        <v>15</v>
      </c>
      <c r="B43" s="1" t="s">
        <v>61</v>
      </c>
      <c r="C43" s="1">
        <v>5</v>
      </c>
      <c r="D43" s="61">
        <v>38586</v>
      </c>
      <c r="E43" s="50">
        <v>569</v>
      </c>
      <c r="F43" s="3">
        <f t="shared" si="21"/>
        <v>1.4746281034572125E-2</v>
      </c>
      <c r="G43" s="2">
        <v>0.5</v>
      </c>
      <c r="H43" s="3">
        <f t="shared" si="22"/>
        <v>7.1109889148555941E-2</v>
      </c>
      <c r="I43" s="3">
        <f t="shared" si="23"/>
        <v>0.92889011085144402</v>
      </c>
      <c r="J43" s="5">
        <f t="shared" si="30"/>
        <v>86922.301385501763</v>
      </c>
      <c r="K43" s="5">
        <f t="shared" si="24"/>
        <v>6181.0352160604007</v>
      </c>
      <c r="L43" s="5">
        <f t="shared" si="25"/>
        <v>419158.91888735781</v>
      </c>
      <c r="M43" s="5">
        <f t="shared" si="16"/>
        <v>1667103.2790573831</v>
      </c>
      <c r="N43" s="33">
        <f t="shared" si="26"/>
        <v>19.179235391660352</v>
      </c>
      <c r="O43" s="4"/>
      <c r="Q43" s="27" t="s">
        <v>62</v>
      </c>
      <c r="R43" s="29">
        <f t="shared" si="17"/>
        <v>86922.301385501763</v>
      </c>
      <c r="S43" s="29">
        <f t="shared" si="18"/>
        <v>419158.91888735781</v>
      </c>
      <c r="T43" s="35">
        <f t="shared" si="19"/>
        <v>19.179235391660352</v>
      </c>
      <c r="U43" s="42">
        <v>0.77888026534586052</v>
      </c>
      <c r="V43" s="43">
        <f t="shared" si="31"/>
        <v>0.22111973465413948</v>
      </c>
      <c r="W43" s="29">
        <f t="shared" si="27"/>
        <v>326474.60996506928</v>
      </c>
      <c r="X43" s="29">
        <f t="shared" si="20"/>
        <v>1165241.3605025087</v>
      </c>
      <c r="Y43" s="35">
        <f t="shared" si="28"/>
        <v>13.405551186854167</v>
      </c>
      <c r="Z43" s="36">
        <f t="shared" si="29"/>
        <v>5.7736842048061856</v>
      </c>
    </row>
    <row r="44" spans="1:26" s="2" customFormat="1" ht="14.4">
      <c r="A44" s="2">
        <v>16</v>
      </c>
      <c r="B44" s="1" t="s">
        <v>63</v>
      </c>
      <c r="C44" s="1">
        <v>5</v>
      </c>
      <c r="D44" s="61">
        <v>28028</v>
      </c>
      <c r="E44" s="50">
        <v>658</v>
      </c>
      <c r="F44" s="3">
        <f t="shared" si="21"/>
        <v>2.3476523476523476E-2</v>
      </c>
      <c r="G44" s="2">
        <v>0.5</v>
      </c>
      <c r="H44" s="3">
        <f t="shared" si="22"/>
        <v>0.11087520641660767</v>
      </c>
      <c r="I44" s="3">
        <f t="shared" si="23"/>
        <v>0.88912479358339236</v>
      </c>
      <c r="J44" s="5">
        <f t="shared" si="30"/>
        <v>80741.266169441355</v>
      </c>
      <c r="K44" s="5">
        <f t="shared" si="24"/>
        <v>8952.2045528750714</v>
      </c>
      <c r="L44" s="5">
        <f t="shared" si="25"/>
        <v>381325.8194650191</v>
      </c>
      <c r="M44" s="5">
        <f t="shared" si="16"/>
        <v>1247944.3601700254</v>
      </c>
      <c r="N44" s="33">
        <f t="shared" si="26"/>
        <v>15.456091034677662</v>
      </c>
      <c r="O44" s="4"/>
      <c r="Q44" s="27" t="s">
        <v>64</v>
      </c>
      <c r="R44" s="29">
        <f t="shared" si="17"/>
        <v>80741.266169441355</v>
      </c>
      <c r="S44" s="29">
        <f t="shared" si="18"/>
        <v>381325.8194650191</v>
      </c>
      <c r="T44" s="35">
        <f t="shared" si="19"/>
        <v>15.456091034677662</v>
      </c>
      <c r="U44" s="42">
        <v>0.71980976748499381</v>
      </c>
      <c r="V44" s="43">
        <f t="shared" si="31"/>
        <v>0.28019023251500619</v>
      </c>
      <c r="W44" s="29">
        <f t="shared" si="27"/>
        <v>274482.04944514012</v>
      </c>
      <c r="X44" s="29">
        <f t="shared" si="20"/>
        <v>838766.75053743948</v>
      </c>
      <c r="Y44" s="35">
        <f t="shared" si="28"/>
        <v>10.388327931063493</v>
      </c>
      <c r="Z44" s="36">
        <f t="shared" si="29"/>
        <v>5.067763103614169</v>
      </c>
    </row>
    <row r="45" spans="1:26" s="2" customFormat="1" ht="14.4">
      <c r="A45" s="2">
        <v>17</v>
      </c>
      <c r="B45" s="1" t="s">
        <v>65</v>
      </c>
      <c r="C45" s="1">
        <v>5</v>
      </c>
      <c r="D45" s="61">
        <v>18609</v>
      </c>
      <c r="E45" s="50">
        <v>768</v>
      </c>
      <c r="F45" s="3">
        <f t="shared" si="21"/>
        <v>4.1270353054973397E-2</v>
      </c>
      <c r="G45" s="2">
        <v>0.5</v>
      </c>
      <c r="H45" s="3">
        <f t="shared" si="22"/>
        <v>0.1870524623703054</v>
      </c>
      <c r="I45" s="3">
        <f t="shared" si="23"/>
        <v>0.81294753762969463</v>
      </c>
      <c r="J45" s="5">
        <f t="shared" si="30"/>
        <v>71789.06161656628</v>
      </c>
      <c r="K45" s="5">
        <f t="shared" si="24"/>
        <v>13428.3207466323</v>
      </c>
      <c r="L45" s="5">
        <f t="shared" si="25"/>
        <v>325374.50621625065</v>
      </c>
      <c r="M45" s="5">
        <f t="shared" si="16"/>
        <v>866618.54070500634</v>
      </c>
      <c r="N45" s="33">
        <f t="shared" si="26"/>
        <v>12.071735180684165</v>
      </c>
      <c r="O45" s="4"/>
      <c r="Q45" s="27" t="s">
        <v>66</v>
      </c>
      <c r="R45" s="29">
        <f t="shared" si="17"/>
        <v>71789.06161656628</v>
      </c>
      <c r="S45" s="29">
        <f t="shared" si="18"/>
        <v>325374.50621625065</v>
      </c>
      <c r="T45" s="35">
        <f t="shared" si="19"/>
        <v>12.071735180684165</v>
      </c>
      <c r="U45" s="42">
        <v>0.68480776711742686</v>
      </c>
      <c r="V45" s="43">
        <f t="shared" si="31"/>
        <v>0.31519223288257314</v>
      </c>
      <c r="W45" s="29">
        <f t="shared" si="27"/>
        <v>222818.98907888593</v>
      </c>
      <c r="X45" s="29">
        <f t="shared" si="20"/>
        <v>564284.70109229931</v>
      </c>
      <c r="Y45" s="35">
        <f t="shared" si="28"/>
        <v>7.8603158807982405</v>
      </c>
      <c r="Z45" s="36">
        <f t="shared" si="29"/>
        <v>4.2114192998859243</v>
      </c>
    </row>
    <row r="46" spans="1:26" s="2" customFormat="1" ht="14.4">
      <c r="A46" s="2">
        <v>18</v>
      </c>
      <c r="B46" s="1" t="s">
        <v>67</v>
      </c>
      <c r="C46" s="1">
        <v>5</v>
      </c>
      <c r="D46" s="61">
        <v>10401</v>
      </c>
      <c r="E46" s="50">
        <v>785</v>
      </c>
      <c r="F46" s="3">
        <f t="shared" si="21"/>
        <v>7.5473512162292089E-2</v>
      </c>
      <c r="G46" s="2">
        <v>0.5</v>
      </c>
      <c r="H46" s="3">
        <f t="shared" si="22"/>
        <v>0.31746673676547904</v>
      </c>
      <c r="I46" s="3">
        <f t="shared" si="23"/>
        <v>0.6825332632345209</v>
      </c>
      <c r="J46" s="5">
        <f t="shared" si="30"/>
        <v>58360.740869933979</v>
      </c>
      <c r="K46" s="5">
        <f t="shared" si="24"/>
        <v>18527.593959193666</v>
      </c>
      <c r="L46" s="5">
        <f t="shared" si="25"/>
        <v>245484.7194516857</v>
      </c>
      <c r="M46" s="5">
        <f>L46+M47</f>
        <v>541244.03448875563</v>
      </c>
      <c r="N46" s="33">
        <f t="shared" si="26"/>
        <v>9.2741117816684753</v>
      </c>
      <c r="O46" s="4"/>
      <c r="Q46" s="27" t="s">
        <v>68</v>
      </c>
      <c r="R46" s="29">
        <f t="shared" si="17"/>
        <v>58360.740869933979</v>
      </c>
      <c r="S46" s="29">
        <f t="shared" si="18"/>
        <v>245484.7194516857</v>
      </c>
      <c r="T46" s="35">
        <f t="shared" si="19"/>
        <v>9.2741117816684753</v>
      </c>
      <c r="U46" s="42">
        <v>0.65629805890441617</v>
      </c>
      <c r="V46" s="43">
        <f t="shared" si="31"/>
        <v>0.34370194109558383</v>
      </c>
      <c r="W46" s="29">
        <f t="shared" si="27"/>
        <v>161111.14486683649</v>
      </c>
      <c r="X46" s="29">
        <f>X47+W46</f>
        <v>341465.71201341343</v>
      </c>
      <c r="Y46" s="35">
        <f t="shared" si="28"/>
        <v>5.8509488900153457</v>
      </c>
      <c r="Z46" s="36">
        <f t="shared" si="29"/>
        <v>3.4231628916531296</v>
      </c>
    </row>
    <row r="47" spans="1:26" s="2" customFormat="1" ht="15.6">
      <c r="A47" s="12">
        <v>19</v>
      </c>
      <c r="B47" s="13" t="s">
        <v>69</v>
      </c>
      <c r="C47" s="12"/>
      <c r="D47" s="62">
        <v>8212</v>
      </c>
      <c r="E47" s="50">
        <v>1106</v>
      </c>
      <c r="F47" s="17">
        <f t="shared" si="21"/>
        <v>0.13468095470043839</v>
      </c>
      <c r="G47" s="12"/>
      <c r="H47" s="17">
        <v>1</v>
      </c>
      <c r="I47" s="17">
        <f t="shared" si="23"/>
        <v>0</v>
      </c>
      <c r="J47" s="21">
        <f t="shared" si="30"/>
        <v>39833.14691074031</v>
      </c>
      <c r="K47" s="21">
        <f t="shared" si="24"/>
        <v>39833.14691074031</v>
      </c>
      <c r="L47" s="21">
        <f>K47/F47</f>
        <v>295759.31503706996</v>
      </c>
      <c r="M47" s="21">
        <f>L47</f>
        <v>295759.31503706996</v>
      </c>
      <c r="N47" s="34">
        <f t="shared" si="26"/>
        <v>7.4249547920433985</v>
      </c>
      <c r="O47" s="4"/>
      <c r="Q47" s="30" t="s">
        <v>69</v>
      </c>
      <c r="R47" s="31">
        <f t="shared" si="17"/>
        <v>39833.14691074031</v>
      </c>
      <c r="S47" s="31">
        <f t="shared" si="18"/>
        <v>295759.31503706996</v>
      </c>
      <c r="T47" s="38">
        <f t="shared" si="19"/>
        <v>7.4249547920433985</v>
      </c>
      <c r="U47" s="44">
        <v>0.6098018151143324</v>
      </c>
      <c r="V47" s="45">
        <f t="shared" si="31"/>
        <v>0.3901981848856676</v>
      </c>
      <c r="W47" s="31">
        <f t="shared" si="27"/>
        <v>180354.56714657691</v>
      </c>
      <c r="X47" s="31">
        <f>W47</f>
        <v>180354.56714657691</v>
      </c>
      <c r="Y47" s="38">
        <f t="shared" si="28"/>
        <v>4.5277509093299244</v>
      </c>
      <c r="Z47" s="37">
        <f t="shared" si="29"/>
        <v>2.8972038827134741</v>
      </c>
    </row>
    <row r="48" spans="1:26" s="2" customFormat="1" ht="13.2">
      <c r="B48" s="2" t="s">
        <v>70</v>
      </c>
      <c r="D48" s="25">
        <f>SUM(D29:D47)</f>
        <v>788846</v>
      </c>
      <c r="E48" s="25">
        <f>SUM(E29:E47)</f>
        <v>5466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10870</v>
      </c>
      <c r="E54" s="51">
        <f>E4+E29</f>
        <v>58</v>
      </c>
      <c r="F54" s="3">
        <f>E54/D54</f>
        <v>5.3357865685372584E-3</v>
      </c>
      <c r="G54" s="2">
        <v>0.3</v>
      </c>
      <c r="H54" s="18">
        <f>C54*F54/(1+(1-G54)*C54*F54)</f>
        <v>5.3159312961706959E-3</v>
      </c>
      <c r="I54" s="18">
        <f>1-H54</f>
        <v>0.9946840687038293</v>
      </c>
      <c r="J54" s="19">
        <v>100000</v>
      </c>
      <c r="K54" s="20">
        <f>J54*H54</f>
        <v>531.59312961706962</v>
      </c>
      <c r="L54" s="20">
        <f>C54*(J55+G54*K54)</f>
        <v>99627.884809268042</v>
      </c>
      <c r="M54" s="5">
        <f t="shared" ref="M54:M70" si="32">L54+M55</f>
        <v>7517875.0093823094</v>
      </c>
      <c r="N54" s="32">
        <f>M54/J54</f>
        <v>75.178750093823098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99627.884809268042</v>
      </c>
      <c r="T54" s="35">
        <f t="shared" ref="T54:T72" si="35">N54</f>
        <v>75.178750093823098</v>
      </c>
      <c r="U54" s="42">
        <v>0.96170886472285344</v>
      </c>
      <c r="V54" s="43">
        <f>1-U54</f>
        <v>3.829113527714656E-2</v>
      </c>
      <c r="W54" s="29">
        <f>S54*U54</f>
        <v>95813.019994660383</v>
      </c>
      <c r="X54" s="29">
        <f t="shared" ref="X54:X70" si="36">X55+W54</f>
        <v>6671601.0898157395</v>
      </c>
      <c r="Y54" s="40">
        <f>X54/R54</f>
        <v>66.716010898157393</v>
      </c>
      <c r="Z54" s="36">
        <f>T54-Y54</f>
        <v>8.462739195665705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49884</v>
      </c>
      <c r="E55" s="51">
        <f t="shared" si="37"/>
        <v>28</v>
      </c>
      <c r="F55" s="3">
        <f t="shared" ref="F55:F72" si="38">E55/D55</f>
        <v>5.6130222115307509E-4</v>
      </c>
      <c r="G55" s="2">
        <v>0.4</v>
      </c>
      <c r="H55" s="3">
        <f t="shared" ref="H55:H71" si="39">C55*F55/(1+(1-G55)*C55*F55)</f>
        <v>2.2421883758548342E-3</v>
      </c>
      <c r="I55" s="3">
        <f t="shared" ref="I55:I72" si="40">1-H55</f>
        <v>0.99775781162414512</v>
      </c>
      <c r="J55" s="5">
        <f>I54*J54</f>
        <v>99468.406870382925</v>
      </c>
      <c r="K55" s="5">
        <f t="shared" ref="K55:K72" si="41">J55*H55</f>
        <v>223.02690564957172</v>
      </c>
      <c r="L55" s="5">
        <f t="shared" ref="L55:L71" si="42">C55*(J56+G55*K55)</f>
        <v>397338.36290797271</v>
      </c>
      <c r="M55" s="5">
        <f t="shared" si="32"/>
        <v>7418247.1245730417</v>
      </c>
      <c r="N55" s="33">
        <f t="shared" ref="N55:N72" si="43">M55/J55</f>
        <v>74.578927701533857</v>
      </c>
      <c r="O55" s="4"/>
      <c r="Q55" s="27" t="s">
        <v>36</v>
      </c>
      <c r="R55" s="29">
        <f t="shared" si="33"/>
        <v>99468.406870382925</v>
      </c>
      <c r="S55" s="29">
        <f t="shared" si="34"/>
        <v>397338.36290797271</v>
      </c>
      <c r="T55" s="35">
        <f t="shared" si="35"/>
        <v>74.578927701533857</v>
      </c>
      <c r="U55" s="42">
        <v>0.96170886472285344</v>
      </c>
      <c r="V55" s="43">
        <f>1-U55</f>
        <v>3.829113527714656E-2</v>
      </c>
      <c r="W55" s="29">
        <f t="shared" ref="W55:W72" si="44">S55*U55</f>
        <v>382123.82590306358</v>
      </c>
      <c r="X55" s="29">
        <f t="shared" si="36"/>
        <v>6575788.0698210793</v>
      </c>
      <c r="Y55" s="35">
        <f t="shared" ref="Y55:Y72" si="45">X55/R55</f>
        <v>66.109313265567579</v>
      </c>
      <c r="Z55" s="36">
        <f t="shared" ref="Z55:Z72" si="46">T55-Y55</f>
        <v>8.4696144359662782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82280</v>
      </c>
      <c r="E56" s="51">
        <f t="shared" si="37"/>
        <v>25</v>
      </c>
      <c r="F56" s="3">
        <f t="shared" si="38"/>
        <v>3.0384054448225571E-4</v>
      </c>
      <c r="G56" s="2">
        <v>0.5</v>
      </c>
      <c r="H56" s="3">
        <f t="shared" si="39"/>
        <v>1.5180496098612503E-3</v>
      </c>
      <c r="I56" s="3">
        <f t="shared" si="40"/>
        <v>0.99848195039013876</v>
      </c>
      <c r="J56" s="5">
        <f t="shared" ref="J56:J72" si="47">I55*J55</f>
        <v>99245.379964733351</v>
      </c>
      <c r="K56" s="5">
        <f t="shared" si="41"/>
        <v>150.65941033599501</v>
      </c>
      <c r="L56" s="5">
        <f t="shared" si="42"/>
        <v>495850.25129782676</v>
      </c>
      <c r="M56" s="5">
        <f t="shared" si="32"/>
        <v>7020908.7616650686</v>
      </c>
      <c r="N56" s="33">
        <f t="shared" si="43"/>
        <v>70.742927924301711</v>
      </c>
      <c r="O56" s="4"/>
      <c r="Q56" s="27" t="s">
        <v>38</v>
      </c>
      <c r="R56" s="29">
        <f t="shared" si="33"/>
        <v>99245.379964733351</v>
      </c>
      <c r="S56" s="29">
        <f t="shared" si="34"/>
        <v>495850.25129782676</v>
      </c>
      <c r="T56" s="35">
        <f t="shared" si="35"/>
        <v>70.742927924301711</v>
      </c>
      <c r="U56" s="42">
        <v>0.96170886472285344</v>
      </c>
      <c r="V56" s="43">
        <f>1-U56</f>
        <v>3.829113527714656E-2</v>
      </c>
      <c r="W56" s="29">
        <f t="shared" si="44"/>
        <v>476863.58224817459</v>
      </c>
      <c r="X56" s="29">
        <f t="shared" si="36"/>
        <v>6193664.2439180156</v>
      </c>
      <c r="Y56" s="35">
        <f t="shared" si="45"/>
        <v>62.407582560708839</v>
      </c>
      <c r="Z56" s="36">
        <f t="shared" si="46"/>
        <v>8.3353453635928716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93783</v>
      </c>
      <c r="E57" s="51">
        <f t="shared" si="37"/>
        <v>30</v>
      </c>
      <c r="F57" s="3">
        <f t="shared" si="38"/>
        <v>3.1988739963532834E-4</v>
      </c>
      <c r="G57" s="2">
        <v>0.5</v>
      </c>
      <c r="H57" s="3">
        <f t="shared" si="39"/>
        <v>1.5981589209230966E-3</v>
      </c>
      <c r="I57" s="3">
        <f t="shared" si="40"/>
        <v>0.99840184107907692</v>
      </c>
      <c r="J57" s="5">
        <f t="shared" si="47"/>
        <v>99094.720554397354</v>
      </c>
      <c r="K57" s="5">
        <f t="shared" si="41"/>
        <v>158.36911167039148</v>
      </c>
      <c r="L57" s="5">
        <f t="shared" si="42"/>
        <v>495077.67999281082</v>
      </c>
      <c r="M57" s="5">
        <f t="shared" si="32"/>
        <v>6525058.5103672417</v>
      </c>
      <c r="N57" s="33">
        <f t="shared" si="43"/>
        <v>65.846681577605906</v>
      </c>
      <c r="O57" s="4"/>
      <c r="Q57" s="27" t="s">
        <v>40</v>
      </c>
      <c r="R57" s="29">
        <f t="shared" si="33"/>
        <v>99094.720554397354</v>
      </c>
      <c r="S57" s="29">
        <f t="shared" si="34"/>
        <v>495077.67999281082</v>
      </c>
      <c r="T57" s="35">
        <f t="shared" si="35"/>
        <v>65.846681577605906</v>
      </c>
      <c r="U57" s="42">
        <v>0.96170886472285344</v>
      </c>
      <c r="V57" s="43">
        <f>1-U57</f>
        <v>3.829113527714656E-2</v>
      </c>
      <c r="W57" s="29">
        <f t="shared" si="44"/>
        <v>476120.59357551025</v>
      </c>
      <c r="X57" s="29">
        <f t="shared" si="36"/>
        <v>5716800.661669841</v>
      </c>
      <c r="Y57" s="35">
        <f t="shared" si="45"/>
        <v>57.690264725370945</v>
      </c>
      <c r="Z57" s="36">
        <f t="shared" si="46"/>
        <v>8.1564168522349618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96193</v>
      </c>
      <c r="E58" s="51">
        <f t="shared" si="37"/>
        <v>92</v>
      </c>
      <c r="F58" s="3">
        <f t="shared" si="38"/>
        <v>9.5641054962419304E-4</v>
      </c>
      <c r="G58" s="2">
        <v>0.5</v>
      </c>
      <c r="H58" s="3">
        <f t="shared" si="39"/>
        <v>4.7706460076952593E-3</v>
      </c>
      <c r="I58" s="3">
        <f t="shared" si="40"/>
        <v>0.99522935399230472</v>
      </c>
      <c r="J58" s="5">
        <f t="shared" si="47"/>
        <v>98936.351442726969</v>
      </c>
      <c r="K58" s="5">
        <f t="shared" si="41"/>
        <v>471.99031002618051</v>
      </c>
      <c r="L58" s="5">
        <f t="shared" si="42"/>
        <v>493501.78143856936</v>
      </c>
      <c r="M58" s="5">
        <f t="shared" si="32"/>
        <v>6029980.8303744309</v>
      </c>
      <c r="N58" s="33">
        <f t="shared" si="43"/>
        <v>60.948081695382839</v>
      </c>
      <c r="O58" s="4"/>
      <c r="Q58" s="27" t="s">
        <v>42</v>
      </c>
      <c r="R58" s="29">
        <f t="shared" si="33"/>
        <v>98936.351442726969</v>
      </c>
      <c r="S58" s="29">
        <f t="shared" si="34"/>
        <v>493501.78143856936</v>
      </c>
      <c r="T58" s="35">
        <f t="shared" si="35"/>
        <v>60.948081695382839</v>
      </c>
      <c r="U58" s="42">
        <v>0.96170886472285344</v>
      </c>
      <c r="V58" s="43">
        <f>1-U58</f>
        <v>3.829113527714656E-2</v>
      </c>
      <c r="W58" s="29">
        <f t="shared" si="44"/>
        <v>474605.03796599229</v>
      </c>
      <c r="X58" s="29">
        <f t="shared" si="36"/>
        <v>5240680.0680943308</v>
      </c>
      <c r="Y58" s="35">
        <f t="shared" si="45"/>
        <v>52.970217636619594</v>
      </c>
      <c r="Z58" s="36">
        <f t="shared" si="46"/>
        <v>7.9778640587632452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99555</v>
      </c>
      <c r="E59" s="51">
        <f t="shared" si="37"/>
        <v>132</v>
      </c>
      <c r="F59" s="3">
        <f t="shared" si="38"/>
        <v>1.3259002561398221E-3</v>
      </c>
      <c r="G59" s="2">
        <v>0.5</v>
      </c>
      <c r="H59" s="3">
        <f t="shared" si="39"/>
        <v>6.6075987385493321E-3</v>
      </c>
      <c r="I59" s="3">
        <f t="shared" si="40"/>
        <v>0.99339240126145067</v>
      </c>
      <c r="J59" s="5">
        <f t="shared" si="47"/>
        <v>98464.361132700782</v>
      </c>
      <c r="K59" s="5">
        <f t="shared" si="41"/>
        <v>650.61298841249959</v>
      </c>
      <c r="L59" s="5">
        <f t="shared" si="42"/>
        <v>490695.27319247264</v>
      </c>
      <c r="M59" s="5">
        <f t="shared" si="32"/>
        <v>5536479.0489358613</v>
      </c>
      <c r="N59" s="33">
        <f t="shared" si="43"/>
        <v>56.228253403018869</v>
      </c>
      <c r="O59" s="4"/>
      <c r="Q59" s="27" t="s">
        <v>44</v>
      </c>
      <c r="R59" s="29">
        <f t="shared" si="33"/>
        <v>98464.361132700782</v>
      </c>
      <c r="S59" s="29">
        <f t="shared" si="34"/>
        <v>490695.27319247264</v>
      </c>
      <c r="T59" s="35">
        <f t="shared" si="35"/>
        <v>56.228253403018869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472584.53949735599</v>
      </c>
      <c r="X59" s="29">
        <f t="shared" si="36"/>
        <v>4766075.0301283384</v>
      </c>
      <c r="Y59" s="35">
        <f t="shared" si="45"/>
        <v>48.40406188900247</v>
      </c>
      <c r="Z59" s="36">
        <f t="shared" si="46"/>
        <v>7.8241915140163982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114888</v>
      </c>
      <c r="E60" s="51">
        <f t="shared" si="37"/>
        <v>179</v>
      </c>
      <c r="F60" s="3">
        <f t="shared" si="38"/>
        <v>1.5580391337650581E-3</v>
      </c>
      <c r="G60" s="2">
        <v>0.5</v>
      </c>
      <c r="H60" s="3">
        <f t="shared" si="39"/>
        <v>7.7599698271564261E-3</v>
      </c>
      <c r="I60" s="3">
        <f t="shared" si="40"/>
        <v>0.99224003017284357</v>
      </c>
      <c r="J60" s="5">
        <f t="shared" si="47"/>
        <v>97813.748144288285</v>
      </c>
      <c r="K60" s="5">
        <f t="shared" si="41"/>
        <v>759.0317342807549</v>
      </c>
      <c r="L60" s="5">
        <f t="shared" si="42"/>
        <v>487171.16138573957</v>
      </c>
      <c r="M60" s="5">
        <f t="shared" si="32"/>
        <v>5045783.7757433886</v>
      </c>
      <c r="N60" s="33">
        <f t="shared" si="43"/>
        <v>51.585629540544616</v>
      </c>
      <c r="O60" s="4"/>
      <c r="Q60" s="27" t="s">
        <v>46</v>
      </c>
      <c r="R60" s="29">
        <f t="shared" si="33"/>
        <v>97813.748144288285</v>
      </c>
      <c r="S60" s="29">
        <f t="shared" si="34"/>
        <v>487171.16138573957</v>
      </c>
      <c r="T60" s="35">
        <f t="shared" si="35"/>
        <v>51.585629540544616</v>
      </c>
      <c r="U60" s="42">
        <v>0.95736753435116873</v>
      </c>
      <c r="V60" s="43">
        <f t="shared" si="48"/>
        <v>4.2632465648831275E-2</v>
      </c>
      <c r="W60" s="29">
        <f t="shared" si="44"/>
        <v>466401.85358286079</v>
      </c>
      <c r="X60" s="29">
        <f t="shared" si="36"/>
        <v>4293490.4906309824</v>
      </c>
      <c r="Y60" s="35">
        <f t="shared" si="45"/>
        <v>43.894550327398896</v>
      </c>
      <c r="Z60" s="36">
        <f t="shared" si="46"/>
        <v>7.69107921314572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113942</v>
      </c>
      <c r="E61" s="51">
        <f t="shared" si="37"/>
        <v>241</v>
      </c>
      <c r="F61" s="3">
        <f t="shared" si="38"/>
        <v>2.1151111969247511E-3</v>
      </c>
      <c r="G61" s="2">
        <v>0.5</v>
      </c>
      <c r="H61" s="3">
        <f t="shared" si="39"/>
        <v>1.0519928935915733E-2</v>
      </c>
      <c r="I61" s="3">
        <f t="shared" si="40"/>
        <v>0.98948007106408431</v>
      </c>
      <c r="J61" s="5">
        <f t="shared" si="47"/>
        <v>97054.716410007532</v>
      </c>
      <c r="K61" s="5">
        <f t="shared" si="41"/>
        <v>1021.0087195287338</v>
      </c>
      <c r="L61" s="5">
        <f t="shared" si="42"/>
        <v>482721.06025121582</v>
      </c>
      <c r="M61" s="5">
        <f t="shared" si="32"/>
        <v>4558612.6143576493</v>
      </c>
      <c r="N61" s="33">
        <f t="shared" si="43"/>
        <v>46.969511456813656</v>
      </c>
      <c r="O61" s="4"/>
      <c r="Q61" s="27" t="s">
        <v>48</v>
      </c>
      <c r="R61" s="29">
        <f t="shared" si="33"/>
        <v>97054.716410007532</v>
      </c>
      <c r="S61" s="29">
        <f t="shared" si="34"/>
        <v>482721.06025121582</v>
      </c>
      <c r="T61" s="35">
        <f t="shared" si="35"/>
        <v>46.969511456813656</v>
      </c>
      <c r="U61" s="42">
        <v>0.95681081085376496</v>
      </c>
      <c r="V61" s="43">
        <f t="shared" si="48"/>
        <v>4.3189189146235041E-2</v>
      </c>
      <c r="W61" s="29">
        <f t="shared" si="44"/>
        <v>461872.72907515493</v>
      </c>
      <c r="X61" s="29">
        <f t="shared" si="36"/>
        <v>3827088.637048122</v>
      </c>
      <c r="Y61" s="35">
        <f t="shared" si="45"/>
        <v>39.432278807354301</v>
      </c>
      <c r="Z61" s="36">
        <f t="shared" si="46"/>
        <v>7.5372326494593551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109321</v>
      </c>
      <c r="E62" s="51">
        <f t="shared" si="37"/>
        <v>331</v>
      </c>
      <c r="F62" s="3">
        <f t="shared" si="38"/>
        <v>3.0277805728085179E-3</v>
      </c>
      <c r="G62" s="2">
        <v>0.5</v>
      </c>
      <c r="H62" s="3">
        <f t="shared" si="39"/>
        <v>1.5025170565191537E-2</v>
      </c>
      <c r="I62" s="3">
        <f t="shared" si="40"/>
        <v>0.98497482943480841</v>
      </c>
      <c r="J62" s="5">
        <f t="shared" si="47"/>
        <v>96033.707690478797</v>
      </c>
      <c r="K62" s="5">
        <f t="shared" si="41"/>
        <v>1442.9228380571901</v>
      </c>
      <c r="L62" s="5">
        <f t="shared" si="42"/>
        <v>476561.23135725094</v>
      </c>
      <c r="M62" s="5">
        <f t="shared" si="32"/>
        <v>4075891.5541064339</v>
      </c>
      <c r="N62" s="33">
        <f t="shared" si="43"/>
        <v>42.442301272415996</v>
      </c>
      <c r="O62" s="4"/>
      <c r="Q62" s="27" t="s">
        <v>50</v>
      </c>
      <c r="R62" s="29">
        <f t="shared" si="33"/>
        <v>96033.707690478797</v>
      </c>
      <c r="S62" s="29">
        <f t="shared" si="34"/>
        <v>476561.23135725094</v>
      </c>
      <c r="T62" s="35">
        <f t="shared" si="35"/>
        <v>42.442301272415996</v>
      </c>
      <c r="U62" s="42">
        <v>0.94800928093814252</v>
      </c>
      <c r="V62" s="43">
        <f t="shared" si="48"/>
        <v>5.1990719061857482E-2</v>
      </c>
      <c r="W62" s="29">
        <f t="shared" si="44"/>
        <v>451784.47026198322</v>
      </c>
      <c r="X62" s="29">
        <f t="shared" si="36"/>
        <v>3365215.9079729673</v>
      </c>
      <c r="Y62" s="35">
        <f t="shared" si="45"/>
        <v>35.042028355493862</v>
      </c>
      <c r="Z62" s="36">
        <f t="shared" si="46"/>
        <v>7.400272916922134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121770</v>
      </c>
      <c r="E63" s="51">
        <f t="shared" si="37"/>
        <v>535</v>
      </c>
      <c r="F63" s="3">
        <f t="shared" si="38"/>
        <v>4.3935287837726864E-3</v>
      </c>
      <c r="G63" s="2">
        <v>0.5</v>
      </c>
      <c r="H63" s="3">
        <f t="shared" si="39"/>
        <v>2.1728976707349267E-2</v>
      </c>
      <c r="I63" s="3">
        <f t="shared" si="40"/>
        <v>0.9782710232926507</v>
      </c>
      <c r="J63" s="5">
        <f t="shared" si="47"/>
        <v>94590.784852421595</v>
      </c>
      <c r="K63" s="5">
        <f t="shared" si="41"/>
        <v>2055.3609607881544</v>
      </c>
      <c r="L63" s="5">
        <f t="shared" si="42"/>
        <v>467815.52186013758</v>
      </c>
      <c r="M63" s="5">
        <f t="shared" si="32"/>
        <v>3599330.322749183</v>
      </c>
      <c r="N63" s="33">
        <f t="shared" si="43"/>
        <v>38.051595917771238</v>
      </c>
      <c r="O63" s="4"/>
      <c r="Q63" s="27" t="s">
        <v>52</v>
      </c>
      <c r="R63" s="29">
        <f t="shared" si="33"/>
        <v>94590.784852421595</v>
      </c>
      <c r="S63" s="29">
        <f t="shared" si="34"/>
        <v>467815.52186013758</v>
      </c>
      <c r="T63" s="35">
        <f t="shared" si="35"/>
        <v>38.051595917771238</v>
      </c>
      <c r="U63" s="42">
        <v>0.94216194080535964</v>
      </c>
      <c r="V63" s="43">
        <f t="shared" si="48"/>
        <v>5.7838059194640357E-2</v>
      </c>
      <c r="W63" s="29">
        <f t="shared" si="44"/>
        <v>440757.98001461936</v>
      </c>
      <c r="X63" s="29">
        <f t="shared" si="36"/>
        <v>2913431.4377109841</v>
      </c>
      <c r="Y63" s="35">
        <f t="shared" si="45"/>
        <v>30.800372808582296</v>
      </c>
      <c r="Z63" s="36">
        <f t="shared" si="46"/>
        <v>7.2512231091889419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132222</v>
      </c>
      <c r="E64" s="51">
        <f t="shared" si="37"/>
        <v>758</v>
      </c>
      <c r="F64" s="3">
        <f t="shared" si="38"/>
        <v>5.7327827441726797E-3</v>
      </c>
      <c r="G64" s="2">
        <v>0.5</v>
      </c>
      <c r="H64" s="3">
        <f t="shared" si="39"/>
        <v>2.8258908266662695E-2</v>
      </c>
      <c r="I64" s="3">
        <f t="shared" si="40"/>
        <v>0.97174109173333734</v>
      </c>
      <c r="J64" s="5">
        <f t="shared" si="47"/>
        <v>92535.423891633443</v>
      </c>
      <c r="K64" s="5">
        <f t="shared" si="41"/>
        <v>2614.9500551704168</v>
      </c>
      <c r="L64" s="5">
        <f t="shared" si="42"/>
        <v>456139.74432024121</v>
      </c>
      <c r="M64" s="5">
        <f t="shared" si="32"/>
        <v>3131514.8008890455</v>
      </c>
      <c r="N64" s="33">
        <f t="shared" si="43"/>
        <v>33.841254183439041</v>
      </c>
      <c r="O64" s="4"/>
      <c r="Q64" s="27" t="s">
        <v>54</v>
      </c>
      <c r="R64" s="29">
        <f t="shared" si="33"/>
        <v>92535.423891633443</v>
      </c>
      <c r="S64" s="29">
        <f t="shared" si="34"/>
        <v>456139.74432024121</v>
      </c>
      <c r="T64" s="35">
        <f t="shared" si="35"/>
        <v>33.841254183439041</v>
      </c>
      <c r="U64" s="42">
        <v>0.92489605986448908</v>
      </c>
      <c r="V64" s="43">
        <f t="shared" si="48"/>
        <v>7.5103940135510916E-2</v>
      </c>
      <c r="W64" s="29">
        <f t="shared" si="44"/>
        <v>421881.85226938658</v>
      </c>
      <c r="X64" s="29">
        <f t="shared" si="36"/>
        <v>2472673.4576963647</v>
      </c>
      <c r="Y64" s="35">
        <f t="shared" si="45"/>
        <v>26.721371705089584</v>
      </c>
      <c r="Z64" s="36">
        <f t="shared" si="46"/>
        <v>7.1198824783494565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131923</v>
      </c>
      <c r="E65" s="51">
        <f t="shared" si="37"/>
        <v>907</v>
      </c>
      <c r="F65" s="3">
        <f t="shared" si="38"/>
        <v>6.8752226677683192E-3</v>
      </c>
      <c r="G65" s="2">
        <v>0.5</v>
      </c>
      <c r="H65" s="3">
        <f t="shared" si="39"/>
        <v>3.3795238858190406E-2</v>
      </c>
      <c r="I65" s="3">
        <f t="shared" si="40"/>
        <v>0.96620476114180964</v>
      </c>
      <c r="J65" s="5">
        <f t="shared" si="47"/>
        <v>89920.473836463032</v>
      </c>
      <c r="K65" s="5">
        <f t="shared" si="41"/>
        <v>3038.8838915449292</v>
      </c>
      <c r="L65" s="5">
        <f t="shared" si="42"/>
        <v>442005.1594534528</v>
      </c>
      <c r="M65" s="5">
        <f t="shared" si="32"/>
        <v>2675375.0565688042</v>
      </c>
      <c r="N65" s="33">
        <f t="shared" si="43"/>
        <v>29.752679700448056</v>
      </c>
      <c r="O65" s="4"/>
      <c r="Q65" s="27" t="s">
        <v>56</v>
      </c>
      <c r="R65" s="29">
        <f t="shared" si="33"/>
        <v>89920.473836463032</v>
      </c>
      <c r="S65" s="29">
        <f t="shared" si="34"/>
        <v>442005.1594534528</v>
      </c>
      <c r="T65" s="35">
        <f t="shared" si="35"/>
        <v>29.752679700448056</v>
      </c>
      <c r="U65" s="42">
        <v>0.89970667843387275</v>
      </c>
      <c r="V65" s="43">
        <f t="shared" si="48"/>
        <v>0.10029332156612725</v>
      </c>
      <c r="W65" s="29">
        <f t="shared" si="44"/>
        <v>397674.9938625003</v>
      </c>
      <c r="X65" s="29">
        <f t="shared" si="36"/>
        <v>2050791.6054269783</v>
      </c>
      <c r="Y65" s="35">
        <f t="shared" si="45"/>
        <v>22.806725964953444</v>
      </c>
      <c r="Z65" s="36">
        <f t="shared" si="46"/>
        <v>6.9459537354946121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120950</v>
      </c>
      <c r="E66" s="51">
        <f t="shared" si="37"/>
        <v>1011</v>
      </c>
      <c r="F66" s="3">
        <f t="shared" si="38"/>
        <v>8.3588259611409674E-3</v>
      </c>
      <c r="G66" s="2">
        <v>0.5</v>
      </c>
      <c r="H66" s="3">
        <f t="shared" si="39"/>
        <v>4.0938632544390681E-2</v>
      </c>
      <c r="I66" s="3">
        <f t="shared" si="40"/>
        <v>0.95906136745560933</v>
      </c>
      <c r="J66" s="5">
        <f t="shared" si="47"/>
        <v>86881.589944918102</v>
      </c>
      <c r="K66" s="5">
        <f t="shared" si="41"/>
        <v>3556.8134856274305</v>
      </c>
      <c r="L66" s="5">
        <f t="shared" si="42"/>
        <v>425515.91601052199</v>
      </c>
      <c r="M66" s="5">
        <f t="shared" si="32"/>
        <v>2233369.8971153512</v>
      </c>
      <c r="N66" s="33">
        <f t="shared" si="43"/>
        <v>25.705904997034253</v>
      </c>
      <c r="O66" s="4"/>
      <c r="Q66" s="27" t="s">
        <v>58</v>
      </c>
      <c r="R66" s="29">
        <f t="shared" si="33"/>
        <v>86881.589944918102</v>
      </c>
      <c r="S66" s="29">
        <f t="shared" si="34"/>
        <v>425515.91601052199</v>
      </c>
      <c r="T66" s="35">
        <f t="shared" si="35"/>
        <v>25.705904997034253</v>
      </c>
      <c r="U66" s="42">
        <v>0.86438699185239576</v>
      </c>
      <c r="V66" s="43">
        <f t="shared" si="48"/>
        <v>0.13561300814760424</v>
      </c>
      <c r="W66" s="29">
        <f t="shared" si="44"/>
        <v>367810.42262565182</v>
      </c>
      <c r="X66" s="29">
        <f t="shared" si="36"/>
        <v>1653116.6115644779</v>
      </c>
      <c r="Y66" s="35">
        <f t="shared" si="45"/>
        <v>19.02723710066234</v>
      </c>
      <c r="Z66" s="36">
        <f t="shared" si="46"/>
        <v>6.6786678963719126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93718</v>
      </c>
      <c r="E67" s="51">
        <f t="shared" si="37"/>
        <v>1237</v>
      </c>
      <c r="F67" s="3">
        <f t="shared" si="38"/>
        <v>1.3199171984037219E-2</v>
      </c>
      <c r="G67" s="2">
        <v>0.5</v>
      </c>
      <c r="H67" s="3">
        <f t="shared" si="39"/>
        <v>6.3887698131917511E-2</v>
      </c>
      <c r="I67" s="3">
        <f t="shared" si="40"/>
        <v>0.93611230186808247</v>
      </c>
      <c r="J67" s="5">
        <f t="shared" si="47"/>
        <v>83324.776459290675</v>
      </c>
      <c r="K67" s="5">
        <f t="shared" si="41"/>
        <v>5323.4281653406688</v>
      </c>
      <c r="L67" s="5">
        <f t="shared" si="42"/>
        <v>403315.31188310176</v>
      </c>
      <c r="M67" s="5">
        <f t="shared" si="32"/>
        <v>1807853.9811048293</v>
      </c>
      <c r="N67" s="33">
        <f t="shared" si="43"/>
        <v>21.696475621366691</v>
      </c>
      <c r="O67" s="4"/>
      <c r="Q67" s="27" t="s">
        <v>60</v>
      </c>
      <c r="R67" s="29">
        <f t="shared" si="33"/>
        <v>83324.776459290675</v>
      </c>
      <c r="S67" s="29">
        <f t="shared" si="34"/>
        <v>403315.31188310176</v>
      </c>
      <c r="T67" s="35">
        <f t="shared" si="35"/>
        <v>21.696475621366691</v>
      </c>
      <c r="U67" s="42">
        <v>0.82345390469096191</v>
      </c>
      <c r="V67" s="43">
        <f t="shared" si="48"/>
        <v>0.17654609530903809</v>
      </c>
      <c r="W67" s="29">
        <f t="shared" si="44"/>
        <v>332111.56839179323</v>
      </c>
      <c r="X67" s="29">
        <f t="shared" si="36"/>
        <v>1285306.1889388261</v>
      </c>
      <c r="Y67" s="35">
        <f t="shared" si="45"/>
        <v>15.425258171160866</v>
      </c>
      <c r="Z67" s="36">
        <f t="shared" si="46"/>
        <v>6.2712174502058247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71613</v>
      </c>
      <c r="E68" s="51">
        <f t="shared" si="37"/>
        <v>1439</v>
      </c>
      <c r="F68" s="3">
        <f t="shared" si="38"/>
        <v>2.0094116989931996E-2</v>
      </c>
      <c r="G68" s="2">
        <v>0.5</v>
      </c>
      <c r="H68" s="3">
        <f t="shared" si="39"/>
        <v>9.5664834032482174E-2</v>
      </c>
      <c r="I68" s="3">
        <f t="shared" si="40"/>
        <v>0.90433516596751784</v>
      </c>
      <c r="J68" s="5">
        <f t="shared" si="47"/>
        <v>78001.34829395001</v>
      </c>
      <c r="K68" s="5">
        <f t="shared" si="41"/>
        <v>7461.986038850564</v>
      </c>
      <c r="L68" s="5">
        <f t="shared" si="42"/>
        <v>371351.77637262363</v>
      </c>
      <c r="M68" s="5">
        <f t="shared" si="32"/>
        <v>1404538.6692217276</v>
      </c>
      <c r="N68" s="33">
        <f t="shared" si="43"/>
        <v>18.006594756909699</v>
      </c>
      <c r="O68" s="4"/>
      <c r="Q68" s="27" t="s">
        <v>62</v>
      </c>
      <c r="R68" s="29">
        <f t="shared" si="33"/>
        <v>78001.34829395001</v>
      </c>
      <c r="S68" s="29">
        <f t="shared" si="34"/>
        <v>371351.77637262363</v>
      </c>
      <c r="T68" s="35">
        <f t="shared" si="35"/>
        <v>18.006594756909699</v>
      </c>
      <c r="U68" s="42">
        <v>0.7557222850963411</v>
      </c>
      <c r="V68" s="43">
        <f t="shared" si="48"/>
        <v>0.2442777149036589</v>
      </c>
      <c r="W68" s="29">
        <f t="shared" si="44"/>
        <v>280638.81301490456</v>
      </c>
      <c r="X68" s="29">
        <f t="shared" si="36"/>
        <v>953194.62054703292</v>
      </c>
      <c r="Y68" s="35">
        <f t="shared" si="45"/>
        <v>12.220232616427289</v>
      </c>
      <c r="Z68" s="36">
        <f t="shared" si="46"/>
        <v>5.7863621404824102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51257</v>
      </c>
      <c r="E69" s="51">
        <f t="shared" si="37"/>
        <v>1569</v>
      </c>
      <c r="F69" s="3">
        <f t="shared" si="38"/>
        <v>3.0610453206391323E-2</v>
      </c>
      <c r="G69" s="2">
        <v>0.5</v>
      </c>
      <c r="H69" s="3">
        <f t="shared" si="39"/>
        <v>0.14217236473690412</v>
      </c>
      <c r="I69" s="3">
        <f t="shared" si="40"/>
        <v>0.85782763526309591</v>
      </c>
      <c r="J69" s="5">
        <f t="shared" si="47"/>
        <v>70539.362255099448</v>
      </c>
      <c r="K69" s="5">
        <f t="shared" si="41"/>
        <v>10028.747938840606</v>
      </c>
      <c r="L69" s="5">
        <f t="shared" si="42"/>
        <v>327624.94142839574</v>
      </c>
      <c r="M69" s="5">
        <f t="shared" si="32"/>
        <v>1033186.892849104</v>
      </c>
      <c r="N69" s="33">
        <f t="shared" si="43"/>
        <v>14.646955399350986</v>
      </c>
      <c r="O69" s="4"/>
      <c r="Q69" s="27" t="s">
        <v>64</v>
      </c>
      <c r="R69" s="29">
        <f t="shared" si="33"/>
        <v>70539.362255099448</v>
      </c>
      <c r="S69" s="29">
        <f t="shared" si="34"/>
        <v>327624.94142839574</v>
      </c>
      <c r="T69" s="35">
        <f t="shared" si="35"/>
        <v>14.646955399350986</v>
      </c>
      <c r="U69" s="42">
        <v>0.69850988448397933</v>
      </c>
      <c r="V69" s="43">
        <f t="shared" si="48"/>
        <v>0.30149011551602067</v>
      </c>
      <c r="W69" s="29">
        <f t="shared" si="44"/>
        <v>228849.25999121921</v>
      </c>
      <c r="X69" s="29">
        <f t="shared" si="36"/>
        <v>672555.80753212841</v>
      </c>
      <c r="Y69" s="35">
        <f t="shared" si="45"/>
        <v>9.5344753061402656</v>
      </c>
      <c r="Z69" s="36">
        <f t="shared" si="46"/>
        <v>5.1124800932107206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33320</v>
      </c>
      <c r="E70" s="51">
        <f t="shared" si="37"/>
        <v>1590</v>
      </c>
      <c r="F70" s="3">
        <f t="shared" si="38"/>
        <v>4.7719087635054024E-2</v>
      </c>
      <c r="G70" s="2">
        <v>0.5</v>
      </c>
      <c r="H70" s="3">
        <f t="shared" si="39"/>
        <v>0.21316530366000808</v>
      </c>
      <c r="I70" s="3">
        <f t="shared" si="40"/>
        <v>0.78683469633999192</v>
      </c>
      <c r="J70" s="5">
        <f t="shared" si="47"/>
        <v>60510.614316258841</v>
      </c>
      <c r="K70" s="5">
        <f t="shared" si="41"/>
        <v>12898.763475378948</v>
      </c>
      <c r="L70" s="5">
        <f t="shared" si="42"/>
        <v>270306.16289284686</v>
      </c>
      <c r="M70" s="5">
        <f t="shared" si="32"/>
        <v>705561.95142070821</v>
      </c>
      <c r="N70" s="33">
        <f t="shared" si="43"/>
        <v>11.660135323252335</v>
      </c>
      <c r="O70" s="4"/>
      <c r="Q70" s="27" t="s">
        <v>66</v>
      </c>
      <c r="R70" s="29">
        <f t="shared" si="33"/>
        <v>60510.614316258841</v>
      </c>
      <c r="S70" s="29">
        <f t="shared" si="34"/>
        <v>270306.16289284686</v>
      </c>
      <c r="T70" s="35">
        <f t="shared" si="35"/>
        <v>11.660135323252335</v>
      </c>
      <c r="U70" s="42">
        <v>0.67065690345363116</v>
      </c>
      <c r="V70" s="43">
        <f t="shared" si="48"/>
        <v>0.32934309654636884</v>
      </c>
      <c r="W70" s="29">
        <f t="shared" si="44"/>
        <v>181282.69419014949</v>
      </c>
      <c r="X70" s="29">
        <f t="shared" si="36"/>
        <v>443706.5475409092</v>
      </c>
      <c r="Y70" s="35">
        <f t="shared" si="45"/>
        <v>7.3327060476014356</v>
      </c>
      <c r="Z70" s="36">
        <f t="shared" si="46"/>
        <v>4.3274292756508999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17527</v>
      </c>
      <c r="E71" s="51">
        <f t="shared" si="49"/>
        <v>1410</v>
      </c>
      <c r="F71" s="3">
        <f t="shared" si="38"/>
        <v>8.0447309864780048E-2</v>
      </c>
      <c r="G71" s="2">
        <v>0.5</v>
      </c>
      <c r="H71" s="3">
        <f t="shared" si="39"/>
        <v>0.3348850465513965</v>
      </c>
      <c r="I71" s="3">
        <f t="shared" si="40"/>
        <v>0.6651149534486035</v>
      </c>
      <c r="J71" s="5">
        <f t="shared" si="47"/>
        <v>47611.850840879895</v>
      </c>
      <c r="K71" s="5">
        <f t="shared" si="41"/>
        <v>15944.49688524621</v>
      </c>
      <c r="L71" s="5">
        <f t="shared" si="42"/>
        <v>198198.01199128391</v>
      </c>
      <c r="M71" s="5">
        <f>L71+M72</f>
        <v>435255.78852786135</v>
      </c>
      <c r="N71" s="33">
        <f t="shared" si="43"/>
        <v>9.1417531736478406</v>
      </c>
      <c r="O71" s="4"/>
      <c r="Q71" s="27" t="s">
        <v>68</v>
      </c>
      <c r="R71" s="29">
        <f t="shared" si="33"/>
        <v>47611.850840879895</v>
      </c>
      <c r="S71" s="29">
        <f t="shared" si="34"/>
        <v>198198.01199128391</v>
      </c>
      <c r="T71" s="35">
        <f t="shared" si="35"/>
        <v>9.1417531736478406</v>
      </c>
      <c r="U71" s="42">
        <v>0.63527807449444496</v>
      </c>
      <c r="V71" s="43">
        <f t="shared" si="48"/>
        <v>0.36472192550555504</v>
      </c>
      <c r="W71" s="29">
        <f t="shared" si="44"/>
        <v>125910.85142644976</v>
      </c>
      <c r="X71" s="29">
        <f>X72+W71</f>
        <v>262423.85335075972</v>
      </c>
      <c r="Y71" s="35">
        <f t="shared" si="45"/>
        <v>5.5117339216193759</v>
      </c>
      <c r="Z71" s="36">
        <f t="shared" si="46"/>
        <v>3.6300192520284646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13512</v>
      </c>
      <c r="E72" s="52">
        <f t="shared" si="49"/>
        <v>1805</v>
      </c>
      <c r="F72" s="17">
        <f t="shared" si="38"/>
        <v>0.13358496151568977</v>
      </c>
      <c r="G72" s="12"/>
      <c r="H72" s="17">
        <v>1</v>
      </c>
      <c r="I72" s="17">
        <f t="shared" si="40"/>
        <v>0</v>
      </c>
      <c r="J72" s="21">
        <f t="shared" si="47"/>
        <v>31667.353955633684</v>
      </c>
      <c r="K72" s="21">
        <f t="shared" si="41"/>
        <v>31667.353955633684</v>
      </c>
      <c r="L72" s="21">
        <f>K72/F72</f>
        <v>237057.77653657744</v>
      </c>
      <c r="M72" s="21">
        <f>L72</f>
        <v>237057.77653657744</v>
      </c>
      <c r="N72" s="34">
        <f t="shared" si="43"/>
        <v>7.4858725761772842</v>
      </c>
      <c r="O72" s="4"/>
      <c r="Q72" s="30" t="s">
        <v>69</v>
      </c>
      <c r="R72" s="31">
        <f t="shared" si="33"/>
        <v>31667.353955633684</v>
      </c>
      <c r="S72" s="31">
        <f t="shared" si="34"/>
        <v>237057.77653657744</v>
      </c>
      <c r="T72" s="38">
        <f t="shared" si="35"/>
        <v>7.4858725761772842</v>
      </c>
      <c r="U72" s="44">
        <v>0.57586384179742911</v>
      </c>
      <c r="V72" s="45">
        <f t="shared" si="48"/>
        <v>0.42413615820257089</v>
      </c>
      <c r="W72" s="31">
        <f t="shared" si="44"/>
        <v>136513.00192430994</v>
      </c>
      <c r="X72" s="31">
        <f>W72</f>
        <v>136513.00192430994</v>
      </c>
      <c r="Y72" s="38">
        <f t="shared" si="45"/>
        <v>4.3108433409234692</v>
      </c>
      <c r="Z72" s="37">
        <f t="shared" si="46"/>
        <v>3.175029235253815</v>
      </c>
    </row>
    <row r="73" spans="1:26" s="2" customFormat="1" ht="13.2">
      <c r="B73" s="2" t="s">
        <v>70</v>
      </c>
      <c r="D73" s="25">
        <f>SUM(D54:D72)</f>
        <v>1558528</v>
      </c>
      <c r="E73" s="25">
        <f>SUM(E54:E72)</f>
        <v>13377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71.21785449429035</v>
      </c>
      <c r="F78" s="49">
        <f>$Y$4</f>
        <v>64.71353280193631</v>
      </c>
      <c r="G78" s="49">
        <f>E78-F78</f>
        <v>6.5043216923540399</v>
      </c>
    </row>
    <row r="79" spans="1:26">
      <c r="C79" t="s">
        <v>85</v>
      </c>
      <c r="D79">
        <v>0</v>
      </c>
      <c r="E79" s="49">
        <f>$N$29</f>
        <v>79.471600851838971</v>
      </c>
      <c r="F79" s="49">
        <f>$Y$29</f>
        <v>70.233662058208836</v>
      </c>
      <c r="G79" s="49">
        <f t="shared" ref="G79:G80" si="50">E79-F79</f>
        <v>9.2379387936301356</v>
      </c>
    </row>
    <row r="80" spans="1:26">
      <c r="C80" t="s">
        <v>86</v>
      </c>
      <c r="D80">
        <v>0</v>
      </c>
      <c r="E80" s="49">
        <f>$N$54</f>
        <v>75.178750093823098</v>
      </c>
      <c r="F80" s="49">
        <f>$Y$54</f>
        <v>66.716010898157393</v>
      </c>
      <c r="G80" s="49">
        <f t="shared" si="50"/>
        <v>8.462739195665705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55EBD-C2CA-AB4C-A32B-F58756EBFB31}">
  <dimension ref="A1:Z80"/>
  <sheetViews>
    <sheetView topLeftCell="A49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5.6">
      <c r="A4" s="2">
        <v>1</v>
      </c>
      <c r="B4" s="1">
        <v>0</v>
      </c>
      <c r="C4" s="1">
        <v>1</v>
      </c>
      <c r="D4" s="68">
        <v>5502</v>
      </c>
      <c r="E4">
        <v>23</v>
      </c>
      <c r="F4" s="3">
        <f>E4/D4</f>
        <v>4.1802980734278444E-3</v>
      </c>
      <c r="G4" s="2">
        <v>0.3</v>
      </c>
      <c r="H4" s="18">
        <f>C4*F4/(1+(1-G4)*C4*F4)</f>
        <v>4.1681013392290828E-3</v>
      </c>
      <c r="I4" s="18">
        <f>1-H4</f>
        <v>0.99583189866077093</v>
      </c>
      <c r="J4" s="41">
        <v>100000</v>
      </c>
      <c r="K4" s="20">
        <f>J4*H4</f>
        <v>416.81013392290828</v>
      </c>
      <c r="L4" s="20">
        <f>C4*(J5+G4*K4)</f>
        <v>99708.232906253965</v>
      </c>
      <c r="M4" s="5">
        <f t="shared" ref="M4:M20" si="0">L4+M5</f>
        <v>7174237.8974410668</v>
      </c>
      <c r="N4" s="32">
        <f>M4/J4</f>
        <v>71.74237897441067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99708.232906253965</v>
      </c>
      <c r="T4" s="35">
        <f t="shared" ref="T4:T22" si="3">N4</f>
        <v>71.74237897441067</v>
      </c>
      <c r="U4" s="42">
        <v>0.96680194174873568</v>
      </c>
      <c r="V4" s="43">
        <f>1-U4</f>
        <v>3.3198058251264317E-2</v>
      </c>
      <c r="W4" s="29">
        <f>S4*U4</f>
        <v>96398.113182101515</v>
      </c>
      <c r="X4" s="29">
        <f t="shared" ref="X4:X20" si="4">X5+W4</f>
        <v>6522324.4928881833</v>
      </c>
      <c r="Y4" s="40">
        <f>X4/R4</f>
        <v>65.22324492888184</v>
      </c>
      <c r="Z4" s="36">
        <f>T4-Y4</f>
        <v>6.5191340455288298</v>
      </c>
    </row>
    <row r="5" spans="1:26" s="2" customFormat="1" ht="15.6">
      <c r="A5" s="2">
        <v>2</v>
      </c>
      <c r="B5" s="1" t="s">
        <v>35</v>
      </c>
      <c r="C5" s="1">
        <v>4</v>
      </c>
      <c r="D5" s="69">
        <v>25073</v>
      </c>
      <c r="E5">
        <v>15</v>
      </c>
      <c r="F5" s="3">
        <f t="shared" ref="F5:F22" si="5">E5/D5</f>
        <v>5.9825310094523988E-4</v>
      </c>
      <c r="G5" s="2">
        <v>0.4</v>
      </c>
      <c r="H5" s="3">
        <f t="shared" ref="H5:H21" si="6">C5*F5/(1+(1-G5)*C5*F5)</f>
        <v>2.389581424987056E-3</v>
      </c>
      <c r="I5" s="3">
        <f t="shared" ref="I5:I22" si="7">1-H5</f>
        <v>0.99761041857501298</v>
      </c>
      <c r="J5" s="5">
        <f>I4*J4</f>
        <v>99583.189866077097</v>
      </c>
      <c r="K5" s="5">
        <f t="shared" ref="K5:K22" si="8">J5*H5</f>
        <v>237.96214074493705</v>
      </c>
      <c r="L5" s="5">
        <f t="shared" ref="L5:L21" si="9">C5*(J6+G5*K5)</f>
        <v>397761.65032652055</v>
      </c>
      <c r="M5" s="5">
        <f t="shared" si="0"/>
        <v>7074529.6645348128</v>
      </c>
      <c r="N5" s="33">
        <f t="shared" ref="N5:N22" si="10">M5/J5</f>
        <v>71.041404418244525</v>
      </c>
      <c r="O5" s="4"/>
      <c r="Q5" s="27" t="s">
        <v>36</v>
      </c>
      <c r="R5" s="29">
        <f t="shared" si="1"/>
        <v>99583.189866077097</v>
      </c>
      <c r="S5" s="29">
        <f t="shared" si="2"/>
        <v>397761.65032652055</v>
      </c>
      <c r="T5" s="35">
        <f t="shared" si="3"/>
        <v>71.041404418244525</v>
      </c>
      <c r="U5" s="42">
        <v>0.96680194174873568</v>
      </c>
      <c r="V5" s="43">
        <f>1-U5</f>
        <v>3.3198058251264317E-2</v>
      </c>
      <c r="W5" s="29">
        <f t="shared" ref="W5:W22" si="11">S5*U5</f>
        <v>384556.7358888617</v>
      </c>
      <c r="X5" s="29">
        <f t="shared" si="4"/>
        <v>6425926.3797060819</v>
      </c>
      <c r="Y5" s="35">
        <f t="shared" ref="Y5:Y22" si="12">X5/R5</f>
        <v>64.528223973824183</v>
      </c>
      <c r="Z5" s="36">
        <f t="shared" ref="Z5:Z22" si="13">T5-Y5</f>
        <v>6.5131804444203425</v>
      </c>
    </row>
    <row r="6" spans="1:26" s="2" customFormat="1" ht="15.6">
      <c r="A6" s="2">
        <v>3</v>
      </c>
      <c r="B6" s="1" t="s">
        <v>37</v>
      </c>
      <c r="C6" s="1">
        <v>5</v>
      </c>
      <c r="D6" s="69">
        <v>41047</v>
      </c>
      <c r="E6">
        <v>11</v>
      </c>
      <c r="F6" s="3">
        <f t="shared" si="5"/>
        <v>2.6798548005944406E-4</v>
      </c>
      <c r="G6" s="2">
        <v>0.5</v>
      </c>
      <c r="H6" s="3">
        <f t="shared" si="6"/>
        <v>1.3390302986037567E-3</v>
      </c>
      <c r="I6" s="3">
        <f t="shared" si="7"/>
        <v>0.99866096970139628</v>
      </c>
      <c r="J6" s="5">
        <f t="shared" ref="J6:J22" si="14">I5*J5</f>
        <v>99345.227725332166</v>
      </c>
      <c r="K6" s="5">
        <f t="shared" si="8"/>
        <v>133.02626994590975</v>
      </c>
      <c r="L6" s="5">
        <f t="shared" si="9"/>
        <v>496393.572951796</v>
      </c>
      <c r="M6" s="5">
        <f t="shared" si="0"/>
        <v>6676768.0142082926</v>
      </c>
      <c r="N6" s="33">
        <f t="shared" si="10"/>
        <v>67.207737775468146</v>
      </c>
      <c r="O6" s="4"/>
      <c r="Q6" s="27" t="s">
        <v>38</v>
      </c>
      <c r="R6" s="29">
        <f t="shared" si="1"/>
        <v>99345.227725332166</v>
      </c>
      <c r="S6" s="29">
        <f t="shared" si="2"/>
        <v>496393.572951796</v>
      </c>
      <c r="T6" s="35">
        <f t="shared" si="3"/>
        <v>67.207737775468146</v>
      </c>
      <c r="U6" s="42">
        <v>0.96680194174873568</v>
      </c>
      <c r="V6" s="43">
        <f>1-U6</f>
        <v>3.3198058251264317E-2</v>
      </c>
      <c r="W6" s="29">
        <f t="shared" si="11"/>
        <v>479914.27020138904</v>
      </c>
      <c r="X6" s="29">
        <f t="shared" si="4"/>
        <v>6041369.6438172199</v>
      </c>
      <c r="Y6" s="35">
        <f t="shared" si="12"/>
        <v>60.811875740224643</v>
      </c>
      <c r="Z6" s="36">
        <f t="shared" si="13"/>
        <v>6.3958620352435034</v>
      </c>
    </row>
    <row r="7" spans="1:26" s="2" customFormat="1" ht="15.6">
      <c r="A7" s="2">
        <v>4</v>
      </c>
      <c r="B7" s="1" t="s">
        <v>39</v>
      </c>
      <c r="C7" s="1">
        <v>5</v>
      </c>
      <c r="D7" s="69">
        <v>47703</v>
      </c>
      <c r="E7">
        <v>34</v>
      </c>
      <c r="F7" s="3">
        <f t="shared" si="5"/>
        <v>7.1274343332704444E-4</v>
      </c>
      <c r="G7" s="2">
        <v>0.5</v>
      </c>
      <c r="H7" s="3">
        <f t="shared" si="6"/>
        <v>3.5573784213610111E-3</v>
      </c>
      <c r="I7" s="3">
        <f t="shared" si="7"/>
        <v>0.99644262157863894</v>
      </c>
      <c r="J7" s="5">
        <f t="shared" si="14"/>
        <v>99212.201455386254</v>
      </c>
      <c r="K7" s="5">
        <f t="shared" si="8"/>
        <v>352.93534459311257</v>
      </c>
      <c r="L7" s="5">
        <f t="shared" si="9"/>
        <v>495178.66891544842</v>
      </c>
      <c r="M7" s="5">
        <f t="shared" si="0"/>
        <v>6180374.4412564961</v>
      </c>
      <c r="N7" s="33">
        <f t="shared" si="10"/>
        <v>62.29449957358004</v>
      </c>
      <c r="O7" s="4"/>
      <c r="Q7" s="27" t="s">
        <v>40</v>
      </c>
      <c r="R7" s="29">
        <f t="shared" si="1"/>
        <v>99212.201455386254</v>
      </c>
      <c r="S7" s="29">
        <f t="shared" si="2"/>
        <v>495178.66891544842</v>
      </c>
      <c r="T7" s="35">
        <f t="shared" si="3"/>
        <v>62.29449957358004</v>
      </c>
      <c r="U7" s="42">
        <v>0.96680194174873568</v>
      </c>
      <c r="V7" s="43">
        <f>1-U7</f>
        <v>3.3198058251264317E-2</v>
      </c>
      <c r="W7" s="29">
        <f t="shared" si="11"/>
        <v>478739.69862000982</v>
      </c>
      <c r="X7" s="29">
        <f t="shared" si="4"/>
        <v>5561455.3736158311</v>
      </c>
      <c r="Y7" s="35">
        <f t="shared" si="12"/>
        <v>56.056163375395982</v>
      </c>
      <c r="Z7" s="36">
        <f t="shared" si="13"/>
        <v>6.2383361981840579</v>
      </c>
    </row>
    <row r="8" spans="1:26" s="2" customFormat="1" ht="15.6">
      <c r="A8" s="2">
        <v>5</v>
      </c>
      <c r="B8" s="1" t="s">
        <v>41</v>
      </c>
      <c r="C8" s="1">
        <v>5</v>
      </c>
      <c r="D8" s="69">
        <v>49156</v>
      </c>
      <c r="E8">
        <v>55</v>
      </c>
      <c r="F8" s="3">
        <f t="shared" si="5"/>
        <v>1.1188868093416878E-3</v>
      </c>
      <c r="G8" s="2">
        <v>0.5</v>
      </c>
      <c r="H8" s="3">
        <f t="shared" si="6"/>
        <v>5.5788288516741566E-3</v>
      </c>
      <c r="I8" s="3">
        <f t="shared" si="7"/>
        <v>0.99442117114832584</v>
      </c>
      <c r="J8" s="5">
        <f t="shared" si="14"/>
        <v>98859.266110793134</v>
      </c>
      <c r="K8" s="5">
        <f t="shared" si="8"/>
        <v>551.51892603422596</v>
      </c>
      <c r="L8" s="5">
        <f t="shared" si="9"/>
        <v>492917.53323888005</v>
      </c>
      <c r="M8" s="5">
        <f t="shared" si="0"/>
        <v>5685195.7723410474</v>
      </c>
      <c r="N8" s="33">
        <f t="shared" si="10"/>
        <v>57.507970633421039</v>
      </c>
      <c r="O8" s="4"/>
      <c r="Q8" s="27" t="s">
        <v>42</v>
      </c>
      <c r="R8" s="29">
        <f t="shared" si="1"/>
        <v>98859.266110793134</v>
      </c>
      <c r="S8" s="29">
        <f t="shared" si="2"/>
        <v>492917.53323888005</v>
      </c>
      <c r="T8" s="35">
        <f t="shared" si="3"/>
        <v>57.507970633421039</v>
      </c>
      <c r="U8" s="42">
        <v>0.96680194174873568</v>
      </c>
      <c r="V8" s="43">
        <f>1-U8</f>
        <v>3.3198058251264317E-2</v>
      </c>
      <c r="W8" s="29">
        <f t="shared" si="11"/>
        <v>476553.62825734616</v>
      </c>
      <c r="X8" s="29">
        <f t="shared" si="4"/>
        <v>5082715.674995821</v>
      </c>
      <c r="Y8" s="35">
        <f t="shared" si="12"/>
        <v>51.413649675484557</v>
      </c>
      <c r="Z8" s="36">
        <f t="shared" si="13"/>
        <v>6.0943209579364819</v>
      </c>
    </row>
    <row r="9" spans="1:26" s="2" customFormat="1" ht="15.6">
      <c r="A9" s="2">
        <v>6</v>
      </c>
      <c r="B9" s="1" t="s">
        <v>43</v>
      </c>
      <c r="C9" s="1">
        <v>5</v>
      </c>
      <c r="D9" s="69">
        <v>50104</v>
      </c>
      <c r="E9">
        <v>85</v>
      </c>
      <c r="F9" s="3">
        <f t="shared" si="5"/>
        <v>1.6964713396136037E-3</v>
      </c>
      <c r="G9" s="2">
        <v>0.5</v>
      </c>
      <c r="H9" s="3">
        <f t="shared" si="6"/>
        <v>8.4465334433038875E-3</v>
      </c>
      <c r="I9" s="3">
        <f t="shared" si="7"/>
        <v>0.99155346655669607</v>
      </c>
      <c r="J9" s="5">
        <f t="shared" si="14"/>
        <v>98307.747184758904</v>
      </c>
      <c r="K9" s="5">
        <f t="shared" si="8"/>
        <v>830.35967433192968</v>
      </c>
      <c r="L9" s="5">
        <f t="shared" si="9"/>
        <v>489462.83673796465</v>
      </c>
      <c r="M9" s="5">
        <f t="shared" si="0"/>
        <v>5192278.2391021671</v>
      </c>
      <c r="N9" s="33">
        <f t="shared" si="10"/>
        <v>52.81657232307272</v>
      </c>
      <c r="O9" s="4"/>
      <c r="Q9" s="27" t="s">
        <v>44</v>
      </c>
      <c r="R9" s="29">
        <f t="shared" si="1"/>
        <v>98307.747184758904</v>
      </c>
      <c r="S9" s="29">
        <f t="shared" si="2"/>
        <v>489462.83673796465</v>
      </c>
      <c r="T9" s="35">
        <f t="shared" si="3"/>
        <v>52.81657232307272</v>
      </c>
      <c r="U9" s="42">
        <v>0.9555940589531835</v>
      </c>
      <c r="V9" s="43">
        <f t="shared" ref="V9:V22" si="15">1-U9</f>
        <v>4.4405941046816499E-2</v>
      </c>
      <c r="W9" s="29">
        <f t="shared" si="11"/>
        <v>467727.77886517101</v>
      </c>
      <c r="X9" s="29">
        <f t="shared" si="4"/>
        <v>4606162.0467384746</v>
      </c>
      <c r="Y9" s="35">
        <f t="shared" si="12"/>
        <v>46.854517356416331</v>
      </c>
      <c r="Z9" s="36">
        <f t="shared" si="13"/>
        <v>5.9620549666563889</v>
      </c>
    </row>
    <row r="10" spans="1:26" s="2" customFormat="1" ht="15.6">
      <c r="A10" s="2">
        <v>7</v>
      </c>
      <c r="B10" s="1" t="s">
        <v>45</v>
      </c>
      <c r="C10" s="1">
        <v>5</v>
      </c>
      <c r="D10" s="69">
        <v>58203</v>
      </c>
      <c r="E10">
        <v>107</v>
      </c>
      <c r="F10" s="3">
        <f t="shared" si="5"/>
        <v>1.8383932099719947E-3</v>
      </c>
      <c r="G10" s="2">
        <v>0.5</v>
      </c>
      <c r="H10" s="3">
        <f t="shared" si="6"/>
        <v>9.1499132040943724E-3</v>
      </c>
      <c r="I10" s="3">
        <f t="shared" si="7"/>
        <v>0.99085008679590558</v>
      </c>
      <c r="J10" s="5">
        <f t="shared" si="14"/>
        <v>97477.387510426968</v>
      </c>
      <c r="K10" s="5">
        <f t="shared" si="8"/>
        <v>891.90963508227958</v>
      </c>
      <c r="L10" s="5">
        <f t="shared" si="9"/>
        <v>485157.16346442909</v>
      </c>
      <c r="M10" s="5">
        <f t="shared" si="0"/>
        <v>4702815.4023642028</v>
      </c>
      <c r="N10" s="33">
        <f t="shared" si="10"/>
        <v>48.24519329532864</v>
      </c>
      <c r="O10" s="4"/>
      <c r="Q10" s="27" t="s">
        <v>46</v>
      </c>
      <c r="R10" s="29">
        <f t="shared" si="1"/>
        <v>97477.387510426968</v>
      </c>
      <c r="S10" s="29">
        <f t="shared" si="2"/>
        <v>485157.16346442909</v>
      </c>
      <c r="T10" s="35">
        <f t="shared" si="3"/>
        <v>48.24519329532864</v>
      </c>
      <c r="U10" s="42">
        <v>0.96363095511775332</v>
      </c>
      <c r="V10" s="43">
        <f t="shared" si="15"/>
        <v>3.6369044882246682E-2</v>
      </c>
      <c r="W10" s="29">
        <f t="shared" si="11"/>
        <v>467512.46081144776</v>
      </c>
      <c r="X10" s="29">
        <f t="shared" si="4"/>
        <v>4138434.267873304</v>
      </c>
      <c r="Y10" s="35">
        <f t="shared" si="12"/>
        <v>42.455326035801107</v>
      </c>
      <c r="Z10" s="36">
        <f t="shared" si="13"/>
        <v>5.7898672595275329</v>
      </c>
    </row>
    <row r="11" spans="1:26" s="2" customFormat="1" ht="15.6">
      <c r="A11" s="2">
        <v>8</v>
      </c>
      <c r="B11" s="1" t="s">
        <v>47</v>
      </c>
      <c r="C11" s="1">
        <v>5</v>
      </c>
      <c r="D11" s="69">
        <v>58261</v>
      </c>
      <c r="E11">
        <v>164</v>
      </c>
      <c r="F11" s="3">
        <f t="shared" si="5"/>
        <v>2.8149190710767065E-3</v>
      </c>
      <c r="G11" s="2">
        <v>0.5</v>
      </c>
      <c r="H11" s="3">
        <f t="shared" si="6"/>
        <v>1.3976240391334729E-2</v>
      </c>
      <c r="I11" s="3">
        <f t="shared" si="7"/>
        <v>0.98602375960866528</v>
      </c>
      <c r="J11" s="5">
        <f t="shared" si="14"/>
        <v>96585.477875344688</v>
      </c>
      <c r="K11" s="5">
        <f t="shared" si="8"/>
        <v>1349.9018570977594</v>
      </c>
      <c r="L11" s="5">
        <f t="shared" si="9"/>
        <v>479552.63473397901</v>
      </c>
      <c r="M11" s="5">
        <f t="shared" si="0"/>
        <v>4217658.2388997739</v>
      </c>
      <c r="N11" s="33">
        <f t="shared" si="10"/>
        <v>43.667623038974611</v>
      </c>
      <c r="O11" s="4"/>
      <c r="Q11" s="27" t="s">
        <v>48</v>
      </c>
      <c r="R11" s="29">
        <f t="shared" si="1"/>
        <v>96585.477875344688</v>
      </c>
      <c r="S11" s="29">
        <f t="shared" si="2"/>
        <v>479552.63473397901</v>
      </c>
      <c r="T11" s="35">
        <f t="shared" si="3"/>
        <v>43.667623038974611</v>
      </c>
      <c r="U11" s="42">
        <v>0.96005435016735896</v>
      </c>
      <c r="V11" s="43">
        <f t="shared" si="15"/>
        <v>3.9945649832641039E-2</v>
      </c>
      <c r="W11" s="29">
        <f t="shared" si="11"/>
        <v>460396.59311057505</v>
      </c>
      <c r="X11" s="29">
        <f t="shared" si="4"/>
        <v>3670921.8070618561</v>
      </c>
      <c r="Y11" s="35">
        <f t="shared" si="12"/>
        <v>38.006974628210955</v>
      </c>
      <c r="Z11" s="36">
        <f t="shared" si="13"/>
        <v>5.6606484107636561</v>
      </c>
    </row>
    <row r="12" spans="1:26" s="2" customFormat="1" ht="15.6">
      <c r="A12" s="2">
        <v>9</v>
      </c>
      <c r="B12" s="1" t="s">
        <v>49</v>
      </c>
      <c r="C12" s="1">
        <v>5</v>
      </c>
      <c r="D12" s="69">
        <v>55077</v>
      </c>
      <c r="E12">
        <v>207</v>
      </c>
      <c r="F12" s="3">
        <f t="shared" si="5"/>
        <v>3.7583746391415653E-3</v>
      </c>
      <c r="G12" s="2">
        <v>0.5</v>
      </c>
      <c r="H12" s="3">
        <f t="shared" si="6"/>
        <v>1.8616949518387608E-2</v>
      </c>
      <c r="I12" s="3">
        <f t="shared" si="7"/>
        <v>0.98138305048161234</v>
      </c>
      <c r="J12" s="5">
        <f t="shared" si="14"/>
        <v>95235.576018246924</v>
      </c>
      <c r="K12" s="5">
        <f t="shared" si="8"/>
        <v>1772.9959110862685</v>
      </c>
      <c r="L12" s="5">
        <f t="shared" si="9"/>
        <v>471745.39031351893</v>
      </c>
      <c r="M12" s="5">
        <f t="shared" si="0"/>
        <v>3738105.6041657953</v>
      </c>
      <c r="N12" s="33">
        <f t="shared" si="10"/>
        <v>39.251147107563909</v>
      </c>
      <c r="O12" s="4"/>
      <c r="Q12" s="27" t="s">
        <v>50</v>
      </c>
      <c r="R12" s="29">
        <f t="shared" si="1"/>
        <v>95235.576018246924</v>
      </c>
      <c r="S12" s="29">
        <f t="shared" si="2"/>
        <v>471745.39031351893</v>
      </c>
      <c r="T12" s="35">
        <f t="shared" si="3"/>
        <v>39.251147107563909</v>
      </c>
      <c r="U12" s="42">
        <v>0.94127750867207383</v>
      </c>
      <c r="V12" s="43">
        <f t="shared" si="15"/>
        <v>5.8722491327926174E-2</v>
      </c>
      <c r="W12" s="29">
        <f t="shared" si="11"/>
        <v>444043.32572184416</v>
      </c>
      <c r="X12" s="29">
        <f t="shared" si="4"/>
        <v>3210525.2139512813</v>
      </c>
      <c r="Y12" s="35">
        <f t="shared" si="12"/>
        <v>33.711406474153648</v>
      </c>
      <c r="Z12" s="36">
        <f t="shared" si="13"/>
        <v>5.5397406334102612</v>
      </c>
    </row>
    <row r="13" spans="1:26" s="2" customFormat="1" ht="15.6">
      <c r="A13" s="2">
        <v>10</v>
      </c>
      <c r="B13" s="1" t="s">
        <v>51</v>
      </c>
      <c r="C13" s="1">
        <v>5</v>
      </c>
      <c r="D13" s="69">
        <v>60423</v>
      </c>
      <c r="E13">
        <v>358</v>
      </c>
      <c r="F13" s="3">
        <f t="shared" si="5"/>
        <v>5.9248961488175033E-3</v>
      </c>
      <c r="G13" s="2">
        <v>0.5</v>
      </c>
      <c r="H13" s="3">
        <f t="shared" si="6"/>
        <v>2.9192080628852868E-2</v>
      </c>
      <c r="I13" s="3">
        <f t="shared" si="7"/>
        <v>0.97080791937114719</v>
      </c>
      <c r="J13" s="5">
        <f t="shared" si="14"/>
        <v>93462.580107160655</v>
      </c>
      <c r="K13" s="5">
        <f t="shared" si="8"/>
        <v>2728.3671742688539</v>
      </c>
      <c r="L13" s="5">
        <f t="shared" si="9"/>
        <v>460491.98260013119</v>
      </c>
      <c r="M13" s="5">
        <f t="shared" si="0"/>
        <v>3266360.2138522761</v>
      </c>
      <c r="N13" s="33">
        <f t="shared" si="10"/>
        <v>34.948320601755178</v>
      </c>
      <c r="O13" s="4"/>
      <c r="Q13" s="27" t="s">
        <v>52</v>
      </c>
      <c r="R13" s="29">
        <f t="shared" si="1"/>
        <v>93462.580107160655</v>
      </c>
      <c r="S13" s="29">
        <f t="shared" si="2"/>
        <v>460491.98260013119</v>
      </c>
      <c r="T13" s="35">
        <f t="shared" si="3"/>
        <v>34.948320601755178</v>
      </c>
      <c r="U13" s="42">
        <v>0.95386474178345915</v>
      </c>
      <c r="V13" s="43">
        <f t="shared" si="15"/>
        <v>4.6135258216540853E-2</v>
      </c>
      <c r="W13" s="29">
        <f t="shared" si="11"/>
        <v>439247.06607622729</v>
      </c>
      <c r="X13" s="29">
        <f t="shared" si="4"/>
        <v>2766481.8882294372</v>
      </c>
      <c r="Y13" s="35">
        <f t="shared" si="12"/>
        <v>29.599887838079088</v>
      </c>
      <c r="Z13" s="36">
        <f t="shared" si="13"/>
        <v>5.3484327636760902</v>
      </c>
    </row>
    <row r="14" spans="1:26" s="2" customFormat="1" ht="15.6">
      <c r="A14" s="2">
        <v>11</v>
      </c>
      <c r="B14" s="1" t="s">
        <v>53</v>
      </c>
      <c r="C14" s="1">
        <v>5</v>
      </c>
      <c r="D14" s="69">
        <v>64850</v>
      </c>
      <c r="E14">
        <v>506</v>
      </c>
      <c r="F14" s="3">
        <f t="shared" si="5"/>
        <v>7.8026214340786429E-3</v>
      </c>
      <c r="G14" s="2">
        <v>0.5</v>
      </c>
      <c r="H14" s="3">
        <f t="shared" si="6"/>
        <v>3.8266656583226193E-2</v>
      </c>
      <c r="I14" s="3">
        <f t="shared" si="7"/>
        <v>0.96173334341677386</v>
      </c>
      <c r="J14" s="5">
        <f t="shared" si="14"/>
        <v>90734.212932891809</v>
      </c>
      <c r="K14" s="5">
        <f t="shared" si="8"/>
        <v>3472.0949666522915</v>
      </c>
      <c r="L14" s="5">
        <f t="shared" si="9"/>
        <v>444990.82724782825</v>
      </c>
      <c r="M14" s="5">
        <f t="shared" si="0"/>
        <v>2805868.231252145</v>
      </c>
      <c r="N14" s="33">
        <f t="shared" si="10"/>
        <v>30.924037808399806</v>
      </c>
      <c r="O14" s="4"/>
      <c r="Q14" s="27" t="s">
        <v>54</v>
      </c>
      <c r="R14" s="29">
        <f t="shared" si="1"/>
        <v>90734.212932891809</v>
      </c>
      <c r="S14" s="29">
        <f t="shared" si="2"/>
        <v>444990.82724782825</v>
      </c>
      <c r="T14" s="35">
        <f t="shared" si="3"/>
        <v>30.924037808399806</v>
      </c>
      <c r="U14" s="42">
        <v>0.94210046609890041</v>
      </c>
      <c r="V14" s="43">
        <f t="shared" si="15"/>
        <v>5.7899533901099587E-2</v>
      </c>
      <c r="W14" s="29">
        <f t="shared" si="11"/>
        <v>419226.06575991429</v>
      </c>
      <c r="X14" s="29">
        <f t="shared" si="4"/>
        <v>2327234.8221532097</v>
      </c>
      <c r="Y14" s="35">
        <f t="shared" si="12"/>
        <v>25.648922792491323</v>
      </c>
      <c r="Z14" s="36">
        <f t="shared" si="13"/>
        <v>5.275115015908483</v>
      </c>
    </row>
    <row r="15" spans="1:26" s="2" customFormat="1" ht="15.6">
      <c r="A15" s="2">
        <v>12</v>
      </c>
      <c r="B15" s="1" t="s">
        <v>55</v>
      </c>
      <c r="C15" s="1">
        <v>5</v>
      </c>
      <c r="D15" s="69">
        <v>63654</v>
      </c>
      <c r="E15">
        <v>623</v>
      </c>
      <c r="F15" s="3">
        <f t="shared" si="5"/>
        <v>9.7872875231721501E-3</v>
      </c>
      <c r="G15" s="2">
        <v>0.5</v>
      </c>
      <c r="H15" s="3">
        <f t="shared" si="6"/>
        <v>4.7767648344233762E-2</v>
      </c>
      <c r="I15" s="3">
        <f t="shared" si="7"/>
        <v>0.95223235165576625</v>
      </c>
      <c r="J15" s="5">
        <f t="shared" si="14"/>
        <v>87262.117966239515</v>
      </c>
      <c r="K15" s="5">
        <f t="shared" si="8"/>
        <v>4168.3061647843724</v>
      </c>
      <c r="L15" s="5">
        <f t="shared" si="9"/>
        <v>425889.82441923668</v>
      </c>
      <c r="M15" s="5">
        <f t="shared" si="0"/>
        <v>2360877.4040043168</v>
      </c>
      <c r="N15" s="33">
        <f t="shared" si="10"/>
        <v>27.055009195602004</v>
      </c>
      <c r="O15" s="4"/>
      <c r="Q15" s="27" t="s">
        <v>56</v>
      </c>
      <c r="R15" s="29">
        <f t="shared" si="1"/>
        <v>87262.117966239515</v>
      </c>
      <c r="S15" s="29">
        <f t="shared" si="2"/>
        <v>425889.82441923668</v>
      </c>
      <c r="T15" s="35">
        <f t="shared" si="3"/>
        <v>27.055009195602004</v>
      </c>
      <c r="U15" s="42">
        <v>0.91645683631107144</v>
      </c>
      <c r="V15" s="43">
        <f t="shared" si="15"/>
        <v>8.3543163688928557E-2</v>
      </c>
      <c r="W15" s="29">
        <f t="shared" si="11"/>
        <v>390309.64110433136</v>
      </c>
      <c r="X15" s="29">
        <f t="shared" si="4"/>
        <v>1908008.7563932952</v>
      </c>
      <c r="Y15" s="35">
        <f t="shared" si="12"/>
        <v>21.865258383156331</v>
      </c>
      <c r="Z15" s="36">
        <f t="shared" si="13"/>
        <v>5.1897508124456735</v>
      </c>
    </row>
    <row r="16" spans="1:26" s="2" customFormat="1" ht="15.6">
      <c r="A16" s="2">
        <v>13</v>
      </c>
      <c r="B16" s="1" t="s">
        <v>57</v>
      </c>
      <c r="C16" s="1">
        <v>5</v>
      </c>
      <c r="D16" s="69">
        <v>57493</v>
      </c>
      <c r="E16">
        <v>789</v>
      </c>
      <c r="F16" s="3">
        <f t="shared" si="5"/>
        <v>1.3723409806411214E-2</v>
      </c>
      <c r="G16" s="2">
        <v>0.5</v>
      </c>
      <c r="H16" s="3">
        <f t="shared" si="6"/>
        <v>6.63409876314838E-2</v>
      </c>
      <c r="I16" s="3">
        <f t="shared" si="7"/>
        <v>0.93365901236851623</v>
      </c>
      <c r="J16" s="5">
        <f t="shared" si="14"/>
        <v>83093.811801455144</v>
      </c>
      <c r="K16" s="5">
        <f t="shared" si="8"/>
        <v>5512.5255409731781</v>
      </c>
      <c r="L16" s="5">
        <f t="shared" si="9"/>
        <v>401687.74515484279</v>
      </c>
      <c r="M16" s="5">
        <f t="shared" si="0"/>
        <v>1934987.57958508</v>
      </c>
      <c r="N16" s="33">
        <f t="shared" si="10"/>
        <v>23.286783186797965</v>
      </c>
      <c r="O16" s="4"/>
      <c r="Q16" s="27" t="s">
        <v>58</v>
      </c>
      <c r="R16" s="29">
        <f t="shared" si="1"/>
        <v>83093.811801455144</v>
      </c>
      <c r="S16" s="29">
        <f t="shared" si="2"/>
        <v>401687.74515484279</v>
      </c>
      <c r="T16" s="35">
        <f t="shared" si="3"/>
        <v>23.286783186797965</v>
      </c>
      <c r="U16" s="42">
        <v>0.8859396016463057</v>
      </c>
      <c r="V16" s="43">
        <f t="shared" si="15"/>
        <v>0.1140603983536943</v>
      </c>
      <c r="W16" s="29">
        <f t="shared" si="11"/>
        <v>355871.08092868421</v>
      </c>
      <c r="X16" s="29">
        <f t="shared" si="4"/>
        <v>1517699.115288964</v>
      </c>
      <c r="Y16" s="35">
        <f t="shared" si="12"/>
        <v>18.264887389151955</v>
      </c>
      <c r="Z16" s="36">
        <f t="shared" si="13"/>
        <v>5.0218957976460104</v>
      </c>
    </row>
    <row r="17" spans="1:26" s="2" customFormat="1" ht="15.6">
      <c r="A17" s="2">
        <v>14</v>
      </c>
      <c r="B17" s="1" t="s">
        <v>59</v>
      </c>
      <c r="C17" s="1">
        <v>5</v>
      </c>
      <c r="D17" s="69">
        <v>44286</v>
      </c>
      <c r="E17">
        <v>767</v>
      </c>
      <c r="F17" s="3">
        <f t="shared" si="5"/>
        <v>1.731924310165741E-2</v>
      </c>
      <c r="G17" s="2">
        <v>0.5</v>
      </c>
      <c r="H17" s="3">
        <f t="shared" si="6"/>
        <v>8.3002369950328461E-2</v>
      </c>
      <c r="I17" s="3">
        <f t="shared" si="7"/>
        <v>0.9169976300496715</v>
      </c>
      <c r="J17" s="5">
        <f t="shared" si="14"/>
        <v>77581.286260481967</v>
      </c>
      <c r="K17" s="5">
        <f t="shared" si="8"/>
        <v>6439.4306234148589</v>
      </c>
      <c r="L17" s="5">
        <f t="shared" si="9"/>
        <v>371807.85474387265</v>
      </c>
      <c r="M17" s="5">
        <f t="shared" si="0"/>
        <v>1533299.8344302373</v>
      </c>
      <c r="N17" s="33">
        <f t="shared" si="10"/>
        <v>19.763784648815022</v>
      </c>
      <c r="O17" s="4"/>
      <c r="Q17" s="27" t="s">
        <v>60</v>
      </c>
      <c r="R17" s="29">
        <f t="shared" si="1"/>
        <v>77581.286260481967</v>
      </c>
      <c r="S17" s="29">
        <f t="shared" si="2"/>
        <v>371807.85474387265</v>
      </c>
      <c r="T17" s="35">
        <f t="shared" si="3"/>
        <v>19.763784648815022</v>
      </c>
      <c r="U17" s="42">
        <v>0.85631920960893304</v>
      </c>
      <c r="V17" s="43">
        <f t="shared" si="15"/>
        <v>0.14368079039106696</v>
      </c>
      <c r="W17" s="29">
        <f t="shared" si="11"/>
        <v>318386.20830066601</v>
      </c>
      <c r="X17" s="29">
        <f t="shared" si="4"/>
        <v>1161828.0343602798</v>
      </c>
      <c r="Y17" s="35">
        <f t="shared" si="12"/>
        <v>14.975622219763157</v>
      </c>
      <c r="Z17" s="36">
        <f t="shared" si="13"/>
        <v>4.7881624290518658</v>
      </c>
    </row>
    <row r="18" spans="1:26" s="2" customFormat="1" ht="15.6">
      <c r="A18" s="2">
        <v>15</v>
      </c>
      <c r="B18" s="1" t="s">
        <v>61</v>
      </c>
      <c r="C18" s="1">
        <v>5</v>
      </c>
      <c r="D18" s="69">
        <v>32412</v>
      </c>
      <c r="E18">
        <v>835</v>
      </c>
      <c r="F18" s="3">
        <f t="shared" si="5"/>
        <v>2.576206343329631E-2</v>
      </c>
      <c r="G18" s="2">
        <v>0.5</v>
      </c>
      <c r="H18" s="3">
        <f t="shared" si="6"/>
        <v>0.12101624661226974</v>
      </c>
      <c r="I18" s="3">
        <f t="shared" si="7"/>
        <v>0.87898375338773027</v>
      </c>
      <c r="J18" s="5">
        <f t="shared" si="14"/>
        <v>71141.855637067099</v>
      </c>
      <c r="K18" s="5">
        <f t="shared" si="8"/>
        <v>8609.3203462298043</v>
      </c>
      <c r="L18" s="5">
        <f t="shared" si="9"/>
        <v>334185.977319761</v>
      </c>
      <c r="M18" s="5">
        <f t="shared" si="0"/>
        <v>1161491.9796863648</v>
      </c>
      <c r="N18" s="33">
        <f t="shared" si="10"/>
        <v>16.326422318975773</v>
      </c>
      <c r="O18" s="4"/>
      <c r="Q18" s="27" t="s">
        <v>62</v>
      </c>
      <c r="R18" s="29">
        <f t="shared" si="1"/>
        <v>71141.855637067099</v>
      </c>
      <c r="S18" s="29">
        <f t="shared" si="2"/>
        <v>334185.977319761</v>
      </c>
      <c r="T18" s="35">
        <f t="shared" si="3"/>
        <v>16.326422318975773</v>
      </c>
      <c r="U18" s="42">
        <v>0.77613843304153718</v>
      </c>
      <c r="V18" s="43">
        <f t="shared" si="15"/>
        <v>0.22386156695846282</v>
      </c>
      <c r="W18" s="29">
        <f t="shared" si="11"/>
        <v>259374.580781414</v>
      </c>
      <c r="X18" s="29">
        <f t="shared" si="4"/>
        <v>843441.82605961384</v>
      </c>
      <c r="Y18" s="35">
        <f t="shared" si="12"/>
        <v>11.855774895196221</v>
      </c>
      <c r="Z18" s="36">
        <f t="shared" si="13"/>
        <v>4.4706474237795515</v>
      </c>
    </row>
    <row r="19" spans="1:26" s="2" customFormat="1" ht="15.6">
      <c r="A19" s="2">
        <v>16</v>
      </c>
      <c r="B19" s="1" t="s">
        <v>63</v>
      </c>
      <c r="C19" s="1">
        <v>5</v>
      </c>
      <c r="D19" s="69">
        <v>22564</v>
      </c>
      <c r="E19">
        <v>919</v>
      </c>
      <c r="F19" s="3">
        <f t="shared" si="5"/>
        <v>4.0728594220882819E-2</v>
      </c>
      <c r="G19" s="2">
        <v>0.5</v>
      </c>
      <c r="H19" s="3">
        <f t="shared" si="6"/>
        <v>0.18482392454196245</v>
      </c>
      <c r="I19" s="3">
        <f t="shared" si="7"/>
        <v>0.8151760754580375</v>
      </c>
      <c r="J19" s="5">
        <f t="shared" si="14"/>
        <v>62532.535290837295</v>
      </c>
      <c r="K19" s="5">
        <f t="shared" si="8"/>
        <v>11557.508584011315</v>
      </c>
      <c r="L19" s="5">
        <f t="shared" si="9"/>
        <v>283768.90499415819</v>
      </c>
      <c r="M19" s="5">
        <f t="shared" si="0"/>
        <v>827306.0023666037</v>
      </c>
      <c r="N19" s="33">
        <f t="shared" si="10"/>
        <v>13.230008962835486</v>
      </c>
      <c r="O19" s="4"/>
      <c r="Q19" s="27" t="s">
        <v>64</v>
      </c>
      <c r="R19" s="29">
        <f t="shared" si="1"/>
        <v>62532.535290837295</v>
      </c>
      <c r="S19" s="29">
        <f t="shared" si="2"/>
        <v>283768.90499415819</v>
      </c>
      <c r="T19" s="35">
        <f t="shared" si="3"/>
        <v>13.230008962835486</v>
      </c>
      <c r="U19" s="42">
        <v>0.73716277889453141</v>
      </c>
      <c r="V19" s="43">
        <f t="shared" si="15"/>
        <v>0.26283722110546859</v>
      </c>
      <c r="W19" s="29">
        <f t="shared" si="11"/>
        <v>209183.87456935193</v>
      </c>
      <c r="X19" s="29">
        <f t="shared" si="4"/>
        <v>584067.2452781999</v>
      </c>
      <c r="Y19" s="35">
        <f t="shared" si="12"/>
        <v>9.3402137393233371</v>
      </c>
      <c r="Z19" s="36">
        <f t="shared" si="13"/>
        <v>3.8897952235121487</v>
      </c>
    </row>
    <row r="20" spans="1:26" s="2" customFormat="1" ht="15.6">
      <c r="A20" s="2">
        <v>17</v>
      </c>
      <c r="B20" s="1" t="s">
        <v>65</v>
      </c>
      <c r="C20" s="1">
        <v>5</v>
      </c>
      <c r="D20" s="69">
        <v>14191</v>
      </c>
      <c r="E20">
        <v>840</v>
      </c>
      <c r="F20" s="3">
        <f t="shared" si="5"/>
        <v>5.9192445916425904E-2</v>
      </c>
      <c r="G20" s="2">
        <v>0.5</v>
      </c>
      <c r="H20" s="3">
        <f t="shared" si="6"/>
        <v>0.25781106132220244</v>
      </c>
      <c r="I20" s="3">
        <f t="shared" si="7"/>
        <v>0.74218893867779756</v>
      </c>
      <c r="J20" s="5">
        <f t="shared" si="14"/>
        <v>50975.026706825978</v>
      </c>
      <c r="K20" s="5">
        <f t="shared" si="8"/>
        <v>13141.92573621442</v>
      </c>
      <c r="L20" s="5">
        <f t="shared" si="9"/>
        <v>222020.31919359381</v>
      </c>
      <c r="M20" s="5">
        <f t="shared" si="0"/>
        <v>543537.09737244551</v>
      </c>
      <c r="N20" s="33">
        <f t="shared" si="10"/>
        <v>10.66281142918286</v>
      </c>
      <c r="O20" s="4"/>
      <c r="Q20" s="27" t="s">
        <v>66</v>
      </c>
      <c r="R20" s="29">
        <f t="shared" si="1"/>
        <v>50975.026706825978</v>
      </c>
      <c r="S20" s="29">
        <f t="shared" si="2"/>
        <v>222020.31919359381</v>
      </c>
      <c r="T20" s="35">
        <f t="shared" si="3"/>
        <v>10.66281142918286</v>
      </c>
      <c r="U20" s="42">
        <v>0.7271372759570951</v>
      </c>
      <c r="V20" s="43">
        <f t="shared" si="15"/>
        <v>0.2728627240429049</v>
      </c>
      <c r="W20" s="29">
        <f t="shared" si="11"/>
        <v>161439.25010555456</v>
      </c>
      <c r="X20" s="29">
        <f t="shared" si="4"/>
        <v>374883.370708848</v>
      </c>
      <c r="Y20" s="35">
        <f t="shared" si="12"/>
        <v>7.3542555036787851</v>
      </c>
      <c r="Z20" s="36">
        <f t="shared" si="13"/>
        <v>3.3085559255040744</v>
      </c>
    </row>
    <row r="21" spans="1:26" s="2" customFormat="1" ht="15.6">
      <c r="A21" s="2">
        <v>18</v>
      </c>
      <c r="B21" s="1" t="s">
        <v>67</v>
      </c>
      <c r="C21" s="1">
        <v>5</v>
      </c>
      <c r="D21" s="69">
        <v>6842</v>
      </c>
      <c r="E21">
        <v>649</v>
      </c>
      <c r="F21" s="3">
        <f t="shared" si="5"/>
        <v>9.4855305466237938E-2</v>
      </c>
      <c r="G21" s="2">
        <v>0.5</v>
      </c>
      <c r="H21" s="3">
        <f t="shared" si="6"/>
        <v>0.38336582196231322</v>
      </c>
      <c r="I21" s="3">
        <f t="shared" si="7"/>
        <v>0.61663417803768672</v>
      </c>
      <c r="J21" s="5">
        <f t="shared" si="14"/>
        <v>37833.100970611558</v>
      </c>
      <c r="K21" s="5">
        <f t="shared" si="8"/>
        <v>14503.91785098169</v>
      </c>
      <c r="L21" s="5">
        <f t="shared" si="9"/>
        <v>152905.71022560357</v>
      </c>
      <c r="M21" s="5">
        <f>L21+M22</f>
        <v>321516.77817885164</v>
      </c>
      <c r="N21" s="33">
        <f t="shared" si="10"/>
        <v>8.4982930272779704</v>
      </c>
      <c r="O21" s="4"/>
      <c r="Q21" s="27" t="s">
        <v>68</v>
      </c>
      <c r="R21" s="29">
        <f t="shared" si="1"/>
        <v>37833.100970611558</v>
      </c>
      <c r="S21" s="29">
        <f t="shared" si="2"/>
        <v>152905.71022560357</v>
      </c>
      <c r="T21" s="35">
        <f t="shared" si="3"/>
        <v>8.4982930272779704</v>
      </c>
      <c r="U21" s="42">
        <v>0.68635947845240242</v>
      </c>
      <c r="V21" s="43">
        <f t="shared" si="15"/>
        <v>0.31364052154759758</v>
      </c>
      <c r="W21" s="29">
        <f t="shared" si="11"/>
        <v>104948.28352283944</v>
      </c>
      <c r="X21" s="29">
        <f>X22+W21</f>
        <v>213444.12060329347</v>
      </c>
      <c r="Y21" s="35">
        <f t="shared" si="12"/>
        <v>5.6417294677773073</v>
      </c>
      <c r="Z21" s="36">
        <f t="shared" si="13"/>
        <v>2.8565635595006631</v>
      </c>
    </row>
    <row r="22" spans="1:26" s="2" customFormat="1" ht="15.6">
      <c r="A22" s="12">
        <v>19</v>
      </c>
      <c r="B22" s="13" t="s">
        <v>69</v>
      </c>
      <c r="C22" s="12"/>
      <c r="D22" s="69">
        <v>4893</v>
      </c>
      <c r="E22">
        <v>677</v>
      </c>
      <c r="F22" s="17">
        <f t="shared" si="5"/>
        <v>0.13836092376864909</v>
      </c>
      <c r="G22" s="12"/>
      <c r="H22" s="17">
        <v>1</v>
      </c>
      <c r="I22" s="17">
        <f t="shared" si="7"/>
        <v>0</v>
      </c>
      <c r="J22" s="21">
        <f t="shared" si="14"/>
        <v>23329.183119629866</v>
      </c>
      <c r="K22" s="21">
        <f t="shared" si="8"/>
        <v>23329.183119629866</v>
      </c>
      <c r="L22" s="21">
        <f>K22/F22</f>
        <v>168611.06795324807</v>
      </c>
      <c r="M22" s="21">
        <f>L22</f>
        <v>168611.06795324807</v>
      </c>
      <c r="N22" s="34">
        <f t="shared" si="10"/>
        <v>7.2274741506646976</v>
      </c>
      <c r="O22" s="4"/>
      <c r="Q22" s="30" t="s">
        <v>69</v>
      </c>
      <c r="R22" s="31">
        <f t="shared" si="1"/>
        <v>23329.183119629866</v>
      </c>
      <c r="S22" s="31">
        <f t="shared" si="2"/>
        <v>168611.06795324807</v>
      </c>
      <c r="T22" s="38">
        <f t="shared" si="3"/>
        <v>7.2274741506646976</v>
      </c>
      <c r="U22" s="44">
        <v>0.64346806172022719</v>
      </c>
      <c r="V22" s="45">
        <f t="shared" si="15"/>
        <v>0.35653193827977281</v>
      </c>
      <c r="W22" s="31">
        <f t="shared" si="11"/>
        <v>108495.83708045405</v>
      </c>
      <c r="X22" s="31">
        <f>W22</f>
        <v>108495.83708045405</v>
      </c>
      <c r="Y22" s="38">
        <f t="shared" si="12"/>
        <v>4.6506487828612579</v>
      </c>
      <c r="Z22" s="37">
        <f t="shared" si="13"/>
        <v>2.5768253678034396</v>
      </c>
    </row>
    <row r="23" spans="1:26" s="2" customFormat="1" ht="13.2">
      <c r="B23" s="2" t="s">
        <v>70</v>
      </c>
      <c r="D23" s="25">
        <f>SUM(D4:D22)</f>
        <v>761734</v>
      </c>
      <c r="E23" s="25">
        <f>SUM(E4:E22)</f>
        <v>7664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5.6">
      <c r="A29" s="2">
        <v>1</v>
      </c>
      <c r="B29" s="1">
        <v>0</v>
      </c>
      <c r="C29" s="1">
        <v>1</v>
      </c>
      <c r="D29" s="68">
        <v>5158</v>
      </c>
      <c r="E29">
        <v>17</v>
      </c>
      <c r="F29" s="3">
        <f>E29/D29</f>
        <v>3.2958511050794883E-3</v>
      </c>
      <c r="G29" s="2">
        <v>0.3</v>
      </c>
      <c r="H29" s="18">
        <f>C29*F29/(1+(1-G29)*C29*F29)</f>
        <v>3.2882647633416511E-3</v>
      </c>
      <c r="I29" s="18">
        <f>1-H29</f>
        <v>0.99671173523665835</v>
      </c>
      <c r="J29" s="19">
        <v>100000</v>
      </c>
      <c r="K29" s="20">
        <f>J29*H29</f>
        <v>328.82647633416514</v>
      </c>
      <c r="L29" s="20">
        <f>C29*(J30+G29*K29)</f>
        <v>99769.821466566078</v>
      </c>
      <c r="M29" s="5">
        <f t="shared" ref="M29:M45" si="16">L29+M30</f>
        <v>7973177.6444950085</v>
      </c>
      <c r="N29" s="32">
        <f>M29/J29</f>
        <v>79.731776444950086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99769.821466566078</v>
      </c>
      <c r="T29" s="35">
        <f t="shared" ref="T29:T47" si="19">N29</f>
        <v>79.731776444950086</v>
      </c>
      <c r="U29" s="42">
        <v>0.95864674002964168</v>
      </c>
      <c r="V29" s="43">
        <f>1-U29</f>
        <v>4.1353259970358325E-2</v>
      </c>
      <c r="W29" s="29">
        <f>S29*U29</f>
        <v>95644.01410226294</v>
      </c>
      <c r="X29" s="29">
        <f t="shared" ref="X29:X45" si="20">X30+W29</f>
        <v>7047861.4363942714</v>
      </c>
      <c r="Y29" s="40">
        <f>X29/R29</f>
        <v>70.478614363942711</v>
      </c>
      <c r="Z29" s="36">
        <f>T29-Y29</f>
        <v>9.2531620810073747</v>
      </c>
    </row>
    <row r="30" spans="1:26" s="2" customFormat="1" ht="15.6">
      <c r="A30" s="2">
        <v>2</v>
      </c>
      <c r="B30" s="1" t="s">
        <v>35</v>
      </c>
      <c r="C30" s="1">
        <v>4</v>
      </c>
      <c r="D30" s="69">
        <v>23742</v>
      </c>
      <c r="E30">
        <v>6</v>
      </c>
      <c r="F30" s="3">
        <f t="shared" ref="F30:F47" si="21">E30/D30</f>
        <v>2.5271670457417233E-4</v>
      </c>
      <c r="G30" s="2">
        <v>0.4</v>
      </c>
      <c r="H30" s="3">
        <f t="shared" ref="H30:H46" si="22">C30*F30/(1+(1-G30)*C30*F30)</f>
        <v>1.0102540789008435E-3</v>
      </c>
      <c r="I30" s="3">
        <f t="shared" ref="I30:I47" si="23">1-H30</f>
        <v>0.99898974592109913</v>
      </c>
      <c r="J30" s="5">
        <f>I29*J29</f>
        <v>99671.173523665828</v>
      </c>
      <c r="K30" s="5">
        <f t="shared" ref="K30:K47" si="24">J30*H30</f>
        <v>100.69320960111716</v>
      </c>
      <c r="L30" s="5">
        <f t="shared" ref="L30:L46" si="25">C30*(J31+G30*K30)</f>
        <v>398443.03039162065</v>
      </c>
      <c r="M30" s="5">
        <f t="shared" si="16"/>
        <v>7873407.8230284424</v>
      </c>
      <c r="N30" s="33">
        <f t="shared" ref="N30:N47" si="26">M30/J30</f>
        <v>78.993830860825454</v>
      </c>
      <c r="O30" s="4"/>
      <c r="Q30" s="27" t="s">
        <v>36</v>
      </c>
      <c r="R30" s="29">
        <f t="shared" si="17"/>
        <v>99671.173523665828</v>
      </c>
      <c r="S30" s="29">
        <f t="shared" si="18"/>
        <v>398443.03039162065</v>
      </c>
      <c r="T30" s="35">
        <f t="shared" si="19"/>
        <v>78.993830860825454</v>
      </c>
      <c r="U30" s="42">
        <v>0.95864674002964168</v>
      </c>
      <c r="V30" s="43">
        <f>1-U30</f>
        <v>4.1353259970358325E-2</v>
      </c>
      <c r="W30" s="29">
        <f t="shared" ref="W30:W47" si="27">S30*U30</f>
        <v>381966.11217245855</v>
      </c>
      <c r="X30" s="29">
        <f t="shared" si="20"/>
        <v>6952217.4222920081</v>
      </c>
      <c r="Y30" s="35">
        <f t="shared" ref="Y30:Y47" si="28">X30/R30</f>
        <v>69.75153574008317</v>
      </c>
      <c r="Z30" s="36">
        <f t="shared" ref="Z30:Z47" si="29">T30-Y30</f>
        <v>9.2422951207422841</v>
      </c>
    </row>
    <row r="31" spans="1:26" s="2" customFormat="1" ht="15.6">
      <c r="A31" s="2">
        <v>3</v>
      </c>
      <c r="B31" s="1" t="s">
        <v>37</v>
      </c>
      <c r="C31" s="1">
        <v>5</v>
      </c>
      <c r="D31" s="69">
        <v>39093</v>
      </c>
      <c r="E31">
        <v>11</v>
      </c>
      <c r="F31" s="3">
        <f t="shared" si="21"/>
        <v>2.8138029826311616E-4</v>
      </c>
      <c r="G31" s="2">
        <v>0.5</v>
      </c>
      <c r="H31" s="3">
        <f t="shared" si="22"/>
        <v>1.4059125011183394E-3</v>
      </c>
      <c r="I31" s="3">
        <f t="shared" si="23"/>
        <v>0.99859408749888168</v>
      </c>
      <c r="J31" s="5">
        <f t="shared" ref="J31:J47" si="30">I30*J30</f>
        <v>99570.480314064713</v>
      </c>
      <c r="K31" s="5">
        <f t="shared" si="24"/>
        <v>139.98738301590109</v>
      </c>
      <c r="L31" s="5">
        <f t="shared" si="25"/>
        <v>497502.43311278376</v>
      </c>
      <c r="M31" s="5">
        <f t="shared" si="16"/>
        <v>7474964.792636822</v>
      </c>
      <c r="N31" s="33">
        <f t="shared" si="26"/>
        <v>75.072097363187623</v>
      </c>
      <c r="O31" s="4"/>
      <c r="Q31" s="27" t="s">
        <v>38</v>
      </c>
      <c r="R31" s="29">
        <f t="shared" si="17"/>
        <v>99570.480314064713</v>
      </c>
      <c r="S31" s="29">
        <f t="shared" si="18"/>
        <v>497502.43311278376</v>
      </c>
      <c r="T31" s="35">
        <f t="shared" si="19"/>
        <v>75.072097363187623</v>
      </c>
      <c r="U31" s="42">
        <v>0.95864674002964168</v>
      </c>
      <c r="V31" s="43">
        <f>1-U31</f>
        <v>4.1353259970358325E-2</v>
      </c>
      <c r="W31" s="29">
        <f t="shared" si="27"/>
        <v>476929.08566038503</v>
      </c>
      <c r="X31" s="29">
        <f t="shared" si="20"/>
        <v>6570251.3101195497</v>
      </c>
      <c r="Y31" s="35">
        <f t="shared" si="28"/>
        <v>65.985935684910785</v>
      </c>
      <c r="Z31" s="36">
        <f t="shared" si="29"/>
        <v>9.086161678276838</v>
      </c>
    </row>
    <row r="32" spans="1:26" s="2" customFormat="1" ht="15.6">
      <c r="A32" s="2">
        <v>4</v>
      </c>
      <c r="B32" s="1" t="s">
        <v>39</v>
      </c>
      <c r="C32" s="1">
        <v>5</v>
      </c>
      <c r="D32" s="69">
        <v>45905</v>
      </c>
      <c r="E32">
        <v>15</v>
      </c>
      <c r="F32" s="3">
        <f t="shared" si="21"/>
        <v>3.2676179065461281E-4</v>
      </c>
      <c r="G32" s="2">
        <v>0.5</v>
      </c>
      <c r="H32" s="3">
        <f t="shared" si="22"/>
        <v>1.6324753768297328E-3</v>
      </c>
      <c r="I32" s="3">
        <f t="shared" si="23"/>
        <v>0.99836752462317024</v>
      </c>
      <c r="J32" s="5">
        <f t="shared" si="30"/>
        <v>99430.492931048808</v>
      </c>
      <c r="K32" s="5">
        <f t="shared" si="24"/>
        <v>162.31783141597998</v>
      </c>
      <c r="L32" s="5">
        <f t="shared" si="25"/>
        <v>496746.670076704</v>
      </c>
      <c r="M32" s="5">
        <f t="shared" si="16"/>
        <v>6977462.3595240386</v>
      </c>
      <c r="N32" s="33">
        <f t="shared" si="26"/>
        <v>70.174271029337433</v>
      </c>
      <c r="O32" s="4"/>
      <c r="Q32" s="27" t="s">
        <v>40</v>
      </c>
      <c r="R32" s="29">
        <f t="shared" si="17"/>
        <v>99430.492931048808</v>
      </c>
      <c r="S32" s="29">
        <f t="shared" si="18"/>
        <v>496746.670076704</v>
      </c>
      <c r="T32" s="35">
        <f t="shared" si="19"/>
        <v>70.174271029337433</v>
      </c>
      <c r="U32" s="42">
        <v>0.95864674002964168</v>
      </c>
      <c r="V32" s="43">
        <f>1-U32</f>
        <v>4.1353259970358325E-2</v>
      </c>
      <c r="W32" s="29">
        <f t="shared" si="27"/>
        <v>476204.57588961226</v>
      </c>
      <c r="X32" s="29">
        <f t="shared" si="20"/>
        <v>6093322.2244591648</v>
      </c>
      <c r="Y32" s="35">
        <f t="shared" si="28"/>
        <v>61.282228870017242</v>
      </c>
      <c r="Z32" s="36">
        <f t="shared" si="29"/>
        <v>8.8920421593201908</v>
      </c>
    </row>
    <row r="33" spans="1:26" s="2" customFormat="1" ht="15.6">
      <c r="A33" s="2">
        <v>5</v>
      </c>
      <c r="B33" s="1" t="s">
        <v>41</v>
      </c>
      <c r="C33" s="1">
        <v>5</v>
      </c>
      <c r="D33" s="69">
        <v>46951</v>
      </c>
      <c r="E33">
        <v>27</v>
      </c>
      <c r="F33" s="3">
        <f t="shared" si="21"/>
        <v>5.7506762369278607E-4</v>
      </c>
      <c r="G33" s="2">
        <v>0.5</v>
      </c>
      <c r="H33" s="3">
        <f t="shared" si="22"/>
        <v>2.8712102682986484E-3</v>
      </c>
      <c r="I33" s="3">
        <f t="shared" si="23"/>
        <v>0.99712878973170138</v>
      </c>
      <c r="J33" s="5">
        <f t="shared" si="30"/>
        <v>99268.175099632819</v>
      </c>
      <c r="K33" s="5">
        <f t="shared" si="24"/>
        <v>285.01980366133398</v>
      </c>
      <c r="L33" s="5">
        <f t="shared" si="25"/>
        <v>495628.32598901074</v>
      </c>
      <c r="M33" s="5">
        <f t="shared" si="16"/>
        <v>6480715.689447335</v>
      </c>
      <c r="N33" s="33">
        <f t="shared" si="26"/>
        <v>65.284928255634938</v>
      </c>
      <c r="O33" s="4"/>
      <c r="Q33" s="27" t="s">
        <v>42</v>
      </c>
      <c r="R33" s="29">
        <f t="shared" si="17"/>
        <v>99268.175099632819</v>
      </c>
      <c r="S33" s="29">
        <f t="shared" si="18"/>
        <v>495628.32598901074</v>
      </c>
      <c r="T33" s="35">
        <f t="shared" si="19"/>
        <v>65.284928255634938</v>
      </c>
      <c r="U33" s="42">
        <v>0.95864674002964168</v>
      </c>
      <c r="V33" s="43">
        <f>1-U33</f>
        <v>4.1353259970358325E-2</v>
      </c>
      <c r="W33" s="29">
        <f t="shared" si="27"/>
        <v>475132.47897571366</v>
      </c>
      <c r="X33" s="29">
        <f t="shared" si="20"/>
        <v>5617117.6485695522</v>
      </c>
      <c r="Y33" s="35">
        <f t="shared" si="28"/>
        <v>56.585281666876632</v>
      </c>
      <c r="Z33" s="36">
        <f t="shared" si="29"/>
        <v>8.6996465887583057</v>
      </c>
    </row>
    <row r="34" spans="1:26" s="2" customFormat="1" ht="15.6">
      <c r="A34" s="2">
        <v>6</v>
      </c>
      <c r="B34" s="1" t="s">
        <v>43</v>
      </c>
      <c r="C34" s="1">
        <v>5</v>
      </c>
      <c r="D34" s="69">
        <v>49077</v>
      </c>
      <c r="E34">
        <v>24</v>
      </c>
      <c r="F34" s="3">
        <f t="shared" si="21"/>
        <v>4.8902744666544406E-4</v>
      </c>
      <c r="G34" s="2">
        <v>0.5</v>
      </c>
      <c r="H34" s="3">
        <f t="shared" si="22"/>
        <v>2.442151535502778E-3</v>
      </c>
      <c r="I34" s="3">
        <f t="shared" si="23"/>
        <v>0.99755784846449724</v>
      </c>
      <c r="J34" s="5">
        <f t="shared" si="30"/>
        <v>98983.15529597149</v>
      </c>
      <c r="K34" s="5">
        <f t="shared" si="24"/>
        <v>241.7318646949667</v>
      </c>
      <c r="L34" s="5">
        <f t="shared" si="25"/>
        <v>494311.44681812002</v>
      </c>
      <c r="M34" s="5">
        <f t="shared" si="16"/>
        <v>5985087.3634583242</v>
      </c>
      <c r="N34" s="33">
        <f t="shared" si="26"/>
        <v>60.465716066154855</v>
      </c>
      <c r="O34" s="4"/>
      <c r="Q34" s="27" t="s">
        <v>44</v>
      </c>
      <c r="R34" s="29">
        <f t="shared" si="17"/>
        <v>98983.15529597149</v>
      </c>
      <c r="S34" s="29">
        <f t="shared" si="18"/>
        <v>494311.44681812002</v>
      </c>
      <c r="T34" s="35">
        <f t="shared" si="19"/>
        <v>60.465716066154855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479076.87542324123</v>
      </c>
      <c r="X34" s="29">
        <f t="shared" si="20"/>
        <v>5141985.169593839</v>
      </c>
      <c r="Y34" s="35">
        <f t="shared" si="28"/>
        <v>51.948083027043211</v>
      </c>
      <c r="Z34" s="36">
        <f t="shared" si="29"/>
        <v>8.5176330391116437</v>
      </c>
    </row>
    <row r="35" spans="1:26" s="2" customFormat="1" ht="15.6">
      <c r="A35" s="2">
        <v>7</v>
      </c>
      <c r="B35" s="1" t="s">
        <v>45</v>
      </c>
      <c r="C35" s="1">
        <v>5</v>
      </c>
      <c r="D35" s="69">
        <v>55912</v>
      </c>
      <c r="E35">
        <v>32</v>
      </c>
      <c r="F35" s="3">
        <f t="shared" si="21"/>
        <v>5.7232794391186151E-4</v>
      </c>
      <c r="G35" s="2">
        <v>0.5</v>
      </c>
      <c r="H35" s="3">
        <f t="shared" si="22"/>
        <v>2.8575510787255324E-3</v>
      </c>
      <c r="I35" s="3">
        <f t="shared" si="23"/>
        <v>0.99714244892127446</v>
      </c>
      <c r="J35" s="5">
        <f t="shared" si="30"/>
        <v>98741.423431276518</v>
      </c>
      <c r="K35" s="5">
        <f t="shared" si="24"/>
        <v>282.1586610409388</v>
      </c>
      <c r="L35" s="5">
        <f t="shared" si="25"/>
        <v>493001.72050378023</v>
      </c>
      <c r="M35" s="5">
        <f t="shared" si="16"/>
        <v>5490775.9166402044</v>
      </c>
      <c r="N35" s="33">
        <f t="shared" si="26"/>
        <v>55.607623688570321</v>
      </c>
      <c r="O35" s="4"/>
      <c r="Q35" s="27" t="s">
        <v>46</v>
      </c>
      <c r="R35" s="29">
        <f t="shared" si="17"/>
        <v>98741.423431276518</v>
      </c>
      <c r="S35" s="29">
        <f t="shared" si="18"/>
        <v>493001.72050378023</v>
      </c>
      <c r="T35" s="35">
        <f t="shared" si="19"/>
        <v>55.607623688570321</v>
      </c>
      <c r="U35" s="42">
        <v>0.96192878092594225</v>
      </c>
      <c r="V35" s="43">
        <f t="shared" si="31"/>
        <v>3.8071219074057749E-2</v>
      </c>
      <c r="W35" s="29">
        <f t="shared" si="27"/>
        <v>474232.54399859341</v>
      </c>
      <c r="X35" s="29">
        <f t="shared" si="20"/>
        <v>4662908.2941705976</v>
      </c>
      <c r="Y35" s="35">
        <f t="shared" si="28"/>
        <v>47.223425915223473</v>
      </c>
      <c r="Z35" s="36">
        <f t="shared" si="29"/>
        <v>8.3841977733468482</v>
      </c>
    </row>
    <row r="36" spans="1:26" s="2" customFormat="1" ht="15.6">
      <c r="A36" s="2">
        <v>8</v>
      </c>
      <c r="B36" s="1" t="s">
        <v>47</v>
      </c>
      <c r="C36" s="1">
        <v>5</v>
      </c>
      <c r="D36" s="69">
        <v>55180</v>
      </c>
      <c r="E36">
        <v>50</v>
      </c>
      <c r="F36" s="3">
        <f t="shared" si="21"/>
        <v>9.0612540775643347E-4</v>
      </c>
      <c r="G36" s="2">
        <v>0.5</v>
      </c>
      <c r="H36" s="3">
        <f t="shared" si="22"/>
        <v>4.5203869451225023E-3</v>
      </c>
      <c r="I36" s="3">
        <f t="shared" si="23"/>
        <v>0.99547961305487753</v>
      </c>
      <c r="J36" s="5">
        <f t="shared" si="30"/>
        <v>98459.264770235575</v>
      </c>
      <c r="K36" s="5">
        <f t="shared" si="24"/>
        <v>445.07397509373283</v>
      </c>
      <c r="L36" s="5">
        <f t="shared" si="25"/>
        <v>491183.63891344349</v>
      </c>
      <c r="M36" s="5">
        <f t="shared" si="16"/>
        <v>4997774.1961364243</v>
      </c>
      <c r="N36" s="33">
        <f t="shared" si="26"/>
        <v>50.759816334188805</v>
      </c>
      <c r="O36" s="4"/>
      <c r="Q36" s="27" t="s">
        <v>48</v>
      </c>
      <c r="R36" s="29">
        <f t="shared" si="17"/>
        <v>98459.264770235575</v>
      </c>
      <c r="S36" s="29">
        <f t="shared" si="18"/>
        <v>491183.63891344349</v>
      </c>
      <c r="T36" s="35">
        <f t="shared" si="19"/>
        <v>50.759816334188805</v>
      </c>
      <c r="U36" s="42">
        <v>0.95558309086652893</v>
      </c>
      <c r="V36" s="43">
        <f t="shared" si="31"/>
        <v>4.4416909133471072E-2</v>
      </c>
      <c r="W36" s="29">
        <f t="shared" si="27"/>
        <v>469366.77985597739</v>
      </c>
      <c r="X36" s="29">
        <f t="shared" si="20"/>
        <v>4188675.7501720041</v>
      </c>
      <c r="Y36" s="35">
        <f t="shared" si="28"/>
        <v>42.542220480182266</v>
      </c>
      <c r="Z36" s="36">
        <f t="shared" si="29"/>
        <v>8.2175958540065395</v>
      </c>
    </row>
    <row r="37" spans="1:26" s="2" customFormat="1" ht="15.6">
      <c r="A37" s="2">
        <v>9</v>
      </c>
      <c r="B37" s="1" t="s">
        <v>49</v>
      </c>
      <c r="C37" s="1">
        <v>5</v>
      </c>
      <c r="D37" s="69">
        <v>53774</v>
      </c>
      <c r="E37">
        <v>64</v>
      </c>
      <c r="F37" s="3">
        <f t="shared" si="21"/>
        <v>1.1901662513482353E-3</v>
      </c>
      <c r="G37" s="2">
        <v>0.5</v>
      </c>
      <c r="H37" s="3">
        <f t="shared" si="22"/>
        <v>5.9331775874216638E-3</v>
      </c>
      <c r="I37" s="3">
        <f t="shared" si="23"/>
        <v>0.99406682241257838</v>
      </c>
      <c r="J37" s="5">
        <f t="shared" si="30"/>
        <v>98014.19079514184</v>
      </c>
      <c r="K37" s="5">
        <f t="shared" si="24"/>
        <v>581.5356000750063</v>
      </c>
      <c r="L37" s="5">
        <f t="shared" si="25"/>
        <v>488617.11497552169</v>
      </c>
      <c r="M37" s="5">
        <f t="shared" si="16"/>
        <v>4506590.557222981</v>
      </c>
      <c r="N37" s="33">
        <f t="shared" si="26"/>
        <v>45.978959992049987</v>
      </c>
      <c r="O37" s="4"/>
      <c r="Q37" s="27" t="s">
        <v>50</v>
      </c>
      <c r="R37" s="29">
        <f t="shared" si="17"/>
        <v>98014.19079514184</v>
      </c>
      <c r="S37" s="29">
        <f t="shared" si="18"/>
        <v>488617.11497552169</v>
      </c>
      <c r="T37" s="35">
        <f t="shared" si="19"/>
        <v>45.978959992049987</v>
      </c>
      <c r="U37" s="42">
        <v>0.95343645724036619</v>
      </c>
      <c r="V37" s="43">
        <f t="shared" si="31"/>
        <v>4.6563542759633814E-2</v>
      </c>
      <c r="W37" s="29">
        <f t="shared" si="27"/>
        <v>465865.37104927009</v>
      </c>
      <c r="X37" s="29">
        <f t="shared" si="20"/>
        <v>3719308.9703160268</v>
      </c>
      <c r="Y37" s="35">
        <f t="shared" si="28"/>
        <v>37.946637524046956</v>
      </c>
      <c r="Z37" s="36">
        <f t="shared" si="29"/>
        <v>8.0323224680030307</v>
      </c>
    </row>
    <row r="38" spans="1:26" s="2" customFormat="1" ht="15.6">
      <c r="A38" s="2">
        <v>10</v>
      </c>
      <c r="B38" s="1" t="s">
        <v>51</v>
      </c>
      <c r="C38" s="1">
        <v>5</v>
      </c>
      <c r="D38" s="69">
        <v>60889</v>
      </c>
      <c r="E38">
        <v>105</v>
      </c>
      <c r="F38" s="3">
        <f t="shared" si="21"/>
        <v>1.7244494079390366E-3</v>
      </c>
      <c r="G38" s="2">
        <v>0.5</v>
      </c>
      <c r="H38" s="3">
        <f t="shared" si="22"/>
        <v>8.5852350310294916E-3</v>
      </c>
      <c r="I38" s="3">
        <f t="shared" si="23"/>
        <v>0.99141476496897052</v>
      </c>
      <c r="J38" s="5">
        <f t="shared" si="30"/>
        <v>97432.655195066836</v>
      </c>
      <c r="K38" s="5">
        <f t="shared" si="24"/>
        <v>836.48224454690535</v>
      </c>
      <c r="L38" s="5">
        <f t="shared" si="25"/>
        <v>485072.07036396692</v>
      </c>
      <c r="M38" s="5">
        <f t="shared" si="16"/>
        <v>4017973.4422474592</v>
      </c>
      <c r="N38" s="33">
        <f t="shared" si="26"/>
        <v>41.238468090633489</v>
      </c>
      <c r="O38" s="4"/>
      <c r="Q38" s="27" t="s">
        <v>52</v>
      </c>
      <c r="R38" s="29">
        <f t="shared" si="17"/>
        <v>97432.655195066836</v>
      </c>
      <c r="S38" s="29">
        <f t="shared" si="18"/>
        <v>485072.07036396692</v>
      </c>
      <c r="T38" s="35">
        <f t="shared" si="19"/>
        <v>41.238468090633489</v>
      </c>
      <c r="U38" s="42">
        <v>0.93748024841036759</v>
      </c>
      <c r="V38" s="43">
        <f t="shared" si="31"/>
        <v>6.2519751589632411E-2</v>
      </c>
      <c r="W38" s="29">
        <f t="shared" si="27"/>
        <v>454745.48502174299</v>
      </c>
      <c r="X38" s="29">
        <f t="shared" si="20"/>
        <v>3253443.5992667568</v>
      </c>
      <c r="Y38" s="35">
        <f t="shared" si="28"/>
        <v>33.391716491284576</v>
      </c>
      <c r="Z38" s="36">
        <f t="shared" si="29"/>
        <v>7.846751599348913</v>
      </c>
    </row>
    <row r="39" spans="1:26" s="2" customFormat="1" ht="15.6">
      <c r="A39" s="2">
        <v>11</v>
      </c>
      <c r="B39" s="1" t="s">
        <v>53</v>
      </c>
      <c r="C39" s="1">
        <v>5</v>
      </c>
      <c r="D39" s="69">
        <v>66895</v>
      </c>
      <c r="E39">
        <v>163</v>
      </c>
      <c r="F39" s="3">
        <f t="shared" si="21"/>
        <v>2.4366544584797068E-3</v>
      </c>
      <c r="G39" s="2">
        <v>0.5</v>
      </c>
      <c r="H39" s="3">
        <f t="shared" si="22"/>
        <v>1.2109505590431261E-2</v>
      </c>
      <c r="I39" s="3">
        <f t="shared" si="23"/>
        <v>0.98789049440956878</v>
      </c>
      <c r="J39" s="5">
        <f t="shared" si="30"/>
        <v>96596.172950519933</v>
      </c>
      <c r="K39" s="5">
        <f t="shared" si="24"/>
        <v>1169.731896358586</v>
      </c>
      <c r="L39" s="5">
        <f t="shared" si="25"/>
        <v>480056.53501170326</v>
      </c>
      <c r="M39" s="5">
        <f t="shared" si="16"/>
        <v>3532901.3718834925</v>
      </c>
      <c r="N39" s="33">
        <f t="shared" si="26"/>
        <v>36.573926936972676</v>
      </c>
      <c r="O39" s="4"/>
      <c r="Q39" s="27" t="s">
        <v>54</v>
      </c>
      <c r="R39" s="29">
        <f t="shared" si="17"/>
        <v>96596.172950519933</v>
      </c>
      <c r="S39" s="29">
        <f t="shared" si="18"/>
        <v>480056.53501170326</v>
      </c>
      <c r="T39" s="35">
        <f t="shared" si="19"/>
        <v>36.573926936972676</v>
      </c>
      <c r="U39" s="42">
        <v>0.91788799906018037</v>
      </c>
      <c r="V39" s="43">
        <f t="shared" si="31"/>
        <v>8.2112000939819629E-2</v>
      </c>
      <c r="W39" s="29">
        <f t="shared" si="27"/>
        <v>440638.13235765573</v>
      </c>
      <c r="X39" s="29">
        <f t="shared" si="20"/>
        <v>2798698.1142450138</v>
      </c>
      <c r="Y39" s="35">
        <f t="shared" si="28"/>
        <v>28.973178012741858</v>
      </c>
      <c r="Z39" s="36">
        <f t="shared" si="29"/>
        <v>7.6007489242308175</v>
      </c>
    </row>
    <row r="40" spans="1:26" s="2" customFormat="1" ht="15.6">
      <c r="A40" s="2">
        <v>12</v>
      </c>
      <c r="B40" s="1" t="s">
        <v>55</v>
      </c>
      <c r="C40" s="1">
        <v>5</v>
      </c>
      <c r="D40" s="69">
        <v>67718</v>
      </c>
      <c r="E40">
        <v>216</v>
      </c>
      <c r="F40" s="3">
        <f t="shared" si="21"/>
        <v>3.1896984553589887E-3</v>
      </c>
      <c r="G40" s="2">
        <v>0.5</v>
      </c>
      <c r="H40" s="3">
        <f t="shared" si="22"/>
        <v>1.5822321193120222E-2</v>
      </c>
      <c r="I40" s="3">
        <f t="shared" si="23"/>
        <v>0.98417767880687979</v>
      </c>
      <c r="J40" s="5">
        <f t="shared" si="30"/>
        <v>95426.441054161347</v>
      </c>
      <c r="K40" s="5">
        <f t="shared" si="24"/>
        <v>1509.8678006752946</v>
      </c>
      <c r="L40" s="5">
        <f t="shared" si="25"/>
        <v>473357.53576911858</v>
      </c>
      <c r="M40" s="5">
        <f t="shared" si="16"/>
        <v>3052844.8368717893</v>
      </c>
      <c r="N40" s="33">
        <f t="shared" si="26"/>
        <v>31.991603198730644</v>
      </c>
      <c r="O40" s="4"/>
      <c r="Q40" s="27" t="s">
        <v>56</v>
      </c>
      <c r="R40" s="29">
        <f t="shared" si="17"/>
        <v>95426.441054161347</v>
      </c>
      <c r="S40" s="29">
        <f t="shared" si="18"/>
        <v>473357.53576911858</v>
      </c>
      <c r="T40" s="35">
        <f t="shared" si="19"/>
        <v>31.991603198730644</v>
      </c>
      <c r="U40" s="42">
        <v>0.89571782863194893</v>
      </c>
      <c r="V40" s="43">
        <f t="shared" si="31"/>
        <v>0.10428217136805107</v>
      </c>
      <c r="W40" s="29">
        <f t="shared" si="27"/>
        <v>423994.78410568502</v>
      </c>
      <c r="X40" s="29">
        <f t="shared" si="20"/>
        <v>2358059.9818873582</v>
      </c>
      <c r="Y40" s="35">
        <f t="shared" si="28"/>
        <v>24.710761041051402</v>
      </c>
      <c r="Z40" s="36">
        <f t="shared" si="29"/>
        <v>7.2808421576792419</v>
      </c>
    </row>
    <row r="41" spans="1:26" s="2" customFormat="1" ht="15.6">
      <c r="A41" s="2">
        <v>13</v>
      </c>
      <c r="B41" s="1" t="s">
        <v>57</v>
      </c>
      <c r="C41" s="1">
        <v>5</v>
      </c>
      <c r="D41" s="69">
        <v>62829</v>
      </c>
      <c r="E41">
        <v>357</v>
      </c>
      <c r="F41" s="3">
        <f t="shared" si="21"/>
        <v>5.6820894809721627E-3</v>
      </c>
      <c r="G41" s="2">
        <v>0.5</v>
      </c>
      <c r="H41" s="3">
        <f t="shared" si="22"/>
        <v>2.8012523245686309E-2</v>
      </c>
      <c r="I41" s="3">
        <f t="shared" si="23"/>
        <v>0.97198747675431374</v>
      </c>
      <c r="J41" s="5">
        <f t="shared" si="30"/>
        <v>93916.573253486058</v>
      </c>
      <c r="K41" s="5">
        <f t="shared" si="24"/>
        <v>2630.8401914184792</v>
      </c>
      <c r="L41" s="5">
        <f t="shared" si="25"/>
        <v>463005.76578888408</v>
      </c>
      <c r="M41" s="5">
        <f t="shared" si="16"/>
        <v>2579487.3011026708</v>
      </c>
      <c r="N41" s="33">
        <f t="shared" si="26"/>
        <v>27.465730613280481</v>
      </c>
      <c r="O41" s="4"/>
      <c r="Q41" s="27" t="s">
        <v>58</v>
      </c>
      <c r="R41" s="29">
        <f t="shared" si="17"/>
        <v>93916.573253486058</v>
      </c>
      <c r="S41" s="29">
        <f t="shared" si="18"/>
        <v>463005.76578888408</v>
      </c>
      <c r="T41" s="35">
        <f t="shared" si="19"/>
        <v>27.465730613280481</v>
      </c>
      <c r="U41" s="42">
        <v>0.86473435856680392</v>
      </c>
      <c r="V41" s="43">
        <f t="shared" si="31"/>
        <v>0.13526564143319608</v>
      </c>
      <c r="W41" s="29">
        <f t="shared" si="27"/>
        <v>400376.99389218254</v>
      </c>
      <c r="X41" s="29">
        <f t="shared" si="20"/>
        <v>1934065.1977816732</v>
      </c>
      <c r="Y41" s="35">
        <f t="shared" si="28"/>
        <v>20.593438738033207</v>
      </c>
      <c r="Z41" s="36">
        <f t="shared" si="29"/>
        <v>6.8722918752472744</v>
      </c>
    </row>
    <row r="42" spans="1:26" s="2" customFormat="1" ht="15.6">
      <c r="A42" s="2">
        <v>14</v>
      </c>
      <c r="B42" s="1" t="s">
        <v>59</v>
      </c>
      <c r="C42" s="1">
        <v>5</v>
      </c>
      <c r="D42" s="69">
        <v>48806</v>
      </c>
      <c r="E42">
        <v>398</v>
      </c>
      <c r="F42" s="3">
        <f t="shared" si="21"/>
        <v>8.1547350735565304E-3</v>
      </c>
      <c r="G42" s="2">
        <v>0.5</v>
      </c>
      <c r="H42" s="3">
        <f t="shared" si="22"/>
        <v>3.9959036967129179E-2</v>
      </c>
      <c r="I42" s="3">
        <f t="shared" si="23"/>
        <v>0.96004096303287079</v>
      </c>
      <c r="J42" s="5">
        <f t="shared" si="30"/>
        <v>91285.733062067578</v>
      </c>
      <c r="K42" s="5">
        <f t="shared" si="24"/>
        <v>3647.6899819986447</v>
      </c>
      <c r="L42" s="5">
        <f t="shared" si="25"/>
        <v>447309.4403553413</v>
      </c>
      <c r="M42" s="5">
        <f t="shared" si="16"/>
        <v>2116481.5353137869</v>
      </c>
      <c r="N42" s="33">
        <f t="shared" si="26"/>
        <v>23.185238966912117</v>
      </c>
      <c r="O42" s="4"/>
      <c r="Q42" s="27" t="s">
        <v>60</v>
      </c>
      <c r="R42" s="29">
        <f t="shared" si="17"/>
        <v>91285.733062067578</v>
      </c>
      <c r="S42" s="29">
        <f t="shared" si="18"/>
        <v>447309.4403553413</v>
      </c>
      <c r="T42" s="35">
        <f t="shared" si="19"/>
        <v>23.185238966912117</v>
      </c>
      <c r="U42" s="42">
        <v>0.81758889711164551</v>
      </c>
      <c r="V42" s="43">
        <f t="shared" si="31"/>
        <v>0.18241110288835449</v>
      </c>
      <c r="W42" s="29">
        <f t="shared" si="27"/>
        <v>365715.23200775089</v>
      </c>
      <c r="X42" s="29">
        <f t="shared" si="20"/>
        <v>1533688.2038894906</v>
      </c>
      <c r="Y42" s="35">
        <f t="shared" si="28"/>
        <v>16.800962784038724</v>
      </c>
      <c r="Z42" s="36">
        <f t="shared" si="29"/>
        <v>6.3842761828733927</v>
      </c>
    </row>
    <row r="43" spans="1:26" s="2" customFormat="1" ht="15.6">
      <c r="A43" s="2">
        <v>15</v>
      </c>
      <c r="B43" s="1" t="s">
        <v>61</v>
      </c>
      <c r="C43" s="1">
        <v>5</v>
      </c>
      <c r="D43" s="69">
        <v>38494</v>
      </c>
      <c r="E43">
        <v>543</v>
      </c>
      <c r="F43" s="3">
        <f t="shared" si="21"/>
        <v>1.4106094456278901E-2</v>
      </c>
      <c r="G43" s="2">
        <v>0.5</v>
      </c>
      <c r="H43" s="3">
        <f t="shared" si="22"/>
        <v>6.8127924921270205E-2</v>
      </c>
      <c r="I43" s="3">
        <f t="shared" si="23"/>
        <v>0.93187207507872982</v>
      </c>
      <c r="J43" s="5">
        <f t="shared" si="30"/>
        <v>87638.043080068936</v>
      </c>
      <c r="K43" s="5">
        <f t="shared" si="24"/>
        <v>5970.5980192059806</v>
      </c>
      <c r="L43" s="5">
        <f t="shared" si="25"/>
        <v>423263.72035232978</v>
      </c>
      <c r="M43" s="5">
        <f t="shared" si="16"/>
        <v>1669172.0949584455</v>
      </c>
      <c r="N43" s="33">
        <f t="shared" si="26"/>
        <v>19.046204551069632</v>
      </c>
      <c r="O43" s="4"/>
      <c r="Q43" s="27" t="s">
        <v>62</v>
      </c>
      <c r="R43" s="29">
        <f t="shared" si="17"/>
        <v>87638.043080068936</v>
      </c>
      <c r="S43" s="29">
        <f t="shared" si="18"/>
        <v>423263.72035232978</v>
      </c>
      <c r="T43" s="35">
        <f t="shared" si="19"/>
        <v>19.046204551069632</v>
      </c>
      <c r="U43" s="42">
        <v>0.77888026534586052</v>
      </c>
      <c r="V43" s="43">
        <f t="shared" si="31"/>
        <v>0.22111973465413948</v>
      </c>
      <c r="W43" s="29">
        <f t="shared" si="27"/>
        <v>329671.7588192987</v>
      </c>
      <c r="X43" s="29">
        <f t="shared" si="20"/>
        <v>1167972.9718817398</v>
      </c>
      <c r="Y43" s="35">
        <f t="shared" si="28"/>
        <v>13.327237017543194</v>
      </c>
      <c r="Z43" s="36">
        <f t="shared" si="29"/>
        <v>5.7189675335264383</v>
      </c>
    </row>
    <row r="44" spans="1:26" s="2" customFormat="1" ht="15.6">
      <c r="A44" s="2">
        <v>16</v>
      </c>
      <c r="B44" s="1" t="s">
        <v>63</v>
      </c>
      <c r="C44" s="1">
        <v>5</v>
      </c>
      <c r="D44" s="69">
        <v>27946</v>
      </c>
      <c r="E44">
        <v>656</v>
      </c>
      <c r="F44" s="3">
        <f t="shared" si="21"/>
        <v>2.3473842410362843E-2</v>
      </c>
      <c r="G44" s="2">
        <v>0.5</v>
      </c>
      <c r="H44" s="3">
        <f t="shared" si="22"/>
        <v>0.11086324612992632</v>
      </c>
      <c r="I44" s="3">
        <f t="shared" si="23"/>
        <v>0.88913675387007363</v>
      </c>
      <c r="J44" s="5">
        <f t="shared" si="30"/>
        <v>81667.445060862956</v>
      </c>
      <c r="K44" s="5">
        <f t="shared" si="24"/>
        <v>9053.9180625846857</v>
      </c>
      <c r="L44" s="5">
        <f t="shared" si="25"/>
        <v>385702.43014785298</v>
      </c>
      <c r="M44" s="5">
        <f t="shared" si="16"/>
        <v>1245908.3746061157</v>
      </c>
      <c r="N44" s="33">
        <f t="shared" si="26"/>
        <v>15.255875504340782</v>
      </c>
      <c r="O44" s="4"/>
      <c r="Q44" s="27" t="s">
        <v>64</v>
      </c>
      <c r="R44" s="29">
        <f t="shared" si="17"/>
        <v>81667.445060862956</v>
      </c>
      <c r="S44" s="29">
        <f t="shared" si="18"/>
        <v>385702.43014785298</v>
      </c>
      <c r="T44" s="35">
        <f t="shared" si="19"/>
        <v>15.255875504340782</v>
      </c>
      <c r="U44" s="42">
        <v>0.71980976748499381</v>
      </c>
      <c r="V44" s="43">
        <f t="shared" si="31"/>
        <v>0.28019023251500619</v>
      </c>
      <c r="W44" s="29">
        <f t="shared" si="27"/>
        <v>277632.37656312314</v>
      </c>
      <c r="X44" s="29">
        <f t="shared" si="20"/>
        <v>838301.21306244121</v>
      </c>
      <c r="Y44" s="35">
        <f t="shared" si="28"/>
        <v>10.264814975388225</v>
      </c>
      <c r="Z44" s="36">
        <f t="shared" si="29"/>
        <v>4.9910605289525574</v>
      </c>
    </row>
    <row r="45" spans="1:26" s="2" customFormat="1" ht="15.6">
      <c r="A45" s="2">
        <v>17</v>
      </c>
      <c r="B45" s="1" t="s">
        <v>65</v>
      </c>
      <c r="C45" s="1">
        <v>5</v>
      </c>
      <c r="D45" s="69">
        <v>18537</v>
      </c>
      <c r="E45">
        <v>780</v>
      </c>
      <c r="F45" s="3">
        <f t="shared" si="21"/>
        <v>4.2078006149862436E-2</v>
      </c>
      <c r="G45" s="2">
        <v>0.5</v>
      </c>
      <c r="H45" s="3">
        <f t="shared" si="22"/>
        <v>0.1903646214672719</v>
      </c>
      <c r="I45" s="3">
        <f t="shared" si="23"/>
        <v>0.80963537853272816</v>
      </c>
      <c r="J45" s="5">
        <f t="shared" si="30"/>
        <v>72613.526998278263</v>
      </c>
      <c r="K45" s="5">
        <f t="shared" si="24"/>
        <v>13823.04658043077</v>
      </c>
      <c r="L45" s="5">
        <f t="shared" si="25"/>
        <v>328510.0185403144</v>
      </c>
      <c r="M45" s="5">
        <f t="shared" si="16"/>
        <v>860205.94445826276</v>
      </c>
      <c r="N45" s="33">
        <f t="shared" si="26"/>
        <v>11.846359487243459</v>
      </c>
      <c r="O45" s="4"/>
      <c r="Q45" s="27" t="s">
        <v>66</v>
      </c>
      <c r="R45" s="29">
        <f t="shared" si="17"/>
        <v>72613.526998278263</v>
      </c>
      <c r="S45" s="29">
        <f t="shared" si="18"/>
        <v>328510.0185403144</v>
      </c>
      <c r="T45" s="35">
        <f t="shared" si="19"/>
        <v>11.846359487243459</v>
      </c>
      <c r="U45" s="42">
        <v>0.68480776711742686</v>
      </c>
      <c r="V45" s="43">
        <f t="shared" si="31"/>
        <v>0.31519223288257314</v>
      </c>
      <c r="W45" s="29">
        <f t="shared" si="27"/>
        <v>224966.21227229721</v>
      </c>
      <c r="X45" s="29">
        <f t="shared" si="20"/>
        <v>560668.83649931801</v>
      </c>
      <c r="Y45" s="35">
        <f t="shared" si="28"/>
        <v>7.7212726013517017</v>
      </c>
      <c r="Z45" s="36">
        <f t="shared" si="29"/>
        <v>4.1250868858917578</v>
      </c>
    </row>
    <row r="46" spans="1:26" s="2" customFormat="1" ht="15.6">
      <c r="A46" s="2">
        <v>18</v>
      </c>
      <c r="B46" s="1" t="s">
        <v>67</v>
      </c>
      <c r="C46" s="1">
        <v>5</v>
      </c>
      <c r="D46" s="69">
        <v>10275</v>
      </c>
      <c r="E46">
        <v>786</v>
      </c>
      <c r="F46" s="3">
        <f t="shared" si="21"/>
        <v>7.6496350364963508E-2</v>
      </c>
      <c r="G46" s="2">
        <v>0.5</v>
      </c>
      <c r="H46" s="3">
        <f t="shared" si="22"/>
        <v>0.32107843137254904</v>
      </c>
      <c r="I46" s="3">
        <f t="shared" si="23"/>
        <v>0.67892156862745101</v>
      </c>
      <c r="J46" s="5">
        <f t="shared" si="30"/>
        <v>58790.480417847495</v>
      </c>
      <c r="K46" s="5">
        <f t="shared" si="24"/>
        <v>18876.355232201036</v>
      </c>
      <c r="L46" s="5">
        <f t="shared" si="25"/>
        <v>246761.51400873493</v>
      </c>
      <c r="M46" s="5">
        <f>L46+M47</f>
        <v>531695.92591794836</v>
      </c>
      <c r="N46" s="33">
        <f t="shared" si="26"/>
        <v>9.043911907828825</v>
      </c>
      <c r="O46" s="4"/>
      <c r="Q46" s="27" t="s">
        <v>68</v>
      </c>
      <c r="R46" s="29">
        <f t="shared" si="17"/>
        <v>58790.480417847495</v>
      </c>
      <c r="S46" s="29">
        <f t="shared" si="18"/>
        <v>246761.51400873493</v>
      </c>
      <c r="T46" s="35">
        <f t="shared" si="19"/>
        <v>9.043911907828825</v>
      </c>
      <c r="U46" s="42">
        <v>0.65629805890441617</v>
      </c>
      <c r="V46" s="43">
        <f t="shared" si="31"/>
        <v>0.34370194109558383</v>
      </c>
      <c r="W46" s="29">
        <f t="shared" si="27"/>
        <v>161949.10265624762</v>
      </c>
      <c r="X46" s="29">
        <f>X47+W46</f>
        <v>335702.62422702083</v>
      </c>
      <c r="Y46" s="35">
        <f t="shared" si="28"/>
        <v>5.7101527635264722</v>
      </c>
      <c r="Z46" s="36">
        <f t="shared" si="29"/>
        <v>3.3337591443023529</v>
      </c>
    </row>
    <row r="47" spans="1:26" s="2" customFormat="1" ht="15.6">
      <c r="A47" s="12">
        <v>19</v>
      </c>
      <c r="B47" s="13" t="s">
        <v>69</v>
      </c>
      <c r="C47" s="12"/>
      <c r="D47" s="69">
        <v>7824</v>
      </c>
      <c r="E47">
        <v>1096</v>
      </c>
      <c r="F47" s="17">
        <f t="shared" si="21"/>
        <v>0.14008179959100203</v>
      </c>
      <c r="G47" s="12"/>
      <c r="H47" s="17">
        <v>1</v>
      </c>
      <c r="I47" s="17">
        <f t="shared" si="23"/>
        <v>0</v>
      </c>
      <c r="J47" s="21">
        <f t="shared" si="30"/>
        <v>39914.125185646466</v>
      </c>
      <c r="K47" s="21">
        <f t="shared" si="24"/>
        <v>39914.125185646466</v>
      </c>
      <c r="L47" s="21">
        <f>K47/F47</f>
        <v>284934.41190921346</v>
      </c>
      <c r="M47" s="21">
        <f>L47</f>
        <v>284934.41190921346</v>
      </c>
      <c r="N47" s="34">
        <f t="shared" si="26"/>
        <v>7.1386861313868613</v>
      </c>
      <c r="O47" s="4"/>
      <c r="Q47" s="30" t="s">
        <v>69</v>
      </c>
      <c r="R47" s="31">
        <f t="shared" si="17"/>
        <v>39914.125185646466</v>
      </c>
      <c r="S47" s="31">
        <f t="shared" si="18"/>
        <v>284934.41190921346</v>
      </c>
      <c r="T47" s="38">
        <f t="shared" si="19"/>
        <v>7.1386861313868613</v>
      </c>
      <c r="U47" s="44">
        <v>0.6098018151143324</v>
      </c>
      <c r="V47" s="45">
        <f t="shared" si="31"/>
        <v>0.3901981848856676</v>
      </c>
      <c r="W47" s="31">
        <f t="shared" si="27"/>
        <v>173753.52157077321</v>
      </c>
      <c r="X47" s="31">
        <f>W47</f>
        <v>173753.52157077321</v>
      </c>
      <c r="Y47" s="38">
        <f t="shared" si="28"/>
        <v>4.3531837604512198</v>
      </c>
      <c r="Z47" s="37">
        <f t="shared" si="29"/>
        <v>2.7855023709356415</v>
      </c>
    </row>
    <row r="48" spans="1:26" s="2" customFormat="1" ht="13.2">
      <c r="B48" s="2" t="s">
        <v>70</v>
      </c>
      <c r="D48" s="25">
        <f>SUM(D29:D47)</f>
        <v>785005</v>
      </c>
      <c r="E48" s="25">
        <f>SUM(E29:E47)</f>
        <v>5346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10660</v>
      </c>
      <c r="E54" s="51">
        <f>E4+E29</f>
        <v>40</v>
      </c>
      <c r="F54" s="3">
        <f>E54/D54</f>
        <v>3.7523452157598499E-3</v>
      </c>
      <c r="G54" s="2">
        <v>0.3</v>
      </c>
      <c r="H54" s="18">
        <f>C54*F54/(1+(1-G54)*C54*F54)</f>
        <v>3.7425149700598802E-3</v>
      </c>
      <c r="I54" s="18">
        <f>1-H54</f>
        <v>0.99625748502994016</v>
      </c>
      <c r="J54" s="19">
        <v>100000</v>
      </c>
      <c r="K54" s="20">
        <f>J54*H54</f>
        <v>374.25149700598803</v>
      </c>
      <c r="L54" s="20">
        <f>C54*(J55+G54*K54)</f>
        <v>99738.023952095813</v>
      </c>
      <c r="M54" s="5">
        <f t="shared" ref="M54:M70" si="32">L54+M55</f>
        <v>7560931.7830699133</v>
      </c>
      <c r="N54" s="32">
        <f>M54/J54</f>
        <v>75.609317830699126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99738.023952095813</v>
      </c>
      <c r="T54" s="35">
        <f t="shared" ref="T54:T72" si="35">N54</f>
        <v>75.609317830699126</v>
      </c>
      <c r="U54" s="42">
        <v>0.96170886472285344</v>
      </c>
      <c r="V54" s="43">
        <f>1-U54</f>
        <v>3.829113527714656E-2</v>
      </c>
      <c r="W54" s="29">
        <f>S54*U54</f>
        <v>95918.941784670824</v>
      </c>
      <c r="X54" s="29">
        <f t="shared" ref="X54:X70" si="36">X55+W54</f>
        <v>6712228.1794082392</v>
      </c>
      <c r="Y54" s="40">
        <f>X54/R54</f>
        <v>67.122281794082397</v>
      </c>
      <c r="Z54" s="36">
        <f>T54-Y54</f>
        <v>8.487036036616729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48815</v>
      </c>
      <c r="E55" s="51">
        <f t="shared" si="37"/>
        <v>21</v>
      </c>
      <c r="F55" s="3">
        <f t="shared" ref="F55:F72" si="38">E55/D55</f>
        <v>4.3019563658711464E-4</v>
      </c>
      <c r="G55" s="2">
        <v>0.4</v>
      </c>
      <c r="H55" s="3">
        <f t="shared" ref="H55:H71" si="39">C55*F55/(1+(1-G55)*C55*F55)</f>
        <v>1.7190077232561282E-3</v>
      </c>
      <c r="I55" s="3">
        <f t="shared" ref="I55:I72" si="40">1-H55</f>
        <v>0.99828099227674383</v>
      </c>
      <c r="J55" s="5">
        <f>I54*J54</f>
        <v>99625.748502994014</v>
      </c>
      <c r="K55" s="5">
        <f t="shared" ref="K55:K72" si="41">J55*H55</f>
        <v>171.25743111181936</v>
      </c>
      <c r="L55" s="5">
        <f t="shared" ref="L55:L71" si="42">C55*(J56+G55*K55)</f>
        <v>398091.97617730766</v>
      </c>
      <c r="M55" s="5">
        <f t="shared" si="32"/>
        <v>7461193.7591178175</v>
      </c>
      <c r="N55" s="33">
        <f t="shared" ref="N55:N72" si="43">M55/J55</f>
        <v>74.892222856359155</v>
      </c>
      <c r="O55" s="4"/>
      <c r="Q55" s="27" t="s">
        <v>36</v>
      </c>
      <c r="R55" s="29">
        <f t="shared" si="33"/>
        <v>99625.748502994014</v>
      </c>
      <c r="S55" s="29">
        <f t="shared" si="34"/>
        <v>398091.97617730766</v>
      </c>
      <c r="T55" s="35">
        <f t="shared" si="35"/>
        <v>74.892222856359155</v>
      </c>
      <c r="U55" s="42">
        <v>0.96170886472285344</v>
      </c>
      <c r="V55" s="43">
        <f>1-U55</f>
        <v>3.829113527714656E-2</v>
      </c>
      <c r="W55" s="29">
        <f t="shared" ref="W55:W72" si="44">S55*U55</f>
        <v>382848.58246475575</v>
      </c>
      <c r="X55" s="29">
        <f t="shared" si="36"/>
        <v>6616309.2376235686</v>
      </c>
      <c r="Y55" s="35">
        <f t="shared" ref="Y55:Y72" si="45">X55/R55</f>
        <v>66.411638929114105</v>
      </c>
      <c r="Z55" s="36">
        <f t="shared" ref="Z55:Z72" si="46">T55-Y55</f>
        <v>8.4805839272450498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80140</v>
      </c>
      <c r="E56" s="51">
        <f t="shared" si="37"/>
        <v>22</v>
      </c>
      <c r="F56" s="3">
        <f t="shared" si="38"/>
        <v>2.7451959071624657E-4</v>
      </c>
      <c r="G56" s="2">
        <v>0.5</v>
      </c>
      <c r="H56" s="3">
        <f t="shared" si="39"/>
        <v>1.3716565870690192E-3</v>
      </c>
      <c r="I56" s="3">
        <f t="shared" si="40"/>
        <v>0.99862834341293094</v>
      </c>
      <c r="J56" s="5">
        <f t="shared" ref="J56:J72" si="47">I55*J55</f>
        <v>99454.491071882192</v>
      </c>
      <c r="K56" s="5">
        <f t="shared" si="41"/>
        <v>136.41740779234416</v>
      </c>
      <c r="L56" s="5">
        <f t="shared" si="42"/>
        <v>496931.41183993011</v>
      </c>
      <c r="M56" s="5">
        <f t="shared" si="32"/>
        <v>7063101.7829405097</v>
      </c>
      <c r="N56" s="33">
        <f t="shared" si="43"/>
        <v>71.018429704049751</v>
      </c>
      <c r="O56" s="4"/>
      <c r="Q56" s="27" t="s">
        <v>38</v>
      </c>
      <c r="R56" s="29">
        <f t="shared" si="33"/>
        <v>99454.491071882192</v>
      </c>
      <c r="S56" s="29">
        <f t="shared" si="34"/>
        <v>496931.41183993011</v>
      </c>
      <c r="T56" s="35">
        <f t="shared" si="35"/>
        <v>71.018429704049751</v>
      </c>
      <c r="U56" s="42">
        <v>0.96170886472285344</v>
      </c>
      <c r="V56" s="43">
        <f>1-U56</f>
        <v>3.829113527714656E-2</v>
      </c>
      <c r="W56" s="29">
        <f t="shared" si="44"/>
        <v>477903.3439257039</v>
      </c>
      <c r="X56" s="29">
        <f t="shared" si="36"/>
        <v>6233460.6551588131</v>
      </c>
      <c r="Y56" s="35">
        <f t="shared" si="45"/>
        <v>62.676512523235253</v>
      </c>
      <c r="Z56" s="36">
        <f t="shared" si="46"/>
        <v>8.3419171808144981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93608</v>
      </c>
      <c r="E57" s="51">
        <f t="shared" si="37"/>
        <v>49</v>
      </c>
      <c r="F57" s="3">
        <f t="shared" si="38"/>
        <v>5.2345953337321592E-4</v>
      </c>
      <c r="G57" s="2">
        <v>0.5</v>
      </c>
      <c r="H57" s="3">
        <f t="shared" si="39"/>
        <v>2.6138770197534416E-3</v>
      </c>
      <c r="I57" s="3">
        <f t="shared" si="40"/>
        <v>0.99738612298024654</v>
      </c>
      <c r="J57" s="5">
        <f t="shared" si="47"/>
        <v>99318.073664089839</v>
      </c>
      <c r="K57" s="5">
        <f t="shared" si="41"/>
        <v>259.60523039674393</v>
      </c>
      <c r="L57" s="5">
        <f t="shared" si="42"/>
        <v>495941.35524445731</v>
      </c>
      <c r="M57" s="5">
        <f t="shared" si="32"/>
        <v>6566170.3711005794</v>
      </c>
      <c r="N57" s="33">
        <f t="shared" si="43"/>
        <v>66.112542549994018</v>
      </c>
      <c r="O57" s="4"/>
      <c r="Q57" s="27" t="s">
        <v>40</v>
      </c>
      <c r="R57" s="29">
        <f t="shared" si="33"/>
        <v>99318.073664089839</v>
      </c>
      <c r="S57" s="29">
        <f t="shared" si="34"/>
        <v>495941.35524445731</v>
      </c>
      <c r="T57" s="35">
        <f t="shared" si="35"/>
        <v>66.112542549994018</v>
      </c>
      <c r="U57" s="42">
        <v>0.96170886472285344</v>
      </c>
      <c r="V57" s="43">
        <f>1-U57</f>
        <v>3.829113527714656E-2</v>
      </c>
      <c r="W57" s="29">
        <f t="shared" si="44"/>
        <v>476951.19772126043</v>
      </c>
      <c r="X57" s="29">
        <f t="shared" si="36"/>
        <v>5755557.3112331089</v>
      </c>
      <c r="Y57" s="35">
        <f t="shared" si="45"/>
        <v>57.950754569599852</v>
      </c>
      <c r="Z57" s="36">
        <f t="shared" si="46"/>
        <v>8.1617879803941662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96107</v>
      </c>
      <c r="E58" s="51">
        <f t="shared" si="37"/>
        <v>82</v>
      </c>
      <c r="F58" s="3">
        <f t="shared" si="38"/>
        <v>8.5321568668255169E-4</v>
      </c>
      <c r="G58" s="2">
        <v>0.5</v>
      </c>
      <c r="H58" s="3">
        <f t="shared" si="39"/>
        <v>4.2569980895423203E-3</v>
      </c>
      <c r="I58" s="3">
        <f t="shared" si="40"/>
        <v>0.99574300191045773</v>
      </c>
      <c r="J58" s="5">
        <f t="shared" si="47"/>
        <v>99058.468433693095</v>
      </c>
      <c r="K58" s="5">
        <f t="shared" si="41"/>
        <v>421.69171087521977</v>
      </c>
      <c r="L58" s="5">
        <f t="shared" si="42"/>
        <v>494238.11289127747</v>
      </c>
      <c r="M58" s="5">
        <f t="shared" si="32"/>
        <v>6070229.0158561217</v>
      </c>
      <c r="N58" s="33">
        <f t="shared" si="43"/>
        <v>61.279253675513459</v>
      </c>
      <c r="O58" s="4"/>
      <c r="Q58" s="27" t="s">
        <v>42</v>
      </c>
      <c r="R58" s="29">
        <f t="shared" si="33"/>
        <v>99058.468433693095</v>
      </c>
      <c r="S58" s="29">
        <f t="shared" si="34"/>
        <v>494238.11289127747</v>
      </c>
      <c r="T58" s="35">
        <f t="shared" si="35"/>
        <v>61.279253675513459</v>
      </c>
      <c r="U58" s="42">
        <v>0.96170886472285344</v>
      </c>
      <c r="V58" s="43">
        <f>1-U58</f>
        <v>3.829113527714656E-2</v>
      </c>
      <c r="W58" s="29">
        <f t="shared" si="44"/>
        <v>475313.17445143592</v>
      </c>
      <c r="X58" s="29">
        <f t="shared" si="36"/>
        <v>5278606.1135118483</v>
      </c>
      <c r="Y58" s="35">
        <f t="shared" si="45"/>
        <v>53.287782427659842</v>
      </c>
      <c r="Z58" s="36">
        <f t="shared" si="46"/>
        <v>7.9914712478536174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99181</v>
      </c>
      <c r="E59" s="51">
        <f t="shared" si="37"/>
        <v>109</v>
      </c>
      <c r="F59" s="3">
        <f t="shared" si="38"/>
        <v>1.0990008166886804E-3</v>
      </c>
      <c r="G59" s="2">
        <v>0.5</v>
      </c>
      <c r="H59" s="3">
        <f t="shared" si="39"/>
        <v>5.4799479153574285E-3</v>
      </c>
      <c r="I59" s="3">
        <f t="shared" si="40"/>
        <v>0.99452005208464256</v>
      </c>
      <c r="J59" s="5">
        <f t="shared" si="47"/>
        <v>98636.776722817885</v>
      </c>
      <c r="K59" s="5">
        <f t="shared" si="41"/>
        <v>540.52439897978195</v>
      </c>
      <c r="L59" s="5">
        <f t="shared" si="42"/>
        <v>491832.57261663995</v>
      </c>
      <c r="M59" s="5">
        <f t="shared" si="32"/>
        <v>5575990.9029648444</v>
      </c>
      <c r="N59" s="33">
        <f t="shared" si="43"/>
        <v>56.530546599612649</v>
      </c>
      <c r="O59" s="4"/>
      <c r="Q59" s="27" t="s">
        <v>44</v>
      </c>
      <c r="R59" s="29">
        <f t="shared" si="33"/>
        <v>98636.776722817885</v>
      </c>
      <c r="S59" s="29">
        <f t="shared" si="34"/>
        <v>491832.57261663995</v>
      </c>
      <c r="T59" s="35">
        <f t="shared" si="35"/>
        <v>56.530546599612649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473679.86312080146</v>
      </c>
      <c r="X59" s="29">
        <f t="shared" si="36"/>
        <v>4803292.9390604123</v>
      </c>
      <c r="Y59" s="35">
        <f t="shared" si="45"/>
        <v>48.696775164888926</v>
      </c>
      <c r="Z59" s="36">
        <f t="shared" si="46"/>
        <v>7.8337714347237224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114115</v>
      </c>
      <c r="E60" s="51">
        <f t="shared" si="37"/>
        <v>139</v>
      </c>
      <c r="F60" s="3">
        <f t="shared" si="38"/>
        <v>1.2180694913026334E-3</v>
      </c>
      <c r="G60" s="2">
        <v>0.5</v>
      </c>
      <c r="H60" s="3">
        <f t="shared" si="39"/>
        <v>6.0718575952822982E-3</v>
      </c>
      <c r="I60" s="3">
        <f t="shared" si="40"/>
        <v>0.99392814240471772</v>
      </c>
      <c r="J60" s="5">
        <f t="shared" si="47"/>
        <v>98096.252323838096</v>
      </c>
      <c r="K60" s="5">
        <f t="shared" si="41"/>
        <v>595.62647474122514</v>
      </c>
      <c r="L60" s="5">
        <f t="shared" si="42"/>
        <v>488992.19543233747</v>
      </c>
      <c r="M60" s="5">
        <f t="shared" si="32"/>
        <v>5084158.3303482048</v>
      </c>
      <c r="N60" s="33">
        <f t="shared" si="43"/>
        <v>51.82826264926247</v>
      </c>
      <c r="O60" s="4"/>
      <c r="Q60" s="27" t="s">
        <v>46</v>
      </c>
      <c r="R60" s="29">
        <f t="shared" si="33"/>
        <v>98096.252323838096</v>
      </c>
      <c r="S60" s="29">
        <f t="shared" si="34"/>
        <v>488992.19543233747</v>
      </c>
      <c r="T60" s="35">
        <f t="shared" si="35"/>
        <v>51.82826264926247</v>
      </c>
      <c r="U60" s="42">
        <v>0.95736753435116873</v>
      </c>
      <c r="V60" s="43">
        <f t="shared" si="48"/>
        <v>4.2632465648831275E-2</v>
      </c>
      <c r="W60" s="29">
        <f t="shared" si="44"/>
        <v>468145.25245802174</v>
      </c>
      <c r="X60" s="29">
        <f t="shared" si="36"/>
        <v>4329613.0759396106</v>
      </c>
      <c r="Y60" s="35">
        <f t="shared" si="45"/>
        <v>44.136375991679792</v>
      </c>
      <c r="Z60" s="36">
        <f t="shared" si="46"/>
        <v>7.6918866575826783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113441</v>
      </c>
      <c r="E61" s="51">
        <f t="shared" si="37"/>
        <v>214</v>
      </c>
      <c r="F61" s="3">
        <f t="shared" si="38"/>
        <v>1.8864431731031991E-3</v>
      </c>
      <c r="G61" s="2">
        <v>0.5</v>
      </c>
      <c r="H61" s="3">
        <f t="shared" si="39"/>
        <v>9.3879413209798559E-3</v>
      </c>
      <c r="I61" s="3">
        <f t="shared" si="40"/>
        <v>0.99061205867902014</v>
      </c>
      <c r="J61" s="5">
        <f t="shared" si="47"/>
        <v>97500.625849096876</v>
      </c>
      <c r="K61" s="5">
        <f t="shared" si="41"/>
        <v>915.33015423013319</v>
      </c>
      <c r="L61" s="5">
        <f t="shared" si="42"/>
        <v>485214.80385990901</v>
      </c>
      <c r="M61" s="5">
        <f t="shared" si="32"/>
        <v>4595166.1349158678</v>
      </c>
      <c r="N61" s="33">
        <f t="shared" si="43"/>
        <v>47.129606552760727</v>
      </c>
      <c r="O61" s="4"/>
      <c r="Q61" s="27" t="s">
        <v>48</v>
      </c>
      <c r="R61" s="29">
        <f t="shared" si="33"/>
        <v>97500.625849096876</v>
      </c>
      <c r="S61" s="29">
        <f t="shared" si="34"/>
        <v>485214.80385990901</v>
      </c>
      <c r="T61" s="35">
        <f t="shared" si="35"/>
        <v>47.129606552760727</v>
      </c>
      <c r="U61" s="42">
        <v>0.95681081085376496</v>
      </c>
      <c r="V61" s="43">
        <f t="shared" si="48"/>
        <v>4.3189189146235041E-2</v>
      </c>
      <c r="W61" s="29">
        <f t="shared" si="44"/>
        <v>464258.76991945005</v>
      </c>
      <c r="X61" s="29">
        <f t="shared" si="36"/>
        <v>3861467.8234815891</v>
      </c>
      <c r="Y61" s="35">
        <f t="shared" si="45"/>
        <v>39.604543969369374</v>
      </c>
      <c r="Z61" s="36">
        <f t="shared" si="46"/>
        <v>7.5250625833913531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108851</v>
      </c>
      <c r="E62" s="51">
        <f t="shared" si="37"/>
        <v>271</v>
      </c>
      <c r="F62" s="3">
        <f t="shared" si="38"/>
        <v>2.4896418039338179E-3</v>
      </c>
      <c r="G62" s="2">
        <v>0.5</v>
      </c>
      <c r="H62" s="3">
        <f t="shared" si="39"/>
        <v>1.2371209319948688E-2</v>
      </c>
      <c r="I62" s="3">
        <f t="shared" si="40"/>
        <v>0.98762879068005127</v>
      </c>
      <c r="J62" s="5">
        <f t="shared" si="47"/>
        <v>96585.295694866742</v>
      </c>
      <c r="K62" s="5">
        <f t="shared" si="41"/>
        <v>1194.8769102703354</v>
      </c>
      <c r="L62" s="5">
        <f t="shared" si="42"/>
        <v>479939.28619865788</v>
      </c>
      <c r="M62" s="5">
        <f t="shared" si="32"/>
        <v>4109951.3310559592</v>
      </c>
      <c r="N62" s="33">
        <f t="shared" si="43"/>
        <v>42.552557317214827</v>
      </c>
      <c r="O62" s="4"/>
      <c r="Q62" s="27" t="s">
        <v>50</v>
      </c>
      <c r="R62" s="29">
        <f t="shared" si="33"/>
        <v>96585.295694866742</v>
      </c>
      <c r="S62" s="29">
        <f t="shared" si="34"/>
        <v>479939.28619865788</v>
      </c>
      <c r="T62" s="35">
        <f t="shared" si="35"/>
        <v>42.552557317214827</v>
      </c>
      <c r="U62" s="42">
        <v>0.94800928093814252</v>
      </c>
      <c r="V62" s="43">
        <f t="shared" si="48"/>
        <v>5.1990719061857482E-2</v>
      </c>
      <c r="W62" s="29">
        <f t="shared" si="44"/>
        <v>454986.89760315506</v>
      </c>
      <c r="X62" s="29">
        <f t="shared" si="36"/>
        <v>3397209.0535621392</v>
      </c>
      <c r="Y62" s="35">
        <f t="shared" si="45"/>
        <v>35.173149588883973</v>
      </c>
      <c r="Z62" s="36">
        <f t="shared" si="46"/>
        <v>7.3794077283308539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121312</v>
      </c>
      <c r="E63" s="51">
        <f t="shared" si="37"/>
        <v>463</v>
      </c>
      <c r="F63" s="3">
        <f t="shared" si="38"/>
        <v>3.8166051173832761E-3</v>
      </c>
      <c r="G63" s="2">
        <v>0.5</v>
      </c>
      <c r="H63" s="3">
        <f t="shared" si="39"/>
        <v>1.8902665561629631E-2</v>
      </c>
      <c r="I63" s="3">
        <f t="shared" si="40"/>
        <v>0.98109733443837033</v>
      </c>
      <c r="J63" s="5">
        <f t="shared" si="47"/>
        <v>95390.418784596404</v>
      </c>
      <c r="K63" s="5">
        <f t="shared" si="41"/>
        <v>1803.1331840690186</v>
      </c>
      <c r="L63" s="5">
        <f t="shared" si="42"/>
        <v>472444.26096280944</v>
      </c>
      <c r="M63" s="5">
        <f t="shared" si="32"/>
        <v>3630012.0448573013</v>
      </c>
      <c r="N63" s="33">
        <f t="shared" si="43"/>
        <v>38.054262588513488</v>
      </c>
      <c r="O63" s="4"/>
      <c r="Q63" s="27" t="s">
        <v>52</v>
      </c>
      <c r="R63" s="29">
        <f t="shared" si="33"/>
        <v>95390.418784596404</v>
      </c>
      <c r="S63" s="29">
        <f t="shared" si="34"/>
        <v>472444.26096280944</v>
      </c>
      <c r="T63" s="35">
        <f t="shared" si="35"/>
        <v>38.054262588513488</v>
      </c>
      <c r="U63" s="42">
        <v>0.94216194080535964</v>
      </c>
      <c r="V63" s="43">
        <f t="shared" si="48"/>
        <v>5.7838059194640357E-2</v>
      </c>
      <c r="W63" s="29">
        <f t="shared" si="44"/>
        <v>445119.00183107436</v>
      </c>
      <c r="X63" s="29">
        <f t="shared" si="36"/>
        <v>2942222.155958984</v>
      </c>
      <c r="Y63" s="35">
        <f t="shared" si="45"/>
        <v>30.844000827828346</v>
      </c>
      <c r="Z63" s="36">
        <f t="shared" si="46"/>
        <v>7.2102617606851425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131745</v>
      </c>
      <c r="E64" s="51">
        <f t="shared" si="37"/>
        <v>669</v>
      </c>
      <c r="F64" s="3">
        <f t="shared" si="38"/>
        <v>5.0779915746328131E-3</v>
      </c>
      <c r="G64" s="2">
        <v>0.5</v>
      </c>
      <c r="H64" s="3">
        <f t="shared" si="39"/>
        <v>2.5071673506099276E-2</v>
      </c>
      <c r="I64" s="3">
        <f t="shared" si="40"/>
        <v>0.97492832649390071</v>
      </c>
      <c r="J64" s="5">
        <f t="shared" si="47"/>
        <v>93587.285600527379</v>
      </c>
      <c r="K64" s="5">
        <f t="shared" si="41"/>
        <v>2346.3898688984887</v>
      </c>
      <c r="L64" s="5">
        <f t="shared" si="42"/>
        <v>462070.45333039068</v>
      </c>
      <c r="M64" s="5">
        <f t="shared" si="32"/>
        <v>3157567.7838944918</v>
      </c>
      <c r="N64" s="33">
        <f t="shared" si="43"/>
        <v>33.739281608961406</v>
      </c>
      <c r="O64" s="4"/>
      <c r="Q64" s="27" t="s">
        <v>54</v>
      </c>
      <c r="R64" s="29">
        <f t="shared" si="33"/>
        <v>93587.285600527379</v>
      </c>
      <c r="S64" s="29">
        <f t="shared" si="34"/>
        <v>462070.45333039068</v>
      </c>
      <c r="T64" s="35">
        <f t="shared" si="35"/>
        <v>33.739281608961406</v>
      </c>
      <c r="U64" s="42">
        <v>0.92489605986448908</v>
      </c>
      <c r="V64" s="43">
        <f t="shared" si="48"/>
        <v>7.5103940135510916E-2</v>
      </c>
      <c r="W64" s="29">
        <f t="shared" si="44"/>
        <v>427367.1416650766</v>
      </c>
      <c r="X64" s="29">
        <f t="shared" si="36"/>
        <v>2497103.1541279098</v>
      </c>
      <c r="Y64" s="35">
        <f t="shared" si="45"/>
        <v>26.682076930691942</v>
      </c>
      <c r="Z64" s="36">
        <f t="shared" si="46"/>
        <v>7.0572046782694642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131372</v>
      </c>
      <c r="E65" s="51">
        <f t="shared" si="37"/>
        <v>839</v>
      </c>
      <c r="F65" s="3">
        <f t="shared" si="38"/>
        <v>6.3864446000669855E-3</v>
      </c>
      <c r="G65" s="2">
        <v>0.5</v>
      </c>
      <c r="H65" s="3">
        <f t="shared" si="39"/>
        <v>3.1430401702261565E-2</v>
      </c>
      <c r="I65" s="3">
        <f t="shared" si="40"/>
        <v>0.96856959829773848</v>
      </c>
      <c r="J65" s="5">
        <f t="shared" si="47"/>
        <v>91240.895731628887</v>
      </c>
      <c r="K65" s="5">
        <f t="shared" si="41"/>
        <v>2867.7380045192585</v>
      </c>
      <c r="L65" s="5">
        <f t="shared" si="42"/>
        <v>449035.13364684628</v>
      </c>
      <c r="M65" s="5">
        <f t="shared" si="32"/>
        <v>2695497.3305641012</v>
      </c>
      <c r="N65" s="33">
        <f t="shared" si="43"/>
        <v>29.542644325769153</v>
      </c>
      <c r="O65" s="4"/>
      <c r="Q65" s="27" t="s">
        <v>56</v>
      </c>
      <c r="R65" s="29">
        <f t="shared" si="33"/>
        <v>91240.895731628887</v>
      </c>
      <c r="S65" s="29">
        <f t="shared" si="34"/>
        <v>449035.13364684628</v>
      </c>
      <c r="T65" s="35">
        <f t="shared" si="35"/>
        <v>29.542644325769153</v>
      </c>
      <c r="U65" s="42">
        <v>0.89970667843387275</v>
      </c>
      <c r="V65" s="43">
        <f t="shared" si="48"/>
        <v>0.10029332156612725</v>
      </c>
      <c r="W65" s="29">
        <f t="shared" si="44"/>
        <v>403999.90859351418</v>
      </c>
      <c r="X65" s="29">
        <f t="shared" si="36"/>
        <v>2069736.0124628334</v>
      </c>
      <c r="Y65" s="35">
        <f t="shared" si="45"/>
        <v>22.684301769139189</v>
      </c>
      <c r="Z65" s="36">
        <f t="shared" si="46"/>
        <v>6.8583425566299638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120322</v>
      </c>
      <c r="E66" s="51">
        <f t="shared" si="37"/>
        <v>1146</v>
      </c>
      <c r="F66" s="3">
        <f t="shared" si="38"/>
        <v>9.5244427453001108E-3</v>
      </c>
      <c r="G66" s="2">
        <v>0.5</v>
      </c>
      <c r="H66" s="3">
        <f t="shared" si="39"/>
        <v>4.6514648461282435E-2</v>
      </c>
      <c r="I66" s="3">
        <f t="shared" si="40"/>
        <v>0.95348535153871761</v>
      </c>
      <c r="J66" s="5">
        <f t="shared" si="47"/>
        <v>88373.157727109632</v>
      </c>
      <c r="K66" s="5">
        <f t="shared" si="41"/>
        <v>4110.6463650899695</v>
      </c>
      <c r="L66" s="5">
        <f t="shared" si="42"/>
        <v>431589.17272282328</v>
      </c>
      <c r="M66" s="5">
        <f t="shared" si="32"/>
        <v>2246462.1969172549</v>
      </c>
      <c r="N66" s="33">
        <f t="shared" si="43"/>
        <v>25.420187019390877</v>
      </c>
      <c r="O66" s="4"/>
      <c r="Q66" s="27" t="s">
        <v>58</v>
      </c>
      <c r="R66" s="29">
        <f t="shared" si="33"/>
        <v>88373.157727109632</v>
      </c>
      <c r="S66" s="29">
        <f t="shared" si="34"/>
        <v>431589.17272282328</v>
      </c>
      <c r="T66" s="35">
        <f t="shared" si="35"/>
        <v>25.420187019390877</v>
      </c>
      <c r="U66" s="42">
        <v>0.86438699185239576</v>
      </c>
      <c r="V66" s="43">
        <f t="shared" si="48"/>
        <v>0.13561300814760424</v>
      </c>
      <c r="W66" s="29">
        <f t="shared" si="44"/>
        <v>373060.06672594527</v>
      </c>
      <c r="X66" s="29">
        <f t="shared" si="36"/>
        <v>1665736.1038693192</v>
      </c>
      <c r="Y66" s="35">
        <f t="shared" si="45"/>
        <v>18.848891979315713</v>
      </c>
      <c r="Z66" s="36">
        <f t="shared" si="46"/>
        <v>6.5712950400751637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93092</v>
      </c>
      <c r="E67" s="51">
        <f t="shared" si="37"/>
        <v>1165</v>
      </c>
      <c r="F67" s="3">
        <f t="shared" si="38"/>
        <v>1.2514501783182228E-2</v>
      </c>
      <c r="G67" s="2">
        <v>0.5</v>
      </c>
      <c r="H67" s="3">
        <f t="shared" si="39"/>
        <v>6.0674239228369502E-2</v>
      </c>
      <c r="I67" s="3">
        <f t="shared" si="40"/>
        <v>0.93932576077163055</v>
      </c>
      <c r="J67" s="5">
        <f t="shared" si="47"/>
        <v>84262.511362019664</v>
      </c>
      <c r="K67" s="5">
        <f t="shared" si="41"/>
        <v>5112.563772362384</v>
      </c>
      <c r="L67" s="5">
        <f t="shared" si="42"/>
        <v>408531.14737919241</v>
      </c>
      <c r="M67" s="5">
        <f t="shared" si="32"/>
        <v>1814873.0241944315</v>
      </c>
      <c r="N67" s="33">
        <f t="shared" si="43"/>
        <v>21.538321073735101</v>
      </c>
      <c r="O67" s="4"/>
      <c r="Q67" s="27" t="s">
        <v>60</v>
      </c>
      <c r="R67" s="29">
        <f t="shared" si="33"/>
        <v>84262.511362019664</v>
      </c>
      <c r="S67" s="29">
        <f t="shared" si="34"/>
        <v>408531.14737919241</v>
      </c>
      <c r="T67" s="35">
        <f t="shared" si="35"/>
        <v>21.538321073735101</v>
      </c>
      <c r="U67" s="42">
        <v>0.82345390469096191</v>
      </c>
      <c r="V67" s="43">
        <f t="shared" si="48"/>
        <v>0.17654609530903809</v>
      </c>
      <c r="W67" s="29">
        <f t="shared" si="44"/>
        <v>336406.56849727483</v>
      </c>
      <c r="X67" s="29">
        <f t="shared" si="36"/>
        <v>1292676.0371433739</v>
      </c>
      <c r="Y67" s="35">
        <f t="shared" si="45"/>
        <v>15.341057562236774</v>
      </c>
      <c r="Z67" s="36">
        <f t="shared" si="46"/>
        <v>6.1972635114983277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70906</v>
      </c>
      <c r="E68" s="51">
        <f t="shared" si="37"/>
        <v>1378</v>
      </c>
      <c r="F68" s="3">
        <f t="shared" si="38"/>
        <v>1.9434180464276647E-2</v>
      </c>
      <c r="G68" s="2">
        <v>0.5</v>
      </c>
      <c r="H68" s="3">
        <f t="shared" si="39"/>
        <v>9.266855859369745E-2</v>
      </c>
      <c r="I68" s="3">
        <f t="shared" si="40"/>
        <v>0.90733144140630251</v>
      </c>
      <c r="J68" s="5">
        <f t="shared" si="47"/>
        <v>79149.947589657284</v>
      </c>
      <c r="K68" s="5">
        <f t="shared" si="41"/>
        <v>7334.7115559002386</v>
      </c>
      <c r="L68" s="5">
        <f t="shared" si="42"/>
        <v>377412.95905853575</v>
      </c>
      <c r="M68" s="5">
        <f t="shared" si="32"/>
        <v>1406341.876815239</v>
      </c>
      <c r="N68" s="33">
        <f t="shared" si="43"/>
        <v>17.768070853391304</v>
      </c>
      <c r="O68" s="4"/>
      <c r="Q68" s="27" t="s">
        <v>62</v>
      </c>
      <c r="R68" s="29">
        <f t="shared" si="33"/>
        <v>79149.947589657284</v>
      </c>
      <c r="S68" s="29">
        <f t="shared" si="34"/>
        <v>377412.95905853575</v>
      </c>
      <c r="T68" s="35">
        <f t="shared" si="35"/>
        <v>17.768070853391304</v>
      </c>
      <c r="U68" s="42">
        <v>0.7557222850963411</v>
      </c>
      <c r="V68" s="43">
        <f t="shared" si="48"/>
        <v>0.2442777149036589</v>
      </c>
      <c r="W68" s="29">
        <f t="shared" si="44"/>
        <v>285219.38384468848</v>
      </c>
      <c r="X68" s="29">
        <f t="shared" si="36"/>
        <v>956269.46864609909</v>
      </c>
      <c r="Y68" s="35">
        <f t="shared" si="45"/>
        <v>12.08174481180651</v>
      </c>
      <c r="Z68" s="36">
        <f t="shared" si="46"/>
        <v>5.6863260415847936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50510</v>
      </c>
      <c r="E69" s="51">
        <f t="shared" si="37"/>
        <v>1575</v>
      </c>
      <c r="F69" s="3">
        <f t="shared" si="38"/>
        <v>3.1181944169471391E-2</v>
      </c>
      <c r="G69" s="2">
        <v>0.5</v>
      </c>
      <c r="H69" s="3">
        <f t="shared" si="39"/>
        <v>0.14463473988704717</v>
      </c>
      <c r="I69" s="3">
        <f t="shared" si="40"/>
        <v>0.85536526011295289</v>
      </c>
      <c r="J69" s="5">
        <f t="shared" si="47"/>
        <v>71815.236033757043</v>
      </c>
      <c r="K69" s="5">
        <f t="shared" si="41"/>
        <v>10386.977983669347</v>
      </c>
      <c r="L69" s="5">
        <f t="shared" si="42"/>
        <v>333108.73520961183</v>
      </c>
      <c r="M69" s="5">
        <f t="shared" si="32"/>
        <v>1028928.9177567031</v>
      </c>
      <c r="N69" s="33">
        <f t="shared" si="43"/>
        <v>14.327446020967624</v>
      </c>
      <c r="O69" s="4"/>
      <c r="Q69" s="27" t="s">
        <v>64</v>
      </c>
      <c r="R69" s="29">
        <f t="shared" si="33"/>
        <v>71815.236033757043</v>
      </c>
      <c r="S69" s="29">
        <f t="shared" si="34"/>
        <v>333108.73520961183</v>
      </c>
      <c r="T69" s="35">
        <f t="shared" si="35"/>
        <v>14.327446020967624</v>
      </c>
      <c r="U69" s="42">
        <v>0.69850988448397933</v>
      </c>
      <c r="V69" s="43">
        <f t="shared" si="48"/>
        <v>0.30149011551602067</v>
      </c>
      <c r="W69" s="29">
        <f t="shared" si="44"/>
        <v>232679.7441518704</v>
      </c>
      <c r="X69" s="29">
        <f t="shared" si="36"/>
        <v>671050.08480141067</v>
      </c>
      <c r="Y69" s="35">
        <f t="shared" si="45"/>
        <v>9.3441186280579913</v>
      </c>
      <c r="Z69" s="36">
        <f t="shared" si="46"/>
        <v>4.9833273929096329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32728</v>
      </c>
      <c r="E70" s="51">
        <f t="shared" si="37"/>
        <v>1620</v>
      </c>
      <c r="F70" s="3">
        <f t="shared" si="38"/>
        <v>4.9498900024443904E-2</v>
      </c>
      <c r="G70" s="2">
        <v>0.5</v>
      </c>
      <c r="H70" s="3">
        <f t="shared" si="39"/>
        <v>0.22024036108543149</v>
      </c>
      <c r="I70" s="3">
        <f t="shared" si="40"/>
        <v>0.77975963891456845</v>
      </c>
      <c r="J70" s="5">
        <f t="shared" si="47"/>
        <v>61428.258050087701</v>
      </c>
      <c r="K70" s="5">
        <f t="shared" si="41"/>
        <v>13528.98173380038</v>
      </c>
      <c r="L70" s="5">
        <f t="shared" si="42"/>
        <v>273318.83591593755</v>
      </c>
      <c r="M70" s="5">
        <f t="shared" si="32"/>
        <v>695820.18254709127</v>
      </c>
      <c r="N70" s="33">
        <f t="shared" si="43"/>
        <v>11.327363083936545</v>
      </c>
      <c r="O70" s="4"/>
      <c r="Q70" s="27" t="s">
        <v>66</v>
      </c>
      <c r="R70" s="29">
        <f t="shared" si="33"/>
        <v>61428.258050087701</v>
      </c>
      <c r="S70" s="29">
        <f t="shared" si="34"/>
        <v>273318.83591593755</v>
      </c>
      <c r="T70" s="35">
        <f t="shared" si="35"/>
        <v>11.327363083936545</v>
      </c>
      <c r="U70" s="42">
        <v>0.67065690345363116</v>
      </c>
      <c r="V70" s="43">
        <f t="shared" si="48"/>
        <v>0.32934309654636884</v>
      </c>
      <c r="W70" s="29">
        <f t="shared" si="44"/>
        <v>183303.16415093379</v>
      </c>
      <c r="X70" s="29">
        <f t="shared" si="36"/>
        <v>438370.34064954025</v>
      </c>
      <c r="Y70" s="35">
        <f t="shared" si="45"/>
        <v>7.1362977653069617</v>
      </c>
      <c r="Z70" s="36">
        <f t="shared" si="46"/>
        <v>4.1910653186295832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17117</v>
      </c>
      <c r="E71" s="51">
        <f t="shared" si="49"/>
        <v>1435</v>
      </c>
      <c r="F71" s="3">
        <f t="shared" si="38"/>
        <v>8.3834784132733542E-2</v>
      </c>
      <c r="G71" s="2">
        <v>0.5</v>
      </c>
      <c r="H71" s="3">
        <f t="shared" si="39"/>
        <v>0.34654302204834697</v>
      </c>
      <c r="I71" s="3">
        <f t="shared" si="40"/>
        <v>0.65345697795165303</v>
      </c>
      <c r="J71" s="5">
        <f t="shared" si="47"/>
        <v>47899.276316287316</v>
      </c>
      <c r="K71" s="5">
        <f t="shared" si="41"/>
        <v>16599.159968575019</v>
      </c>
      <c r="L71" s="5">
        <f t="shared" si="42"/>
        <v>197998.481659999</v>
      </c>
      <c r="M71" s="5">
        <f>L71+M72</f>
        <v>422501.34663115372</v>
      </c>
      <c r="N71" s="33">
        <f t="shared" si="43"/>
        <v>8.8206206674460645</v>
      </c>
      <c r="O71" s="4"/>
      <c r="Q71" s="27" t="s">
        <v>68</v>
      </c>
      <c r="R71" s="29">
        <f t="shared" si="33"/>
        <v>47899.276316287316</v>
      </c>
      <c r="S71" s="29">
        <f t="shared" si="34"/>
        <v>197998.481659999</v>
      </c>
      <c r="T71" s="35">
        <f t="shared" si="35"/>
        <v>8.8206206674460645</v>
      </c>
      <c r="U71" s="42">
        <v>0.63527807449444496</v>
      </c>
      <c r="V71" s="43">
        <f t="shared" si="48"/>
        <v>0.36472192550555504</v>
      </c>
      <c r="W71" s="29">
        <f t="shared" si="44"/>
        <v>125784.09418178783</v>
      </c>
      <c r="X71" s="29">
        <f>X72+W71</f>
        <v>255067.17649860645</v>
      </c>
      <c r="Y71" s="35">
        <f t="shared" si="45"/>
        <v>5.3250736986996046</v>
      </c>
      <c r="Z71" s="36">
        <f t="shared" si="46"/>
        <v>3.49554696874646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12717</v>
      </c>
      <c r="E72" s="52">
        <f t="shared" si="49"/>
        <v>1773</v>
      </c>
      <c r="F72" s="17">
        <f t="shared" si="38"/>
        <v>0.13941967445152159</v>
      </c>
      <c r="G72" s="12"/>
      <c r="H72" s="17">
        <v>1</v>
      </c>
      <c r="I72" s="17">
        <f t="shared" si="40"/>
        <v>0</v>
      </c>
      <c r="J72" s="21">
        <f t="shared" si="47"/>
        <v>31300.116347712297</v>
      </c>
      <c r="K72" s="21">
        <f t="shared" si="41"/>
        <v>31300.116347712297</v>
      </c>
      <c r="L72" s="21">
        <f>K72/F72</f>
        <v>224502.86497115469</v>
      </c>
      <c r="M72" s="21">
        <f>L72</f>
        <v>224502.86497115469</v>
      </c>
      <c r="N72" s="34">
        <f t="shared" si="43"/>
        <v>7.1725888324873095</v>
      </c>
      <c r="O72" s="4"/>
      <c r="Q72" s="30" t="s">
        <v>69</v>
      </c>
      <c r="R72" s="31">
        <f t="shared" si="33"/>
        <v>31300.116347712297</v>
      </c>
      <c r="S72" s="31">
        <f t="shared" si="34"/>
        <v>224502.86497115469</v>
      </c>
      <c r="T72" s="38">
        <f t="shared" si="35"/>
        <v>7.1725888324873095</v>
      </c>
      <c r="U72" s="44">
        <v>0.57586384179742911</v>
      </c>
      <c r="V72" s="45">
        <f t="shared" si="48"/>
        <v>0.42413615820257089</v>
      </c>
      <c r="W72" s="31">
        <f t="shared" si="44"/>
        <v>129283.08231681862</v>
      </c>
      <c r="X72" s="31">
        <f>W72</f>
        <v>129283.08231681862</v>
      </c>
      <c r="Y72" s="38">
        <f t="shared" si="45"/>
        <v>4.130434560709479</v>
      </c>
      <c r="Z72" s="37">
        <f t="shared" si="46"/>
        <v>3.0421542717778305</v>
      </c>
    </row>
    <row r="73" spans="1:26" s="2" customFormat="1" ht="13.2">
      <c r="B73" s="2" t="s">
        <v>70</v>
      </c>
      <c r="D73" s="25">
        <f>SUM(D54:D72)</f>
        <v>1546739</v>
      </c>
      <c r="E73" s="25">
        <f>SUM(E54:E72)</f>
        <v>13010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71.74237897441067</v>
      </c>
      <c r="F78" s="49">
        <f>$Y$4</f>
        <v>65.22324492888184</v>
      </c>
      <c r="G78" s="49">
        <f>E78-F78</f>
        <v>6.5191340455288298</v>
      </c>
    </row>
    <row r="79" spans="1:26">
      <c r="C79" t="s">
        <v>85</v>
      </c>
      <c r="D79">
        <v>0</v>
      </c>
      <c r="E79" s="49">
        <f>$N$29</f>
        <v>79.731776444950086</v>
      </c>
      <c r="F79" s="49">
        <f>$Y$29</f>
        <v>70.478614363942711</v>
      </c>
      <c r="G79" s="49">
        <f t="shared" ref="G79:G80" si="50">E79-F79</f>
        <v>9.2531620810073747</v>
      </c>
    </row>
    <row r="80" spans="1:26">
      <c r="C80" t="s">
        <v>86</v>
      </c>
      <c r="D80">
        <v>0</v>
      </c>
      <c r="E80" s="49">
        <f>$N$54</f>
        <v>75.609317830699126</v>
      </c>
      <c r="F80" s="49">
        <f>$Y$54</f>
        <v>67.122281794082397</v>
      </c>
      <c r="G80" s="49">
        <f t="shared" si="50"/>
        <v>8.487036036616729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FCDF-9691-4A14-9A63-C7E1FCF611C0}">
  <dimension ref="A1:Z80"/>
  <sheetViews>
    <sheetView tabSelected="1" topLeftCell="A46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7" t="s">
        <v>15</v>
      </c>
      <c r="V2" s="77" t="s">
        <v>16</v>
      </c>
      <c r="W2" s="78" t="s">
        <v>17</v>
      </c>
      <c r="X2" s="78" t="s">
        <v>18</v>
      </c>
      <c r="Y2" s="79" t="s">
        <v>19</v>
      </c>
      <c r="Z2" s="79" t="s">
        <v>20</v>
      </c>
    </row>
    <row r="3" spans="1:26" s="10" customFormat="1" ht="23.25" customHeight="1" thickBot="1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7"/>
      <c r="V3" s="77"/>
      <c r="W3" s="78"/>
      <c r="X3" s="78"/>
      <c r="Y3" s="79"/>
      <c r="Z3" s="79"/>
    </row>
    <row r="4" spans="1:26" s="2" customFormat="1" ht="15.6">
      <c r="A4" s="2">
        <v>1</v>
      </c>
      <c r="B4" s="1">
        <v>0</v>
      </c>
      <c r="C4" s="1">
        <v>1</v>
      </c>
      <c r="D4" s="68">
        <v>4779</v>
      </c>
      <c r="E4">
        <v>13</v>
      </c>
      <c r="F4" s="3">
        <f>E4/D4</f>
        <v>2.7202343586524378E-3</v>
      </c>
      <c r="G4" s="2">
        <v>0.3</v>
      </c>
      <c r="H4" s="18">
        <f>C4*F4/(1+(1-G4)*C4*F4)</f>
        <v>2.7150644305674486E-3</v>
      </c>
      <c r="I4" s="18">
        <f>1-H4</f>
        <v>0.99728493556943254</v>
      </c>
      <c r="J4" s="41">
        <v>100000</v>
      </c>
      <c r="K4" s="20">
        <f>J4*H4</f>
        <v>271.50644305674484</v>
      </c>
      <c r="L4" s="20">
        <f>C4*(J5+G4*K4)</f>
        <v>99809.945489860285</v>
      </c>
      <c r="M4" s="5">
        <f t="shared" ref="M4:M20" si="0">L4+M5</f>
        <v>7435584.4836866502</v>
      </c>
      <c r="N4" s="32">
        <f>M4/J4</f>
        <v>74.355844836866495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99809.945489860285</v>
      </c>
      <c r="T4" s="35">
        <f t="shared" ref="T4:T22" si="3">N4</f>
        <v>74.355844836866495</v>
      </c>
      <c r="U4" s="42">
        <v>0.96680194174873568</v>
      </c>
      <c r="V4" s="43">
        <f>1-U4</f>
        <v>3.3198058251264317E-2</v>
      </c>
      <c r="W4" s="29">
        <f>S4*U4</f>
        <v>96496.449105432388</v>
      </c>
      <c r="X4" s="29">
        <f t="shared" ref="X4:X20" si="4">X5+W4</f>
        <v>6720215.8509546043</v>
      </c>
      <c r="Y4" s="40">
        <f>X4/R4</f>
        <v>67.202158509546038</v>
      </c>
      <c r="Z4" s="36">
        <f>T4-Y4</f>
        <v>7.1536863273204574</v>
      </c>
    </row>
    <row r="5" spans="1:26" s="2" customFormat="1" ht="15.6">
      <c r="A5" s="2">
        <v>2</v>
      </c>
      <c r="B5" s="1" t="s">
        <v>35</v>
      </c>
      <c r="C5" s="1">
        <v>4</v>
      </c>
      <c r="D5" s="69">
        <v>23898</v>
      </c>
      <c r="E5">
        <v>14</v>
      </c>
      <c r="F5" s="3">
        <f t="shared" ref="F5:F22" si="5">E5/D5</f>
        <v>5.8582308142940832E-4</v>
      </c>
      <c r="G5" s="2">
        <v>0.4</v>
      </c>
      <c r="H5" s="3">
        <f t="shared" ref="H5:H21" si="6">C5*F5/(1+(1-G5)*C5*F5)</f>
        <v>2.34000234000234E-3</v>
      </c>
      <c r="I5" s="3">
        <f t="shared" ref="I5:I22" si="7">1-H5</f>
        <v>0.99765999765999769</v>
      </c>
      <c r="J5" s="5">
        <f>I4*J4</f>
        <v>99728.493556943256</v>
      </c>
      <c r="K5" s="5">
        <f t="shared" ref="K5:K22" si="8">J5*H5</f>
        <v>233.3649082881555</v>
      </c>
      <c r="L5" s="5">
        <f t="shared" ref="L5:L21" si="9">C5*(J6+G5*K5)</f>
        <v>398353.89844788151</v>
      </c>
      <c r="M5" s="5">
        <f t="shared" si="0"/>
        <v>7335774.53819679</v>
      </c>
      <c r="N5" s="33">
        <f t="shared" ref="N5:N22" si="10">M5/J5</f>
        <v>73.557458621473998</v>
      </c>
      <c r="O5" s="4"/>
      <c r="Q5" s="27" t="s">
        <v>36</v>
      </c>
      <c r="R5" s="29">
        <f t="shared" si="1"/>
        <v>99728.493556943256</v>
      </c>
      <c r="S5" s="29">
        <f t="shared" si="2"/>
        <v>398353.89844788151</v>
      </c>
      <c r="T5" s="35">
        <f t="shared" si="3"/>
        <v>73.557458621473998</v>
      </c>
      <c r="U5" s="42">
        <v>0.96680194174873568</v>
      </c>
      <c r="V5" s="43">
        <f>1-U5</f>
        <v>3.3198058251264317E-2</v>
      </c>
      <c r="W5" s="29">
        <f t="shared" ref="W5:W22" si="11">S5*U5</f>
        <v>385129.32252259052</v>
      </c>
      <c r="X5" s="29">
        <f t="shared" si="4"/>
        <v>6623719.4018491721</v>
      </c>
      <c r="Y5" s="35">
        <f t="shared" ref="Y5:Y22" si="12">X5/R5</f>
        <v>66.417521869686539</v>
      </c>
      <c r="Z5" s="36">
        <f t="shared" ref="Z5:Z22" si="13">T5-Y5</f>
        <v>7.1399367517874595</v>
      </c>
    </row>
    <row r="6" spans="1:26" s="2" customFormat="1" ht="15.6">
      <c r="A6" s="2">
        <v>3</v>
      </c>
      <c r="B6" s="1" t="s">
        <v>37</v>
      </c>
      <c r="C6" s="1">
        <v>5</v>
      </c>
      <c r="D6" s="69">
        <v>38914</v>
      </c>
      <c r="E6">
        <v>13</v>
      </c>
      <c r="F6" s="3">
        <f t="shared" si="5"/>
        <v>3.3407000051395385E-4</v>
      </c>
      <c r="G6" s="2">
        <v>0.5</v>
      </c>
      <c r="H6" s="3">
        <f t="shared" si="6"/>
        <v>1.6689561321299731E-3</v>
      </c>
      <c r="I6" s="3">
        <f t="shared" si="7"/>
        <v>0.99833104386786997</v>
      </c>
      <c r="J6" s="5">
        <f t="shared" ref="J6:J22" si="14">I5*J5</f>
        <v>99495.128648655111</v>
      </c>
      <c r="K6" s="5">
        <f t="shared" si="8"/>
        <v>166.0530050752335</v>
      </c>
      <c r="L6" s="5">
        <f t="shared" si="9"/>
        <v>497060.51073058741</v>
      </c>
      <c r="M6" s="5">
        <f t="shared" si="0"/>
        <v>6937420.6397489086</v>
      </c>
      <c r="N6" s="33">
        <f t="shared" si="10"/>
        <v>69.726234178226605</v>
      </c>
      <c r="O6" s="4"/>
      <c r="Q6" s="27" t="s">
        <v>38</v>
      </c>
      <c r="R6" s="29">
        <f t="shared" si="1"/>
        <v>99495.128648655111</v>
      </c>
      <c r="S6" s="29">
        <f t="shared" si="2"/>
        <v>497060.51073058741</v>
      </c>
      <c r="T6" s="35">
        <f t="shared" si="3"/>
        <v>69.726234178226605</v>
      </c>
      <c r="U6" s="42">
        <v>0.96680194174873568</v>
      </c>
      <c r="V6" s="43">
        <f>1-U6</f>
        <v>3.3198058251264317E-2</v>
      </c>
      <c r="W6" s="29">
        <f t="shared" si="11"/>
        <v>480559.06694095017</v>
      </c>
      <c r="X6" s="29">
        <f t="shared" si="4"/>
        <v>6238590.0793265812</v>
      </c>
      <c r="Y6" s="35">
        <f t="shared" si="12"/>
        <v>62.702467588707513</v>
      </c>
      <c r="Z6" s="36">
        <f t="shared" si="13"/>
        <v>7.0237665895190915</v>
      </c>
    </row>
    <row r="7" spans="1:26" s="2" customFormat="1" ht="15.6">
      <c r="A7" s="2">
        <v>4</v>
      </c>
      <c r="B7" s="1" t="s">
        <v>39</v>
      </c>
      <c r="C7" s="1">
        <v>5</v>
      </c>
      <c r="D7" s="69">
        <v>46936</v>
      </c>
      <c r="E7">
        <v>19</v>
      </c>
      <c r="F7" s="3">
        <f t="shared" si="5"/>
        <v>4.0480654508266576E-4</v>
      </c>
      <c r="G7" s="2">
        <v>0.5</v>
      </c>
      <c r="H7" s="3">
        <f t="shared" si="6"/>
        <v>2.0219864420488042E-3</v>
      </c>
      <c r="I7" s="3">
        <f t="shared" si="7"/>
        <v>0.99797801355795124</v>
      </c>
      <c r="J7" s="5">
        <f t="shared" si="14"/>
        <v>99329.075643579868</v>
      </c>
      <c r="K7" s="5">
        <f t="shared" si="8"/>
        <v>200.84204425255859</v>
      </c>
      <c r="L7" s="5">
        <f t="shared" si="9"/>
        <v>496143.27310726797</v>
      </c>
      <c r="M7" s="5">
        <f t="shared" si="0"/>
        <v>6440360.1290183216</v>
      </c>
      <c r="N7" s="33">
        <f t="shared" si="10"/>
        <v>64.838619379969984</v>
      </c>
      <c r="O7" s="4"/>
      <c r="Q7" s="27" t="s">
        <v>40</v>
      </c>
      <c r="R7" s="29">
        <f t="shared" si="1"/>
        <v>99329.075643579868</v>
      </c>
      <c r="S7" s="29">
        <f t="shared" si="2"/>
        <v>496143.27310726797</v>
      </c>
      <c r="T7" s="35">
        <f t="shared" si="3"/>
        <v>64.838619379969984</v>
      </c>
      <c r="U7" s="42">
        <v>0.96680194174873568</v>
      </c>
      <c r="V7" s="43">
        <f>1-U7</f>
        <v>3.3198058251264317E-2</v>
      </c>
      <c r="W7" s="29">
        <f t="shared" si="11"/>
        <v>479672.27982567996</v>
      </c>
      <c r="X7" s="29">
        <f t="shared" si="4"/>
        <v>5758031.012385631</v>
      </c>
      <c r="Y7" s="35">
        <f t="shared" si="12"/>
        <v>57.96923987339855</v>
      </c>
      <c r="Z7" s="36">
        <f t="shared" si="13"/>
        <v>6.869379506571434</v>
      </c>
    </row>
    <row r="8" spans="1:26" s="2" customFormat="1" ht="15.6">
      <c r="A8" s="2">
        <v>5</v>
      </c>
      <c r="B8" s="1" t="s">
        <v>41</v>
      </c>
      <c r="C8" s="1">
        <v>5</v>
      </c>
      <c r="D8" s="69">
        <v>48502</v>
      </c>
      <c r="E8">
        <v>53</v>
      </c>
      <c r="F8" s="3">
        <f t="shared" si="5"/>
        <v>1.0927384437755144E-3</v>
      </c>
      <c r="G8" s="2">
        <v>0.5</v>
      </c>
      <c r="H8" s="3">
        <f t="shared" si="6"/>
        <v>5.4488069169005534E-3</v>
      </c>
      <c r="I8" s="3">
        <f t="shared" si="7"/>
        <v>0.99455119308309947</v>
      </c>
      <c r="J8" s="5">
        <f t="shared" si="14"/>
        <v>99128.233599327315</v>
      </c>
      <c r="K8" s="5">
        <f t="shared" si="8"/>
        <v>540.1306048961485</v>
      </c>
      <c r="L8" s="5">
        <f t="shared" si="9"/>
        <v>494290.84148439625</v>
      </c>
      <c r="M8" s="5">
        <f t="shared" si="0"/>
        <v>5944216.8559110537</v>
      </c>
      <c r="N8" s="33">
        <f t="shared" si="10"/>
        <v>59.964922606584118</v>
      </c>
      <c r="O8" s="4"/>
      <c r="Q8" s="27" t="s">
        <v>42</v>
      </c>
      <c r="R8" s="29">
        <f t="shared" si="1"/>
        <v>99128.233599327315</v>
      </c>
      <c r="S8" s="29">
        <f t="shared" si="2"/>
        <v>494290.84148439625</v>
      </c>
      <c r="T8" s="35">
        <f t="shared" si="3"/>
        <v>59.964922606584118</v>
      </c>
      <c r="U8" s="42">
        <v>0.96680194174873568</v>
      </c>
      <c r="V8" s="43">
        <f>1-U8</f>
        <v>3.3198058251264317E-2</v>
      </c>
      <c r="W8" s="29">
        <f t="shared" si="11"/>
        <v>477881.34533573082</v>
      </c>
      <c r="X8" s="29">
        <f t="shared" si="4"/>
        <v>5278358.732559951</v>
      </c>
      <c r="Y8" s="35">
        <f t="shared" si="12"/>
        <v>53.24778361223386</v>
      </c>
      <c r="Z8" s="36">
        <f t="shared" si="13"/>
        <v>6.7171389943502575</v>
      </c>
    </row>
    <row r="9" spans="1:26" s="2" customFormat="1" ht="15.6">
      <c r="A9" s="2">
        <v>6</v>
      </c>
      <c r="B9" s="1" t="s">
        <v>43</v>
      </c>
      <c r="C9" s="1">
        <v>5</v>
      </c>
      <c r="D9" s="69">
        <v>49184</v>
      </c>
      <c r="E9">
        <v>53</v>
      </c>
      <c r="F9" s="3">
        <f t="shared" si="5"/>
        <v>1.0775862068965517E-3</v>
      </c>
      <c r="G9" s="2">
        <v>0.5</v>
      </c>
      <c r="H9" s="3">
        <f t="shared" si="6"/>
        <v>5.3734551316496513E-3</v>
      </c>
      <c r="I9" s="3">
        <f t="shared" si="7"/>
        <v>0.99462654486835034</v>
      </c>
      <c r="J9" s="5">
        <f t="shared" si="14"/>
        <v>98588.102994431174</v>
      </c>
      <c r="K9" s="5">
        <f t="shared" si="8"/>
        <v>529.75874795503057</v>
      </c>
      <c r="L9" s="5">
        <f t="shared" si="9"/>
        <v>491616.11810226832</v>
      </c>
      <c r="M9" s="5">
        <f t="shared" si="0"/>
        <v>5449926.0144266579</v>
      </c>
      <c r="N9" s="33">
        <f t="shared" si="10"/>
        <v>55.279753326164531</v>
      </c>
      <c r="O9" s="4"/>
      <c r="Q9" s="27" t="s">
        <v>44</v>
      </c>
      <c r="R9" s="29">
        <f t="shared" si="1"/>
        <v>98588.102994431174</v>
      </c>
      <c r="S9" s="29">
        <f t="shared" si="2"/>
        <v>491616.11810226832</v>
      </c>
      <c r="T9" s="35">
        <f t="shared" si="3"/>
        <v>55.279753326164531</v>
      </c>
      <c r="U9" s="42">
        <v>0.9555940589531835</v>
      </c>
      <c r="V9" s="43">
        <f t="shared" ref="V9:V22" si="15">1-U9</f>
        <v>4.4405941046816499E-2</v>
      </c>
      <c r="W9" s="29">
        <f t="shared" si="11"/>
        <v>469785.4417441542</v>
      </c>
      <c r="X9" s="29">
        <f t="shared" si="4"/>
        <v>4800477.3872242197</v>
      </c>
      <c r="Y9" s="35">
        <f t="shared" si="12"/>
        <v>48.692258410686513</v>
      </c>
      <c r="Z9" s="36">
        <f t="shared" si="13"/>
        <v>6.5874949154780182</v>
      </c>
    </row>
    <row r="10" spans="1:26" s="2" customFormat="1" ht="15.6">
      <c r="A10" s="2">
        <v>7</v>
      </c>
      <c r="B10" s="1" t="s">
        <v>45</v>
      </c>
      <c r="C10" s="1">
        <v>5</v>
      </c>
      <c r="D10" s="69">
        <v>57006</v>
      </c>
      <c r="E10">
        <v>87</v>
      </c>
      <c r="F10" s="3">
        <f t="shared" si="5"/>
        <v>1.5261551415640458E-3</v>
      </c>
      <c r="G10" s="2">
        <v>0.5</v>
      </c>
      <c r="H10" s="3">
        <f t="shared" si="6"/>
        <v>7.6017719992660347E-3</v>
      </c>
      <c r="I10" s="3">
        <f t="shared" si="7"/>
        <v>0.99239822800073396</v>
      </c>
      <c r="J10" s="5">
        <f t="shared" si="14"/>
        <v>98058.344246476147</v>
      </c>
      <c r="K10" s="5">
        <f t="shared" si="8"/>
        <v>745.41717558725202</v>
      </c>
      <c r="L10" s="5">
        <f t="shared" si="9"/>
        <v>488428.17829341255</v>
      </c>
      <c r="M10" s="5">
        <f t="shared" si="0"/>
        <v>4958309.8963243896</v>
      </c>
      <c r="N10" s="33">
        <f t="shared" si="10"/>
        <v>50.564895159369094</v>
      </c>
      <c r="O10" s="4"/>
      <c r="Q10" s="27" t="s">
        <v>46</v>
      </c>
      <c r="R10" s="29">
        <f t="shared" si="1"/>
        <v>98058.344246476147</v>
      </c>
      <c r="S10" s="29">
        <f t="shared" si="2"/>
        <v>488428.17829341255</v>
      </c>
      <c r="T10" s="35">
        <f t="shared" si="3"/>
        <v>50.564895159369094</v>
      </c>
      <c r="U10" s="42">
        <v>0.96363095511775332</v>
      </c>
      <c r="V10" s="43">
        <f t="shared" si="15"/>
        <v>3.6369044882246682E-2</v>
      </c>
      <c r="W10" s="29">
        <f t="shared" si="11"/>
        <v>470664.51195530547</v>
      </c>
      <c r="X10" s="29">
        <f t="shared" si="4"/>
        <v>4330691.9454800654</v>
      </c>
      <c r="Y10" s="35">
        <f t="shared" si="12"/>
        <v>44.164440861805538</v>
      </c>
      <c r="Z10" s="36">
        <f t="shared" si="13"/>
        <v>6.4004542975635559</v>
      </c>
    </row>
    <row r="11" spans="1:26" s="2" customFormat="1" ht="15.6">
      <c r="A11" s="2">
        <v>8</v>
      </c>
      <c r="B11" s="1" t="s">
        <v>47</v>
      </c>
      <c r="C11" s="1">
        <v>5</v>
      </c>
      <c r="D11" s="69">
        <v>58447</v>
      </c>
      <c r="E11">
        <v>138</v>
      </c>
      <c r="F11" s="3">
        <f t="shared" si="5"/>
        <v>2.3611134874330589E-3</v>
      </c>
      <c r="G11" s="2">
        <v>0.5</v>
      </c>
      <c r="H11" s="3">
        <f t="shared" si="6"/>
        <v>1.173629065178936E-2</v>
      </c>
      <c r="I11" s="3">
        <f t="shared" si="7"/>
        <v>0.98826370934821062</v>
      </c>
      <c r="J11" s="5">
        <f t="shared" si="14"/>
        <v>97312.927070888894</v>
      </c>
      <c r="K11" s="5">
        <f t="shared" si="8"/>
        <v>1142.092796280333</v>
      </c>
      <c r="L11" s="5">
        <f t="shared" si="9"/>
        <v>483709.40336374362</v>
      </c>
      <c r="M11" s="5">
        <f t="shared" si="0"/>
        <v>4469881.7180309771</v>
      </c>
      <c r="N11" s="33">
        <f t="shared" si="10"/>
        <v>45.933072332464448</v>
      </c>
      <c r="O11" s="4"/>
      <c r="Q11" s="27" t="s">
        <v>48</v>
      </c>
      <c r="R11" s="29">
        <f t="shared" si="1"/>
        <v>97312.927070888894</v>
      </c>
      <c r="S11" s="29">
        <f t="shared" si="2"/>
        <v>483709.40336374362</v>
      </c>
      <c r="T11" s="35">
        <f t="shared" si="3"/>
        <v>45.933072332464448</v>
      </c>
      <c r="U11" s="42">
        <v>0.96005435016735896</v>
      </c>
      <c r="V11" s="43">
        <f t="shared" si="15"/>
        <v>3.9945649832641039E-2</v>
      </c>
      <c r="W11" s="29">
        <f t="shared" si="11"/>
        <v>464387.31691621977</v>
      </c>
      <c r="X11" s="29">
        <f t="shared" si="4"/>
        <v>3860027.4335247595</v>
      </c>
      <c r="Y11" s="35">
        <f t="shared" si="12"/>
        <v>39.666132236602763</v>
      </c>
      <c r="Z11" s="36">
        <f t="shared" si="13"/>
        <v>6.2669400958616848</v>
      </c>
    </row>
    <row r="12" spans="1:26" s="2" customFormat="1" ht="15.6">
      <c r="A12" s="2">
        <v>9</v>
      </c>
      <c r="B12" s="1" t="s">
        <v>49</v>
      </c>
      <c r="C12" s="1">
        <v>5</v>
      </c>
      <c r="D12" s="69">
        <v>54565</v>
      </c>
      <c r="E12">
        <v>191</v>
      </c>
      <c r="F12" s="3">
        <f t="shared" si="5"/>
        <v>3.5004123522404474E-3</v>
      </c>
      <c r="G12" s="2">
        <v>0.5</v>
      </c>
      <c r="H12" s="3">
        <f t="shared" si="6"/>
        <v>1.735022936821547E-2</v>
      </c>
      <c r="I12" s="3">
        <f t="shared" si="7"/>
        <v>0.98264977063178449</v>
      </c>
      <c r="J12" s="5">
        <f t="shared" si="14"/>
        <v>96170.834274608555</v>
      </c>
      <c r="K12" s="5">
        <f t="shared" si="8"/>
        <v>1668.5860331970962</v>
      </c>
      <c r="L12" s="5">
        <f t="shared" si="9"/>
        <v>476682.70629004994</v>
      </c>
      <c r="M12" s="5">
        <f t="shared" si="0"/>
        <v>3986172.3146672337</v>
      </c>
      <c r="N12" s="33">
        <f t="shared" si="10"/>
        <v>41.448869033256173</v>
      </c>
      <c r="O12" s="4"/>
      <c r="Q12" s="27" t="s">
        <v>50</v>
      </c>
      <c r="R12" s="29">
        <f t="shared" si="1"/>
        <v>96170.834274608555</v>
      </c>
      <c r="S12" s="29">
        <f t="shared" si="2"/>
        <v>476682.70629004994</v>
      </c>
      <c r="T12" s="35">
        <f t="shared" si="3"/>
        <v>41.448869033256173</v>
      </c>
      <c r="U12" s="42">
        <v>0.94127750867207383</v>
      </c>
      <c r="V12" s="43">
        <f t="shared" si="15"/>
        <v>5.8722491327926174E-2</v>
      </c>
      <c r="W12" s="29">
        <f t="shared" si="11"/>
        <v>448690.71020376013</v>
      </c>
      <c r="X12" s="29">
        <f t="shared" si="4"/>
        <v>3395640.1166085396</v>
      </c>
      <c r="Y12" s="35">
        <f t="shared" si="12"/>
        <v>35.308419046387243</v>
      </c>
      <c r="Z12" s="36">
        <f t="shared" si="13"/>
        <v>6.14044998686893</v>
      </c>
    </row>
    <row r="13" spans="1:26" s="2" customFormat="1" ht="15.6">
      <c r="A13" s="2">
        <v>10</v>
      </c>
      <c r="B13" s="1" t="s">
        <v>51</v>
      </c>
      <c r="C13" s="1">
        <v>5</v>
      </c>
      <c r="D13" s="69">
        <v>58514</v>
      </c>
      <c r="E13">
        <v>264</v>
      </c>
      <c r="F13" s="3">
        <f t="shared" si="5"/>
        <v>4.511740779984277E-3</v>
      </c>
      <c r="G13" s="2">
        <v>0.5</v>
      </c>
      <c r="H13" s="3">
        <f t="shared" si="6"/>
        <v>2.2307094331970121E-2</v>
      </c>
      <c r="I13" s="3">
        <f t="shared" si="7"/>
        <v>0.97769290566802991</v>
      </c>
      <c r="J13" s="5">
        <f t="shared" si="14"/>
        <v>94502.248241411449</v>
      </c>
      <c r="K13" s="5">
        <f t="shared" si="8"/>
        <v>2108.0705661044226</v>
      </c>
      <c r="L13" s="5">
        <f t="shared" si="9"/>
        <v>467241.06479179626</v>
      </c>
      <c r="M13" s="5">
        <f t="shared" si="0"/>
        <v>3509489.6083771838</v>
      </c>
      <c r="N13" s="33">
        <f t="shared" si="10"/>
        <v>37.136572660282006</v>
      </c>
      <c r="O13" s="4"/>
      <c r="Q13" s="27" t="s">
        <v>52</v>
      </c>
      <c r="R13" s="29">
        <f t="shared" si="1"/>
        <v>94502.248241411449</v>
      </c>
      <c r="S13" s="29">
        <f t="shared" si="2"/>
        <v>467241.06479179626</v>
      </c>
      <c r="T13" s="35">
        <f t="shared" si="3"/>
        <v>37.136572660282006</v>
      </c>
      <c r="U13" s="42">
        <v>0.95386474178345915</v>
      </c>
      <c r="V13" s="43">
        <f t="shared" si="15"/>
        <v>4.6135258216540853E-2</v>
      </c>
      <c r="W13" s="29">
        <f t="shared" si="11"/>
        <v>445684.77761825523</v>
      </c>
      <c r="X13" s="29">
        <f t="shared" si="4"/>
        <v>2946949.4064047793</v>
      </c>
      <c r="Y13" s="35">
        <f t="shared" si="12"/>
        <v>31.183907909541229</v>
      </c>
      <c r="Z13" s="36">
        <f t="shared" si="13"/>
        <v>5.9526647507407766</v>
      </c>
    </row>
    <row r="14" spans="1:26" s="2" customFormat="1" ht="15.6">
      <c r="A14" s="2">
        <v>11</v>
      </c>
      <c r="B14" s="1" t="s">
        <v>53</v>
      </c>
      <c r="C14" s="1">
        <v>5</v>
      </c>
      <c r="D14" s="69">
        <v>63384</v>
      </c>
      <c r="E14">
        <v>433</v>
      </c>
      <c r="F14" s="3">
        <f t="shared" si="5"/>
        <v>6.8313770036602297E-3</v>
      </c>
      <c r="G14" s="2">
        <v>0.5</v>
      </c>
      <c r="H14" s="3">
        <f t="shared" si="6"/>
        <v>3.3583333979663857E-2</v>
      </c>
      <c r="I14" s="3">
        <f t="shared" si="7"/>
        <v>0.96641666602033616</v>
      </c>
      <c r="J14" s="5">
        <f t="shared" si="14"/>
        <v>92394.17767530703</v>
      </c>
      <c r="K14" s="5">
        <f t="shared" si="8"/>
        <v>3102.9045266462385</v>
      </c>
      <c r="L14" s="5">
        <f t="shared" si="9"/>
        <v>454213.62705991959</v>
      </c>
      <c r="M14" s="5">
        <f t="shared" si="0"/>
        <v>3042248.5435853875</v>
      </c>
      <c r="N14" s="33">
        <f t="shared" si="10"/>
        <v>32.926842579588744</v>
      </c>
      <c r="O14" s="4"/>
      <c r="Q14" s="27" t="s">
        <v>54</v>
      </c>
      <c r="R14" s="29">
        <f t="shared" si="1"/>
        <v>92394.17767530703</v>
      </c>
      <c r="S14" s="29">
        <f t="shared" si="2"/>
        <v>454213.62705991959</v>
      </c>
      <c r="T14" s="35">
        <f t="shared" si="3"/>
        <v>32.926842579588744</v>
      </c>
      <c r="U14" s="42">
        <v>0.94210046609890041</v>
      </c>
      <c r="V14" s="43">
        <f t="shared" si="15"/>
        <v>5.7899533901099587E-2</v>
      </c>
      <c r="W14" s="29">
        <f t="shared" si="11"/>
        <v>427914.86976162239</v>
      </c>
      <c r="X14" s="29">
        <f t="shared" si="4"/>
        <v>2501264.6287865243</v>
      </c>
      <c r="Y14" s="35">
        <f t="shared" si="12"/>
        <v>27.071669359691743</v>
      </c>
      <c r="Z14" s="36">
        <f t="shared" si="13"/>
        <v>5.8551732198970008</v>
      </c>
    </row>
    <row r="15" spans="1:26" s="2" customFormat="1" ht="15.6">
      <c r="A15" s="2">
        <v>12</v>
      </c>
      <c r="B15" s="1" t="s">
        <v>55</v>
      </c>
      <c r="C15" s="1">
        <v>5</v>
      </c>
      <c r="D15" s="69">
        <v>63927</v>
      </c>
      <c r="E15">
        <v>559</v>
      </c>
      <c r="F15" s="3">
        <f t="shared" si="5"/>
        <v>8.7443490231044786E-3</v>
      </c>
      <c r="G15" s="2">
        <v>0.5</v>
      </c>
      <c r="H15" s="3">
        <f t="shared" si="6"/>
        <v>4.2786397140429699E-2</v>
      </c>
      <c r="I15" s="3">
        <f t="shared" si="7"/>
        <v>0.95721360285957036</v>
      </c>
      <c r="J15" s="5">
        <f t="shared" si="14"/>
        <v>89291.273148660795</v>
      </c>
      <c r="K15" s="5">
        <f t="shared" si="8"/>
        <v>3820.4518741131874</v>
      </c>
      <c r="L15" s="5">
        <f t="shared" si="9"/>
        <v>436905.23605802102</v>
      </c>
      <c r="M15" s="5">
        <f t="shared" si="0"/>
        <v>2588034.9165254678</v>
      </c>
      <c r="N15" s="33">
        <f t="shared" si="10"/>
        <v>28.984186530935172</v>
      </c>
      <c r="O15" s="4"/>
      <c r="Q15" s="27" t="s">
        <v>56</v>
      </c>
      <c r="R15" s="29">
        <f t="shared" si="1"/>
        <v>89291.273148660795</v>
      </c>
      <c r="S15" s="29">
        <f t="shared" si="2"/>
        <v>436905.23605802102</v>
      </c>
      <c r="T15" s="35">
        <f t="shared" si="3"/>
        <v>28.984186530935172</v>
      </c>
      <c r="U15" s="42">
        <v>0.91645683631107144</v>
      </c>
      <c r="V15" s="43">
        <f t="shared" si="15"/>
        <v>8.3543163688928557E-2</v>
      </c>
      <c r="W15" s="29">
        <f t="shared" si="11"/>
        <v>400404.79040547583</v>
      </c>
      <c r="X15" s="29">
        <f t="shared" si="4"/>
        <v>2073349.759024902</v>
      </c>
      <c r="Y15" s="35">
        <f t="shared" si="12"/>
        <v>23.220071636485546</v>
      </c>
      <c r="Z15" s="36">
        <f t="shared" si="13"/>
        <v>5.7641148944496265</v>
      </c>
    </row>
    <row r="16" spans="1:26" s="2" customFormat="1" ht="15.6">
      <c r="A16" s="2">
        <v>13</v>
      </c>
      <c r="B16" s="1" t="s">
        <v>57</v>
      </c>
      <c r="C16" s="1">
        <v>5</v>
      </c>
      <c r="D16" s="69">
        <v>58335</v>
      </c>
      <c r="E16">
        <v>623</v>
      </c>
      <c r="F16" s="3">
        <f t="shared" si="5"/>
        <v>1.0679694865860975E-2</v>
      </c>
      <c r="G16" s="2">
        <v>0.5</v>
      </c>
      <c r="H16" s="3">
        <f t="shared" si="6"/>
        <v>5.2009850983011231E-2</v>
      </c>
      <c r="I16" s="3">
        <f t="shared" si="7"/>
        <v>0.94799014901698875</v>
      </c>
      <c r="J16" s="5">
        <f t="shared" si="14"/>
        <v>85470.821274547619</v>
      </c>
      <c r="K16" s="5">
        <f t="shared" si="8"/>
        <v>4445.3246778848079</v>
      </c>
      <c r="L16" s="5">
        <f t="shared" si="9"/>
        <v>416240.79467802605</v>
      </c>
      <c r="M16" s="5">
        <f t="shared" si="0"/>
        <v>2151129.6804674468</v>
      </c>
      <c r="N16" s="33">
        <f t="shared" si="10"/>
        <v>25.168000592361597</v>
      </c>
      <c r="O16" s="4"/>
      <c r="Q16" s="27" t="s">
        <v>58</v>
      </c>
      <c r="R16" s="29">
        <f t="shared" si="1"/>
        <v>85470.821274547619</v>
      </c>
      <c r="S16" s="29">
        <f t="shared" si="2"/>
        <v>416240.79467802605</v>
      </c>
      <c r="T16" s="35">
        <f t="shared" si="3"/>
        <v>25.168000592361597</v>
      </c>
      <c r="U16" s="42">
        <v>0.8859396016463057</v>
      </c>
      <c r="V16" s="43">
        <f t="shared" si="15"/>
        <v>0.1140603983536943</v>
      </c>
      <c r="W16" s="29">
        <f t="shared" si="11"/>
        <v>368764.20382599212</v>
      </c>
      <c r="X16" s="29">
        <f t="shared" si="4"/>
        <v>1672944.9686194262</v>
      </c>
      <c r="Y16" s="35">
        <f t="shared" si="12"/>
        <v>19.573287628132491</v>
      </c>
      <c r="Z16" s="36">
        <f t="shared" si="13"/>
        <v>5.5947129642291067</v>
      </c>
    </row>
    <row r="17" spans="1:26" s="2" customFormat="1" ht="15.6">
      <c r="A17" s="2">
        <v>14</v>
      </c>
      <c r="B17" s="1" t="s">
        <v>59</v>
      </c>
      <c r="C17" s="1">
        <v>5</v>
      </c>
      <c r="D17" s="69">
        <v>45936</v>
      </c>
      <c r="E17">
        <v>704</v>
      </c>
      <c r="F17" s="3">
        <f t="shared" si="5"/>
        <v>1.532567049808429E-2</v>
      </c>
      <c r="G17" s="2">
        <v>0.5</v>
      </c>
      <c r="H17" s="3">
        <f t="shared" si="6"/>
        <v>7.380073800738006E-2</v>
      </c>
      <c r="I17" s="3">
        <f t="shared" si="7"/>
        <v>0.92619926199261993</v>
      </c>
      <c r="J17" s="5">
        <f t="shared" si="14"/>
        <v>81025.496596662808</v>
      </c>
      <c r="K17" s="5">
        <f t="shared" si="8"/>
        <v>5979.7414462481765</v>
      </c>
      <c r="L17" s="5">
        <f t="shared" si="9"/>
        <v>390178.12936769356</v>
      </c>
      <c r="M17" s="5">
        <f t="shared" si="0"/>
        <v>1734888.8857894209</v>
      </c>
      <c r="N17" s="33">
        <f t="shared" si="10"/>
        <v>21.411641503729776</v>
      </c>
      <c r="O17" s="4"/>
      <c r="Q17" s="27" t="s">
        <v>60</v>
      </c>
      <c r="R17" s="29">
        <f t="shared" si="1"/>
        <v>81025.496596662808</v>
      </c>
      <c r="S17" s="29">
        <f t="shared" si="2"/>
        <v>390178.12936769356</v>
      </c>
      <c r="T17" s="35">
        <f t="shared" si="3"/>
        <v>21.411641503729776</v>
      </c>
      <c r="U17" s="42">
        <v>0.85631920960893304</v>
      </c>
      <c r="V17" s="43">
        <f t="shared" si="15"/>
        <v>0.14368079039106696</v>
      </c>
      <c r="W17" s="29">
        <f t="shared" si="11"/>
        <v>334117.02734683536</v>
      </c>
      <c r="X17" s="29">
        <f t="shared" si="4"/>
        <v>1304180.7647934342</v>
      </c>
      <c r="Y17" s="35">
        <f t="shared" si="12"/>
        <v>16.095930535119354</v>
      </c>
      <c r="Z17" s="36">
        <f t="shared" si="13"/>
        <v>5.3157109686104214</v>
      </c>
    </row>
    <row r="18" spans="1:26" s="2" customFormat="1" ht="15.6">
      <c r="A18" s="2">
        <v>15</v>
      </c>
      <c r="B18" s="1" t="s">
        <v>61</v>
      </c>
      <c r="C18" s="1">
        <v>5</v>
      </c>
      <c r="D18" s="69">
        <v>34247</v>
      </c>
      <c r="E18">
        <v>784</v>
      </c>
      <c r="F18" s="3">
        <f t="shared" si="5"/>
        <v>2.2892516132799953E-2</v>
      </c>
      <c r="G18" s="2">
        <v>0.5</v>
      </c>
      <c r="H18" s="3">
        <f t="shared" si="6"/>
        <v>0.10826635733421715</v>
      </c>
      <c r="I18" s="3">
        <f t="shared" si="7"/>
        <v>0.89173364266578281</v>
      </c>
      <c r="J18" s="5">
        <f t="shared" si="14"/>
        <v>75045.755150414625</v>
      </c>
      <c r="K18" s="5">
        <f t="shared" si="8"/>
        <v>8124.930543530957</v>
      </c>
      <c r="L18" s="5">
        <f t="shared" si="9"/>
        <v>354916.44939324574</v>
      </c>
      <c r="M18" s="5">
        <f t="shared" si="0"/>
        <v>1344710.7564217274</v>
      </c>
      <c r="N18" s="33">
        <f t="shared" si="10"/>
        <v>17.91854520920625</v>
      </c>
      <c r="O18" s="4"/>
      <c r="Q18" s="27" t="s">
        <v>62</v>
      </c>
      <c r="R18" s="29">
        <f t="shared" si="1"/>
        <v>75045.755150414625</v>
      </c>
      <c r="S18" s="29">
        <f t="shared" si="2"/>
        <v>354916.44939324574</v>
      </c>
      <c r="T18" s="35">
        <f t="shared" si="3"/>
        <v>17.91854520920625</v>
      </c>
      <c r="U18" s="42">
        <v>0.77613843304153718</v>
      </c>
      <c r="V18" s="43">
        <f t="shared" si="15"/>
        <v>0.22386156695846282</v>
      </c>
      <c r="W18" s="29">
        <f t="shared" si="11"/>
        <v>275464.29689273977</v>
      </c>
      <c r="X18" s="29">
        <f t="shared" si="4"/>
        <v>970063.73744659894</v>
      </c>
      <c r="Y18" s="35">
        <f t="shared" si="12"/>
        <v>12.926297236962901</v>
      </c>
      <c r="Z18" s="36">
        <f t="shared" si="13"/>
        <v>4.9922479722433497</v>
      </c>
    </row>
    <row r="19" spans="1:26" s="2" customFormat="1" ht="15.6">
      <c r="A19" s="2">
        <v>16</v>
      </c>
      <c r="B19" s="1" t="s">
        <v>63</v>
      </c>
      <c r="C19" s="1">
        <v>5</v>
      </c>
      <c r="D19" s="69">
        <v>23463</v>
      </c>
      <c r="E19">
        <v>796</v>
      </c>
      <c r="F19" s="3">
        <f t="shared" si="5"/>
        <v>3.3925755444742786E-2</v>
      </c>
      <c r="G19" s="2">
        <v>0.5</v>
      </c>
      <c r="H19" s="3">
        <f t="shared" si="6"/>
        <v>0.15636663654579028</v>
      </c>
      <c r="I19" s="3">
        <f t="shared" si="7"/>
        <v>0.84363336345420969</v>
      </c>
      <c r="J19" s="5">
        <f t="shared" si="14"/>
        <v>66920.82460688366</v>
      </c>
      <c r="K19" s="5">
        <f t="shared" si="8"/>
        <v>10464.184258649157</v>
      </c>
      <c r="L19" s="5">
        <f t="shared" si="9"/>
        <v>308443.6623877954</v>
      </c>
      <c r="M19" s="5">
        <f t="shared" si="0"/>
        <v>989794.30702848162</v>
      </c>
      <c r="N19" s="33">
        <f t="shared" si="10"/>
        <v>14.790527654775321</v>
      </c>
      <c r="O19" s="4"/>
      <c r="Q19" s="27" t="s">
        <v>64</v>
      </c>
      <c r="R19" s="29">
        <f t="shared" si="1"/>
        <v>66920.82460688366</v>
      </c>
      <c r="S19" s="29">
        <f t="shared" si="2"/>
        <v>308443.6623877954</v>
      </c>
      <c r="T19" s="35">
        <f t="shared" si="3"/>
        <v>14.790527654775321</v>
      </c>
      <c r="U19" s="42">
        <v>0.73716277889453141</v>
      </c>
      <c r="V19" s="43">
        <f t="shared" si="15"/>
        <v>0.26283722110546859</v>
      </c>
      <c r="W19" s="29">
        <f t="shared" si="11"/>
        <v>227373.18729819392</v>
      </c>
      <c r="X19" s="29">
        <f t="shared" si="4"/>
        <v>694599.44055385923</v>
      </c>
      <c r="Y19" s="35">
        <f t="shared" si="12"/>
        <v>10.379421422766073</v>
      </c>
      <c r="Z19" s="36">
        <f t="shared" si="13"/>
        <v>4.4111062320092476</v>
      </c>
    </row>
    <row r="20" spans="1:26" s="2" customFormat="1" ht="15.6">
      <c r="A20" s="2">
        <v>17</v>
      </c>
      <c r="B20" s="1" t="s">
        <v>65</v>
      </c>
      <c r="C20" s="1">
        <v>5</v>
      </c>
      <c r="D20" s="69">
        <v>14879</v>
      </c>
      <c r="E20">
        <v>757</v>
      </c>
      <c r="F20" s="3">
        <f t="shared" si="5"/>
        <v>5.0877075072249478E-2</v>
      </c>
      <c r="G20" s="2">
        <v>0.5</v>
      </c>
      <c r="H20" s="3">
        <f t="shared" si="6"/>
        <v>0.22568046984467696</v>
      </c>
      <c r="I20" s="3">
        <f t="shared" si="7"/>
        <v>0.77431953015532307</v>
      </c>
      <c r="J20" s="5">
        <f t="shared" si="14"/>
        <v>56456.640348234505</v>
      </c>
      <c r="K20" s="5">
        <f t="shared" si="8"/>
        <v>12741.161119641511</v>
      </c>
      <c r="L20" s="5">
        <f t="shared" si="9"/>
        <v>250430.29894206877</v>
      </c>
      <c r="M20" s="5">
        <f t="shared" si="0"/>
        <v>681350.64464068622</v>
      </c>
      <c r="N20" s="33">
        <f t="shared" si="10"/>
        <v>12.068565193358928</v>
      </c>
      <c r="O20" s="4"/>
      <c r="Q20" s="27" t="s">
        <v>66</v>
      </c>
      <c r="R20" s="29">
        <f t="shared" si="1"/>
        <v>56456.640348234505</v>
      </c>
      <c r="S20" s="29">
        <f t="shared" si="2"/>
        <v>250430.29894206877</v>
      </c>
      <c r="T20" s="35">
        <f t="shared" si="3"/>
        <v>12.068565193358928</v>
      </c>
      <c r="U20" s="42">
        <v>0.7271372759570951</v>
      </c>
      <c r="V20" s="43">
        <f t="shared" si="15"/>
        <v>0.2728627240429049</v>
      </c>
      <c r="W20" s="29">
        <f t="shared" si="11"/>
        <v>182097.20538985688</v>
      </c>
      <c r="X20" s="29">
        <f t="shared" si="4"/>
        <v>467226.2532556653</v>
      </c>
      <c r="Y20" s="35">
        <f t="shared" si="12"/>
        <v>8.2758423167537334</v>
      </c>
      <c r="Z20" s="36">
        <f t="shared" si="13"/>
        <v>3.792722876605195</v>
      </c>
    </row>
    <row r="21" spans="1:26" s="2" customFormat="1" ht="15.6">
      <c r="A21" s="2">
        <v>18</v>
      </c>
      <c r="B21" s="1" t="s">
        <v>67</v>
      </c>
      <c r="C21" s="1">
        <v>5</v>
      </c>
      <c r="D21" s="69">
        <v>7412</v>
      </c>
      <c r="E21">
        <v>578</v>
      </c>
      <c r="F21" s="3">
        <f t="shared" si="5"/>
        <v>7.7981651376146793E-2</v>
      </c>
      <c r="G21" s="2">
        <v>0.5</v>
      </c>
      <c r="H21" s="3">
        <f t="shared" si="6"/>
        <v>0.32629558541266795</v>
      </c>
      <c r="I21" s="3">
        <f t="shared" si="7"/>
        <v>0.6737044145873321</v>
      </c>
      <c r="J21" s="5">
        <f t="shared" si="14"/>
        <v>43715.479228592994</v>
      </c>
      <c r="K21" s="5">
        <f t="shared" si="8"/>
        <v>14264.167886489076</v>
      </c>
      <c r="L21" s="5">
        <f t="shared" si="9"/>
        <v>182916.9764267423</v>
      </c>
      <c r="M21" s="5">
        <f>L21+M22</f>
        <v>430920.3456986174</v>
      </c>
      <c r="N21" s="33">
        <f t="shared" si="10"/>
        <v>9.8573858345527459</v>
      </c>
      <c r="O21" s="4"/>
      <c r="Q21" s="27" t="s">
        <v>68</v>
      </c>
      <c r="R21" s="29">
        <f t="shared" si="1"/>
        <v>43715.479228592994</v>
      </c>
      <c r="S21" s="29">
        <f t="shared" si="2"/>
        <v>182916.9764267423</v>
      </c>
      <c r="T21" s="35">
        <f t="shared" si="3"/>
        <v>9.8573858345527459</v>
      </c>
      <c r="U21" s="42">
        <v>0.68635947845240242</v>
      </c>
      <c r="V21" s="43">
        <f t="shared" si="15"/>
        <v>0.31364052154759758</v>
      </c>
      <c r="W21" s="29">
        <f t="shared" si="11"/>
        <v>125546.80054034923</v>
      </c>
      <c r="X21" s="29">
        <f>X22+W21</f>
        <v>285129.04786580842</v>
      </c>
      <c r="Y21" s="35">
        <f t="shared" si="12"/>
        <v>6.5223818404194454</v>
      </c>
      <c r="Z21" s="36">
        <f t="shared" si="13"/>
        <v>3.3350039941333005</v>
      </c>
    </row>
    <row r="22" spans="1:26" s="2" customFormat="1" ht="15.6">
      <c r="A22" s="12">
        <v>19</v>
      </c>
      <c r="B22" s="13" t="s">
        <v>69</v>
      </c>
      <c r="C22" s="12"/>
      <c r="D22" s="69">
        <v>5103</v>
      </c>
      <c r="E22">
        <v>606</v>
      </c>
      <c r="F22" s="17">
        <f t="shared" si="5"/>
        <v>0.11875367430922987</v>
      </c>
      <c r="G22" s="12"/>
      <c r="H22" s="17">
        <v>1</v>
      </c>
      <c r="I22" s="17">
        <f t="shared" si="7"/>
        <v>0</v>
      </c>
      <c r="J22" s="21">
        <f t="shared" si="14"/>
        <v>29451.31134210392</v>
      </c>
      <c r="K22" s="21">
        <f t="shared" si="8"/>
        <v>29451.31134210392</v>
      </c>
      <c r="L22" s="21">
        <f>K22/F22</f>
        <v>248003.36927187507</v>
      </c>
      <c r="M22" s="21">
        <f>L22</f>
        <v>248003.36927187507</v>
      </c>
      <c r="N22" s="34">
        <f t="shared" si="10"/>
        <v>8.4207920792079207</v>
      </c>
      <c r="O22" s="4"/>
      <c r="Q22" s="30" t="s">
        <v>69</v>
      </c>
      <c r="R22" s="31">
        <f t="shared" si="1"/>
        <v>29451.31134210392</v>
      </c>
      <c r="S22" s="31">
        <f t="shared" si="2"/>
        <v>248003.36927187507</v>
      </c>
      <c r="T22" s="38">
        <f t="shared" si="3"/>
        <v>8.4207920792079207</v>
      </c>
      <c r="U22" s="44">
        <v>0.64346806172022719</v>
      </c>
      <c r="V22" s="45">
        <f t="shared" si="15"/>
        <v>0.35653193827977281</v>
      </c>
      <c r="W22" s="31">
        <f t="shared" si="11"/>
        <v>159582.2473254592</v>
      </c>
      <c r="X22" s="31">
        <f>W22</f>
        <v>159582.2473254592</v>
      </c>
      <c r="Y22" s="38">
        <f t="shared" si="12"/>
        <v>5.4185107573569624</v>
      </c>
      <c r="Z22" s="37">
        <f t="shared" si="13"/>
        <v>3.0022813218509583</v>
      </c>
    </row>
    <row r="23" spans="1:26" s="2" customFormat="1" ht="13.2">
      <c r="B23" s="2" t="s">
        <v>70</v>
      </c>
      <c r="D23" s="25">
        <f>SUM(D4:D22)</f>
        <v>757431</v>
      </c>
      <c r="E23" s="25">
        <f>SUM(E4:E22)</f>
        <v>6685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81" t="s">
        <v>14</v>
      </c>
      <c r="S27" s="81"/>
      <c r="T27" s="81"/>
      <c r="U27" s="77" t="s">
        <v>15</v>
      </c>
      <c r="V27" s="82" t="s">
        <v>16</v>
      </c>
      <c r="W27" s="83" t="s">
        <v>17</v>
      </c>
      <c r="X27" s="83" t="s">
        <v>18</v>
      </c>
      <c r="Y27" s="84" t="s">
        <v>19</v>
      </c>
      <c r="Z27" s="84" t="s">
        <v>20</v>
      </c>
    </row>
    <row r="28" spans="1:26" s="10" customFormat="1" ht="32.549999999999997" customHeight="1" thickBot="1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7"/>
      <c r="V28" s="82"/>
      <c r="W28" s="83"/>
      <c r="X28" s="83"/>
      <c r="Y28" s="84"/>
      <c r="Z28" s="84"/>
    </row>
    <row r="29" spans="1:26" s="2" customFormat="1" ht="15.6">
      <c r="A29" s="2">
        <v>1</v>
      </c>
      <c r="B29" s="1">
        <v>0</v>
      </c>
      <c r="C29" s="1">
        <v>1</v>
      </c>
      <c r="D29" s="68">
        <v>4640</v>
      </c>
      <c r="E29">
        <v>10</v>
      </c>
      <c r="F29" s="3">
        <f>E29/D29</f>
        <v>2.1551724137931034E-3</v>
      </c>
      <c r="G29" s="2">
        <v>0.3</v>
      </c>
      <c r="H29" s="18">
        <f>C29*F29/(1+(1-G29)*C29*F29)</f>
        <v>2.1519259737465034E-3</v>
      </c>
      <c r="I29" s="18">
        <f>1-H29</f>
        <v>0.99784807402625353</v>
      </c>
      <c r="J29" s="19">
        <v>100000</v>
      </c>
      <c r="K29" s="20">
        <f>J29*H29</f>
        <v>215.19259737465035</v>
      </c>
      <c r="L29" s="20">
        <f>C29*(J30+G29*K29)</f>
        <v>99849.365181837755</v>
      </c>
      <c r="M29" s="5">
        <f t="shared" ref="M29:M45" si="16">L29+M30</f>
        <v>8183382.6878417656</v>
      </c>
      <c r="N29" s="32">
        <f>M29/J29</f>
        <v>81.833826878417653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99849.365181837755</v>
      </c>
      <c r="T29" s="35">
        <f t="shared" ref="T29:T47" si="19">N29</f>
        <v>81.833826878417653</v>
      </c>
      <c r="U29" s="42">
        <v>0.95864674002964168</v>
      </c>
      <c r="V29" s="43">
        <f>1-U29</f>
        <v>4.1353259970358325E-2</v>
      </c>
      <c r="W29" s="29">
        <f>S29*U29</f>
        <v>95720.268425597969</v>
      </c>
      <c r="X29" s="29">
        <f t="shared" ref="X29:X45" si="20">X30+W29</f>
        <v>7191616.3693129113</v>
      </c>
      <c r="Y29" s="40">
        <f>X29/R29</f>
        <v>71.916163693129107</v>
      </c>
      <c r="Z29" s="36">
        <f>T29-Y29</f>
        <v>9.9176631852885464</v>
      </c>
    </row>
    <row r="30" spans="1:26" s="2" customFormat="1" ht="15.6">
      <c r="A30" s="2">
        <v>2</v>
      </c>
      <c r="B30" s="1" t="s">
        <v>35</v>
      </c>
      <c r="C30" s="1">
        <v>4</v>
      </c>
      <c r="D30" s="69">
        <v>22463</v>
      </c>
      <c r="E30">
        <v>4</v>
      </c>
      <c r="F30" s="3">
        <f t="shared" ref="F30:F47" si="21">E30/D30</f>
        <v>1.7807060499488048E-4</v>
      </c>
      <c r="G30" s="2">
        <v>0.4</v>
      </c>
      <c r="H30" s="3">
        <f t="shared" ref="H30:H46" si="22">C30*F30/(1+(1-G30)*C30*F30)</f>
        <v>7.1197814227103235E-4</v>
      </c>
      <c r="I30" s="3">
        <f t="shared" ref="I30:I47" si="23">1-H30</f>
        <v>0.99928802185772891</v>
      </c>
      <c r="J30" s="5">
        <f>I29*J29</f>
        <v>99784.80740262536</v>
      </c>
      <c r="K30" s="5">
        <f t="shared" ref="K30:K47" si="24">J30*H30</f>
        <v>71.044601801393966</v>
      </c>
      <c r="L30" s="5">
        <f t="shared" ref="L30:L46" si="25">C30*(J31+G30*K30)</f>
        <v>398968.72256617807</v>
      </c>
      <c r="M30" s="5">
        <f t="shared" si="16"/>
        <v>8083533.3226599274</v>
      </c>
      <c r="N30" s="33">
        <f t="shared" ref="N30:N47" si="26">M30/J30</f>
        <v>81.00966001811662</v>
      </c>
      <c r="O30" s="4"/>
      <c r="Q30" s="27" t="s">
        <v>36</v>
      </c>
      <c r="R30" s="29">
        <f t="shared" si="17"/>
        <v>99784.80740262536</v>
      </c>
      <c r="S30" s="29">
        <f t="shared" si="18"/>
        <v>398968.72256617807</v>
      </c>
      <c r="T30" s="35">
        <f t="shared" si="19"/>
        <v>81.00966001811662</v>
      </c>
      <c r="U30" s="42">
        <v>0.95864674002964168</v>
      </c>
      <c r="V30" s="43">
        <f>1-U30</f>
        <v>4.1353259970358325E-2</v>
      </c>
      <c r="W30" s="29">
        <f t="shared" ref="W30:W47" si="27">S30*U30</f>
        <v>382470.06526185712</v>
      </c>
      <c r="X30" s="29">
        <f t="shared" si="20"/>
        <v>7095896.1008873135</v>
      </c>
      <c r="Y30" s="35">
        <f t="shared" ref="Y30:Y47" si="28">X30/R30</f>
        <v>71.111988744497182</v>
      </c>
      <c r="Z30" s="36">
        <f t="shared" ref="Z30:Z47" si="29">T30-Y30</f>
        <v>9.8976712736194372</v>
      </c>
    </row>
    <row r="31" spans="1:26" s="2" customFormat="1" ht="15.6">
      <c r="A31" s="2">
        <v>3</v>
      </c>
      <c r="B31" s="1" t="s">
        <v>37</v>
      </c>
      <c r="C31" s="1">
        <v>5</v>
      </c>
      <c r="D31" s="69">
        <v>37112</v>
      </c>
      <c r="E31">
        <v>7</v>
      </c>
      <c r="F31" s="3">
        <f t="shared" si="21"/>
        <v>1.8861823668894157E-4</v>
      </c>
      <c r="G31" s="2">
        <v>0.5</v>
      </c>
      <c r="H31" s="3">
        <f t="shared" si="22"/>
        <v>9.4264668255699638E-4</v>
      </c>
      <c r="I31" s="3">
        <f t="shared" si="23"/>
        <v>0.99905735331744305</v>
      </c>
      <c r="J31" s="5">
        <f t="shared" ref="J31:J47" si="30">I30*J30</f>
        <v>99713.762800823955</v>
      </c>
      <c r="K31" s="5">
        <f t="shared" si="24"/>
        <v>93.994847709471927</v>
      </c>
      <c r="L31" s="5">
        <f t="shared" si="25"/>
        <v>498333.82688484609</v>
      </c>
      <c r="M31" s="5">
        <f t="shared" si="16"/>
        <v>7684564.6000937494</v>
      </c>
      <c r="N31" s="33">
        <f t="shared" si="26"/>
        <v>77.066238242794</v>
      </c>
      <c r="O31" s="4"/>
      <c r="Q31" s="27" t="s">
        <v>38</v>
      </c>
      <c r="R31" s="29">
        <f t="shared" si="17"/>
        <v>99713.762800823955</v>
      </c>
      <c r="S31" s="29">
        <f t="shared" si="18"/>
        <v>498333.82688484609</v>
      </c>
      <c r="T31" s="35">
        <f t="shared" si="19"/>
        <v>77.066238242794</v>
      </c>
      <c r="U31" s="42">
        <v>0.95864674002964168</v>
      </c>
      <c r="V31" s="43">
        <f>1-U31</f>
        <v>4.1353259970358325E-2</v>
      </c>
      <c r="W31" s="29">
        <f t="shared" si="27"/>
        <v>477726.0985896535</v>
      </c>
      <c r="X31" s="29">
        <f t="shared" si="20"/>
        <v>6713426.0356254559</v>
      </c>
      <c r="Y31" s="35">
        <f t="shared" si="28"/>
        <v>67.326975204369489</v>
      </c>
      <c r="Z31" s="36">
        <f t="shared" si="29"/>
        <v>9.7392630384245109</v>
      </c>
    </row>
    <row r="32" spans="1:26" s="2" customFormat="1" ht="15.6">
      <c r="A32" s="2">
        <v>4</v>
      </c>
      <c r="B32" s="1" t="s">
        <v>39</v>
      </c>
      <c r="C32" s="1">
        <v>5</v>
      </c>
      <c r="D32" s="69">
        <v>45227</v>
      </c>
      <c r="E32">
        <v>14</v>
      </c>
      <c r="F32" s="3">
        <f t="shared" si="21"/>
        <v>3.0954960532425323E-4</v>
      </c>
      <c r="G32" s="2">
        <v>0.5</v>
      </c>
      <c r="H32" s="3">
        <f t="shared" si="22"/>
        <v>1.5465511908444173E-3</v>
      </c>
      <c r="I32" s="3">
        <f t="shared" si="23"/>
        <v>0.99845344880915554</v>
      </c>
      <c r="J32" s="5">
        <f t="shared" si="30"/>
        <v>99619.767953114482</v>
      </c>
      <c r="K32" s="5">
        <f t="shared" si="24"/>
        <v>154.06707075953372</v>
      </c>
      <c r="L32" s="5">
        <f t="shared" si="25"/>
        <v>497713.67208867357</v>
      </c>
      <c r="M32" s="5">
        <f t="shared" si="16"/>
        <v>7186230.7732089031</v>
      </c>
      <c r="N32" s="33">
        <f t="shared" si="26"/>
        <v>72.136594180695795</v>
      </c>
      <c r="O32" s="4"/>
      <c r="Q32" s="27" t="s">
        <v>40</v>
      </c>
      <c r="R32" s="29">
        <f t="shared" si="17"/>
        <v>99619.767953114482</v>
      </c>
      <c r="S32" s="29">
        <f t="shared" si="18"/>
        <v>497713.67208867357</v>
      </c>
      <c r="T32" s="35">
        <f t="shared" si="19"/>
        <v>72.136594180695795</v>
      </c>
      <c r="U32" s="42">
        <v>0.95864674002964168</v>
      </c>
      <c r="V32" s="43">
        <f>1-U32</f>
        <v>4.1353259970358325E-2</v>
      </c>
      <c r="W32" s="29">
        <f t="shared" si="27"/>
        <v>477131.58921598899</v>
      </c>
      <c r="X32" s="29">
        <f t="shared" si="20"/>
        <v>6235699.9370358028</v>
      </c>
      <c r="Y32" s="35">
        <f t="shared" si="28"/>
        <v>62.595005641557023</v>
      </c>
      <c r="Z32" s="36">
        <f t="shared" si="29"/>
        <v>9.5415885391387718</v>
      </c>
    </row>
    <row r="33" spans="1:26" s="2" customFormat="1" ht="15.6">
      <c r="A33" s="2">
        <v>5</v>
      </c>
      <c r="B33" s="1" t="s">
        <v>41</v>
      </c>
      <c r="C33" s="1">
        <v>5</v>
      </c>
      <c r="D33" s="69">
        <v>46441</v>
      </c>
      <c r="E33">
        <v>19</v>
      </c>
      <c r="F33" s="3">
        <f t="shared" si="21"/>
        <v>4.0912125061906503E-4</v>
      </c>
      <c r="G33" s="2">
        <v>0.5</v>
      </c>
      <c r="H33" s="3">
        <f t="shared" si="22"/>
        <v>2.0435161383998194E-3</v>
      </c>
      <c r="I33" s="3">
        <f t="shared" si="23"/>
        <v>0.99795648386160019</v>
      </c>
      <c r="J33" s="5">
        <f t="shared" si="30"/>
        <v>99465.70088235494</v>
      </c>
      <c r="K33" s="5">
        <f t="shared" si="24"/>
        <v>203.25976497034148</v>
      </c>
      <c r="L33" s="5">
        <f t="shared" si="25"/>
        <v>496820.35499934887</v>
      </c>
      <c r="M33" s="5">
        <f t="shared" si="16"/>
        <v>6688517.1011202298</v>
      </c>
      <c r="N33" s="33">
        <f t="shared" si="26"/>
        <v>67.244457554581629</v>
      </c>
      <c r="O33" s="4"/>
      <c r="Q33" s="27" t="s">
        <v>42</v>
      </c>
      <c r="R33" s="29">
        <f t="shared" si="17"/>
        <v>99465.70088235494</v>
      </c>
      <c r="S33" s="29">
        <f t="shared" si="18"/>
        <v>496820.35499934887</v>
      </c>
      <c r="T33" s="35">
        <f t="shared" si="19"/>
        <v>67.244457554581629</v>
      </c>
      <c r="U33" s="42">
        <v>0.95864674002964168</v>
      </c>
      <c r="V33" s="43">
        <f>1-U33</f>
        <v>4.1353259970358325E-2</v>
      </c>
      <c r="W33" s="29">
        <f t="shared" si="27"/>
        <v>476275.21370049508</v>
      </c>
      <c r="X33" s="29">
        <f t="shared" si="20"/>
        <v>5758568.3478198135</v>
      </c>
      <c r="Y33" s="35">
        <f t="shared" si="28"/>
        <v>57.895016038049903</v>
      </c>
      <c r="Z33" s="36">
        <f t="shared" si="29"/>
        <v>9.3494415165317264</v>
      </c>
    </row>
    <row r="34" spans="1:26" s="2" customFormat="1" ht="15.6">
      <c r="A34" s="2">
        <v>6</v>
      </c>
      <c r="B34" s="1" t="s">
        <v>43</v>
      </c>
      <c r="C34" s="1">
        <v>5</v>
      </c>
      <c r="D34" s="69">
        <v>48226</v>
      </c>
      <c r="E34">
        <v>14</v>
      </c>
      <c r="F34" s="3">
        <f t="shared" si="21"/>
        <v>2.9029983826151868E-4</v>
      </c>
      <c r="G34" s="2">
        <v>0.5</v>
      </c>
      <c r="H34" s="3">
        <f t="shared" si="22"/>
        <v>1.4504465303246928E-3</v>
      </c>
      <c r="I34" s="3">
        <f t="shared" si="23"/>
        <v>0.99854955346967533</v>
      </c>
      <c r="J34" s="5">
        <f t="shared" si="30"/>
        <v>99262.441117384602</v>
      </c>
      <c r="K34" s="5">
        <f t="shared" si="24"/>
        <v>143.97486331026963</v>
      </c>
      <c r="L34" s="5">
        <f t="shared" si="25"/>
        <v>495952.26842864731</v>
      </c>
      <c r="M34" s="5">
        <f t="shared" si="16"/>
        <v>6191696.7461208813</v>
      </c>
      <c r="N34" s="33">
        <f t="shared" si="26"/>
        <v>62.377034822252433</v>
      </c>
      <c r="O34" s="4"/>
      <c r="Q34" s="27" t="s">
        <v>44</v>
      </c>
      <c r="R34" s="29">
        <f t="shared" si="17"/>
        <v>99262.441117384602</v>
      </c>
      <c r="S34" s="29">
        <f t="shared" si="18"/>
        <v>495952.26842864731</v>
      </c>
      <c r="T34" s="35">
        <f t="shared" si="19"/>
        <v>62.377034822252433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480667.12726822344</v>
      </c>
      <c r="X34" s="29">
        <f t="shared" si="20"/>
        <v>5282293.1341193188</v>
      </c>
      <c r="Y34" s="35">
        <f t="shared" si="28"/>
        <v>53.215426445866342</v>
      </c>
      <c r="Z34" s="36">
        <f t="shared" si="29"/>
        <v>9.1616083763860914</v>
      </c>
    </row>
    <row r="35" spans="1:26" s="2" customFormat="1" ht="15.6">
      <c r="A35" s="2">
        <v>7</v>
      </c>
      <c r="B35" s="1" t="s">
        <v>45</v>
      </c>
      <c r="C35" s="1">
        <v>5</v>
      </c>
      <c r="D35" s="69">
        <v>54739</v>
      </c>
      <c r="E35">
        <v>29</v>
      </c>
      <c r="F35" s="3">
        <f t="shared" si="21"/>
        <v>5.2978680648166755E-4</v>
      </c>
      <c r="G35" s="2">
        <v>0.5</v>
      </c>
      <c r="H35" s="3">
        <f t="shared" si="22"/>
        <v>2.645430247302117E-3</v>
      </c>
      <c r="I35" s="3">
        <f t="shared" si="23"/>
        <v>0.99735456975269787</v>
      </c>
      <c r="J35" s="5">
        <f t="shared" si="30"/>
        <v>99118.46625407433</v>
      </c>
      <c r="K35" s="5">
        <f t="shared" si="24"/>
        <v>262.2109886947224</v>
      </c>
      <c r="L35" s="5">
        <f t="shared" si="25"/>
        <v>494936.80379863479</v>
      </c>
      <c r="M35" s="5">
        <f t="shared" si="16"/>
        <v>5695744.4776922343</v>
      </c>
      <c r="N35" s="33">
        <f t="shared" si="26"/>
        <v>57.464009411647922</v>
      </c>
      <c r="O35" s="4"/>
      <c r="Q35" s="27" t="s">
        <v>46</v>
      </c>
      <c r="R35" s="29">
        <f t="shared" si="17"/>
        <v>99118.46625407433</v>
      </c>
      <c r="S35" s="29">
        <f t="shared" si="18"/>
        <v>494936.80379863479</v>
      </c>
      <c r="T35" s="35">
        <f t="shared" si="19"/>
        <v>57.464009411647922</v>
      </c>
      <c r="U35" s="42">
        <v>0.96192878092594225</v>
      </c>
      <c r="V35" s="43">
        <f t="shared" si="31"/>
        <v>3.8071219074057749E-2</v>
      </c>
      <c r="W35" s="29">
        <f t="shared" si="27"/>
        <v>476093.95631340303</v>
      </c>
      <c r="X35" s="29">
        <f t="shared" si="20"/>
        <v>4801626.0068510957</v>
      </c>
      <c r="Y35" s="35">
        <f t="shared" si="28"/>
        <v>48.443304142165552</v>
      </c>
      <c r="Z35" s="36">
        <f t="shared" si="29"/>
        <v>9.0207052694823702</v>
      </c>
    </row>
    <row r="36" spans="1:26" s="2" customFormat="1" ht="15.6">
      <c r="A36" s="2">
        <v>8</v>
      </c>
      <c r="B36" s="1" t="s">
        <v>47</v>
      </c>
      <c r="C36" s="1">
        <v>5</v>
      </c>
      <c r="D36" s="69">
        <v>55462</v>
      </c>
      <c r="E36">
        <v>39</v>
      </c>
      <c r="F36" s="3">
        <f t="shared" si="21"/>
        <v>7.031841621290253E-4</v>
      </c>
      <c r="G36" s="2">
        <v>0.5</v>
      </c>
      <c r="H36" s="3">
        <f t="shared" si="22"/>
        <v>3.5097508076926539E-3</v>
      </c>
      <c r="I36" s="3">
        <f t="shared" si="23"/>
        <v>0.99649024919230733</v>
      </c>
      <c r="J36" s="5">
        <f t="shared" si="30"/>
        <v>98856.255265379601</v>
      </c>
      <c r="K36" s="5">
        <f t="shared" si="24"/>
        <v>346.96082176313723</v>
      </c>
      <c r="L36" s="5">
        <f t="shared" si="25"/>
        <v>493413.87427249021</v>
      </c>
      <c r="M36" s="5">
        <f t="shared" si="16"/>
        <v>5200807.6738935998</v>
      </c>
      <c r="N36" s="33">
        <f t="shared" si="26"/>
        <v>52.609798539627384</v>
      </c>
      <c r="O36" s="4"/>
      <c r="Q36" s="27" t="s">
        <v>48</v>
      </c>
      <c r="R36" s="29">
        <f t="shared" si="17"/>
        <v>98856.255265379601</v>
      </c>
      <c r="S36" s="29">
        <f t="shared" si="18"/>
        <v>493413.87427249021</v>
      </c>
      <c r="T36" s="35">
        <f t="shared" si="19"/>
        <v>52.609798539627384</v>
      </c>
      <c r="U36" s="42">
        <v>0.95558309086652893</v>
      </c>
      <c r="V36" s="43">
        <f t="shared" si="31"/>
        <v>4.4416909133471072E-2</v>
      </c>
      <c r="W36" s="29">
        <f t="shared" si="27"/>
        <v>471497.95505373512</v>
      </c>
      <c r="X36" s="29">
        <f t="shared" si="20"/>
        <v>4325532.0505376924</v>
      </c>
      <c r="Y36" s="35">
        <f t="shared" si="28"/>
        <v>43.755774876620627</v>
      </c>
      <c r="Z36" s="36">
        <f t="shared" si="29"/>
        <v>8.8540236630067568</v>
      </c>
    </row>
    <row r="37" spans="1:26" s="2" customFormat="1" ht="15.6">
      <c r="A37" s="2">
        <v>9</v>
      </c>
      <c r="B37" s="1" t="s">
        <v>49</v>
      </c>
      <c r="C37" s="1">
        <v>5</v>
      </c>
      <c r="D37" s="69">
        <v>52736</v>
      </c>
      <c r="E37">
        <v>46</v>
      </c>
      <c r="F37" s="3">
        <f t="shared" si="21"/>
        <v>8.722694174757282E-4</v>
      </c>
      <c r="G37" s="2">
        <v>0.5</v>
      </c>
      <c r="H37" s="3">
        <f t="shared" si="22"/>
        <v>4.3518571077179238E-3</v>
      </c>
      <c r="I37" s="3">
        <f t="shared" si="23"/>
        <v>0.9956481428922821</v>
      </c>
      <c r="J37" s="5">
        <f t="shared" si="30"/>
        <v>98509.294443616469</v>
      </c>
      <c r="K37" s="5">
        <f t="shared" si="24"/>
        <v>428.69837320073009</v>
      </c>
      <c r="L37" s="5">
        <f t="shared" si="25"/>
        <v>491474.72628508054</v>
      </c>
      <c r="M37" s="5">
        <f t="shared" si="16"/>
        <v>4707393.7996211099</v>
      </c>
      <c r="N37" s="33">
        <f t="shared" si="26"/>
        <v>47.786290889693355</v>
      </c>
      <c r="O37" s="4"/>
      <c r="Q37" s="27" t="s">
        <v>50</v>
      </c>
      <c r="R37" s="29">
        <f t="shared" si="17"/>
        <v>98509.294443616469</v>
      </c>
      <c r="S37" s="29">
        <f t="shared" si="18"/>
        <v>491474.72628508054</v>
      </c>
      <c r="T37" s="35">
        <f t="shared" si="19"/>
        <v>47.786290889693355</v>
      </c>
      <c r="U37" s="42">
        <v>0.95343645724036619</v>
      </c>
      <c r="V37" s="43">
        <f t="shared" si="31"/>
        <v>4.6563542759633814E-2</v>
      </c>
      <c r="W37" s="29">
        <f t="shared" si="27"/>
        <v>468589.92185242585</v>
      </c>
      <c r="X37" s="29">
        <f t="shared" si="20"/>
        <v>3854034.0954839573</v>
      </c>
      <c r="Y37" s="35">
        <f t="shared" si="28"/>
        <v>39.123558007918547</v>
      </c>
      <c r="Z37" s="36">
        <f t="shared" si="29"/>
        <v>8.6627328817748079</v>
      </c>
    </row>
    <row r="38" spans="1:26" s="2" customFormat="1" ht="15.6">
      <c r="A38" s="2">
        <v>10</v>
      </c>
      <c r="B38" s="1" t="s">
        <v>51</v>
      </c>
      <c r="C38" s="1">
        <v>5</v>
      </c>
      <c r="D38" s="69">
        <v>58698</v>
      </c>
      <c r="E38">
        <v>81</v>
      </c>
      <c r="F38" s="3">
        <f t="shared" si="21"/>
        <v>1.3799448022079118E-3</v>
      </c>
      <c r="G38" s="2">
        <v>0.5</v>
      </c>
      <c r="H38" s="3">
        <f t="shared" si="22"/>
        <v>6.8760027504011006E-3</v>
      </c>
      <c r="I38" s="3">
        <f t="shared" si="23"/>
        <v>0.99312399724959888</v>
      </c>
      <c r="J38" s="5">
        <f t="shared" si="30"/>
        <v>98080.596070415748</v>
      </c>
      <c r="K38" s="5">
        <f t="shared" si="24"/>
        <v>674.40244834115811</v>
      </c>
      <c r="L38" s="5">
        <f t="shared" si="25"/>
        <v>488716.97423122585</v>
      </c>
      <c r="M38" s="5">
        <f t="shared" si="16"/>
        <v>4215919.0733360294</v>
      </c>
      <c r="N38" s="33">
        <f t="shared" si="26"/>
        <v>42.984231766997652</v>
      </c>
      <c r="O38" s="4"/>
      <c r="Q38" s="27" t="s">
        <v>52</v>
      </c>
      <c r="R38" s="29">
        <f t="shared" si="17"/>
        <v>98080.596070415748</v>
      </c>
      <c r="S38" s="29">
        <f t="shared" si="18"/>
        <v>488716.97423122585</v>
      </c>
      <c r="T38" s="35">
        <f t="shared" si="19"/>
        <v>42.984231766997652</v>
      </c>
      <c r="U38" s="42">
        <v>0.93748024841036759</v>
      </c>
      <c r="V38" s="43">
        <f t="shared" si="31"/>
        <v>6.2519751589632411E-2</v>
      </c>
      <c r="W38" s="29">
        <f t="shared" si="27"/>
        <v>458162.5104046528</v>
      </c>
      <c r="X38" s="29">
        <f t="shared" si="20"/>
        <v>3385444.1736315317</v>
      </c>
      <c r="Y38" s="35">
        <f t="shared" si="28"/>
        <v>34.516961654688494</v>
      </c>
      <c r="Z38" s="36">
        <f t="shared" si="29"/>
        <v>8.4672701123091585</v>
      </c>
    </row>
    <row r="39" spans="1:26" s="2" customFormat="1" ht="15.6">
      <c r="A39" s="2">
        <v>11</v>
      </c>
      <c r="B39" s="1" t="s">
        <v>53</v>
      </c>
      <c r="C39" s="1">
        <v>5</v>
      </c>
      <c r="D39" s="69">
        <v>65804</v>
      </c>
      <c r="E39">
        <v>134</v>
      </c>
      <c r="F39" s="3">
        <f t="shared" si="21"/>
        <v>2.0363503738374568E-3</v>
      </c>
      <c r="G39" s="2">
        <v>0.5</v>
      </c>
      <c r="H39" s="3">
        <f t="shared" si="22"/>
        <v>1.0130180377689414E-2</v>
      </c>
      <c r="I39" s="3">
        <f t="shared" si="23"/>
        <v>0.98986981962231058</v>
      </c>
      <c r="J39" s="5">
        <f t="shared" si="30"/>
        <v>97406.193622074585</v>
      </c>
      <c r="K39" s="5">
        <f t="shared" si="24"/>
        <v>986.74231129575571</v>
      </c>
      <c r="L39" s="5">
        <f t="shared" si="25"/>
        <v>484564.11233213352</v>
      </c>
      <c r="M39" s="5">
        <f t="shared" si="16"/>
        <v>3727202.0991048035</v>
      </c>
      <c r="N39" s="33">
        <f t="shared" si="26"/>
        <v>38.264528779000862</v>
      </c>
      <c r="O39" s="4"/>
      <c r="Q39" s="27" t="s">
        <v>54</v>
      </c>
      <c r="R39" s="29">
        <f t="shared" si="17"/>
        <v>97406.193622074585</v>
      </c>
      <c r="S39" s="29">
        <f t="shared" si="18"/>
        <v>484564.11233213352</v>
      </c>
      <c r="T39" s="35">
        <f t="shared" si="19"/>
        <v>38.264528779000862</v>
      </c>
      <c r="U39" s="42">
        <v>0.91788799906018037</v>
      </c>
      <c r="V39" s="43">
        <f t="shared" si="31"/>
        <v>8.2112000939819629E-2</v>
      </c>
      <c r="W39" s="29">
        <f t="shared" si="27"/>
        <v>444775.5834849145</v>
      </c>
      <c r="X39" s="29">
        <f t="shared" si="20"/>
        <v>2927281.6632268787</v>
      </c>
      <c r="Y39" s="35">
        <f t="shared" si="28"/>
        <v>30.052315508646323</v>
      </c>
      <c r="Z39" s="36">
        <f t="shared" si="29"/>
        <v>8.212213270354539</v>
      </c>
    </row>
    <row r="40" spans="1:26" s="2" customFormat="1" ht="15.6">
      <c r="A40" s="2">
        <v>12</v>
      </c>
      <c r="B40" s="1" t="s">
        <v>55</v>
      </c>
      <c r="C40" s="1">
        <v>5</v>
      </c>
      <c r="D40" s="69">
        <v>68139</v>
      </c>
      <c r="E40">
        <v>230</v>
      </c>
      <c r="F40" s="3">
        <f t="shared" si="21"/>
        <v>3.375453117891369E-3</v>
      </c>
      <c r="G40" s="2">
        <v>0.5</v>
      </c>
      <c r="H40" s="3">
        <f t="shared" si="22"/>
        <v>1.6736036324475366E-2</v>
      </c>
      <c r="I40" s="3">
        <f t="shared" si="23"/>
        <v>0.9832639636755246</v>
      </c>
      <c r="J40" s="5">
        <f t="shared" si="30"/>
        <v>96419.451310778823</v>
      </c>
      <c r="K40" s="5">
        <f t="shared" si="24"/>
        <v>1613.6794395231784</v>
      </c>
      <c r="L40" s="5">
        <f t="shared" si="25"/>
        <v>478063.05795508611</v>
      </c>
      <c r="M40" s="5">
        <f t="shared" si="16"/>
        <v>3242637.9867726699</v>
      </c>
      <c r="N40" s="33">
        <f t="shared" si="26"/>
        <v>33.630537642461903</v>
      </c>
      <c r="O40" s="4"/>
      <c r="Q40" s="27" t="s">
        <v>56</v>
      </c>
      <c r="R40" s="29">
        <f t="shared" si="17"/>
        <v>96419.451310778823</v>
      </c>
      <c r="S40" s="29">
        <f t="shared" si="18"/>
        <v>478063.05795508611</v>
      </c>
      <c r="T40" s="35">
        <f t="shared" si="19"/>
        <v>33.630537642461903</v>
      </c>
      <c r="U40" s="42">
        <v>0.89571782863194893</v>
      </c>
      <c r="V40" s="43">
        <f t="shared" si="31"/>
        <v>0.10428217136805107</v>
      </c>
      <c r="W40" s="29">
        <f t="shared" si="27"/>
        <v>428209.60422067932</v>
      </c>
      <c r="X40" s="29">
        <f t="shared" si="20"/>
        <v>2482506.0797419641</v>
      </c>
      <c r="Y40" s="35">
        <f t="shared" si="28"/>
        <v>25.746942613688596</v>
      </c>
      <c r="Z40" s="36">
        <f t="shared" si="29"/>
        <v>7.883595028773307</v>
      </c>
    </row>
    <row r="41" spans="1:26" s="2" customFormat="1" ht="15.6">
      <c r="A41" s="2">
        <v>13</v>
      </c>
      <c r="B41" s="1" t="s">
        <v>57</v>
      </c>
      <c r="C41" s="1">
        <v>5</v>
      </c>
      <c r="D41" s="69">
        <v>63768</v>
      </c>
      <c r="E41">
        <v>337</v>
      </c>
      <c r="F41" s="3">
        <f t="shared" si="21"/>
        <v>5.2847823359678837E-3</v>
      </c>
      <c r="G41" s="2">
        <v>0.5</v>
      </c>
      <c r="H41" s="3">
        <f t="shared" si="22"/>
        <v>2.6079352427237058E-2</v>
      </c>
      <c r="I41" s="3">
        <f t="shared" si="23"/>
        <v>0.97392064757276298</v>
      </c>
      <c r="J41" s="5">
        <f t="shared" si="30"/>
        <v>94805.771871255638</v>
      </c>
      <c r="K41" s="5">
        <f t="shared" si="24"/>
        <v>2472.4731367667137</v>
      </c>
      <c r="L41" s="5">
        <f t="shared" si="25"/>
        <v>467847.67651436146</v>
      </c>
      <c r="M41" s="5">
        <f t="shared" si="16"/>
        <v>2764574.9288175837</v>
      </c>
      <c r="N41" s="33">
        <f t="shared" si="26"/>
        <v>29.160407370258234</v>
      </c>
      <c r="O41" s="4"/>
      <c r="Q41" s="27" t="s">
        <v>58</v>
      </c>
      <c r="R41" s="29">
        <f t="shared" si="17"/>
        <v>94805.771871255638</v>
      </c>
      <c r="S41" s="29">
        <f t="shared" si="18"/>
        <v>467847.67651436146</v>
      </c>
      <c r="T41" s="35">
        <f t="shared" si="19"/>
        <v>29.160407370258234</v>
      </c>
      <c r="U41" s="42">
        <v>0.86473435856680392</v>
      </c>
      <c r="V41" s="43">
        <f t="shared" si="31"/>
        <v>0.13526564143319608</v>
      </c>
      <c r="W41" s="29">
        <f t="shared" si="27"/>
        <v>404563.9604576159</v>
      </c>
      <c r="X41" s="29">
        <f t="shared" si="20"/>
        <v>2054296.4755212846</v>
      </c>
      <c r="Y41" s="35">
        <f t="shared" si="28"/>
        <v>21.668474766609975</v>
      </c>
      <c r="Z41" s="36">
        <f t="shared" si="29"/>
        <v>7.4919326036482587</v>
      </c>
    </row>
    <row r="42" spans="1:26" s="2" customFormat="1" ht="15.6">
      <c r="A42" s="2">
        <v>14</v>
      </c>
      <c r="B42" s="1" t="s">
        <v>59</v>
      </c>
      <c r="C42" s="1">
        <v>5</v>
      </c>
      <c r="D42" s="69">
        <v>50901</v>
      </c>
      <c r="E42">
        <v>387</v>
      </c>
      <c r="F42" s="3">
        <f t="shared" si="21"/>
        <v>7.6029940472682267E-3</v>
      </c>
      <c r="G42" s="2">
        <v>0.5</v>
      </c>
      <c r="H42" s="3">
        <f t="shared" si="22"/>
        <v>3.7305879290899104E-2</v>
      </c>
      <c r="I42" s="3">
        <f t="shared" si="23"/>
        <v>0.96269412070910088</v>
      </c>
      <c r="J42" s="5">
        <f t="shared" si="30"/>
        <v>92333.298734488926</v>
      </c>
      <c r="K42" s="5">
        <f t="shared" si="24"/>
        <v>3444.5748971193707</v>
      </c>
      <c r="L42" s="5">
        <f t="shared" si="25"/>
        <v>453055.05642964621</v>
      </c>
      <c r="M42" s="5">
        <f t="shared" si="16"/>
        <v>2296727.2523032222</v>
      </c>
      <c r="N42" s="33">
        <f t="shared" si="26"/>
        <v>24.874311692335692</v>
      </c>
      <c r="O42" s="4"/>
      <c r="Q42" s="27" t="s">
        <v>60</v>
      </c>
      <c r="R42" s="29">
        <f t="shared" si="17"/>
        <v>92333.298734488926</v>
      </c>
      <c r="S42" s="29">
        <f t="shared" si="18"/>
        <v>453055.05642964621</v>
      </c>
      <c r="T42" s="35">
        <f t="shared" si="19"/>
        <v>24.874311692335692</v>
      </c>
      <c r="U42" s="42">
        <v>0.81758889711164551</v>
      </c>
      <c r="V42" s="43">
        <f t="shared" si="31"/>
        <v>0.18241110288835449</v>
      </c>
      <c r="W42" s="29">
        <f t="shared" si="27"/>
        <v>370412.78391716874</v>
      </c>
      <c r="X42" s="29">
        <f t="shared" si="20"/>
        <v>1649732.5150636686</v>
      </c>
      <c r="Y42" s="35">
        <f t="shared" si="28"/>
        <v>17.867145847432504</v>
      </c>
      <c r="Z42" s="36">
        <f t="shared" si="29"/>
        <v>7.0071658449031879</v>
      </c>
    </row>
    <row r="43" spans="1:26" s="2" customFormat="1" ht="15.6">
      <c r="A43" s="2">
        <v>15</v>
      </c>
      <c r="B43" s="1" t="s">
        <v>61</v>
      </c>
      <c r="C43" s="1">
        <v>5</v>
      </c>
      <c r="D43" s="69">
        <v>40449</v>
      </c>
      <c r="E43">
        <v>484</v>
      </c>
      <c r="F43" s="3">
        <f t="shared" si="21"/>
        <v>1.1965685183811714E-2</v>
      </c>
      <c r="G43" s="2">
        <v>0.5</v>
      </c>
      <c r="H43" s="3">
        <f t="shared" si="22"/>
        <v>5.8090688686718357E-2</v>
      </c>
      <c r="I43" s="3">
        <f t="shared" si="23"/>
        <v>0.94190931131328159</v>
      </c>
      <c r="J43" s="5">
        <f t="shared" si="30"/>
        <v>88888.723837369558</v>
      </c>
      <c r="K43" s="5">
        <f t="shared" si="24"/>
        <v>5163.6071841963158</v>
      </c>
      <c r="L43" s="5">
        <f t="shared" si="25"/>
        <v>431534.60122635699</v>
      </c>
      <c r="M43" s="5">
        <f t="shared" si="16"/>
        <v>1843672.195873576</v>
      </c>
      <c r="N43" s="33">
        <f t="shared" si="26"/>
        <v>20.741350716731528</v>
      </c>
      <c r="O43" s="4"/>
      <c r="Q43" s="27" t="s">
        <v>62</v>
      </c>
      <c r="R43" s="29">
        <f t="shared" si="17"/>
        <v>88888.723837369558</v>
      </c>
      <c r="S43" s="29">
        <f t="shared" si="18"/>
        <v>431534.60122635699</v>
      </c>
      <c r="T43" s="35">
        <f t="shared" si="19"/>
        <v>20.741350716731528</v>
      </c>
      <c r="U43" s="42">
        <v>0.77888026534586052</v>
      </c>
      <c r="V43" s="43">
        <f t="shared" si="31"/>
        <v>0.22111973465413948</v>
      </c>
      <c r="W43" s="29">
        <f t="shared" si="27"/>
        <v>336113.78470910504</v>
      </c>
      <c r="X43" s="29">
        <f t="shared" si="20"/>
        <v>1279319.7311465</v>
      </c>
      <c r="Y43" s="35">
        <f t="shared" si="28"/>
        <v>14.392373699583516</v>
      </c>
      <c r="Z43" s="36">
        <f t="shared" si="29"/>
        <v>6.3489770171480124</v>
      </c>
    </row>
    <row r="44" spans="1:26" s="2" customFormat="1" ht="15.6">
      <c r="A44" s="2">
        <v>16</v>
      </c>
      <c r="B44" s="1" t="s">
        <v>63</v>
      </c>
      <c r="C44" s="1">
        <v>5</v>
      </c>
      <c r="D44" s="69">
        <v>29111</v>
      </c>
      <c r="E44">
        <v>633</v>
      </c>
      <c r="F44" s="3">
        <f t="shared" si="21"/>
        <v>2.1744357802892376E-2</v>
      </c>
      <c r="G44" s="2">
        <v>0.5</v>
      </c>
      <c r="H44" s="3">
        <f t="shared" si="22"/>
        <v>0.10311629498102204</v>
      </c>
      <c r="I44" s="3">
        <f t="shared" si="23"/>
        <v>0.89688370501897796</v>
      </c>
      <c r="J44" s="5">
        <f t="shared" si="30"/>
        <v>83725.116653173231</v>
      </c>
      <c r="K44" s="5">
        <f t="shared" si="24"/>
        <v>8633.423826129092</v>
      </c>
      <c r="L44" s="5">
        <f t="shared" si="25"/>
        <v>397042.02370054345</v>
      </c>
      <c r="M44" s="5">
        <f t="shared" si="16"/>
        <v>1412137.5946472189</v>
      </c>
      <c r="N44" s="33">
        <f t="shared" si="26"/>
        <v>16.86635565402581</v>
      </c>
      <c r="O44" s="4"/>
      <c r="Q44" s="27" t="s">
        <v>64</v>
      </c>
      <c r="R44" s="29">
        <f t="shared" si="17"/>
        <v>83725.116653173231</v>
      </c>
      <c r="S44" s="29">
        <f t="shared" si="18"/>
        <v>397042.02370054345</v>
      </c>
      <c r="T44" s="35">
        <f t="shared" si="19"/>
        <v>16.86635565402581</v>
      </c>
      <c r="U44" s="42">
        <v>0.71980976748499381</v>
      </c>
      <c r="V44" s="43">
        <f t="shared" si="31"/>
        <v>0.28019023251500619</v>
      </c>
      <c r="W44" s="29">
        <f t="shared" si="27"/>
        <v>285794.72676165961</v>
      </c>
      <c r="X44" s="29">
        <f t="shared" si="20"/>
        <v>943205.94643739506</v>
      </c>
      <c r="Y44" s="35">
        <f t="shared" si="28"/>
        <v>11.265507701166602</v>
      </c>
      <c r="Z44" s="36">
        <f t="shared" si="29"/>
        <v>5.6008479528592083</v>
      </c>
    </row>
    <row r="45" spans="1:26" s="2" customFormat="1" ht="15.6">
      <c r="A45" s="2">
        <v>17</v>
      </c>
      <c r="B45" s="1" t="s">
        <v>65</v>
      </c>
      <c r="C45" s="1">
        <v>5</v>
      </c>
      <c r="D45" s="69">
        <v>19667</v>
      </c>
      <c r="E45">
        <v>713</v>
      </c>
      <c r="F45" s="3">
        <f t="shared" si="21"/>
        <v>3.6253622819952203E-2</v>
      </c>
      <c r="G45" s="2">
        <v>0.5</v>
      </c>
      <c r="H45" s="3">
        <f t="shared" si="22"/>
        <v>0.16620434042751578</v>
      </c>
      <c r="I45" s="3">
        <f t="shared" si="23"/>
        <v>0.83379565957248425</v>
      </c>
      <c r="J45" s="5">
        <f t="shared" si="30"/>
        <v>75091.692827044142</v>
      </c>
      <c r="K45" s="5">
        <f t="shared" si="24"/>
        <v>12480.565277904489</v>
      </c>
      <c r="L45" s="5">
        <f t="shared" si="25"/>
        <v>344257.05094045948</v>
      </c>
      <c r="M45" s="5">
        <f t="shared" si="16"/>
        <v>1015095.5709466756</v>
      </c>
      <c r="N45" s="33">
        <f t="shared" si="26"/>
        <v>13.518080798693763</v>
      </c>
      <c r="O45" s="4"/>
      <c r="Q45" s="27" t="s">
        <v>66</v>
      </c>
      <c r="R45" s="29">
        <f t="shared" si="17"/>
        <v>75091.692827044142</v>
      </c>
      <c r="S45" s="29">
        <f t="shared" si="18"/>
        <v>344257.05094045948</v>
      </c>
      <c r="T45" s="35">
        <f t="shared" si="19"/>
        <v>13.518080798693763</v>
      </c>
      <c r="U45" s="42">
        <v>0.68480776711742686</v>
      </c>
      <c r="V45" s="43">
        <f t="shared" si="31"/>
        <v>0.31519223288257314</v>
      </c>
      <c r="W45" s="29">
        <f t="shared" si="27"/>
        <v>235749.90236896632</v>
      </c>
      <c r="X45" s="29">
        <f t="shared" si="20"/>
        <v>657411.21967573545</v>
      </c>
      <c r="Y45" s="35">
        <f t="shared" si="28"/>
        <v>8.7547795891341256</v>
      </c>
      <c r="Z45" s="36">
        <f t="shared" si="29"/>
        <v>4.7633012095596374</v>
      </c>
    </row>
    <row r="46" spans="1:26" s="2" customFormat="1" ht="15.6">
      <c r="A46" s="2">
        <v>18</v>
      </c>
      <c r="B46" s="1" t="s">
        <v>67</v>
      </c>
      <c r="C46" s="1">
        <v>5</v>
      </c>
      <c r="D46" s="69">
        <v>10825</v>
      </c>
      <c r="E46">
        <v>679</v>
      </c>
      <c r="F46" s="3">
        <f t="shared" si="21"/>
        <v>6.2725173210161661E-2</v>
      </c>
      <c r="G46" s="2">
        <v>0.5</v>
      </c>
      <c r="H46" s="3">
        <f t="shared" si="22"/>
        <v>0.27111199840287481</v>
      </c>
      <c r="I46" s="3">
        <f t="shared" si="23"/>
        <v>0.72888800159712519</v>
      </c>
      <c r="J46" s="5">
        <f t="shared" si="30"/>
        <v>62611.127549139652</v>
      </c>
      <c r="K46" s="5">
        <f t="shared" si="24"/>
        <v>16974.627912104541</v>
      </c>
      <c r="L46" s="5">
        <f t="shared" si="25"/>
        <v>270619.0679654369</v>
      </c>
      <c r="M46" s="5">
        <f>L46+M47</f>
        <v>670838.52000621613</v>
      </c>
      <c r="N46" s="33">
        <f t="shared" si="26"/>
        <v>10.714365740813658</v>
      </c>
      <c r="O46" s="4"/>
      <c r="Q46" s="27" t="s">
        <v>68</v>
      </c>
      <c r="R46" s="29">
        <f t="shared" si="17"/>
        <v>62611.127549139652</v>
      </c>
      <c r="S46" s="29">
        <f t="shared" si="18"/>
        <v>270619.0679654369</v>
      </c>
      <c r="T46" s="35">
        <f t="shared" si="19"/>
        <v>10.714365740813658</v>
      </c>
      <c r="U46" s="42">
        <v>0.65629805890441617</v>
      </c>
      <c r="V46" s="43">
        <f t="shared" si="31"/>
        <v>0.34370194109558383</v>
      </c>
      <c r="W46" s="29">
        <f t="shared" si="27"/>
        <v>177606.76900823851</v>
      </c>
      <c r="X46" s="29">
        <f>X47+W46</f>
        <v>421661.31730676914</v>
      </c>
      <c r="Y46" s="35">
        <f t="shared" si="28"/>
        <v>6.7346066715670139</v>
      </c>
      <c r="Z46" s="36">
        <f t="shared" si="29"/>
        <v>3.9797590692466445</v>
      </c>
    </row>
    <row r="47" spans="1:26" s="2" customFormat="1" ht="15.6">
      <c r="A47" s="12">
        <v>19</v>
      </c>
      <c r="B47" s="13" t="s">
        <v>69</v>
      </c>
      <c r="C47" s="12"/>
      <c r="D47" s="69">
        <v>8226</v>
      </c>
      <c r="E47">
        <v>938</v>
      </c>
      <c r="F47" s="17">
        <f t="shared" si="21"/>
        <v>0.11402868952103087</v>
      </c>
      <c r="G47" s="12"/>
      <c r="H47" s="17">
        <v>1</v>
      </c>
      <c r="I47" s="17">
        <f t="shared" si="23"/>
        <v>0</v>
      </c>
      <c r="J47" s="21">
        <f t="shared" si="30"/>
        <v>45636.499637035115</v>
      </c>
      <c r="K47" s="21">
        <f t="shared" si="24"/>
        <v>45636.499637035115</v>
      </c>
      <c r="L47" s="21">
        <f>K47/F47</f>
        <v>400219.45204077917</v>
      </c>
      <c r="M47" s="21">
        <f>L47</f>
        <v>400219.45204077917</v>
      </c>
      <c r="N47" s="34">
        <f t="shared" si="26"/>
        <v>8.7697228144989339</v>
      </c>
      <c r="O47" s="4"/>
      <c r="Q47" s="30" t="s">
        <v>69</v>
      </c>
      <c r="R47" s="31">
        <f t="shared" si="17"/>
        <v>45636.499637035115</v>
      </c>
      <c r="S47" s="31">
        <f t="shared" si="18"/>
        <v>400219.45204077917</v>
      </c>
      <c r="T47" s="38">
        <f t="shared" si="19"/>
        <v>8.7697228144989339</v>
      </c>
      <c r="U47" s="44">
        <v>0.6098018151143324</v>
      </c>
      <c r="V47" s="45">
        <f t="shared" si="31"/>
        <v>0.3901981848856676</v>
      </c>
      <c r="W47" s="31">
        <f t="shared" si="27"/>
        <v>244054.54829853063</v>
      </c>
      <c r="X47" s="31">
        <f>W47</f>
        <v>244054.54829853063</v>
      </c>
      <c r="Y47" s="38">
        <f t="shared" si="28"/>
        <v>5.3477928903310215</v>
      </c>
      <c r="Z47" s="37">
        <f t="shared" si="29"/>
        <v>3.4219299241679124</v>
      </c>
    </row>
    <row r="48" spans="1:26" s="2" customFormat="1" ht="13.2">
      <c r="B48" s="2" t="s">
        <v>70</v>
      </c>
      <c r="D48" s="25">
        <f>SUM(D29:D47)</f>
        <v>782634</v>
      </c>
      <c r="E48" s="25">
        <f>SUM(E29:E47)</f>
        <v>4798</v>
      </c>
    </row>
    <row r="51" spans="1:26" s="2" customFormat="1" ht="18" thickBot="1">
      <c r="B51" s="85" t="s">
        <v>89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81" t="s">
        <v>14</v>
      </c>
      <c r="S52" s="81"/>
      <c r="T52" s="81"/>
      <c r="U52" s="77" t="s">
        <v>15</v>
      </c>
      <c r="V52" s="82" t="s">
        <v>16</v>
      </c>
      <c r="W52" s="83" t="s">
        <v>17</v>
      </c>
      <c r="X52" s="83" t="s">
        <v>18</v>
      </c>
      <c r="Y52" s="84" t="s">
        <v>19</v>
      </c>
      <c r="Z52" s="84" t="s">
        <v>20</v>
      </c>
    </row>
    <row r="53" spans="1:26" s="10" customFormat="1" ht="35.549999999999997" customHeight="1" thickBot="1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7"/>
      <c r="V53" s="82"/>
      <c r="W53" s="83"/>
      <c r="X53" s="83"/>
      <c r="Y53" s="84"/>
      <c r="Z53" s="84"/>
    </row>
    <row r="54" spans="1:26" s="2" customFormat="1" ht="13.2">
      <c r="A54" s="2">
        <v>1</v>
      </c>
      <c r="B54" s="1">
        <v>0</v>
      </c>
      <c r="C54" s="1">
        <v>1</v>
      </c>
      <c r="D54" s="51">
        <f>D4+D29</f>
        <v>9419</v>
      </c>
      <c r="E54" s="51">
        <f>E4+E29</f>
        <v>23</v>
      </c>
      <c r="F54" s="3">
        <f>E54/D54</f>
        <v>2.4418728102770996E-3</v>
      </c>
      <c r="G54" s="2">
        <v>0.3</v>
      </c>
      <c r="H54" s="18">
        <f>C54*F54/(1+(1-G54)*C54*F54)</f>
        <v>2.4377060126548741E-3</v>
      </c>
      <c r="I54" s="18">
        <f>1-H54</f>
        <v>0.99756229398734508</v>
      </c>
      <c r="J54" s="19">
        <v>100000</v>
      </c>
      <c r="K54" s="20">
        <f>J54*H54</f>
        <v>243.77060126548741</v>
      </c>
      <c r="L54" s="20">
        <f>C54*(J55+G54*K54)</f>
        <v>99829.360579114145</v>
      </c>
      <c r="M54" s="5">
        <f t="shared" ref="M54:M70" si="32">L54+M55</f>
        <v>7802355.0677507464</v>
      </c>
      <c r="N54" s="32">
        <f>M54/J54</f>
        <v>78.023550677507458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99829.360579114145</v>
      </c>
      <c r="T54" s="35">
        <f t="shared" ref="T54:T72" si="35">N54</f>
        <v>78.023550677507458</v>
      </c>
      <c r="U54" s="42">
        <v>0.96170886472285344</v>
      </c>
      <c r="V54" s="43">
        <f>1-U54</f>
        <v>3.829113527714656E-2</v>
      </c>
      <c r="W54" s="29">
        <f>S54*U54</f>
        <v>96006.781028548241</v>
      </c>
      <c r="X54" s="29">
        <f t="shared" ref="X54:X70" si="36">X55+W54</f>
        <v>6878864.5181544451</v>
      </c>
      <c r="Y54" s="40">
        <f>X54/R54</f>
        <v>68.788645181544453</v>
      </c>
      <c r="Z54" s="36">
        <f>T54-Y54</f>
        <v>9.2349054959630053</v>
      </c>
    </row>
    <row r="55" spans="1:26" s="2" customFormat="1" ht="13.2">
      <c r="A55" s="2">
        <v>2</v>
      </c>
      <c r="B55" s="1" t="s">
        <v>35</v>
      </c>
      <c r="C55" s="1">
        <v>4</v>
      </c>
      <c r="D55" s="51">
        <f t="shared" ref="D55:E70" si="37">D5+D30</f>
        <v>46361</v>
      </c>
      <c r="E55" s="51">
        <f t="shared" si="37"/>
        <v>18</v>
      </c>
      <c r="F55" s="3">
        <f t="shared" ref="F55:F72" si="38">E55/D55</f>
        <v>3.8825737149759498E-4</v>
      </c>
      <c r="G55" s="2">
        <v>0.4</v>
      </c>
      <c r="H55" s="3">
        <f t="shared" ref="H55:H71" si="39">C55*F55/(1+(1-G55)*C55*F55)</f>
        <v>1.5515836928553881E-3</v>
      </c>
      <c r="I55" s="3">
        <f t="shared" ref="I55:I72" si="40">1-H55</f>
        <v>0.99844841630714465</v>
      </c>
      <c r="J55" s="5">
        <f>I54*J54</f>
        <v>99756.229398734504</v>
      </c>
      <c r="K55" s="5">
        <f t="shared" ref="K55:K72" si="41">J55*H55</f>
        <v>154.78013879581772</v>
      </c>
      <c r="L55" s="5">
        <f t="shared" ref="L55:L71" si="42">C55*(J56+G55*K55)</f>
        <v>398653.44526182808</v>
      </c>
      <c r="M55" s="5">
        <f t="shared" si="32"/>
        <v>7702525.707171632</v>
      </c>
      <c r="N55" s="33">
        <f t="shared" ref="N55:N72" si="43">M55/J55</f>
        <v>77.213480838213655</v>
      </c>
      <c r="O55" s="4"/>
      <c r="Q55" s="27" t="s">
        <v>36</v>
      </c>
      <c r="R55" s="29">
        <f t="shared" si="33"/>
        <v>99756.229398734504</v>
      </c>
      <c r="S55" s="29">
        <f t="shared" si="34"/>
        <v>398653.44526182808</v>
      </c>
      <c r="T55" s="35">
        <f t="shared" si="35"/>
        <v>77.213480838213655</v>
      </c>
      <c r="U55" s="42">
        <v>0.96170886472285344</v>
      </c>
      <c r="V55" s="43">
        <f>1-U55</f>
        <v>3.829113527714656E-2</v>
      </c>
      <c r="W55" s="29">
        <f t="shared" ref="W55:W72" si="44">S55*U55</f>
        <v>383388.5522606069</v>
      </c>
      <c r="X55" s="29">
        <f t="shared" si="36"/>
        <v>6782857.7371258968</v>
      </c>
      <c r="Y55" s="35">
        <f t="shared" ref="Y55:Y72" si="45">X55/R55</f>
        <v>67.994327552359792</v>
      </c>
      <c r="Z55" s="36">
        <f t="shared" ref="Z55:Z72" si="46">T55-Y55</f>
        <v>9.2191532858538636</v>
      </c>
    </row>
    <row r="56" spans="1:26" s="2" customFormat="1" ht="13.2">
      <c r="A56" s="2">
        <v>3</v>
      </c>
      <c r="B56" s="1" t="s">
        <v>37</v>
      </c>
      <c r="C56" s="1">
        <v>5</v>
      </c>
      <c r="D56" s="51">
        <f t="shared" si="37"/>
        <v>76026</v>
      </c>
      <c r="E56" s="51">
        <f t="shared" si="37"/>
        <v>20</v>
      </c>
      <c r="F56" s="3">
        <f t="shared" si="38"/>
        <v>2.6306789782442848E-4</v>
      </c>
      <c r="G56" s="2">
        <v>0.5</v>
      </c>
      <c r="H56" s="3">
        <f t="shared" si="39"/>
        <v>1.3144749986855251E-3</v>
      </c>
      <c r="I56" s="3">
        <f t="shared" si="40"/>
        <v>0.99868552500131447</v>
      </c>
      <c r="J56" s="5">
        <f t="shared" ref="J56:J72" si="47">I55*J55</f>
        <v>99601.449259938687</v>
      </c>
      <c r="K56" s="5">
        <f t="shared" si="41"/>
        <v>130.92361488503428</v>
      </c>
      <c r="L56" s="5">
        <f t="shared" si="42"/>
        <v>497679.9372624809</v>
      </c>
      <c r="M56" s="5">
        <f t="shared" si="32"/>
        <v>7303872.2619098043</v>
      </c>
      <c r="N56" s="33">
        <f t="shared" si="43"/>
        <v>73.33098379771809</v>
      </c>
      <c r="O56" s="4"/>
      <c r="Q56" s="27" t="s">
        <v>38</v>
      </c>
      <c r="R56" s="29">
        <f t="shared" si="33"/>
        <v>99601.449259938687</v>
      </c>
      <c r="S56" s="29">
        <f t="shared" si="34"/>
        <v>497679.9372624809</v>
      </c>
      <c r="T56" s="35">
        <f t="shared" si="35"/>
        <v>73.33098379771809</v>
      </c>
      <c r="U56" s="42">
        <v>0.96170886472285344</v>
      </c>
      <c r="V56" s="43">
        <f>1-U56</f>
        <v>3.829113527714656E-2</v>
      </c>
      <c r="W56" s="29">
        <f t="shared" si="44"/>
        <v>478623.20746004145</v>
      </c>
      <c r="X56" s="29">
        <f t="shared" si="36"/>
        <v>6399469.1848652903</v>
      </c>
      <c r="Y56" s="35">
        <f t="shared" si="45"/>
        <v>64.250763743045852</v>
      </c>
      <c r="Z56" s="36">
        <f t="shared" si="46"/>
        <v>9.0802200546722389</v>
      </c>
    </row>
    <row r="57" spans="1:26" s="2" customFormat="1" ht="13.2">
      <c r="A57" s="2">
        <v>4</v>
      </c>
      <c r="B57" s="1" t="s">
        <v>39</v>
      </c>
      <c r="C57" s="1">
        <v>5</v>
      </c>
      <c r="D57" s="51">
        <f t="shared" si="37"/>
        <v>92163</v>
      </c>
      <c r="E57" s="51">
        <f t="shared" si="37"/>
        <v>33</v>
      </c>
      <c r="F57" s="3">
        <f t="shared" si="38"/>
        <v>3.5806126102665928E-4</v>
      </c>
      <c r="G57" s="2">
        <v>0.5</v>
      </c>
      <c r="H57" s="3">
        <f t="shared" si="39"/>
        <v>1.7887051400881343E-3</v>
      </c>
      <c r="I57" s="3">
        <f t="shared" si="40"/>
        <v>0.99821129485991189</v>
      </c>
      <c r="J57" s="5">
        <f t="shared" si="47"/>
        <v>99470.525645053654</v>
      </c>
      <c r="K57" s="5">
        <f t="shared" si="41"/>
        <v>177.92344050857605</v>
      </c>
      <c r="L57" s="5">
        <f t="shared" si="42"/>
        <v>496907.81962399685</v>
      </c>
      <c r="M57" s="5">
        <f t="shared" si="32"/>
        <v>6806192.3246473232</v>
      </c>
      <c r="N57" s="33">
        <f t="shared" si="43"/>
        <v>68.424211901063515</v>
      </c>
      <c r="O57" s="4"/>
      <c r="Q57" s="27" t="s">
        <v>40</v>
      </c>
      <c r="R57" s="29">
        <f t="shared" si="33"/>
        <v>99470.525645053654</v>
      </c>
      <c r="S57" s="29">
        <f t="shared" si="34"/>
        <v>496907.81962399685</v>
      </c>
      <c r="T57" s="35">
        <f t="shared" si="35"/>
        <v>68.424211901063515</v>
      </c>
      <c r="U57" s="42">
        <v>0.96170886472285344</v>
      </c>
      <c r="V57" s="43">
        <f>1-U57</f>
        <v>3.829113527714656E-2</v>
      </c>
      <c r="W57" s="29">
        <f t="shared" si="44"/>
        <v>477880.65508250246</v>
      </c>
      <c r="X57" s="29">
        <f t="shared" si="36"/>
        <v>5920845.9774052491</v>
      </c>
      <c r="Y57" s="35">
        <f t="shared" si="45"/>
        <v>59.523622088144393</v>
      </c>
      <c r="Z57" s="36">
        <f t="shared" si="46"/>
        <v>8.9005898129191223</v>
      </c>
    </row>
    <row r="58" spans="1:26" s="2" customFormat="1" ht="13.2">
      <c r="A58" s="2">
        <v>5</v>
      </c>
      <c r="B58" s="1" t="s">
        <v>41</v>
      </c>
      <c r="C58" s="1">
        <v>5</v>
      </c>
      <c r="D58" s="51">
        <f t="shared" si="37"/>
        <v>94943</v>
      </c>
      <c r="E58" s="51">
        <f t="shared" si="37"/>
        <v>72</v>
      </c>
      <c r="F58" s="3">
        <f t="shared" si="38"/>
        <v>7.5834974669011931E-4</v>
      </c>
      <c r="G58" s="2">
        <v>0.5</v>
      </c>
      <c r="H58" s="3">
        <f t="shared" si="39"/>
        <v>3.7845736572648045E-3</v>
      </c>
      <c r="I58" s="3">
        <f t="shared" si="40"/>
        <v>0.99621542634273519</v>
      </c>
      <c r="J58" s="5">
        <f t="shared" si="47"/>
        <v>99292.602204545081</v>
      </c>
      <c r="K58" s="5">
        <f t="shared" si="41"/>
        <v>375.78016666459456</v>
      </c>
      <c r="L58" s="5">
        <f t="shared" si="42"/>
        <v>495523.56060606393</v>
      </c>
      <c r="M58" s="5">
        <f t="shared" si="32"/>
        <v>6309284.5050233267</v>
      </c>
      <c r="N58" s="33">
        <f t="shared" si="43"/>
        <v>63.542342177980721</v>
      </c>
      <c r="O58" s="4"/>
      <c r="Q58" s="27" t="s">
        <v>42</v>
      </c>
      <c r="R58" s="29">
        <f t="shared" si="33"/>
        <v>99292.602204545081</v>
      </c>
      <c r="S58" s="29">
        <f t="shared" si="34"/>
        <v>495523.56060606393</v>
      </c>
      <c r="T58" s="35">
        <f t="shared" si="35"/>
        <v>63.542342177980721</v>
      </c>
      <c r="U58" s="42">
        <v>0.96170886472285344</v>
      </c>
      <c r="V58" s="43">
        <f>1-U58</f>
        <v>3.829113527714656E-2</v>
      </c>
      <c r="W58" s="29">
        <f t="shared" si="44"/>
        <v>476549.40091388382</v>
      </c>
      <c r="X58" s="29">
        <f t="shared" si="36"/>
        <v>5442965.3223227467</v>
      </c>
      <c r="Y58" s="35">
        <f t="shared" si="45"/>
        <v>54.817430518238517</v>
      </c>
      <c r="Z58" s="36">
        <f t="shared" si="46"/>
        <v>8.7249116597422045</v>
      </c>
    </row>
    <row r="59" spans="1:26" s="2" customFormat="1" ht="13.2">
      <c r="A59" s="2">
        <v>6</v>
      </c>
      <c r="B59" s="1" t="s">
        <v>43</v>
      </c>
      <c r="C59" s="1">
        <v>5</v>
      </c>
      <c r="D59" s="51">
        <f t="shared" si="37"/>
        <v>97410</v>
      </c>
      <c r="E59" s="51">
        <f t="shared" si="37"/>
        <v>67</v>
      </c>
      <c r="F59" s="3">
        <f t="shared" si="38"/>
        <v>6.8781439277281592E-4</v>
      </c>
      <c r="G59" s="2">
        <v>0.5</v>
      </c>
      <c r="H59" s="3">
        <f t="shared" si="39"/>
        <v>3.4331685070841129E-3</v>
      </c>
      <c r="I59" s="3">
        <f t="shared" si="40"/>
        <v>0.99656683149291592</v>
      </c>
      <c r="J59" s="5">
        <f t="shared" si="47"/>
        <v>98916.822037880484</v>
      </c>
      <c r="K59" s="5">
        <f t="shared" si="41"/>
        <v>339.59811824129503</v>
      </c>
      <c r="L59" s="5">
        <f t="shared" si="42"/>
        <v>493735.11489379918</v>
      </c>
      <c r="M59" s="5">
        <f t="shared" si="32"/>
        <v>5813760.9444172624</v>
      </c>
      <c r="N59" s="33">
        <f t="shared" si="43"/>
        <v>58.774239048954342</v>
      </c>
      <c r="O59" s="4"/>
      <c r="Q59" s="27" t="s">
        <v>44</v>
      </c>
      <c r="R59" s="29">
        <f t="shared" si="33"/>
        <v>98916.822037880484</v>
      </c>
      <c r="S59" s="29">
        <f t="shared" si="34"/>
        <v>493735.11489379918</v>
      </c>
      <c r="T59" s="35">
        <f t="shared" si="35"/>
        <v>58.774239048954342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475512.18577611441</v>
      </c>
      <c r="X59" s="29">
        <f t="shared" si="36"/>
        <v>4966415.9214088628</v>
      </c>
      <c r="Y59" s="35">
        <f t="shared" si="45"/>
        <v>50.208001218508208</v>
      </c>
      <c r="Z59" s="36">
        <f t="shared" si="46"/>
        <v>8.5662378304461342</v>
      </c>
    </row>
    <row r="60" spans="1:26" s="2" customFormat="1" ht="13.2">
      <c r="A60" s="2">
        <v>7</v>
      </c>
      <c r="B60" s="1" t="s">
        <v>45</v>
      </c>
      <c r="C60" s="1">
        <v>5</v>
      </c>
      <c r="D60" s="51">
        <f t="shared" si="37"/>
        <v>111745</v>
      </c>
      <c r="E60" s="51">
        <f t="shared" si="37"/>
        <v>116</v>
      </c>
      <c r="F60" s="3">
        <f t="shared" si="38"/>
        <v>1.038077766343013E-3</v>
      </c>
      <c r="G60" s="2">
        <v>0.5</v>
      </c>
      <c r="H60" s="3">
        <f t="shared" si="39"/>
        <v>5.1769536305618776E-3</v>
      </c>
      <c r="I60" s="3">
        <f t="shared" si="40"/>
        <v>0.99482304636943808</v>
      </c>
      <c r="J60" s="5">
        <f t="shared" si="47"/>
        <v>98577.223919639189</v>
      </c>
      <c r="K60" s="5">
        <f t="shared" si="41"/>
        <v>510.32971726148725</v>
      </c>
      <c r="L60" s="5">
        <f t="shared" si="42"/>
        <v>491610.29530504218</v>
      </c>
      <c r="M60" s="5">
        <f t="shared" si="32"/>
        <v>5320025.8295234628</v>
      </c>
      <c r="N60" s="33">
        <f t="shared" si="43"/>
        <v>53.968103563764217</v>
      </c>
      <c r="O60" s="4"/>
      <c r="Q60" s="27" t="s">
        <v>46</v>
      </c>
      <c r="R60" s="29">
        <f t="shared" si="33"/>
        <v>98577.223919639189</v>
      </c>
      <c r="S60" s="29">
        <f t="shared" si="34"/>
        <v>491610.29530504218</v>
      </c>
      <c r="T60" s="35">
        <f t="shared" si="35"/>
        <v>53.968103563764217</v>
      </c>
      <c r="U60" s="42">
        <v>0.95736753435116873</v>
      </c>
      <c r="V60" s="43">
        <f t="shared" si="48"/>
        <v>4.2632465648831275E-2</v>
      </c>
      <c r="W60" s="29">
        <f t="shared" si="44"/>
        <v>470651.73627783818</v>
      </c>
      <c r="X60" s="29">
        <f t="shared" si="36"/>
        <v>4490903.7356327483</v>
      </c>
      <c r="Y60" s="35">
        <f t="shared" si="45"/>
        <v>45.557214507214802</v>
      </c>
      <c r="Z60" s="36">
        <f t="shared" si="46"/>
        <v>8.410889056549415</v>
      </c>
    </row>
    <row r="61" spans="1:26" s="2" customFormat="1" ht="13.2">
      <c r="A61" s="2">
        <v>8</v>
      </c>
      <c r="B61" s="1" t="s">
        <v>47</v>
      </c>
      <c r="C61" s="1">
        <v>5</v>
      </c>
      <c r="D61" s="51">
        <f t="shared" si="37"/>
        <v>113909</v>
      </c>
      <c r="E61" s="51">
        <f t="shared" si="37"/>
        <v>177</v>
      </c>
      <c r="F61" s="3">
        <f t="shared" si="38"/>
        <v>1.5538719504165606E-3</v>
      </c>
      <c r="G61" s="2">
        <v>0.5</v>
      </c>
      <c r="H61" s="3">
        <f t="shared" si="39"/>
        <v>7.7392950682763232E-3</v>
      </c>
      <c r="I61" s="3">
        <f t="shared" si="40"/>
        <v>0.99226070493172369</v>
      </c>
      <c r="J61" s="5">
        <f t="shared" si="47"/>
        <v>98066.894202377691</v>
      </c>
      <c r="K61" s="5">
        <f t="shared" si="41"/>
        <v>758.96863066163758</v>
      </c>
      <c r="L61" s="5">
        <f t="shared" si="42"/>
        <v>488437.0494352344</v>
      </c>
      <c r="M61" s="5">
        <f t="shared" si="32"/>
        <v>4828415.5342184203</v>
      </c>
      <c r="N61" s="33">
        <f t="shared" si="43"/>
        <v>49.235938116426574</v>
      </c>
      <c r="O61" s="4"/>
      <c r="Q61" s="27" t="s">
        <v>48</v>
      </c>
      <c r="R61" s="29">
        <f t="shared" si="33"/>
        <v>98066.894202377691</v>
      </c>
      <c r="S61" s="29">
        <f t="shared" si="34"/>
        <v>488437.0494352344</v>
      </c>
      <c r="T61" s="35">
        <f t="shared" si="35"/>
        <v>49.235938116426574</v>
      </c>
      <c r="U61" s="42">
        <v>0.95681081085376496</v>
      </c>
      <c r="V61" s="43">
        <f t="shared" si="48"/>
        <v>4.3189189146235041E-2</v>
      </c>
      <c r="W61" s="29">
        <f t="shared" si="44"/>
        <v>467341.84932114708</v>
      </c>
      <c r="X61" s="29">
        <f t="shared" si="36"/>
        <v>4020251.9993549106</v>
      </c>
      <c r="Y61" s="35">
        <f t="shared" si="45"/>
        <v>40.994996650535683</v>
      </c>
      <c r="Z61" s="36">
        <f t="shared" si="46"/>
        <v>8.2409414658908915</v>
      </c>
    </row>
    <row r="62" spans="1:26" s="2" customFormat="1" ht="13.2">
      <c r="A62" s="2">
        <v>9</v>
      </c>
      <c r="B62" s="1" t="s">
        <v>49</v>
      </c>
      <c r="C62" s="1">
        <v>5</v>
      </c>
      <c r="D62" s="51">
        <f t="shared" si="37"/>
        <v>107301</v>
      </c>
      <c r="E62" s="51">
        <f t="shared" si="37"/>
        <v>237</v>
      </c>
      <c r="F62" s="3">
        <f t="shared" si="38"/>
        <v>2.2087398999077364E-3</v>
      </c>
      <c r="G62" s="2">
        <v>0.5</v>
      </c>
      <c r="H62" s="3">
        <f t="shared" si="39"/>
        <v>1.0983052732555716E-2</v>
      </c>
      <c r="I62" s="3">
        <f t="shared" si="40"/>
        <v>0.98901694726744427</v>
      </c>
      <c r="J62" s="5">
        <f t="shared" si="47"/>
        <v>97307.925571716056</v>
      </c>
      <c r="K62" s="5">
        <f t="shared" si="41"/>
        <v>1068.7380778497643</v>
      </c>
      <c r="L62" s="5">
        <f t="shared" si="42"/>
        <v>483867.78266395588</v>
      </c>
      <c r="M62" s="5">
        <f t="shared" si="32"/>
        <v>4339978.4847831856</v>
      </c>
      <c r="N62" s="33">
        <f t="shared" si="43"/>
        <v>44.600462493516176</v>
      </c>
      <c r="O62" s="4"/>
      <c r="Q62" s="27" t="s">
        <v>50</v>
      </c>
      <c r="R62" s="29">
        <f t="shared" si="33"/>
        <v>97307.925571716056</v>
      </c>
      <c r="S62" s="29">
        <f t="shared" si="34"/>
        <v>483867.78266395588</v>
      </c>
      <c r="T62" s="35">
        <f t="shared" si="35"/>
        <v>44.600462493516176</v>
      </c>
      <c r="U62" s="42">
        <v>0.94800928093814252</v>
      </c>
      <c r="V62" s="43">
        <f t="shared" si="48"/>
        <v>5.1990719061857482E-2</v>
      </c>
      <c r="W62" s="29">
        <f t="shared" si="44"/>
        <v>458711.14871239022</v>
      </c>
      <c r="X62" s="29">
        <f t="shared" si="36"/>
        <v>3552910.1500337636</v>
      </c>
      <c r="Y62" s="35">
        <f t="shared" si="45"/>
        <v>36.512032593021054</v>
      </c>
      <c r="Z62" s="36">
        <f t="shared" si="46"/>
        <v>8.0884299004951217</v>
      </c>
    </row>
    <row r="63" spans="1:26" s="2" customFormat="1" ht="13.2">
      <c r="A63" s="2">
        <v>10</v>
      </c>
      <c r="B63" s="1" t="s">
        <v>51</v>
      </c>
      <c r="C63" s="1">
        <v>5</v>
      </c>
      <c r="D63" s="51">
        <f t="shared" si="37"/>
        <v>117212</v>
      </c>
      <c r="E63" s="51">
        <f t="shared" si="37"/>
        <v>345</v>
      </c>
      <c r="F63" s="3">
        <f t="shared" si="38"/>
        <v>2.9433846363853531E-3</v>
      </c>
      <c r="G63" s="2">
        <v>0.5</v>
      </c>
      <c r="H63" s="3">
        <f t="shared" si="39"/>
        <v>1.4609420323609247E-2</v>
      </c>
      <c r="I63" s="3">
        <f t="shared" si="40"/>
        <v>0.98539057967639077</v>
      </c>
      <c r="J63" s="5">
        <f t="shared" si="47"/>
        <v>96239.187493866295</v>
      </c>
      <c r="K63" s="5">
        <f t="shared" si="41"/>
        <v>1405.9987417005311</v>
      </c>
      <c r="L63" s="5">
        <f t="shared" si="42"/>
        <v>477680.94061508012</v>
      </c>
      <c r="M63" s="5">
        <f t="shared" si="32"/>
        <v>3856110.7021192298</v>
      </c>
      <c r="N63" s="33">
        <f t="shared" si="43"/>
        <v>40.067988960993617</v>
      </c>
      <c r="O63" s="4"/>
      <c r="Q63" s="27" t="s">
        <v>52</v>
      </c>
      <c r="R63" s="29">
        <f t="shared" si="33"/>
        <v>96239.187493866295</v>
      </c>
      <c r="S63" s="29">
        <f t="shared" si="34"/>
        <v>477680.94061508012</v>
      </c>
      <c r="T63" s="35">
        <f t="shared" si="35"/>
        <v>40.067988960993617</v>
      </c>
      <c r="U63" s="42">
        <v>0.94216194080535964</v>
      </c>
      <c r="V63" s="43">
        <f t="shared" si="48"/>
        <v>5.7838059194640357E-2</v>
      </c>
      <c r="W63" s="29">
        <f t="shared" si="44"/>
        <v>450052.80209563364</v>
      </c>
      <c r="X63" s="29">
        <f t="shared" si="36"/>
        <v>3094199.0013213735</v>
      </c>
      <c r="Y63" s="35">
        <f t="shared" si="45"/>
        <v>32.15113387692076</v>
      </c>
      <c r="Z63" s="36">
        <f t="shared" si="46"/>
        <v>7.9168550840728571</v>
      </c>
    </row>
    <row r="64" spans="1:26" s="2" customFormat="1" ht="13.2">
      <c r="A64" s="2">
        <v>11</v>
      </c>
      <c r="B64" s="1" t="s">
        <v>53</v>
      </c>
      <c r="C64" s="1">
        <v>5</v>
      </c>
      <c r="D64" s="51">
        <f t="shared" si="37"/>
        <v>129188</v>
      </c>
      <c r="E64" s="51">
        <f t="shared" si="37"/>
        <v>567</v>
      </c>
      <c r="F64" s="3">
        <f t="shared" si="38"/>
        <v>4.3889525342911103E-3</v>
      </c>
      <c r="G64" s="2">
        <v>0.5</v>
      </c>
      <c r="H64" s="3">
        <f t="shared" si="39"/>
        <v>2.1706589691858302E-2</v>
      </c>
      <c r="I64" s="3">
        <f t="shared" si="40"/>
        <v>0.97829341030814165</v>
      </c>
      <c r="J64" s="5">
        <f t="shared" si="47"/>
        <v>94833.188752165763</v>
      </c>
      <c r="K64" s="5">
        <f t="shared" si="41"/>
        <v>2058.5051174138139</v>
      </c>
      <c r="L64" s="5">
        <f t="shared" si="42"/>
        <v>469019.68096729426</v>
      </c>
      <c r="M64" s="5">
        <f t="shared" si="32"/>
        <v>3378429.7615041495</v>
      </c>
      <c r="N64" s="33">
        <f t="shared" si="43"/>
        <v>35.624972712171868</v>
      </c>
      <c r="O64" s="4"/>
      <c r="Q64" s="27" t="s">
        <v>54</v>
      </c>
      <c r="R64" s="29">
        <f t="shared" si="33"/>
        <v>94833.188752165763</v>
      </c>
      <c r="S64" s="29">
        <f t="shared" si="34"/>
        <v>469019.68096729426</v>
      </c>
      <c r="T64" s="35">
        <f t="shared" si="35"/>
        <v>35.624972712171868</v>
      </c>
      <c r="U64" s="42">
        <v>0.92489605986448908</v>
      </c>
      <c r="V64" s="43">
        <f t="shared" si="48"/>
        <v>7.5103940135510916E-2</v>
      </c>
      <c r="W64" s="29">
        <f t="shared" si="44"/>
        <v>433794.45492555015</v>
      </c>
      <c r="X64" s="29">
        <f t="shared" si="36"/>
        <v>2644146.19922574</v>
      </c>
      <c r="Y64" s="35">
        <f t="shared" si="45"/>
        <v>27.88207624374915</v>
      </c>
      <c r="Z64" s="36">
        <f t="shared" si="46"/>
        <v>7.7428964684227175</v>
      </c>
    </row>
    <row r="65" spans="1:26" s="2" customFormat="1" ht="13.2">
      <c r="A65" s="2">
        <v>12</v>
      </c>
      <c r="B65" s="1" t="s">
        <v>55</v>
      </c>
      <c r="C65" s="1">
        <v>5</v>
      </c>
      <c r="D65" s="51">
        <f t="shared" si="37"/>
        <v>132066</v>
      </c>
      <c r="E65" s="51">
        <f t="shared" si="37"/>
        <v>789</v>
      </c>
      <c r="F65" s="3">
        <f t="shared" si="38"/>
        <v>5.9742855844804868E-3</v>
      </c>
      <c r="G65" s="2">
        <v>0.5</v>
      </c>
      <c r="H65" s="3">
        <f t="shared" si="39"/>
        <v>2.9431842343804207E-2</v>
      </c>
      <c r="I65" s="3">
        <f t="shared" si="40"/>
        <v>0.97056815765619575</v>
      </c>
      <c r="J65" s="5">
        <f t="shared" si="47"/>
        <v>92774.683634751942</v>
      </c>
      <c r="K65" s="5">
        <f t="shared" si="41"/>
        <v>2730.5298622343316</v>
      </c>
      <c r="L65" s="5">
        <f t="shared" si="42"/>
        <v>457047.09351817385</v>
      </c>
      <c r="M65" s="5">
        <f t="shared" si="32"/>
        <v>2909410.0805368554</v>
      </c>
      <c r="N65" s="33">
        <f t="shared" si="43"/>
        <v>31.359956903663704</v>
      </c>
      <c r="O65" s="4"/>
      <c r="Q65" s="27" t="s">
        <v>56</v>
      </c>
      <c r="R65" s="29">
        <f t="shared" si="33"/>
        <v>92774.683634751942</v>
      </c>
      <c r="S65" s="29">
        <f t="shared" si="34"/>
        <v>457047.09351817385</v>
      </c>
      <c r="T65" s="35">
        <f t="shared" si="35"/>
        <v>31.359956903663704</v>
      </c>
      <c r="U65" s="42">
        <v>0.89970667843387275</v>
      </c>
      <c r="V65" s="43">
        <f t="shared" si="48"/>
        <v>0.10029332156612725</v>
      </c>
      <c r="W65" s="29">
        <f t="shared" si="44"/>
        <v>411208.32239709178</v>
      </c>
      <c r="X65" s="29">
        <f t="shared" si="36"/>
        <v>2210351.7443001899</v>
      </c>
      <c r="Y65" s="35">
        <f t="shared" si="45"/>
        <v>23.824945100348764</v>
      </c>
      <c r="Z65" s="36">
        <f t="shared" si="46"/>
        <v>7.5350118033149407</v>
      </c>
    </row>
    <row r="66" spans="1:26" s="2" customFormat="1" ht="13.2">
      <c r="A66" s="2">
        <v>13</v>
      </c>
      <c r="B66" s="1" t="s">
        <v>57</v>
      </c>
      <c r="C66" s="1">
        <v>5</v>
      </c>
      <c r="D66" s="51">
        <f t="shared" si="37"/>
        <v>122103</v>
      </c>
      <c r="E66" s="51">
        <f t="shared" si="37"/>
        <v>960</v>
      </c>
      <c r="F66" s="3">
        <f t="shared" si="38"/>
        <v>7.8622146875998132E-3</v>
      </c>
      <c r="G66" s="2">
        <v>0.5</v>
      </c>
      <c r="H66" s="3">
        <f t="shared" si="39"/>
        <v>3.8553287872581388E-2</v>
      </c>
      <c r="I66" s="3">
        <f t="shared" si="40"/>
        <v>0.96144671212741861</v>
      </c>
      <c r="J66" s="5">
        <f t="shared" si="47"/>
        <v>90044.153772517602</v>
      </c>
      <c r="K66" s="5">
        <f t="shared" si="41"/>
        <v>3471.4981816348563</v>
      </c>
      <c r="L66" s="5">
        <f t="shared" si="42"/>
        <v>441542.02340850083</v>
      </c>
      <c r="M66" s="5">
        <f t="shared" si="32"/>
        <v>2452362.9870186816</v>
      </c>
      <c r="N66" s="33">
        <f t="shared" si="43"/>
        <v>27.235116154394554</v>
      </c>
      <c r="O66" s="4"/>
      <c r="Q66" s="27" t="s">
        <v>58</v>
      </c>
      <c r="R66" s="29">
        <f t="shared" si="33"/>
        <v>90044.153772517602</v>
      </c>
      <c r="S66" s="29">
        <f t="shared" si="34"/>
        <v>441542.02340850083</v>
      </c>
      <c r="T66" s="35">
        <f t="shared" si="35"/>
        <v>27.235116154394554</v>
      </c>
      <c r="U66" s="42">
        <v>0.86438699185239576</v>
      </c>
      <c r="V66" s="43">
        <f t="shared" si="48"/>
        <v>0.13561300814760424</v>
      </c>
      <c r="W66" s="29">
        <f t="shared" si="44"/>
        <v>381663.18139049417</v>
      </c>
      <c r="X66" s="29">
        <f t="shared" si="36"/>
        <v>1799143.4219030982</v>
      </c>
      <c r="Y66" s="35">
        <f t="shared" si="45"/>
        <v>19.980679994487495</v>
      </c>
      <c r="Z66" s="36">
        <f t="shared" si="46"/>
        <v>7.2544361599070584</v>
      </c>
    </row>
    <row r="67" spans="1:26" s="2" customFormat="1" ht="13.2">
      <c r="A67" s="2">
        <v>14</v>
      </c>
      <c r="B67" s="1" t="s">
        <v>59</v>
      </c>
      <c r="C67" s="1">
        <v>5</v>
      </c>
      <c r="D67" s="51">
        <f t="shared" si="37"/>
        <v>96837</v>
      </c>
      <c r="E67" s="51">
        <f t="shared" si="37"/>
        <v>1091</v>
      </c>
      <c r="F67" s="3">
        <f t="shared" si="38"/>
        <v>1.126635480239991E-2</v>
      </c>
      <c r="G67" s="2">
        <v>0.5</v>
      </c>
      <c r="H67" s="3">
        <f t="shared" si="39"/>
        <v>5.4788604372040237E-2</v>
      </c>
      <c r="I67" s="3">
        <f t="shared" si="40"/>
        <v>0.94521139562795975</v>
      </c>
      <c r="J67" s="5">
        <f t="shared" si="47"/>
        <v>86572.655590882743</v>
      </c>
      <c r="K67" s="5">
        <f t="shared" si="41"/>
        <v>4743.1949766057714</v>
      </c>
      <c r="L67" s="5">
        <f t="shared" si="42"/>
        <v>421005.29051289929</v>
      </c>
      <c r="M67" s="5">
        <f t="shared" si="32"/>
        <v>2010820.9636101807</v>
      </c>
      <c r="N67" s="33">
        <f t="shared" si="43"/>
        <v>23.226975652828962</v>
      </c>
      <c r="O67" s="4"/>
      <c r="Q67" s="27" t="s">
        <v>60</v>
      </c>
      <c r="R67" s="29">
        <f t="shared" si="33"/>
        <v>86572.655590882743</v>
      </c>
      <c r="S67" s="29">
        <f t="shared" si="34"/>
        <v>421005.29051289929</v>
      </c>
      <c r="T67" s="35">
        <f t="shared" si="35"/>
        <v>23.226975652828962</v>
      </c>
      <c r="U67" s="42">
        <v>0.82345390469096191</v>
      </c>
      <c r="V67" s="43">
        <f t="shared" si="48"/>
        <v>0.17654609530903809</v>
      </c>
      <c r="W67" s="29">
        <f t="shared" si="44"/>
        <v>346678.45036839967</v>
      </c>
      <c r="X67" s="29">
        <f t="shared" si="36"/>
        <v>1417480.2405126041</v>
      </c>
      <c r="Y67" s="35">
        <f t="shared" si="45"/>
        <v>16.373302064467151</v>
      </c>
      <c r="Z67" s="36">
        <f t="shared" si="46"/>
        <v>6.8536735883618114</v>
      </c>
    </row>
    <row r="68" spans="1:26" s="2" customFormat="1" ht="13.2">
      <c r="A68" s="2">
        <v>15</v>
      </c>
      <c r="B68" s="1" t="s">
        <v>61</v>
      </c>
      <c r="C68" s="1">
        <v>5</v>
      </c>
      <c r="D68" s="51">
        <f t="shared" si="37"/>
        <v>74696</v>
      </c>
      <c r="E68" s="51">
        <f t="shared" si="37"/>
        <v>1268</v>
      </c>
      <c r="F68" s="3">
        <f t="shared" si="38"/>
        <v>1.6975473920959622E-2</v>
      </c>
      <c r="G68" s="2">
        <v>0.5</v>
      </c>
      <c r="H68" s="3">
        <f t="shared" si="39"/>
        <v>8.142192998227725E-2</v>
      </c>
      <c r="I68" s="3">
        <f t="shared" si="40"/>
        <v>0.91857807001772274</v>
      </c>
      <c r="J68" s="5">
        <f t="shared" si="47"/>
        <v>81829.460614276977</v>
      </c>
      <c r="K68" s="5">
        <f t="shared" si="41"/>
        <v>6662.7126126231742</v>
      </c>
      <c r="L68" s="5">
        <f t="shared" si="42"/>
        <v>392490.52153982694</v>
      </c>
      <c r="M68" s="5">
        <f t="shared" si="32"/>
        <v>1589815.6730972815</v>
      </c>
      <c r="N68" s="33">
        <f t="shared" si="43"/>
        <v>19.428402205793137</v>
      </c>
      <c r="O68" s="4"/>
      <c r="Q68" s="27" t="s">
        <v>62</v>
      </c>
      <c r="R68" s="29">
        <f t="shared" si="33"/>
        <v>81829.460614276977</v>
      </c>
      <c r="S68" s="29">
        <f t="shared" si="34"/>
        <v>392490.52153982694</v>
      </c>
      <c r="T68" s="35">
        <f t="shared" si="35"/>
        <v>19.428402205793137</v>
      </c>
      <c r="U68" s="42">
        <v>0.7557222850963411</v>
      </c>
      <c r="V68" s="43">
        <f t="shared" si="48"/>
        <v>0.2442777149036589</v>
      </c>
      <c r="W68" s="29">
        <f t="shared" si="44"/>
        <v>296613.83381673269</v>
      </c>
      <c r="X68" s="29">
        <f t="shared" si="36"/>
        <v>1070801.7901442044</v>
      </c>
      <c r="Y68" s="35">
        <f t="shared" si="45"/>
        <v>13.085773535666922</v>
      </c>
      <c r="Z68" s="36">
        <f t="shared" si="46"/>
        <v>6.3426286701262153</v>
      </c>
    </row>
    <row r="69" spans="1:26" s="2" customFormat="1" ht="13.2">
      <c r="A69" s="2">
        <v>16</v>
      </c>
      <c r="B69" s="1" t="s">
        <v>63</v>
      </c>
      <c r="C69" s="1">
        <v>5</v>
      </c>
      <c r="D69" s="51">
        <f t="shared" si="37"/>
        <v>52574</v>
      </c>
      <c r="E69" s="51">
        <f t="shared" si="37"/>
        <v>1429</v>
      </c>
      <c r="F69" s="3">
        <f t="shared" si="38"/>
        <v>2.7180735724883023E-2</v>
      </c>
      <c r="G69" s="2">
        <v>0.5</v>
      </c>
      <c r="H69" s="3">
        <f t="shared" si="39"/>
        <v>0.12725637395029074</v>
      </c>
      <c r="I69" s="3">
        <f t="shared" si="40"/>
        <v>0.87274362604970923</v>
      </c>
      <c r="J69" s="5">
        <f t="shared" si="47"/>
        <v>75166.748001653803</v>
      </c>
      <c r="K69" s="5">
        <f t="shared" si="41"/>
        <v>9565.4477923257255</v>
      </c>
      <c r="L69" s="5">
        <f t="shared" si="42"/>
        <v>351920.12052745471</v>
      </c>
      <c r="M69" s="5">
        <f t="shared" si="32"/>
        <v>1197325.1515574546</v>
      </c>
      <c r="N69" s="33">
        <f t="shared" si="43"/>
        <v>15.928920478655154</v>
      </c>
      <c r="O69" s="4"/>
      <c r="Q69" s="27" t="s">
        <v>64</v>
      </c>
      <c r="R69" s="29">
        <f t="shared" si="33"/>
        <v>75166.748001653803</v>
      </c>
      <c r="S69" s="29">
        <f t="shared" si="34"/>
        <v>351920.12052745471</v>
      </c>
      <c r="T69" s="35">
        <f t="shared" si="35"/>
        <v>15.928920478655154</v>
      </c>
      <c r="U69" s="42">
        <v>0.69850988448397933</v>
      </c>
      <c r="V69" s="43">
        <f t="shared" si="48"/>
        <v>0.30149011551602067</v>
      </c>
      <c r="W69" s="29">
        <f t="shared" si="44"/>
        <v>245819.68273722046</v>
      </c>
      <c r="X69" s="29">
        <f t="shared" si="36"/>
        <v>774187.95632747177</v>
      </c>
      <c r="Y69" s="35">
        <f t="shared" si="45"/>
        <v>10.29960689945557</v>
      </c>
      <c r="Z69" s="36">
        <f t="shared" si="46"/>
        <v>5.6293135791995841</v>
      </c>
    </row>
    <row r="70" spans="1:26" s="2" customFormat="1" ht="13.2">
      <c r="A70" s="2">
        <v>17</v>
      </c>
      <c r="B70" s="1" t="s">
        <v>65</v>
      </c>
      <c r="C70" s="1">
        <v>5</v>
      </c>
      <c r="D70" s="51">
        <f t="shared" si="37"/>
        <v>34546</v>
      </c>
      <c r="E70" s="51">
        <f t="shared" si="37"/>
        <v>1470</v>
      </c>
      <c r="F70" s="3">
        <f t="shared" si="38"/>
        <v>4.2551959705899381E-2</v>
      </c>
      <c r="G70" s="2">
        <v>0.5</v>
      </c>
      <c r="H70" s="3">
        <f t="shared" si="39"/>
        <v>0.19230266084089898</v>
      </c>
      <c r="I70" s="3">
        <f t="shared" si="40"/>
        <v>0.80769733915910102</v>
      </c>
      <c r="J70" s="5">
        <f t="shared" si="47"/>
        <v>65601.300209328081</v>
      </c>
      <c r="K70" s="5">
        <f t="shared" si="41"/>
        <v>12615.304584876412</v>
      </c>
      <c r="L70" s="5">
        <f t="shared" si="42"/>
        <v>296468.23958444939</v>
      </c>
      <c r="M70" s="5">
        <f t="shared" si="32"/>
        <v>845405.03102999995</v>
      </c>
      <c r="N70" s="33">
        <f t="shared" si="43"/>
        <v>12.887016390412775</v>
      </c>
      <c r="O70" s="4"/>
      <c r="Q70" s="27" t="s">
        <v>66</v>
      </c>
      <c r="R70" s="29">
        <f t="shared" si="33"/>
        <v>65601.300209328081</v>
      </c>
      <c r="S70" s="29">
        <f t="shared" si="34"/>
        <v>296468.23958444939</v>
      </c>
      <c r="T70" s="35">
        <f t="shared" si="35"/>
        <v>12.887016390412775</v>
      </c>
      <c r="U70" s="42">
        <v>0.67065690345363116</v>
      </c>
      <c r="V70" s="43">
        <f t="shared" si="48"/>
        <v>0.32934309654636884</v>
      </c>
      <c r="W70" s="29">
        <f t="shared" si="44"/>
        <v>198828.47153205605</v>
      </c>
      <c r="X70" s="29">
        <f t="shared" si="36"/>
        <v>528368.27359025134</v>
      </c>
      <c r="Y70" s="35">
        <f t="shared" si="45"/>
        <v>8.0542347774247443</v>
      </c>
      <c r="Z70" s="36">
        <f t="shared" si="46"/>
        <v>4.8327816129880308</v>
      </c>
    </row>
    <row r="71" spans="1:26" s="2" customFormat="1" ht="13.2">
      <c r="A71" s="2">
        <v>18</v>
      </c>
      <c r="B71" s="1" t="s">
        <v>67</v>
      </c>
      <c r="C71" s="1">
        <v>5</v>
      </c>
      <c r="D71" s="51">
        <f t="shared" ref="D71:E72" si="49">D21+D46</f>
        <v>18237</v>
      </c>
      <c r="E71" s="51">
        <f t="shared" si="49"/>
        <v>1257</v>
      </c>
      <c r="F71" s="3">
        <f t="shared" si="38"/>
        <v>6.8925810166145754E-2</v>
      </c>
      <c r="G71" s="2">
        <v>0.5</v>
      </c>
      <c r="H71" s="3">
        <f t="shared" si="39"/>
        <v>0.29397319862485094</v>
      </c>
      <c r="I71" s="3">
        <f t="shared" si="40"/>
        <v>0.70602680137514906</v>
      </c>
      <c r="J71" s="5">
        <f t="shared" si="47"/>
        <v>52985.995624451665</v>
      </c>
      <c r="K71" s="5">
        <f t="shared" si="41"/>
        <v>15576.462616042412</v>
      </c>
      <c r="L71" s="5">
        <f t="shared" si="42"/>
        <v>225988.8215821523</v>
      </c>
      <c r="M71" s="5">
        <f>L71+M72</f>
        <v>548936.79144555063</v>
      </c>
      <c r="N71" s="33">
        <f t="shared" si="43"/>
        <v>10.360035420231501</v>
      </c>
      <c r="O71" s="4"/>
      <c r="Q71" s="27" t="s">
        <v>68</v>
      </c>
      <c r="R71" s="29">
        <f t="shared" si="33"/>
        <v>52985.995624451665</v>
      </c>
      <c r="S71" s="29">
        <f t="shared" si="34"/>
        <v>225988.8215821523</v>
      </c>
      <c r="T71" s="35">
        <f t="shared" si="35"/>
        <v>10.360035420231501</v>
      </c>
      <c r="U71" s="42">
        <v>0.63527807449444496</v>
      </c>
      <c r="V71" s="43">
        <f t="shared" si="48"/>
        <v>0.36472192550555504</v>
      </c>
      <c r="W71" s="29">
        <f t="shared" si="44"/>
        <v>143565.74343197839</v>
      </c>
      <c r="X71" s="29">
        <f>X72+W71</f>
        <v>329539.80205819529</v>
      </c>
      <c r="Y71" s="35">
        <f t="shared" si="45"/>
        <v>6.2193754816625777</v>
      </c>
      <c r="Z71" s="36">
        <f t="shared" si="46"/>
        <v>4.1406599385689233</v>
      </c>
    </row>
    <row r="72" spans="1:26" s="2" customFormat="1" ht="13.2">
      <c r="A72" s="12">
        <v>19</v>
      </c>
      <c r="B72" s="13" t="s">
        <v>69</v>
      </c>
      <c r="C72" s="12"/>
      <c r="D72" s="52">
        <f t="shared" si="49"/>
        <v>13329</v>
      </c>
      <c r="E72" s="52">
        <f t="shared" si="49"/>
        <v>1544</v>
      </c>
      <c r="F72" s="17">
        <f t="shared" si="38"/>
        <v>0.11583764723535149</v>
      </c>
      <c r="G72" s="12"/>
      <c r="H72" s="17">
        <v>1</v>
      </c>
      <c r="I72" s="17">
        <f t="shared" si="40"/>
        <v>0</v>
      </c>
      <c r="J72" s="21">
        <f t="shared" si="47"/>
        <v>37409.533008409257</v>
      </c>
      <c r="K72" s="21">
        <f t="shared" si="41"/>
        <v>37409.533008409257</v>
      </c>
      <c r="L72" s="21">
        <f>K72/F72</f>
        <v>322947.96986339829</v>
      </c>
      <c r="M72" s="21">
        <f>L72</f>
        <v>322947.96986339829</v>
      </c>
      <c r="N72" s="34">
        <f t="shared" si="43"/>
        <v>8.6327720207253886</v>
      </c>
      <c r="O72" s="4"/>
      <c r="Q72" s="30" t="s">
        <v>69</v>
      </c>
      <c r="R72" s="31">
        <f t="shared" si="33"/>
        <v>37409.533008409257</v>
      </c>
      <c r="S72" s="31">
        <f t="shared" si="34"/>
        <v>322947.96986339829</v>
      </c>
      <c r="T72" s="38">
        <f t="shared" si="35"/>
        <v>8.6327720207253886</v>
      </c>
      <c r="U72" s="44">
        <v>0.57586384179742911</v>
      </c>
      <c r="V72" s="45">
        <f t="shared" si="48"/>
        <v>0.42413615820257089</v>
      </c>
      <c r="W72" s="31">
        <f t="shared" si="44"/>
        <v>185974.05862621689</v>
      </c>
      <c r="X72" s="31">
        <f>W72</f>
        <v>185974.05862621689</v>
      </c>
      <c r="Y72" s="38">
        <f t="shared" si="45"/>
        <v>4.9713012612162775</v>
      </c>
      <c r="Z72" s="37">
        <f t="shared" si="46"/>
        <v>3.6614707595091112</v>
      </c>
    </row>
    <row r="73" spans="1:26" s="2" customFormat="1" ht="13.2">
      <c r="B73" s="2" t="s">
        <v>70</v>
      </c>
      <c r="D73" s="25">
        <f>SUM(D54:D72)</f>
        <v>1540065</v>
      </c>
      <c r="E73" s="25">
        <f>SUM(E54:E72)</f>
        <v>11483</v>
      </c>
    </row>
    <row r="77" spans="1:26">
      <c r="C77" t="s">
        <v>81</v>
      </c>
      <c r="D77" t="s">
        <v>82</v>
      </c>
      <c r="E77" t="s">
        <v>83</v>
      </c>
      <c r="F77" t="s">
        <v>19</v>
      </c>
      <c r="G77" t="s">
        <v>20</v>
      </c>
    </row>
    <row r="78" spans="1:26">
      <c r="C78" t="s">
        <v>84</v>
      </c>
      <c r="D78">
        <v>0</v>
      </c>
      <c r="E78" s="49">
        <f>$N$4</f>
        <v>74.355844836866495</v>
      </c>
      <c r="F78" s="49">
        <f>$Y$4</f>
        <v>67.202158509546038</v>
      </c>
      <c r="G78" s="49">
        <f>E78-F78</f>
        <v>7.1536863273204574</v>
      </c>
    </row>
    <row r="79" spans="1:26">
      <c r="C79" t="s">
        <v>85</v>
      </c>
      <c r="D79">
        <v>0</v>
      </c>
      <c r="E79" s="49">
        <f>$N$29</f>
        <v>81.833826878417653</v>
      </c>
      <c r="F79" s="49">
        <f>$Y$29</f>
        <v>71.916163693129107</v>
      </c>
      <c r="G79" s="49">
        <f t="shared" ref="G79:G80" si="50">E79-F79</f>
        <v>9.9176631852885464</v>
      </c>
    </row>
    <row r="80" spans="1:26">
      <c r="C80" t="s">
        <v>86</v>
      </c>
      <c r="D80">
        <v>0</v>
      </c>
      <c r="E80" s="49">
        <f>$N$54</f>
        <v>78.023550677507458</v>
      </c>
      <c r="F80" s="49">
        <f>$Y$54</f>
        <v>68.788645181544453</v>
      </c>
      <c r="G80" s="49">
        <f t="shared" si="50"/>
        <v>9.2349054959630053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2026-01-22T15:38:10Z</dcterms:modified>
  <cp:category/>
  <cp:contentStatus/>
</cp:coreProperties>
</file>