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เกิดตาย\New folder\"/>
    </mc:Choice>
  </mc:AlternateContent>
  <xr:revisionPtr revIDLastSave="0" documentId="13_ncr:1_{C5A1B935-8D98-4FFD-8012-FC06E945EFD3}" xr6:coauthVersionLast="47" xr6:coauthVersionMax="47" xr10:uidLastSave="{00000000-0000-0000-0000-000000000000}"/>
  <bookViews>
    <workbookView xWindow="-108" yWindow="-108" windowWidth="23256" windowHeight="12456" firstSheet="1" activeTab="12" xr2:uid="{00000000-000D-0000-FFFF-FFFF00000000}"/>
  </bookViews>
  <sheets>
    <sheet name="2556" sheetId="1" r:id="rId1"/>
    <sheet name="2557" sheetId="5" r:id="rId2"/>
    <sheet name="2558" sheetId="6" r:id="rId3"/>
    <sheet name="2559" sheetId="7" r:id="rId4"/>
    <sheet name="2560" sheetId="8" r:id="rId5"/>
    <sheet name="2561" sheetId="9" r:id="rId6"/>
    <sheet name="2562" sheetId="10" r:id="rId7"/>
    <sheet name="2563" sheetId="11" r:id="rId8"/>
    <sheet name="2564" sheetId="12" r:id="rId9"/>
    <sheet name="2565" sheetId="13" r:id="rId10"/>
    <sheet name="2566" sheetId="14" r:id="rId11"/>
    <sheet name="2567" sheetId="15" r:id="rId12"/>
    <sheet name="2568" sheetId="16" r:id="rId13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V72" i="16" l="1"/>
  <c r="I72" i="16"/>
  <c r="V71" i="16"/>
  <c r="F71" i="16"/>
  <c r="H71" i="16" s="1"/>
  <c r="I71" i="16" s="1"/>
  <c r="V70" i="16"/>
  <c r="F70" i="16"/>
  <c r="H70" i="16" s="1"/>
  <c r="I70" i="16" s="1"/>
  <c r="V69" i="16"/>
  <c r="F69" i="16"/>
  <c r="H69" i="16" s="1"/>
  <c r="I69" i="16" s="1"/>
  <c r="V68" i="16"/>
  <c r="V67" i="16"/>
  <c r="F67" i="16"/>
  <c r="H67" i="16" s="1"/>
  <c r="I67" i="16" s="1"/>
  <c r="V66" i="16"/>
  <c r="F66" i="16"/>
  <c r="H66" i="16" s="1"/>
  <c r="I66" i="16" s="1"/>
  <c r="V65" i="16"/>
  <c r="F65" i="16"/>
  <c r="H65" i="16" s="1"/>
  <c r="I65" i="16" s="1"/>
  <c r="V64" i="16"/>
  <c r="V63" i="16"/>
  <c r="F63" i="16"/>
  <c r="H63" i="16" s="1"/>
  <c r="I63" i="16" s="1"/>
  <c r="V62" i="16"/>
  <c r="V61" i="16"/>
  <c r="V60" i="16"/>
  <c r="F60" i="16"/>
  <c r="H60" i="16" s="1"/>
  <c r="I60" i="16" s="1"/>
  <c r="V59" i="16"/>
  <c r="V58" i="16"/>
  <c r="V57" i="16"/>
  <c r="V56" i="16"/>
  <c r="F56" i="16"/>
  <c r="H56" i="16" s="1"/>
  <c r="I56" i="16" s="1"/>
  <c r="V55" i="16"/>
  <c r="V54" i="16"/>
  <c r="R54" i="16"/>
  <c r="E48" i="16"/>
  <c r="D48" i="16"/>
  <c r="V47" i="16"/>
  <c r="I47" i="16"/>
  <c r="F47" i="16"/>
  <c r="V46" i="16"/>
  <c r="F46" i="16"/>
  <c r="H46" i="16" s="1"/>
  <c r="I46" i="16" s="1"/>
  <c r="V45" i="16"/>
  <c r="F45" i="16"/>
  <c r="H45" i="16" s="1"/>
  <c r="I45" i="16" s="1"/>
  <c r="V44" i="16"/>
  <c r="F44" i="16"/>
  <c r="H44" i="16" s="1"/>
  <c r="I44" i="16" s="1"/>
  <c r="V43" i="16"/>
  <c r="F43" i="16"/>
  <c r="H43" i="16" s="1"/>
  <c r="I43" i="16" s="1"/>
  <c r="V42" i="16"/>
  <c r="F42" i="16"/>
  <c r="H42" i="16" s="1"/>
  <c r="I42" i="16" s="1"/>
  <c r="V41" i="16"/>
  <c r="F41" i="16"/>
  <c r="H41" i="16" s="1"/>
  <c r="I41" i="16" s="1"/>
  <c r="V40" i="16"/>
  <c r="F40" i="16"/>
  <c r="H40" i="16" s="1"/>
  <c r="I40" i="16" s="1"/>
  <c r="V39" i="16"/>
  <c r="F39" i="16"/>
  <c r="H39" i="16" s="1"/>
  <c r="I39" i="16" s="1"/>
  <c r="V38" i="16"/>
  <c r="F38" i="16"/>
  <c r="H38" i="16" s="1"/>
  <c r="I38" i="16" s="1"/>
  <c r="V37" i="16"/>
  <c r="F37" i="16"/>
  <c r="H37" i="16" s="1"/>
  <c r="I37" i="16" s="1"/>
  <c r="V36" i="16"/>
  <c r="F36" i="16"/>
  <c r="H36" i="16" s="1"/>
  <c r="I36" i="16" s="1"/>
  <c r="V35" i="16"/>
  <c r="F35" i="16"/>
  <c r="H35" i="16" s="1"/>
  <c r="I35" i="16" s="1"/>
  <c r="V34" i="16"/>
  <c r="F34" i="16"/>
  <c r="H34" i="16" s="1"/>
  <c r="I34" i="16" s="1"/>
  <c r="V33" i="16"/>
  <c r="F33" i="16"/>
  <c r="H33" i="16" s="1"/>
  <c r="I33" i="16" s="1"/>
  <c r="V32" i="16"/>
  <c r="F32" i="16"/>
  <c r="H32" i="16" s="1"/>
  <c r="I32" i="16" s="1"/>
  <c r="V31" i="16"/>
  <c r="F31" i="16"/>
  <c r="H31" i="16" s="1"/>
  <c r="I31" i="16" s="1"/>
  <c r="V30" i="16"/>
  <c r="F30" i="16"/>
  <c r="H30" i="16" s="1"/>
  <c r="I30" i="16" s="1"/>
  <c r="V29" i="16"/>
  <c r="R29" i="16"/>
  <c r="F29" i="16"/>
  <c r="H29" i="16" s="1"/>
  <c r="E23" i="16"/>
  <c r="D23" i="16"/>
  <c r="V22" i="16"/>
  <c r="I22" i="16"/>
  <c r="F22" i="16"/>
  <c r="V21" i="16"/>
  <c r="F21" i="16"/>
  <c r="H21" i="16" s="1"/>
  <c r="I21" i="16" s="1"/>
  <c r="V20" i="16"/>
  <c r="F20" i="16"/>
  <c r="H20" i="16" s="1"/>
  <c r="I20" i="16" s="1"/>
  <c r="V19" i="16"/>
  <c r="F19" i="16"/>
  <c r="H19" i="16" s="1"/>
  <c r="I19" i="16" s="1"/>
  <c r="V18" i="16"/>
  <c r="F18" i="16"/>
  <c r="H18" i="16" s="1"/>
  <c r="I18" i="16" s="1"/>
  <c r="V17" i="16"/>
  <c r="F17" i="16"/>
  <c r="H17" i="16" s="1"/>
  <c r="I17" i="16" s="1"/>
  <c r="V16" i="16"/>
  <c r="F16" i="16"/>
  <c r="H16" i="16" s="1"/>
  <c r="I16" i="16" s="1"/>
  <c r="V15" i="16"/>
  <c r="F15" i="16"/>
  <c r="H15" i="16" s="1"/>
  <c r="I15" i="16" s="1"/>
  <c r="V14" i="16"/>
  <c r="F14" i="16"/>
  <c r="H14" i="16" s="1"/>
  <c r="I14" i="16" s="1"/>
  <c r="V13" i="16"/>
  <c r="F13" i="16"/>
  <c r="H13" i="16" s="1"/>
  <c r="I13" i="16" s="1"/>
  <c r="V12" i="16"/>
  <c r="F12" i="16"/>
  <c r="H12" i="16" s="1"/>
  <c r="I12" i="16" s="1"/>
  <c r="V11" i="16"/>
  <c r="F11" i="16"/>
  <c r="H11" i="16" s="1"/>
  <c r="I11" i="16" s="1"/>
  <c r="V10" i="16"/>
  <c r="F10" i="16"/>
  <c r="H10" i="16" s="1"/>
  <c r="I10" i="16" s="1"/>
  <c r="V9" i="16"/>
  <c r="F9" i="16"/>
  <c r="H9" i="16" s="1"/>
  <c r="I9" i="16" s="1"/>
  <c r="V8" i="16"/>
  <c r="F8" i="16"/>
  <c r="H8" i="16" s="1"/>
  <c r="I8" i="16" s="1"/>
  <c r="V7" i="16"/>
  <c r="F7" i="16"/>
  <c r="H7" i="16" s="1"/>
  <c r="I7" i="16" s="1"/>
  <c r="V6" i="16"/>
  <c r="F6" i="16"/>
  <c r="H6" i="16" s="1"/>
  <c r="I6" i="16" s="1"/>
  <c r="V5" i="16"/>
  <c r="F5" i="16"/>
  <c r="H5" i="16" s="1"/>
  <c r="I5" i="16" s="1"/>
  <c r="V4" i="16"/>
  <c r="R4" i="16"/>
  <c r="F4" i="16"/>
  <c r="H4" i="16" s="1"/>
  <c r="K4" i="16" s="1"/>
  <c r="V72" i="15"/>
  <c r="I72" i="15"/>
  <c r="F72" i="15"/>
  <c r="V71" i="15"/>
  <c r="V70" i="15"/>
  <c r="V69" i="15"/>
  <c r="F69" i="15"/>
  <c r="H69" i="15" s="1"/>
  <c r="I69" i="15" s="1"/>
  <c r="V68" i="15"/>
  <c r="F68" i="15"/>
  <c r="H68" i="15" s="1"/>
  <c r="I68" i="15" s="1"/>
  <c r="V67" i="15"/>
  <c r="V66" i="15"/>
  <c r="V65" i="15"/>
  <c r="F65" i="15"/>
  <c r="H65" i="15" s="1"/>
  <c r="I65" i="15" s="1"/>
  <c r="V64" i="15"/>
  <c r="F64" i="15"/>
  <c r="H64" i="15" s="1"/>
  <c r="I64" i="15" s="1"/>
  <c r="V63" i="15"/>
  <c r="V62" i="15"/>
  <c r="V61" i="15"/>
  <c r="F61" i="15"/>
  <c r="H61" i="15" s="1"/>
  <c r="I61" i="15" s="1"/>
  <c r="V60" i="15"/>
  <c r="F60" i="15"/>
  <c r="H60" i="15" s="1"/>
  <c r="I60" i="15" s="1"/>
  <c r="V59" i="15"/>
  <c r="V58" i="15"/>
  <c r="V57" i="15"/>
  <c r="F57" i="15"/>
  <c r="H57" i="15" s="1"/>
  <c r="I57" i="15" s="1"/>
  <c r="V56" i="15"/>
  <c r="F56" i="15"/>
  <c r="H56" i="15" s="1"/>
  <c r="I56" i="15" s="1"/>
  <c r="V55" i="15"/>
  <c r="V54" i="15"/>
  <c r="R54" i="15"/>
  <c r="E73" i="15"/>
  <c r="E48" i="15"/>
  <c r="D48" i="15"/>
  <c r="V47" i="15"/>
  <c r="I47" i="15"/>
  <c r="F47" i="15"/>
  <c r="V46" i="15"/>
  <c r="H46" i="15"/>
  <c r="I46" i="15" s="1"/>
  <c r="F46" i="15"/>
  <c r="V45" i="15"/>
  <c r="F45" i="15"/>
  <c r="H45" i="15" s="1"/>
  <c r="I45" i="15" s="1"/>
  <c r="V44" i="15"/>
  <c r="F44" i="15"/>
  <c r="H44" i="15" s="1"/>
  <c r="I44" i="15" s="1"/>
  <c r="V43" i="15"/>
  <c r="H43" i="15"/>
  <c r="I43" i="15" s="1"/>
  <c r="F43" i="15"/>
  <c r="V42" i="15"/>
  <c r="F42" i="15"/>
  <c r="H42" i="15" s="1"/>
  <c r="I42" i="15" s="1"/>
  <c r="V41" i="15"/>
  <c r="F41" i="15"/>
  <c r="H41" i="15" s="1"/>
  <c r="I41" i="15" s="1"/>
  <c r="V40" i="15"/>
  <c r="F40" i="15"/>
  <c r="H40" i="15" s="1"/>
  <c r="I40" i="15" s="1"/>
  <c r="V39" i="15"/>
  <c r="F39" i="15"/>
  <c r="H39" i="15" s="1"/>
  <c r="I39" i="15" s="1"/>
  <c r="V38" i="15"/>
  <c r="F38" i="15"/>
  <c r="H38" i="15" s="1"/>
  <c r="I38" i="15" s="1"/>
  <c r="V37" i="15"/>
  <c r="F37" i="15"/>
  <c r="H37" i="15" s="1"/>
  <c r="I37" i="15" s="1"/>
  <c r="V36" i="15"/>
  <c r="F36" i="15"/>
  <c r="H36" i="15" s="1"/>
  <c r="I36" i="15" s="1"/>
  <c r="V35" i="15"/>
  <c r="F35" i="15"/>
  <c r="H35" i="15" s="1"/>
  <c r="I35" i="15" s="1"/>
  <c r="V34" i="15"/>
  <c r="F34" i="15"/>
  <c r="H34" i="15" s="1"/>
  <c r="I34" i="15" s="1"/>
  <c r="V33" i="15"/>
  <c r="F33" i="15"/>
  <c r="H33" i="15" s="1"/>
  <c r="I33" i="15" s="1"/>
  <c r="V32" i="15"/>
  <c r="F32" i="15"/>
  <c r="H32" i="15" s="1"/>
  <c r="I32" i="15" s="1"/>
  <c r="V31" i="15"/>
  <c r="H31" i="15"/>
  <c r="I31" i="15" s="1"/>
  <c r="F31" i="15"/>
  <c r="V30" i="15"/>
  <c r="F30" i="15"/>
  <c r="H30" i="15" s="1"/>
  <c r="V29" i="15"/>
  <c r="R29" i="15"/>
  <c r="F29" i="15"/>
  <c r="H29" i="15" s="1"/>
  <c r="E23" i="15"/>
  <c r="D23" i="15"/>
  <c r="V22" i="15"/>
  <c r="I22" i="15"/>
  <c r="F22" i="15"/>
  <c r="V21" i="15"/>
  <c r="F21" i="15"/>
  <c r="H21" i="15" s="1"/>
  <c r="I21" i="15" s="1"/>
  <c r="V20" i="15"/>
  <c r="F20" i="15"/>
  <c r="H20" i="15" s="1"/>
  <c r="I20" i="15" s="1"/>
  <c r="V19" i="15"/>
  <c r="H19" i="15"/>
  <c r="I19" i="15" s="1"/>
  <c r="F19" i="15"/>
  <c r="V18" i="15"/>
  <c r="F18" i="15"/>
  <c r="H18" i="15" s="1"/>
  <c r="I18" i="15" s="1"/>
  <c r="V17" i="15"/>
  <c r="F17" i="15"/>
  <c r="H17" i="15" s="1"/>
  <c r="I17" i="15" s="1"/>
  <c r="V16" i="15"/>
  <c r="F16" i="15"/>
  <c r="H16" i="15" s="1"/>
  <c r="I16" i="15" s="1"/>
  <c r="V15" i="15"/>
  <c r="F15" i="15"/>
  <c r="H15" i="15" s="1"/>
  <c r="I15" i="15" s="1"/>
  <c r="V14" i="15"/>
  <c r="F14" i="15"/>
  <c r="H14" i="15" s="1"/>
  <c r="I14" i="15" s="1"/>
  <c r="V13" i="15"/>
  <c r="I13" i="15"/>
  <c r="H13" i="15"/>
  <c r="F13" i="15"/>
  <c r="V12" i="15"/>
  <c r="F12" i="15"/>
  <c r="H12" i="15" s="1"/>
  <c r="I12" i="15" s="1"/>
  <c r="V11" i="15"/>
  <c r="F11" i="15"/>
  <c r="H11" i="15" s="1"/>
  <c r="I11" i="15" s="1"/>
  <c r="V10" i="15"/>
  <c r="F10" i="15"/>
  <c r="H10" i="15" s="1"/>
  <c r="I10" i="15" s="1"/>
  <c r="V9" i="15"/>
  <c r="F9" i="15"/>
  <c r="H9" i="15" s="1"/>
  <c r="I9" i="15" s="1"/>
  <c r="V8" i="15"/>
  <c r="F8" i="15"/>
  <c r="H8" i="15" s="1"/>
  <c r="I8" i="15" s="1"/>
  <c r="V7" i="15"/>
  <c r="H7" i="15"/>
  <c r="I7" i="15" s="1"/>
  <c r="F7" i="15"/>
  <c r="V6" i="15"/>
  <c r="F6" i="15"/>
  <c r="H6" i="15" s="1"/>
  <c r="I6" i="15" s="1"/>
  <c r="V5" i="15"/>
  <c r="F5" i="15"/>
  <c r="H5" i="15" s="1"/>
  <c r="I5" i="15" s="1"/>
  <c r="V4" i="15"/>
  <c r="R4" i="15"/>
  <c r="F4" i="15"/>
  <c r="H4" i="15" s="1"/>
  <c r="V72" i="14"/>
  <c r="I72" i="14"/>
  <c r="E72" i="14"/>
  <c r="D72" i="14"/>
  <c r="F72" i="14" s="1"/>
  <c r="V71" i="14"/>
  <c r="E71" i="14"/>
  <c r="D71" i="14"/>
  <c r="V70" i="14"/>
  <c r="E70" i="14"/>
  <c r="D70" i="14"/>
  <c r="V69" i="14"/>
  <c r="E69" i="14"/>
  <c r="F69" i="14" s="1"/>
  <c r="H69" i="14" s="1"/>
  <c r="I69" i="14" s="1"/>
  <c r="D69" i="14"/>
  <c r="V68" i="14"/>
  <c r="E68" i="14"/>
  <c r="D68" i="14"/>
  <c r="V67" i="14"/>
  <c r="E67" i="14"/>
  <c r="F67" i="14" s="1"/>
  <c r="H67" i="14" s="1"/>
  <c r="I67" i="14" s="1"/>
  <c r="D67" i="14"/>
  <c r="V66" i="14"/>
  <c r="E66" i="14"/>
  <c r="D66" i="14"/>
  <c r="V65" i="14"/>
  <c r="E65" i="14"/>
  <c r="D65" i="14"/>
  <c r="V64" i="14"/>
  <c r="E64" i="14"/>
  <c r="D64" i="14"/>
  <c r="V63" i="14"/>
  <c r="E63" i="14"/>
  <c r="D63" i="14"/>
  <c r="V62" i="14"/>
  <c r="E62" i="14"/>
  <c r="D62" i="14"/>
  <c r="V61" i="14"/>
  <c r="E61" i="14"/>
  <c r="D61" i="14"/>
  <c r="V60" i="14"/>
  <c r="E60" i="14"/>
  <c r="D60" i="14"/>
  <c r="V59" i="14"/>
  <c r="E59" i="14"/>
  <c r="D59" i="14"/>
  <c r="V58" i="14"/>
  <c r="E58" i="14"/>
  <c r="D58" i="14"/>
  <c r="V57" i="14"/>
  <c r="E57" i="14"/>
  <c r="D57" i="14"/>
  <c r="V56" i="14"/>
  <c r="E56" i="14"/>
  <c r="D56" i="14"/>
  <c r="V55" i="14"/>
  <c r="E55" i="14"/>
  <c r="D55" i="14"/>
  <c r="V54" i="14"/>
  <c r="R54" i="14"/>
  <c r="E54" i="14"/>
  <c r="D54" i="14"/>
  <c r="E48" i="14"/>
  <c r="D48" i="14"/>
  <c r="V47" i="14"/>
  <c r="I47" i="14"/>
  <c r="F47" i="14"/>
  <c r="V46" i="14"/>
  <c r="F46" i="14"/>
  <c r="H46" i="14" s="1"/>
  <c r="I46" i="14" s="1"/>
  <c r="V45" i="14"/>
  <c r="F45" i="14"/>
  <c r="H45" i="14" s="1"/>
  <c r="I45" i="14" s="1"/>
  <c r="V44" i="14"/>
  <c r="F44" i="14"/>
  <c r="H44" i="14" s="1"/>
  <c r="I44" i="14" s="1"/>
  <c r="V43" i="14"/>
  <c r="F43" i="14"/>
  <c r="H43" i="14" s="1"/>
  <c r="I43" i="14" s="1"/>
  <c r="V42" i="14"/>
  <c r="F42" i="14"/>
  <c r="H42" i="14" s="1"/>
  <c r="I42" i="14" s="1"/>
  <c r="V41" i="14"/>
  <c r="F41" i="14"/>
  <c r="H41" i="14" s="1"/>
  <c r="I41" i="14" s="1"/>
  <c r="V40" i="14"/>
  <c r="F40" i="14"/>
  <c r="H40" i="14" s="1"/>
  <c r="I40" i="14" s="1"/>
  <c r="V39" i="14"/>
  <c r="F39" i="14"/>
  <c r="H39" i="14" s="1"/>
  <c r="I39" i="14" s="1"/>
  <c r="V38" i="14"/>
  <c r="F38" i="14"/>
  <c r="H38" i="14" s="1"/>
  <c r="I38" i="14" s="1"/>
  <c r="V37" i="14"/>
  <c r="F37" i="14"/>
  <c r="H37" i="14" s="1"/>
  <c r="I37" i="14" s="1"/>
  <c r="V36" i="14"/>
  <c r="F36" i="14"/>
  <c r="H36" i="14" s="1"/>
  <c r="I36" i="14" s="1"/>
  <c r="V35" i="14"/>
  <c r="F35" i="14"/>
  <c r="H35" i="14" s="1"/>
  <c r="I35" i="14" s="1"/>
  <c r="V34" i="14"/>
  <c r="F34" i="14"/>
  <c r="H34" i="14" s="1"/>
  <c r="I34" i="14" s="1"/>
  <c r="V33" i="14"/>
  <c r="F33" i="14"/>
  <c r="H33" i="14" s="1"/>
  <c r="I33" i="14" s="1"/>
  <c r="V32" i="14"/>
  <c r="F32" i="14"/>
  <c r="H32" i="14" s="1"/>
  <c r="I32" i="14" s="1"/>
  <c r="V31" i="14"/>
  <c r="F31" i="14"/>
  <c r="H31" i="14" s="1"/>
  <c r="I31" i="14" s="1"/>
  <c r="V30" i="14"/>
  <c r="F30" i="14"/>
  <c r="H30" i="14" s="1"/>
  <c r="I30" i="14" s="1"/>
  <c r="V29" i="14"/>
  <c r="R29" i="14"/>
  <c r="F29" i="14"/>
  <c r="H29" i="14" s="1"/>
  <c r="K29" i="14" s="1"/>
  <c r="E23" i="14"/>
  <c r="D23" i="14"/>
  <c r="V22" i="14"/>
  <c r="I22" i="14"/>
  <c r="F22" i="14"/>
  <c r="V21" i="14"/>
  <c r="F21" i="14"/>
  <c r="H21" i="14" s="1"/>
  <c r="I21" i="14" s="1"/>
  <c r="V20" i="14"/>
  <c r="F20" i="14"/>
  <c r="H20" i="14" s="1"/>
  <c r="I20" i="14" s="1"/>
  <c r="V19" i="14"/>
  <c r="F19" i="14"/>
  <c r="H19" i="14" s="1"/>
  <c r="I19" i="14" s="1"/>
  <c r="V18" i="14"/>
  <c r="F18" i="14"/>
  <c r="H18" i="14" s="1"/>
  <c r="I18" i="14" s="1"/>
  <c r="V17" i="14"/>
  <c r="F17" i="14"/>
  <c r="H17" i="14" s="1"/>
  <c r="I17" i="14" s="1"/>
  <c r="V16" i="14"/>
  <c r="F16" i="14"/>
  <c r="H16" i="14" s="1"/>
  <c r="I16" i="14" s="1"/>
  <c r="V15" i="14"/>
  <c r="F15" i="14"/>
  <c r="H15" i="14" s="1"/>
  <c r="I15" i="14" s="1"/>
  <c r="V14" i="14"/>
  <c r="F14" i="14"/>
  <c r="H14" i="14" s="1"/>
  <c r="I14" i="14" s="1"/>
  <c r="V13" i="14"/>
  <c r="F13" i="14"/>
  <c r="H13" i="14" s="1"/>
  <c r="I13" i="14" s="1"/>
  <c r="V12" i="14"/>
  <c r="F12" i="14"/>
  <c r="H12" i="14" s="1"/>
  <c r="I12" i="14" s="1"/>
  <c r="V11" i="14"/>
  <c r="F11" i="14"/>
  <c r="H11" i="14" s="1"/>
  <c r="I11" i="14" s="1"/>
  <c r="V10" i="14"/>
  <c r="F10" i="14"/>
  <c r="H10" i="14" s="1"/>
  <c r="I10" i="14" s="1"/>
  <c r="V9" i="14"/>
  <c r="F9" i="14"/>
  <c r="H9" i="14" s="1"/>
  <c r="I9" i="14" s="1"/>
  <c r="V8" i="14"/>
  <c r="F8" i="14"/>
  <c r="H8" i="14" s="1"/>
  <c r="I8" i="14" s="1"/>
  <c r="V7" i="14"/>
  <c r="F7" i="14"/>
  <c r="H7" i="14" s="1"/>
  <c r="I7" i="14" s="1"/>
  <c r="V6" i="14"/>
  <c r="H6" i="14"/>
  <c r="I6" i="14" s="1"/>
  <c r="F6" i="14"/>
  <c r="V5" i="14"/>
  <c r="F5" i="14"/>
  <c r="H5" i="14" s="1"/>
  <c r="I5" i="14" s="1"/>
  <c r="V4" i="14"/>
  <c r="R4" i="14"/>
  <c r="F4" i="14"/>
  <c r="H4" i="14" s="1"/>
  <c r="D48" i="13"/>
  <c r="D48" i="12"/>
  <c r="D48" i="11"/>
  <c r="D48" i="10"/>
  <c r="D48" i="9"/>
  <c r="D48" i="8"/>
  <c r="D48" i="7"/>
  <c r="D48" i="6"/>
  <c r="E48" i="5"/>
  <c r="V72" i="13"/>
  <c r="I72" i="13"/>
  <c r="E72" i="13"/>
  <c r="D72" i="13"/>
  <c r="V71" i="13"/>
  <c r="E71" i="13"/>
  <c r="D71" i="13"/>
  <c r="V70" i="13"/>
  <c r="E70" i="13"/>
  <c r="D70" i="13"/>
  <c r="V69" i="13"/>
  <c r="E69" i="13"/>
  <c r="D69" i="13"/>
  <c r="V68" i="13"/>
  <c r="E68" i="13"/>
  <c r="D68" i="13"/>
  <c r="V67" i="13"/>
  <c r="E67" i="13"/>
  <c r="D67" i="13"/>
  <c r="V66" i="13"/>
  <c r="E66" i="13"/>
  <c r="D66" i="13"/>
  <c r="V65" i="13"/>
  <c r="E65" i="13"/>
  <c r="D65" i="13"/>
  <c r="V64" i="13"/>
  <c r="E64" i="13"/>
  <c r="D64" i="13"/>
  <c r="V63" i="13"/>
  <c r="E63" i="13"/>
  <c r="D63" i="13"/>
  <c r="V62" i="13"/>
  <c r="E62" i="13"/>
  <c r="D62" i="13"/>
  <c r="V61" i="13"/>
  <c r="E61" i="13"/>
  <c r="D61" i="13"/>
  <c r="V60" i="13"/>
  <c r="E60" i="13"/>
  <c r="D60" i="13"/>
  <c r="V59" i="13"/>
  <c r="E59" i="13"/>
  <c r="D59" i="13"/>
  <c r="V58" i="13"/>
  <c r="E58" i="13"/>
  <c r="D58" i="13"/>
  <c r="V57" i="13"/>
  <c r="E57" i="13"/>
  <c r="D57" i="13"/>
  <c r="V56" i="13"/>
  <c r="E56" i="13"/>
  <c r="D56" i="13"/>
  <c r="V55" i="13"/>
  <c r="E55" i="13"/>
  <c r="D55" i="13"/>
  <c r="V54" i="13"/>
  <c r="R54" i="13"/>
  <c r="V47" i="13"/>
  <c r="I47" i="13"/>
  <c r="F47" i="13"/>
  <c r="V46" i="13"/>
  <c r="F46" i="13"/>
  <c r="H46" i="13" s="1"/>
  <c r="I46" i="13" s="1"/>
  <c r="V45" i="13"/>
  <c r="F45" i="13"/>
  <c r="H45" i="13" s="1"/>
  <c r="I45" i="13" s="1"/>
  <c r="V44" i="13"/>
  <c r="F44" i="13"/>
  <c r="H44" i="13" s="1"/>
  <c r="I44" i="13" s="1"/>
  <c r="V43" i="13"/>
  <c r="F43" i="13"/>
  <c r="H43" i="13" s="1"/>
  <c r="I43" i="13" s="1"/>
  <c r="V42" i="13"/>
  <c r="F42" i="13"/>
  <c r="H42" i="13" s="1"/>
  <c r="I42" i="13" s="1"/>
  <c r="V41" i="13"/>
  <c r="F41" i="13"/>
  <c r="H41" i="13" s="1"/>
  <c r="I41" i="13" s="1"/>
  <c r="V40" i="13"/>
  <c r="F40" i="13"/>
  <c r="H40" i="13" s="1"/>
  <c r="I40" i="13" s="1"/>
  <c r="V39" i="13"/>
  <c r="F39" i="13"/>
  <c r="H39" i="13" s="1"/>
  <c r="I39" i="13" s="1"/>
  <c r="V38" i="13"/>
  <c r="F38" i="13"/>
  <c r="H38" i="13" s="1"/>
  <c r="I38" i="13" s="1"/>
  <c r="V37" i="13"/>
  <c r="F37" i="13"/>
  <c r="H37" i="13" s="1"/>
  <c r="I37" i="13" s="1"/>
  <c r="V36" i="13"/>
  <c r="F36" i="13"/>
  <c r="H36" i="13" s="1"/>
  <c r="I36" i="13" s="1"/>
  <c r="V35" i="13"/>
  <c r="F35" i="13"/>
  <c r="H35" i="13" s="1"/>
  <c r="I35" i="13" s="1"/>
  <c r="V34" i="13"/>
  <c r="F34" i="13"/>
  <c r="H34" i="13" s="1"/>
  <c r="I34" i="13" s="1"/>
  <c r="V33" i="13"/>
  <c r="F33" i="13"/>
  <c r="H33" i="13" s="1"/>
  <c r="I33" i="13" s="1"/>
  <c r="V32" i="13"/>
  <c r="F32" i="13"/>
  <c r="H32" i="13" s="1"/>
  <c r="I32" i="13" s="1"/>
  <c r="V31" i="13"/>
  <c r="F31" i="13"/>
  <c r="H31" i="13" s="1"/>
  <c r="I31" i="13" s="1"/>
  <c r="V30" i="13"/>
  <c r="F30" i="13"/>
  <c r="H30" i="13" s="1"/>
  <c r="I30" i="13" s="1"/>
  <c r="V29" i="13"/>
  <c r="R29" i="13"/>
  <c r="V22" i="13"/>
  <c r="I22" i="13"/>
  <c r="F22" i="13"/>
  <c r="V21" i="13"/>
  <c r="F21" i="13"/>
  <c r="H21" i="13" s="1"/>
  <c r="I21" i="13" s="1"/>
  <c r="V20" i="13"/>
  <c r="F20" i="13"/>
  <c r="H20" i="13" s="1"/>
  <c r="I20" i="13" s="1"/>
  <c r="V19" i="13"/>
  <c r="F19" i="13"/>
  <c r="H19" i="13" s="1"/>
  <c r="I19" i="13" s="1"/>
  <c r="V18" i="13"/>
  <c r="F18" i="13"/>
  <c r="H18" i="13" s="1"/>
  <c r="I18" i="13" s="1"/>
  <c r="V17" i="13"/>
  <c r="F17" i="13"/>
  <c r="H17" i="13" s="1"/>
  <c r="I17" i="13" s="1"/>
  <c r="V16" i="13"/>
  <c r="F16" i="13"/>
  <c r="H16" i="13" s="1"/>
  <c r="I16" i="13" s="1"/>
  <c r="V15" i="13"/>
  <c r="F15" i="13"/>
  <c r="H15" i="13" s="1"/>
  <c r="I15" i="13" s="1"/>
  <c r="V14" i="13"/>
  <c r="F14" i="13"/>
  <c r="H14" i="13" s="1"/>
  <c r="I14" i="13" s="1"/>
  <c r="V13" i="13"/>
  <c r="F13" i="13"/>
  <c r="H13" i="13" s="1"/>
  <c r="I13" i="13" s="1"/>
  <c r="V12" i="13"/>
  <c r="F12" i="13"/>
  <c r="H12" i="13" s="1"/>
  <c r="I12" i="13" s="1"/>
  <c r="V11" i="13"/>
  <c r="F11" i="13"/>
  <c r="H11" i="13" s="1"/>
  <c r="I11" i="13" s="1"/>
  <c r="V10" i="13"/>
  <c r="F10" i="13"/>
  <c r="H10" i="13" s="1"/>
  <c r="I10" i="13" s="1"/>
  <c r="V9" i="13"/>
  <c r="F9" i="13"/>
  <c r="H9" i="13" s="1"/>
  <c r="I9" i="13" s="1"/>
  <c r="V8" i="13"/>
  <c r="F8" i="13"/>
  <c r="H8" i="13" s="1"/>
  <c r="I8" i="13" s="1"/>
  <c r="V7" i="13"/>
  <c r="F7" i="13"/>
  <c r="H7" i="13" s="1"/>
  <c r="I7" i="13" s="1"/>
  <c r="V6" i="13"/>
  <c r="F6" i="13"/>
  <c r="H6" i="13" s="1"/>
  <c r="I6" i="13" s="1"/>
  <c r="V5" i="13"/>
  <c r="F5" i="13"/>
  <c r="H5" i="13" s="1"/>
  <c r="I5" i="13" s="1"/>
  <c r="V4" i="13"/>
  <c r="R4" i="13"/>
  <c r="V72" i="12"/>
  <c r="I72" i="12"/>
  <c r="E72" i="12"/>
  <c r="D72" i="12"/>
  <c r="V71" i="12"/>
  <c r="E71" i="12"/>
  <c r="V70" i="12"/>
  <c r="E70" i="12"/>
  <c r="V69" i="12"/>
  <c r="E69" i="12"/>
  <c r="V68" i="12"/>
  <c r="E68" i="12"/>
  <c r="D68" i="12"/>
  <c r="V67" i="12"/>
  <c r="E67" i="12"/>
  <c r="V66" i="12"/>
  <c r="E66" i="12"/>
  <c r="V65" i="12"/>
  <c r="E65" i="12"/>
  <c r="V64" i="12"/>
  <c r="E64" i="12"/>
  <c r="D64" i="12"/>
  <c r="V63" i="12"/>
  <c r="E63" i="12"/>
  <c r="V62" i="12"/>
  <c r="E62" i="12"/>
  <c r="V61" i="12"/>
  <c r="E61" i="12"/>
  <c r="V60" i="12"/>
  <c r="E60" i="12"/>
  <c r="D60" i="12"/>
  <c r="V59" i="12"/>
  <c r="E59" i="12"/>
  <c r="V58" i="12"/>
  <c r="E58" i="12"/>
  <c r="V57" i="12"/>
  <c r="E57" i="12"/>
  <c r="V56" i="12"/>
  <c r="E56" i="12"/>
  <c r="V55" i="12"/>
  <c r="E55" i="12"/>
  <c r="D55" i="12"/>
  <c r="V54" i="12"/>
  <c r="R54" i="12"/>
  <c r="V47" i="12"/>
  <c r="I47" i="12"/>
  <c r="F47" i="12"/>
  <c r="V46" i="12"/>
  <c r="F46" i="12"/>
  <c r="H46" i="12" s="1"/>
  <c r="I46" i="12" s="1"/>
  <c r="V45" i="12"/>
  <c r="F45" i="12"/>
  <c r="H45" i="12" s="1"/>
  <c r="I45" i="12" s="1"/>
  <c r="V44" i="12"/>
  <c r="F44" i="12"/>
  <c r="H44" i="12" s="1"/>
  <c r="I44" i="12" s="1"/>
  <c r="V43" i="12"/>
  <c r="F43" i="12"/>
  <c r="H43" i="12" s="1"/>
  <c r="I43" i="12" s="1"/>
  <c r="V42" i="12"/>
  <c r="F42" i="12"/>
  <c r="H42" i="12" s="1"/>
  <c r="I42" i="12" s="1"/>
  <c r="V41" i="12"/>
  <c r="F41" i="12"/>
  <c r="H41" i="12" s="1"/>
  <c r="I41" i="12" s="1"/>
  <c r="V40" i="12"/>
  <c r="F40" i="12"/>
  <c r="H40" i="12" s="1"/>
  <c r="I40" i="12" s="1"/>
  <c r="V39" i="12"/>
  <c r="F39" i="12"/>
  <c r="H39" i="12" s="1"/>
  <c r="I39" i="12" s="1"/>
  <c r="V38" i="12"/>
  <c r="F38" i="12"/>
  <c r="H38" i="12" s="1"/>
  <c r="I38" i="12" s="1"/>
  <c r="V37" i="12"/>
  <c r="F37" i="12"/>
  <c r="H37" i="12" s="1"/>
  <c r="I37" i="12" s="1"/>
  <c r="V36" i="12"/>
  <c r="F36" i="12"/>
  <c r="H36" i="12" s="1"/>
  <c r="I36" i="12" s="1"/>
  <c r="V35" i="12"/>
  <c r="F35" i="12"/>
  <c r="H35" i="12" s="1"/>
  <c r="I35" i="12" s="1"/>
  <c r="V34" i="12"/>
  <c r="F34" i="12"/>
  <c r="H34" i="12" s="1"/>
  <c r="I34" i="12" s="1"/>
  <c r="V33" i="12"/>
  <c r="F33" i="12"/>
  <c r="H33" i="12" s="1"/>
  <c r="I33" i="12" s="1"/>
  <c r="V32" i="12"/>
  <c r="F32" i="12"/>
  <c r="H32" i="12" s="1"/>
  <c r="I32" i="12" s="1"/>
  <c r="V31" i="12"/>
  <c r="F31" i="12"/>
  <c r="H31" i="12" s="1"/>
  <c r="I31" i="12" s="1"/>
  <c r="V30" i="12"/>
  <c r="F30" i="12"/>
  <c r="H30" i="12" s="1"/>
  <c r="I30" i="12" s="1"/>
  <c r="V29" i="12"/>
  <c r="R29" i="12"/>
  <c r="V22" i="12"/>
  <c r="I22" i="12"/>
  <c r="V21" i="12"/>
  <c r="F21" i="12"/>
  <c r="H21" i="12" s="1"/>
  <c r="I21" i="12" s="1"/>
  <c r="V20" i="12"/>
  <c r="V19" i="12"/>
  <c r="F19" i="12"/>
  <c r="H19" i="12" s="1"/>
  <c r="I19" i="12" s="1"/>
  <c r="V18" i="12"/>
  <c r="V17" i="12"/>
  <c r="F17" i="12"/>
  <c r="H17" i="12" s="1"/>
  <c r="I17" i="12" s="1"/>
  <c r="V16" i="12"/>
  <c r="V15" i="12"/>
  <c r="F15" i="12"/>
  <c r="H15" i="12" s="1"/>
  <c r="I15" i="12" s="1"/>
  <c r="V14" i="12"/>
  <c r="V13" i="12"/>
  <c r="F13" i="12"/>
  <c r="H13" i="12" s="1"/>
  <c r="I13" i="12" s="1"/>
  <c r="V12" i="12"/>
  <c r="V11" i="12"/>
  <c r="F11" i="12"/>
  <c r="H11" i="12" s="1"/>
  <c r="I11" i="12" s="1"/>
  <c r="V10" i="12"/>
  <c r="V9" i="12"/>
  <c r="F9" i="12"/>
  <c r="H9" i="12" s="1"/>
  <c r="I9" i="12" s="1"/>
  <c r="V8" i="12"/>
  <c r="V7" i="12"/>
  <c r="F7" i="12"/>
  <c r="H7" i="12" s="1"/>
  <c r="I7" i="12" s="1"/>
  <c r="V6" i="12"/>
  <c r="V5" i="12"/>
  <c r="F5" i="12"/>
  <c r="H5" i="12" s="1"/>
  <c r="I5" i="12" s="1"/>
  <c r="V4" i="12"/>
  <c r="R4" i="12"/>
  <c r="V72" i="11"/>
  <c r="I72" i="11"/>
  <c r="E72" i="11"/>
  <c r="D72" i="11"/>
  <c r="V71" i="11"/>
  <c r="E71" i="11"/>
  <c r="D71" i="11"/>
  <c r="V70" i="11"/>
  <c r="E70" i="11"/>
  <c r="D70" i="11"/>
  <c r="V69" i="11"/>
  <c r="E69" i="11"/>
  <c r="D69" i="11"/>
  <c r="V68" i="11"/>
  <c r="E68" i="11"/>
  <c r="D68" i="11"/>
  <c r="V67" i="11"/>
  <c r="E67" i="11"/>
  <c r="D67" i="11"/>
  <c r="V66" i="11"/>
  <c r="E66" i="11"/>
  <c r="D66" i="11"/>
  <c r="V65" i="11"/>
  <c r="E65" i="11"/>
  <c r="D65" i="11"/>
  <c r="V64" i="11"/>
  <c r="E64" i="11"/>
  <c r="D64" i="11"/>
  <c r="V63" i="11"/>
  <c r="E63" i="11"/>
  <c r="D63" i="11"/>
  <c r="V62" i="11"/>
  <c r="E62" i="11"/>
  <c r="D62" i="11"/>
  <c r="V61" i="11"/>
  <c r="E61" i="11"/>
  <c r="D61" i="11"/>
  <c r="V60" i="11"/>
  <c r="E60" i="11"/>
  <c r="D60" i="11"/>
  <c r="V59" i="11"/>
  <c r="E59" i="11"/>
  <c r="D59" i="11"/>
  <c r="V58" i="11"/>
  <c r="E58" i="11"/>
  <c r="D58" i="11"/>
  <c r="V57" i="11"/>
  <c r="E57" i="11"/>
  <c r="D57" i="11"/>
  <c r="V56" i="11"/>
  <c r="E56" i="11"/>
  <c r="D56" i="11"/>
  <c r="V55" i="11"/>
  <c r="E55" i="11"/>
  <c r="D55" i="11"/>
  <c r="V54" i="11"/>
  <c r="R54" i="11"/>
  <c r="V47" i="11"/>
  <c r="I47" i="11"/>
  <c r="F47" i="11"/>
  <c r="V46" i="11"/>
  <c r="F46" i="11"/>
  <c r="H46" i="11" s="1"/>
  <c r="I46" i="11" s="1"/>
  <c r="V45" i="11"/>
  <c r="F45" i="11"/>
  <c r="H45" i="11" s="1"/>
  <c r="I45" i="11" s="1"/>
  <c r="V44" i="11"/>
  <c r="F44" i="11"/>
  <c r="H44" i="11" s="1"/>
  <c r="I44" i="11" s="1"/>
  <c r="V43" i="11"/>
  <c r="F43" i="11"/>
  <c r="H43" i="11" s="1"/>
  <c r="I43" i="11" s="1"/>
  <c r="V42" i="11"/>
  <c r="F42" i="11"/>
  <c r="H42" i="11" s="1"/>
  <c r="I42" i="11" s="1"/>
  <c r="V41" i="11"/>
  <c r="F41" i="11"/>
  <c r="H41" i="11" s="1"/>
  <c r="I41" i="11" s="1"/>
  <c r="V40" i="11"/>
  <c r="F40" i="11"/>
  <c r="H40" i="11" s="1"/>
  <c r="I40" i="11" s="1"/>
  <c r="V39" i="11"/>
  <c r="F39" i="11"/>
  <c r="H39" i="11" s="1"/>
  <c r="I39" i="11" s="1"/>
  <c r="V38" i="11"/>
  <c r="F38" i="11"/>
  <c r="H38" i="11" s="1"/>
  <c r="I38" i="11" s="1"/>
  <c r="V37" i="11"/>
  <c r="F37" i="11"/>
  <c r="H37" i="11" s="1"/>
  <c r="I37" i="11" s="1"/>
  <c r="V36" i="11"/>
  <c r="F36" i="11"/>
  <c r="H36" i="11" s="1"/>
  <c r="I36" i="11" s="1"/>
  <c r="V35" i="11"/>
  <c r="F35" i="11"/>
  <c r="H35" i="11" s="1"/>
  <c r="I35" i="11" s="1"/>
  <c r="V34" i="11"/>
  <c r="F34" i="11"/>
  <c r="H34" i="11" s="1"/>
  <c r="I34" i="11" s="1"/>
  <c r="V33" i="11"/>
  <c r="F33" i="11"/>
  <c r="H33" i="11" s="1"/>
  <c r="I33" i="11" s="1"/>
  <c r="V32" i="11"/>
  <c r="F32" i="11"/>
  <c r="H32" i="11" s="1"/>
  <c r="I32" i="11" s="1"/>
  <c r="V31" i="11"/>
  <c r="F31" i="11"/>
  <c r="H31" i="11" s="1"/>
  <c r="I31" i="11" s="1"/>
  <c r="V30" i="11"/>
  <c r="F30" i="11"/>
  <c r="H30" i="11" s="1"/>
  <c r="I30" i="11" s="1"/>
  <c r="V29" i="11"/>
  <c r="R29" i="11"/>
  <c r="V22" i="11"/>
  <c r="I22" i="11"/>
  <c r="F22" i="11"/>
  <c r="V21" i="11"/>
  <c r="F21" i="11"/>
  <c r="H21" i="11" s="1"/>
  <c r="I21" i="11" s="1"/>
  <c r="V20" i="11"/>
  <c r="F20" i="11"/>
  <c r="H20" i="11" s="1"/>
  <c r="I20" i="11" s="1"/>
  <c r="V19" i="11"/>
  <c r="F19" i="11"/>
  <c r="H19" i="11" s="1"/>
  <c r="I19" i="11" s="1"/>
  <c r="V18" i="11"/>
  <c r="F18" i="11"/>
  <c r="H18" i="11" s="1"/>
  <c r="I18" i="11" s="1"/>
  <c r="V17" i="11"/>
  <c r="F17" i="11"/>
  <c r="H17" i="11" s="1"/>
  <c r="I17" i="11" s="1"/>
  <c r="V16" i="11"/>
  <c r="F16" i="11"/>
  <c r="H16" i="11" s="1"/>
  <c r="I16" i="11" s="1"/>
  <c r="V15" i="11"/>
  <c r="F15" i="11"/>
  <c r="H15" i="11" s="1"/>
  <c r="I15" i="11" s="1"/>
  <c r="V14" i="11"/>
  <c r="F14" i="11"/>
  <c r="H14" i="11" s="1"/>
  <c r="I14" i="11" s="1"/>
  <c r="V13" i="11"/>
  <c r="F13" i="11"/>
  <c r="H13" i="11" s="1"/>
  <c r="I13" i="11" s="1"/>
  <c r="V12" i="11"/>
  <c r="F12" i="11"/>
  <c r="H12" i="11" s="1"/>
  <c r="I12" i="11" s="1"/>
  <c r="V11" i="11"/>
  <c r="F11" i="11"/>
  <c r="H11" i="11" s="1"/>
  <c r="I11" i="11" s="1"/>
  <c r="V10" i="11"/>
  <c r="F10" i="11"/>
  <c r="H10" i="11" s="1"/>
  <c r="I10" i="11" s="1"/>
  <c r="V9" i="11"/>
  <c r="F9" i="11"/>
  <c r="H9" i="11" s="1"/>
  <c r="I9" i="11" s="1"/>
  <c r="V8" i="11"/>
  <c r="F8" i="11"/>
  <c r="H8" i="11" s="1"/>
  <c r="I8" i="11" s="1"/>
  <c r="V7" i="11"/>
  <c r="F7" i="11"/>
  <c r="H7" i="11" s="1"/>
  <c r="I7" i="11" s="1"/>
  <c r="V6" i="11"/>
  <c r="F6" i="11"/>
  <c r="H6" i="11" s="1"/>
  <c r="I6" i="11" s="1"/>
  <c r="V5" i="11"/>
  <c r="F5" i="11"/>
  <c r="H5" i="11" s="1"/>
  <c r="I5" i="11" s="1"/>
  <c r="V4" i="11"/>
  <c r="R4" i="11"/>
  <c r="V72" i="10"/>
  <c r="I72" i="10"/>
  <c r="E72" i="10"/>
  <c r="D72" i="10"/>
  <c r="V71" i="10"/>
  <c r="E71" i="10"/>
  <c r="V70" i="10"/>
  <c r="E70" i="10"/>
  <c r="V69" i="10"/>
  <c r="E69" i="10"/>
  <c r="V68" i="10"/>
  <c r="E68" i="10"/>
  <c r="D68" i="10"/>
  <c r="V67" i="10"/>
  <c r="E67" i="10"/>
  <c r="V66" i="10"/>
  <c r="E66" i="10"/>
  <c r="V65" i="10"/>
  <c r="E65" i="10"/>
  <c r="V64" i="10"/>
  <c r="E64" i="10"/>
  <c r="D64" i="10"/>
  <c r="V63" i="10"/>
  <c r="E63" i="10"/>
  <c r="V62" i="10"/>
  <c r="E62" i="10"/>
  <c r="V61" i="10"/>
  <c r="E61" i="10"/>
  <c r="V60" i="10"/>
  <c r="E60" i="10"/>
  <c r="V59" i="10"/>
  <c r="E59" i="10"/>
  <c r="V58" i="10"/>
  <c r="E58" i="10"/>
  <c r="V57" i="10"/>
  <c r="E57" i="10"/>
  <c r="D57" i="10"/>
  <c r="V56" i="10"/>
  <c r="E56" i="10"/>
  <c r="V55" i="10"/>
  <c r="E55" i="10"/>
  <c r="V54" i="10"/>
  <c r="R54" i="10"/>
  <c r="V47" i="10"/>
  <c r="I47" i="10"/>
  <c r="F47" i="10"/>
  <c r="V46" i="10"/>
  <c r="F46" i="10"/>
  <c r="H46" i="10" s="1"/>
  <c r="I46" i="10" s="1"/>
  <c r="V45" i="10"/>
  <c r="F45" i="10"/>
  <c r="H45" i="10" s="1"/>
  <c r="I45" i="10" s="1"/>
  <c r="V44" i="10"/>
  <c r="F44" i="10"/>
  <c r="H44" i="10" s="1"/>
  <c r="I44" i="10" s="1"/>
  <c r="V43" i="10"/>
  <c r="F43" i="10"/>
  <c r="H43" i="10" s="1"/>
  <c r="I43" i="10" s="1"/>
  <c r="V42" i="10"/>
  <c r="F42" i="10"/>
  <c r="H42" i="10" s="1"/>
  <c r="I42" i="10" s="1"/>
  <c r="V41" i="10"/>
  <c r="F41" i="10"/>
  <c r="H41" i="10" s="1"/>
  <c r="I41" i="10" s="1"/>
  <c r="V40" i="10"/>
  <c r="F40" i="10"/>
  <c r="H40" i="10" s="1"/>
  <c r="I40" i="10" s="1"/>
  <c r="V39" i="10"/>
  <c r="F39" i="10"/>
  <c r="H39" i="10" s="1"/>
  <c r="I39" i="10" s="1"/>
  <c r="V38" i="10"/>
  <c r="F38" i="10"/>
  <c r="H38" i="10" s="1"/>
  <c r="I38" i="10" s="1"/>
  <c r="V37" i="10"/>
  <c r="F37" i="10"/>
  <c r="H37" i="10" s="1"/>
  <c r="I37" i="10" s="1"/>
  <c r="V36" i="10"/>
  <c r="F36" i="10"/>
  <c r="H36" i="10" s="1"/>
  <c r="I36" i="10" s="1"/>
  <c r="V35" i="10"/>
  <c r="F35" i="10"/>
  <c r="H35" i="10" s="1"/>
  <c r="I35" i="10" s="1"/>
  <c r="V34" i="10"/>
  <c r="F34" i="10"/>
  <c r="H34" i="10" s="1"/>
  <c r="I34" i="10" s="1"/>
  <c r="V33" i="10"/>
  <c r="F33" i="10"/>
  <c r="H33" i="10" s="1"/>
  <c r="I33" i="10" s="1"/>
  <c r="V32" i="10"/>
  <c r="F32" i="10"/>
  <c r="H32" i="10" s="1"/>
  <c r="I32" i="10" s="1"/>
  <c r="V31" i="10"/>
  <c r="F31" i="10"/>
  <c r="H31" i="10" s="1"/>
  <c r="I31" i="10" s="1"/>
  <c r="V30" i="10"/>
  <c r="F30" i="10"/>
  <c r="H30" i="10" s="1"/>
  <c r="I30" i="10" s="1"/>
  <c r="V29" i="10"/>
  <c r="R29" i="10"/>
  <c r="V22" i="10"/>
  <c r="I22" i="10"/>
  <c r="F22" i="10"/>
  <c r="V21" i="10"/>
  <c r="V20" i="10"/>
  <c r="F20" i="10"/>
  <c r="H20" i="10" s="1"/>
  <c r="I20" i="10" s="1"/>
  <c r="V19" i="10"/>
  <c r="V18" i="10"/>
  <c r="F18" i="10"/>
  <c r="H18" i="10" s="1"/>
  <c r="I18" i="10" s="1"/>
  <c r="V17" i="10"/>
  <c r="V16" i="10"/>
  <c r="F16" i="10"/>
  <c r="H16" i="10" s="1"/>
  <c r="I16" i="10" s="1"/>
  <c r="V15" i="10"/>
  <c r="V14" i="10"/>
  <c r="F14" i="10"/>
  <c r="H14" i="10" s="1"/>
  <c r="I14" i="10" s="1"/>
  <c r="V13" i="10"/>
  <c r="V12" i="10"/>
  <c r="F12" i="10"/>
  <c r="H12" i="10" s="1"/>
  <c r="I12" i="10" s="1"/>
  <c r="V11" i="10"/>
  <c r="V10" i="10"/>
  <c r="F10" i="10"/>
  <c r="H10" i="10" s="1"/>
  <c r="I10" i="10" s="1"/>
  <c r="V9" i="10"/>
  <c r="V8" i="10"/>
  <c r="V7" i="10"/>
  <c r="V6" i="10"/>
  <c r="V5" i="10"/>
  <c r="F5" i="10"/>
  <c r="H5" i="10" s="1"/>
  <c r="I5" i="10" s="1"/>
  <c r="V4" i="10"/>
  <c r="R4" i="10"/>
  <c r="V72" i="9"/>
  <c r="I72" i="9"/>
  <c r="E72" i="9"/>
  <c r="D72" i="9"/>
  <c r="V71" i="9"/>
  <c r="E71" i="9"/>
  <c r="D71" i="9"/>
  <c r="V70" i="9"/>
  <c r="E70" i="9"/>
  <c r="D70" i="9"/>
  <c r="V69" i="9"/>
  <c r="E69" i="9"/>
  <c r="D69" i="9"/>
  <c r="V68" i="9"/>
  <c r="E68" i="9"/>
  <c r="D68" i="9"/>
  <c r="V67" i="9"/>
  <c r="E67" i="9"/>
  <c r="D67" i="9"/>
  <c r="V66" i="9"/>
  <c r="E66" i="9"/>
  <c r="D66" i="9"/>
  <c r="V65" i="9"/>
  <c r="E65" i="9"/>
  <c r="D65" i="9"/>
  <c r="V64" i="9"/>
  <c r="E64" i="9"/>
  <c r="D64" i="9"/>
  <c r="V63" i="9"/>
  <c r="E63" i="9"/>
  <c r="D63" i="9"/>
  <c r="V62" i="9"/>
  <c r="E62" i="9"/>
  <c r="D62" i="9"/>
  <c r="V61" i="9"/>
  <c r="E61" i="9"/>
  <c r="D61" i="9"/>
  <c r="V60" i="9"/>
  <c r="E60" i="9"/>
  <c r="D60" i="9"/>
  <c r="V59" i="9"/>
  <c r="E59" i="9"/>
  <c r="D59" i="9"/>
  <c r="V58" i="9"/>
  <c r="E58" i="9"/>
  <c r="D58" i="9"/>
  <c r="V57" i="9"/>
  <c r="E57" i="9"/>
  <c r="D57" i="9"/>
  <c r="V56" i="9"/>
  <c r="E56" i="9"/>
  <c r="D56" i="9"/>
  <c r="V55" i="9"/>
  <c r="E55" i="9"/>
  <c r="D55" i="9"/>
  <c r="V54" i="9"/>
  <c r="R54" i="9"/>
  <c r="V47" i="9"/>
  <c r="I47" i="9"/>
  <c r="F47" i="9"/>
  <c r="V46" i="9"/>
  <c r="F46" i="9"/>
  <c r="H46" i="9" s="1"/>
  <c r="I46" i="9" s="1"/>
  <c r="V45" i="9"/>
  <c r="F45" i="9"/>
  <c r="H45" i="9" s="1"/>
  <c r="I45" i="9" s="1"/>
  <c r="V44" i="9"/>
  <c r="F44" i="9"/>
  <c r="H44" i="9" s="1"/>
  <c r="I44" i="9" s="1"/>
  <c r="V43" i="9"/>
  <c r="F43" i="9"/>
  <c r="H43" i="9" s="1"/>
  <c r="I43" i="9" s="1"/>
  <c r="V42" i="9"/>
  <c r="F42" i="9"/>
  <c r="H42" i="9" s="1"/>
  <c r="I42" i="9" s="1"/>
  <c r="V41" i="9"/>
  <c r="F41" i="9"/>
  <c r="H41" i="9" s="1"/>
  <c r="I41" i="9" s="1"/>
  <c r="V40" i="9"/>
  <c r="F40" i="9"/>
  <c r="H40" i="9" s="1"/>
  <c r="I40" i="9" s="1"/>
  <c r="V39" i="9"/>
  <c r="F39" i="9"/>
  <c r="H39" i="9" s="1"/>
  <c r="I39" i="9" s="1"/>
  <c r="V38" i="9"/>
  <c r="F38" i="9"/>
  <c r="H38" i="9" s="1"/>
  <c r="I38" i="9" s="1"/>
  <c r="V37" i="9"/>
  <c r="F37" i="9"/>
  <c r="H37" i="9" s="1"/>
  <c r="I37" i="9" s="1"/>
  <c r="V36" i="9"/>
  <c r="F36" i="9"/>
  <c r="H36" i="9" s="1"/>
  <c r="I36" i="9" s="1"/>
  <c r="V35" i="9"/>
  <c r="F35" i="9"/>
  <c r="H35" i="9" s="1"/>
  <c r="I35" i="9" s="1"/>
  <c r="V34" i="9"/>
  <c r="F34" i="9"/>
  <c r="H34" i="9" s="1"/>
  <c r="I34" i="9" s="1"/>
  <c r="V33" i="9"/>
  <c r="F33" i="9"/>
  <c r="H33" i="9" s="1"/>
  <c r="I33" i="9" s="1"/>
  <c r="V32" i="9"/>
  <c r="F32" i="9"/>
  <c r="H32" i="9" s="1"/>
  <c r="I32" i="9" s="1"/>
  <c r="V31" i="9"/>
  <c r="F31" i="9"/>
  <c r="H31" i="9" s="1"/>
  <c r="I31" i="9" s="1"/>
  <c r="V30" i="9"/>
  <c r="F30" i="9"/>
  <c r="H30" i="9" s="1"/>
  <c r="I30" i="9" s="1"/>
  <c r="V29" i="9"/>
  <c r="R29" i="9"/>
  <c r="V22" i="9"/>
  <c r="I22" i="9"/>
  <c r="F22" i="9"/>
  <c r="V21" i="9"/>
  <c r="F21" i="9"/>
  <c r="H21" i="9" s="1"/>
  <c r="I21" i="9" s="1"/>
  <c r="V20" i="9"/>
  <c r="F20" i="9"/>
  <c r="H20" i="9" s="1"/>
  <c r="I20" i="9" s="1"/>
  <c r="V19" i="9"/>
  <c r="F19" i="9"/>
  <c r="H19" i="9" s="1"/>
  <c r="I19" i="9" s="1"/>
  <c r="V18" i="9"/>
  <c r="F18" i="9"/>
  <c r="H18" i="9" s="1"/>
  <c r="I18" i="9" s="1"/>
  <c r="V17" i="9"/>
  <c r="F17" i="9"/>
  <c r="H17" i="9" s="1"/>
  <c r="I17" i="9" s="1"/>
  <c r="V16" i="9"/>
  <c r="F16" i="9"/>
  <c r="H16" i="9" s="1"/>
  <c r="I16" i="9" s="1"/>
  <c r="V15" i="9"/>
  <c r="F15" i="9"/>
  <c r="H15" i="9" s="1"/>
  <c r="I15" i="9" s="1"/>
  <c r="V14" i="9"/>
  <c r="F14" i="9"/>
  <c r="H14" i="9" s="1"/>
  <c r="I14" i="9" s="1"/>
  <c r="V13" i="9"/>
  <c r="F13" i="9"/>
  <c r="H13" i="9" s="1"/>
  <c r="I13" i="9" s="1"/>
  <c r="V12" i="9"/>
  <c r="F12" i="9"/>
  <c r="H12" i="9" s="1"/>
  <c r="I12" i="9" s="1"/>
  <c r="V11" i="9"/>
  <c r="F11" i="9"/>
  <c r="H11" i="9" s="1"/>
  <c r="I11" i="9" s="1"/>
  <c r="V10" i="9"/>
  <c r="F10" i="9"/>
  <c r="H10" i="9" s="1"/>
  <c r="I10" i="9" s="1"/>
  <c r="V9" i="9"/>
  <c r="F9" i="9"/>
  <c r="H9" i="9" s="1"/>
  <c r="I9" i="9" s="1"/>
  <c r="V8" i="9"/>
  <c r="F8" i="9"/>
  <c r="H8" i="9" s="1"/>
  <c r="I8" i="9" s="1"/>
  <c r="V7" i="9"/>
  <c r="F7" i="9"/>
  <c r="H7" i="9" s="1"/>
  <c r="I7" i="9" s="1"/>
  <c r="V6" i="9"/>
  <c r="F6" i="9"/>
  <c r="H6" i="9" s="1"/>
  <c r="I6" i="9" s="1"/>
  <c r="V5" i="9"/>
  <c r="F5" i="9"/>
  <c r="H5" i="9" s="1"/>
  <c r="I5" i="9" s="1"/>
  <c r="V4" i="9"/>
  <c r="R4" i="9"/>
  <c r="V72" i="8"/>
  <c r="I72" i="8"/>
  <c r="E72" i="8"/>
  <c r="V71" i="8"/>
  <c r="E71" i="8"/>
  <c r="V70" i="8"/>
  <c r="E70" i="8"/>
  <c r="V69" i="8"/>
  <c r="E69" i="8"/>
  <c r="D69" i="8"/>
  <c r="V68" i="8"/>
  <c r="E68" i="8"/>
  <c r="V67" i="8"/>
  <c r="E67" i="8"/>
  <c r="V66" i="8"/>
  <c r="E66" i="8"/>
  <c r="V65" i="8"/>
  <c r="E65" i="8"/>
  <c r="D65" i="8"/>
  <c r="V64" i="8"/>
  <c r="E64" i="8"/>
  <c r="V63" i="8"/>
  <c r="E63" i="8"/>
  <c r="V62" i="8"/>
  <c r="E62" i="8"/>
  <c r="V61" i="8"/>
  <c r="E61" i="8"/>
  <c r="D61" i="8"/>
  <c r="V60" i="8"/>
  <c r="E60" i="8"/>
  <c r="V59" i="8"/>
  <c r="E59" i="8"/>
  <c r="V58" i="8"/>
  <c r="E58" i="8"/>
  <c r="V57" i="8"/>
  <c r="E57" i="8"/>
  <c r="D57" i="8"/>
  <c r="V56" i="8"/>
  <c r="E56" i="8"/>
  <c r="V55" i="8"/>
  <c r="E55" i="8"/>
  <c r="V54" i="8"/>
  <c r="R54" i="8"/>
  <c r="V47" i="8"/>
  <c r="I47" i="8"/>
  <c r="F47" i="8"/>
  <c r="V46" i="8"/>
  <c r="F46" i="8"/>
  <c r="H46" i="8" s="1"/>
  <c r="I46" i="8" s="1"/>
  <c r="V45" i="8"/>
  <c r="F45" i="8"/>
  <c r="H45" i="8" s="1"/>
  <c r="I45" i="8" s="1"/>
  <c r="V44" i="8"/>
  <c r="F44" i="8"/>
  <c r="H44" i="8" s="1"/>
  <c r="I44" i="8" s="1"/>
  <c r="V43" i="8"/>
  <c r="F43" i="8"/>
  <c r="H43" i="8" s="1"/>
  <c r="I43" i="8" s="1"/>
  <c r="V42" i="8"/>
  <c r="F42" i="8"/>
  <c r="H42" i="8" s="1"/>
  <c r="I42" i="8" s="1"/>
  <c r="V41" i="8"/>
  <c r="F41" i="8"/>
  <c r="H41" i="8" s="1"/>
  <c r="I41" i="8" s="1"/>
  <c r="V40" i="8"/>
  <c r="F40" i="8"/>
  <c r="H40" i="8" s="1"/>
  <c r="I40" i="8" s="1"/>
  <c r="V39" i="8"/>
  <c r="F39" i="8"/>
  <c r="H39" i="8" s="1"/>
  <c r="I39" i="8" s="1"/>
  <c r="V38" i="8"/>
  <c r="F38" i="8"/>
  <c r="H38" i="8" s="1"/>
  <c r="I38" i="8" s="1"/>
  <c r="V37" i="8"/>
  <c r="F37" i="8"/>
  <c r="H37" i="8" s="1"/>
  <c r="I37" i="8" s="1"/>
  <c r="V36" i="8"/>
  <c r="F36" i="8"/>
  <c r="H36" i="8" s="1"/>
  <c r="I36" i="8" s="1"/>
  <c r="V35" i="8"/>
  <c r="F35" i="8"/>
  <c r="H35" i="8" s="1"/>
  <c r="I35" i="8" s="1"/>
  <c r="V34" i="8"/>
  <c r="F34" i="8"/>
  <c r="H34" i="8" s="1"/>
  <c r="I34" i="8" s="1"/>
  <c r="V33" i="8"/>
  <c r="F33" i="8"/>
  <c r="H33" i="8" s="1"/>
  <c r="I33" i="8" s="1"/>
  <c r="V32" i="8"/>
  <c r="F32" i="8"/>
  <c r="H32" i="8" s="1"/>
  <c r="I32" i="8" s="1"/>
  <c r="V31" i="8"/>
  <c r="F31" i="8"/>
  <c r="H31" i="8" s="1"/>
  <c r="I31" i="8" s="1"/>
  <c r="V30" i="8"/>
  <c r="F30" i="8"/>
  <c r="H30" i="8" s="1"/>
  <c r="I30" i="8" s="1"/>
  <c r="V29" i="8"/>
  <c r="R29" i="8"/>
  <c r="V22" i="8"/>
  <c r="I22" i="8"/>
  <c r="V21" i="8"/>
  <c r="F21" i="8"/>
  <c r="H21" i="8" s="1"/>
  <c r="I21" i="8" s="1"/>
  <c r="V20" i="8"/>
  <c r="V19" i="8"/>
  <c r="F19" i="8"/>
  <c r="H19" i="8" s="1"/>
  <c r="I19" i="8" s="1"/>
  <c r="V18" i="8"/>
  <c r="V17" i="8"/>
  <c r="V16" i="8"/>
  <c r="F16" i="8"/>
  <c r="H16" i="8" s="1"/>
  <c r="I16" i="8" s="1"/>
  <c r="V15" i="8"/>
  <c r="V14" i="8"/>
  <c r="F14" i="8"/>
  <c r="H14" i="8" s="1"/>
  <c r="I14" i="8" s="1"/>
  <c r="V13" i="8"/>
  <c r="V12" i="8"/>
  <c r="V11" i="8"/>
  <c r="V10" i="8"/>
  <c r="V9" i="8"/>
  <c r="F9" i="8"/>
  <c r="H9" i="8" s="1"/>
  <c r="I9" i="8" s="1"/>
  <c r="V8" i="8"/>
  <c r="V7" i="8"/>
  <c r="V6" i="8"/>
  <c r="F6" i="8"/>
  <c r="H6" i="8" s="1"/>
  <c r="I6" i="8" s="1"/>
  <c r="V5" i="8"/>
  <c r="V4" i="8"/>
  <c r="R4" i="8"/>
  <c r="V72" i="7"/>
  <c r="I72" i="7"/>
  <c r="E72" i="7"/>
  <c r="D72" i="7"/>
  <c r="V71" i="7"/>
  <c r="E71" i="7"/>
  <c r="D71" i="7"/>
  <c r="V70" i="7"/>
  <c r="E70" i="7"/>
  <c r="D70" i="7"/>
  <c r="V69" i="7"/>
  <c r="E69" i="7"/>
  <c r="D69" i="7"/>
  <c r="V68" i="7"/>
  <c r="E68" i="7"/>
  <c r="D68" i="7"/>
  <c r="V67" i="7"/>
  <c r="E67" i="7"/>
  <c r="D67" i="7"/>
  <c r="V66" i="7"/>
  <c r="E66" i="7"/>
  <c r="F66" i="7" s="1"/>
  <c r="H66" i="7" s="1"/>
  <c r="I66" i="7" s="1"/>
  <c r="D66" i="7"/>
  <c r="V65" i="7"/>
  <c r="E65" i="7"/>
  <c r="D65" i="7"/>
  <c r="V64" i="7"/>
  <c r="E64" i="7"/>
  <c r="D64" i="7"/>
  <c r="V63" i="7"/>
  <c r="E63" i="7"/>
  <c r="D63" i="7"/>
  <c r="F63" i="7" s="1"/>
  <c r="H63" i="7" s="1"/>
  <c r="I63" i="7" s="1"/>
  <c r="V62" i="7"/>
  <c r="E62" i="7"/>
  <c r="F62" i="7" s="1"/>
  <c r="H62" i="7" s="1"/>
  <c r="I62" i="7" s="1"/>
  <c r="D62" i="7"/>
  <c r="V61" i="7"/>
  <c r="E61" i="7"/>
  <c r="D61" i="7"/>
  <c r="V60" i="7"/>
  <c r="E60" i="7"/>
  <c r="D60" i="7"/>
  <c r="V59" i="7"/>
  <c r="E59" i="7"/>
  <c r="D59" i="7"/>
  <c r="F59" i="7" s="1"/>
  <c r="H59" i="7" s="1"/>
  <c r="I59" i="7" s="1"/>
  <c r="V58" i="7"/>
  <c r="E58" i="7"/>
  <c r="D58" i="7"/>
  <c r="V57" i="7"/>
  <c r="E57" i="7"/>
  <c r="D57" i="7"/>
  <c r="F57" i="7" s="1"/>
  <c r="H57" i="7" s="1"/>
  <c r="I57" i="7" s="1"/>
  <c r="V56" i="7"/>
  <c r="E56" i="7"/>
  <c r="D56" i="7"/>
  <c r="V55" i="7"/>
  <c r="E55" i="7"/>
  <c r="D55" i="7"/>
  <c r="V54" i="7"/>
  <c r="R54" i="7"/>
  <c r="V47" i="7"/>
  <c r="I47" i="7"/>
  <c r="F47" i="7"/>
  <c r="V46" i="7"/>
  <c r="F46" i="7"/>
  <c r="H46" i="7" s="1"/>
  <c r="I46" i="7" s="1"/>
  <c r="V45" i="7"/>
  <c r="F45" i="7"/>
  <c r="H45" i="7" s="1"/>
  <c r="I45" i="7" s="1"/>
  <c r="V44" i="7"/>
  <c r="F44" i="7"/>
  <c r="H44" i="7" s="1"/>
  <c r="I44" i="7" s="1"/>
  <c r="V43" i="7"/>
  <c r="F43" i="7"/>
  <c r="H43" i="7" s="1"/>
  <c r="I43" i="7" s="1"/>
  <c r="V42" i="7"/>
  <c r="F42" i="7"/>
  <c r="H42" i="7" s="1"/>
  <c r="I42" i="7" s="1"/>
  <c r="V41" i="7"/>
  <c r="F41" i="7"/>
  <c r="H41" i="7" s="1"/>
  <c r="I41" i="7" s="1"/>
  <c r="V40" i="7"/>
  <c r="F40" i="7"/>
  <c r="H40" i="7" s="1"/>
  <c r="I40" i="7" s="1"/>
  <c r="V39" i="7"/>
  <c r="F39" i="7"/>
  <c r="H39" i="7" s="1"/>
  <c r="I39" i="7" s="1"/>
  <c r="V38" i="7"/>
  <c r="F38" i="7"/>
  <c r="H38" i="7" s="1"/>
  <c r="I38" i="7" s="1"/>
  <c r="V37" i="7"/>
  <c r="F37" i="7"/>
  <c r="H37" i="7" s="1"/>
  <c r="I37" i="7" s="1"/>
  <c r="V36" i="7"/>
  <c r="F36" i="7"/>
  <c r="H36" i="7" s="1"/>
  <c r="I36" i="7" s="1"/>
  <c r="V35" i="7"/>
  <c r="F35" i="7"/>
  <c r="H35" i="7" s="1"/>
  <c r="I35" i="7" s="1"/>
  <c r="V34" i="7"/>
  <c r="F34" i="7"/>
  <c r="H34" i="7" s="1"/>
  <c r="I34" i="7" s="1"/>
  <c r="V33" i="7"/>
  <c r="F33" i="7"/>
  <c r="H33" i="7" s="1"/>
  <c r="I33" i="7" s="1"/>
  <c r="V32" i="7"/>
  <c r="F32" i="7"/>
  <c r="H32" i="7" s="1"/>
  <c r="I32" i="7" s="1"/>
  <c r="V31" i="7"/>
  <c r="F31" i="7"/>
  <c r="H31" i="7" s="1"/>
  <c r="I31" i="7" s="1"/>
  <c r="V30" i="7"/>
  <c r="F30" i="7"/>
  <c r="H30" i="7" s="1"/>
  <c r="I30" i="7" s="1"/>
  <c r="V29" i="7"/>
  <c r="R29" i="7"/>
  <c r="V22" i="7"/>
  <c r="I22" i="7"/>
  <c r="F22" i="7"/>
  <c r="V21" i="7"/>
  <c r="F21" i="7"/>
  <c r="H21" i="7" s="1"/>
  <c r="I21" i="7" s="1"/>
  <c r="V20" i="7"/>
  <c r="F20" i="7"/>
  <c r="H20" i="7" s="1"/>
  <c r="I20" i="7" s="1"/>
  <c r="V19" i="7"/>
  <c r="F19" i="7"/>
  <c r="H19" i="7" s="1"/>
  <c r="I19" i="7" s="1"/>
  <c r="V18" i="7"/>
  <c r="F18" i="7"/>
  <c r="H18" i="7" s="1"/>
  <c r="I18" i="7" s="1"/>
  <c r="V17" i="7"/>
  <c r="F17" i="7"/>
  <c r="H17" i="7" s="1"/>
  <c r="I17" i="7" s="1"/>
  <c r="V16" i="7"/>
  <c r="F16" i="7"/>
  <c r="H16" i="7" s="1"/>
  <c r="I16" i="7" s="1"/>
  <c r="V15" i="7"/>
  <c r="F15" i="7"/>
  <c r="H15" i="7" s="1"/>
  <c r="I15" i="7" s="1"/>
  <c r="V14" i="7"/>
  <c r="F14" i="7"/>
  <c r="H14" i="7" s="1"/>
  <c r="I14" i="7" s="1"/>
  <c r="V13" i="7"/>
  <c r="F13" i="7"/>
  <c r="H13" i="7" s="1"/>
  <c r="I13" i="7" s="1"/>
  <c r="V12" i="7"/>
  <c r="F12" i="7"/>
  <c r="H12" i="7" s="1"/>
  <c r="I12" i="7" s="1"/>
  <c r="V11" i="7"/>
  <c r="F11" i="7"/>
  <c r="H11" i="7" s="1"/>
  <c r="I11" i="7" s="1"/>
  <c r="V10" i="7"/>
  <c r="F10" i="7"/>
  <c r="H10" i="7" s="1"/>
  <c r="I10" i="7" s="1"/>
  <c r="V9" i="7"/>
  <c r="F9" i="7"/>
  <c r="H9" i="7" s="1"/>
  <c r="I9" i="7" s="1"/>
  <c r="V8" i="7"/>
  <c r="I8" i="7"/>
  <c r="F8" i="7"/>
  <c r="H8" i="7" s="1"/>
  <c r="V7" i="7"/>
  <c r="F7" i="7"/>
  <c r="H7" i="7" s="1"/>
  <c r="I7" i="7" s="1"/>
  <c r="V6" i="7"/>
  <c r="F6" i="7"/>
  <c r="H6" i="7" s="1"/>
  <c r="I6" i="7" s="1"/>
  <c r="V5" i="7"/>
  <c r="F5" i="7"/>
  <c r="H5" i="7" s="1"/>
  <c r="I5" i="7" s="1"/>
  <c r="V4" i="7"/>
  <c r="R4" i="7"/>
  <c r="V72" i="6"/>
  <c r="I72" i="6"/>
  <c r="E72" i="6"/>
  <c r="V71" i="6"/>
  <c r="E71" i="6"/>
  <c r="V70" i="6"/>
  <c r="E70" i="6"/>
  <c r="V69" i="6"/>
  <c r="E69" i="6"/>
  <c r="D69" i="6"/>
  <c r="V68" i="6"/>
  <c r="E68" i="6"/>
  <c r="V67" i="6"/>
  <c r="E67" i="6"/>
  <c r="V66" i="6"/>
  <c r="E66" i="6"/>
  <c r="V65" i="6"/>
  <c r="E65" i="6"/>
  <c r="V64" i="6"/>
  <c r="E64" i="6"/>
  <c r="D64" i="6"/>
  <c r="V63" i="6"/>
  <c r="E63" i="6"/>
  <c r="V62" i="6"/>
  <c r="E62" i="6"/>
  <c r="V61" i="6"/>
  <c r="E61" i="6"/>
  <c r="V60" i="6"/>
  <c r="E60" i="6"/>
  <c r="D60" i="6"/>
  <c r="V59" i="6"/>
  <c r="E59" i="6"/>
  <c r="D59" i="6"/>
  <c r="V58" i="6"/>
  <c r="E58" i="6"/>
  <c r="V57" i="6"/>
  <c r="E57" i="6"/>
  <c r="V56" i="6"/>
  <c r="E56" i="6"/>
  <c r="V55" i="6"/>
  <c r="E55" i="6"/>
  <c r="D55" i="6"/>
  <c r="V54" i="6"/>
  <c r="R54" i="6"/>
  <c r="V47" i="6"/>
  <c r="I47" i="6"/>
  <c r="F47" i="6"/>
  <c r="V46" i="6"/>
  <c r="F46" i="6"/>
  <c r="H46" i="6" s="1"/>
  <c r="I46" i="6" s="1"/>
  <c r="V45" i="6"/>
  <c r="F45" i="6"/>
  <c r="H45" i="6" s="1"/>
  <c r="I45" i="6" s="1"/>
  <c r="V44" i="6"/>
  <c r="F44" i="6"/>
  <c r="H44" i="6" s="1"/>
  <c r="I44" i="6" s="1"/>
  <c r="V43" i="6"/>
  <c r="F43" i="6"/>
  <c r="H43" i="6" s="1"/>
  <c r="I43" i="6" s="1"/>
  <c r="V42" i="6"/>
  <c r="F42" i="6"/>
  <c r="H42" i="6" s="1"/>
  <c r="I42" i="6" s="1"/>
  <c r="V41" i="6"/>
  <c r="F41" i="6"/>
  <c r="H41" i="6" s="1"/>
  <c r="I41" i="6" s="1"/>
  <c r="V40" i="6"/>
  <c r="F40" i="6"/>
  <c r="H40" i="6" s="1"/>
  <c r="I40" i="6" s="1"/>
  <c r="V39" i="6"/>
  <c r="F39" i="6"/>
  <c r="H39" i="6" s="1"/>
  <c r="I39" i="6" s="1"/>
  <c r="V38" i="6"/>
  <c r="F38" i="6"/>
  <c r="H38" i="6" s="1"/>
  <c r="I38" i="6" s="1"/>
  <c r="V37" i="6"/>
  <c r="F37" i="6"/>
  <c r="H37" i="6" s="1"/>
  <c r="I37" i="6" s="1"/>
  <c r="V36" i="6"/>
  <c r="F36" i="6"/>
  <c r="H36" i="6" s="1"/>
  <c r="I36" i="6" s="1"/>
  <c r="V35" i="6"/>
  <c r="F35" i="6"/>
  <c r="H35" i="6" s="1"/>
  <c r="I35" i="6" s="1"/>
  <c r="V34" i="6"/>
  <c r="F34" i="6"/>
  <c r="H34" i="6" s="1"/>
  <c r="I34" i="6" s="1"/>
  <c r="V33" i="6"/>
  <c r="F33" i="6"/>
  <c r="H33" i="6" s="1"/>
  <c r="I33" i="6" s="1"/>
  <c r="V32" i="6"/>
  <c r="F32" i="6"/>
  <c r="H32" i="6" s="1"/>
  <c r="I32" i="6" s="1"/>
  <c r="V31" i="6"/>
  <c r="F31" i="6"/>
  <c r="H31" i="6" s="1"/>
  <c r="I31" i="6" s="1"/>
  <c r="V30" i="6"/>
  <c r="F30" i="6"/>
  <c r="H30" i="6" s="1"/>
  <c r="I30" i="6" s="1"/>
  <c r="V29" i="6"/>
  <c r="R29" i="6"/>
  <c r="V22" i="6"/>
  <c r="I22" i="6"/>
  <c r="F22" i="6"/>
  <c r="V21" i="6"/>
  <c r="V20" i="6"/>
  <c r="F20" i="6"/>
  <c r="H20" i="6" s="1"/>
  <c r="I20" i="6" s="1"/>
  <c r="V19" i="6"/>
  <c r="V18" i="6"/>
  <c r="V17" i="6"/>
  <c r="V16" i="6"/>
  <c r="V15" i="6"/>
  <c r="F15" i="6"/>
  <c r="H15" i="6" s="1"/>
  <c r="I15" i="6" s="1"/>
  <c r="V14" i="6"/>
  <c r="V13" i="6"/>
  <c r="V12" i="6"/>
  <c r="F12" i="6"/>
  <c r="H12" i="6" s="1"/>
  <c r="I12" i="6" s="1"/>
  <c r="V11" i="6"/>
  <c r="V10" i="6"/>
  <c r="F10" i="6"/>
  <c r="H10" i="6" s="1"/>
  <c r="I10" i="6" s="1"/>
  <c r="V9" i="6"/>
  <c r="V8" i="6"/>
  <c r="F8" i="6"/>
  <c r="H8" i="6" s="1"/>
  <c r="I8" i="6" s="1"/>
  <c r="V7" i="6"/>
  <c r="V6" i="6"/>
  <c r="F6" i="6"/>
  <c r="H6" i="6" s="1"/>
  <c r="I6" i="6" s="1"/>
  <c r="V5" i="6"/>
  <c r="V4" i="6"/>
  <c r="R4" i="6"/>
  <c r="V72" i="5"/>
  <c r="I72" i="5"/>
  <c r="E72" i="5"/>
  <c r="D72" i="5"/>
  <c r="V71" i="5"/>
  <c r="E71" i="5"/>
  <c r="V70" i="5"/>
  <c r="E70" i="5"/>
  <c r="V69" i="5"/>
  <c r="E69" i="5"/>
  <c r="V68" i="5"/>
  <c r="E68" i="5"/>
  <c r="D68" i="5"/>
  <c r="V67" i="5"/>
  <c r="E67" i="5"/>
  <c r="V66" i="5"/>
  <c r="E66" i="5"/>
  <c r="V65" i="5"/>
  <c r="E65" i="5"/>
  <c r="V64" i="5"/>
  <c r="E64" i="5"/>
  <c r="V63" i="5"/>
  <c r="E63" i="5"/>
  <c r="D63" i="5"/>
  <c r="V62" i="5"/>
  <c r="E62" i="5"/>
  <c r="V61" i="5"/>
  <c r="E61" i="5"/>
  <c r="V60" i="5"/>
  <c r="E60" i="5"/>
  <c r="V59" i="5"/>
  <c r="E59" i="5"/>
  <c r="D59" i="5"/>
  <c r="V58" i="5"/>
  <c r="E58" i="5"/>
  <c r="V57" i="5"/>
  <c r="E57" i="5"/>
  <c r="V56" i="5"/>
  <c r="E56" i="5"/>
  <c r="V55" i="5"/>
  <c r="E55" i="5"/>
  <c r="V54" i="5"/>
  <c r="R54" i="5"/>
  <c r="V47" i="5"/>
  <c r="I47" i="5"/>
  <c r="F47" i="5"/>
  <c r="V46" i="5"/>
  <c r="F46" i="5"/>
  <c r="H46" i="5" s="1"/>
  <c r="I46" i="5" s="1"/>
  <c r="V45" i="5"/>
  <c r="F45" i="5"/>
  <c r="H45" i="5" s="1"/>
  <c r="I45" i="5" s="1"/>
  <c r="V44" i="5"/>
  <c r="F44" i="5"/>
  <c r="H44" i="5" s="1"/>
  <c r="I44" i="5" s="1"/>
  <c r="V43" i="5"/>
  <c r="F43" i="5"/>
  <c r="H43" i="5" s="1"/>
  <c r="I43" i="5" s="1"/>
  <c r="V42" i="5"/>
  <c r="F42" i="5"/>
  <c r="H42" i="5" s="1"/>
  <c r="I42" i="5" s="1"/>
  <c r="V41" i="5"/>
  <c r="F41" i="5"/>
  <c r="H41" i="5" s="1"/>
  <c r="I41" i="5" s="1"/>
  <c r="V40" i="5"/>
  <c r="F40" i="5"/>
  <c r="H40" i="5" s="1"/>
  <c r="I40" i="5" s="1"/>
  <c r="V39" i="5"/>
  <c r="F39" i="5"/>
  <c r="H39" i="5" s="1"/>
  <c r="I39" i="5" s="1"/>
  <c r="V38" i="5"/>
  <c r="F38" i="5"/>
  <c r="H38" i="5" s="1"/>
  <c r="I38" i="5" s="1"/>
  <c r="V37" i="5"/>
  <c r="F37" i="5"/>
  <c r="H37" i="5" s="1"/>
  <c r="I37" i="5" s="1"/>
  <c r="V36" i="5"/>
  <c r="F36" i="5"/>
  <c r="H36" i="5" s="1"/>
  <c r="I36" i="5" s="1"/>
  <c r="V35" i="5"/>
  <c r="F35" i="5"/>
  <c r="H35" i="5" s="1"/>
  <c r="I35" i="5" s="1"/>
  <c r="V34" i="5"/>
  <c r="F34" i="5"/>
  <c r="H34" i="5" s="1"/>
  <c r="I34" i="5" s="1"/>
  <c r="V33" i="5"/>
  <c r="F33" i="5"/>
  <c r="H33" i="5" s="1"/>
  <c r="I33" i="5" s="1"/>
  <c r="V32" i="5"/>
  <c r="F32" i="5"/>
  <c r="H32" i="5" s="1"/>
  <c r="I32" i="5" s="1"/>
  <c r="V31" i="5"/>
  <c r="F31" i="5"/>
  <c r="H31" i="5" s="1"/>
  <c r="I31" i="5" s="1"/>
  <c r="V30" i="5"/>
  <c r="F30" i="5"/>
  <c r="H30" i="5" s="1"/>
  <c r="I30" i="5" s="1"/>
  <c r="V29" i="5"/>
  <c r="R29" i="5"/>
  <c r="V22" i="5"/>
  <c r="I22" i="5"/>
  <c r="F22" i="5"/>
  <c r="V21" i="5"/>
  <c r="V20" i="5"/>
  <c r="F20" i="5"/>
  <c r="H20" i="5" s="1"/>
  <c r="I20" i="5" s="1"/>
  <c r="V19" i="5"/>
  <c r="V18" i="5"/>
  <c r="V17" i="5"/>
  <c r="V16" i="5"/>
  <c r="V15" i="5"/>
  <c r="V14" i="5"/>
  <c r="V13" i="5"/>
  <c r="V12" i="5"/>
  <c r="V11" i="5"/>
  <c r="V10" i="5"/>
  <c r="V9" i="5"/>
  <c r="V8" i="5"/>
  <c r="V7" i="5"/>
  <c r="V6" i="5"/>
  <c r="V5" i="5"/>
  <c r="V4" i="5"/>
  <c r="R4" i="5"/>
  <c r="F58" i="16" l="1"/>
  <c r="H58" i="16" s="1"/>
  <c r="I58" i="16" s="1"/>
  <c r="F62" i="16"/>
  <c r="H62" i="16" s="1"/>
  <c r="I62" i="16" s="1"/>
  <c r="F59" i="16"/>
  <c r="H59" i="16" s="1"/>
  <c r="I59" i="16" s="1"/>
  <c r="F64" i="16"/>
  <c r="H64" i="16" s="1"/>
  <c r="I64" i="16" s="1"/>
  <c r="F68" i="16"/>
  <c r="H68" i="16" s="1"/>
  <c r="I68" i="16" s="1"/>
  <c r="F72" i="16"/>
  <c r="F57" i="16"/>
  <c r="H57" i="16" s="1"/>
  <c r="I57" i="16" s="1"/>
  <c r="F61" i="16"/>
  <c r="H61" i="16" s="1"/>
  <c r="I61" i="16" s="1"/>
  <c r="F54" i="16"/>
  <c r="H54" i="16" s="1"/>
  <c r="I54" i="16" s="1"/>
  <c r="J55" i="16" s="1"/>
  <c r="D73" i="16"/>
  <c r="K29" i="15"/>
  <c r="L29" i="15" s="1"/>
  <c r="I29" i="15"/>
  <c r="J30" i="15" s="1"/>
  <c r="R30" i="15" s="1"/>
  <c r="F58" i="15"/>
  <c r="H58" i="15" s="1"/>
  <c r="I58" i="15" s="1"/>
  <c r="F62" i="15"/>
  <c r="H62" i="15" s="1"/>
  <c r="I62" i="15" s="1"/>
  <c r="F66" i="15"/>
  <c r="H66" i="15" s="1"/>
  <c r="I66" i="15" s="1"/>
  <c r="F70" i="15"/>
  <c r="H70" i="15" s="1"/>
  <c r="I70" i="15" s="1"/>
  <c r="D73" i="15"/>
  <c r="F55" i="15"/>
  <c r="H55" i="15" s="1"/>
  <c r="I55" i="15" s="1"/>
  <c r="F59" i="15"/>
  <c r="H59" i="15" s="1"/>
  <c r="I59" i="15" s="1"/>
  <c r="F63" i="15"/>
  <c r="H63" i="15" s="1"/>
  <c r="I63" i="15" s="1"/>
  <c r="F71" i="15"/>
  <c r="H71" i="15" s="1"/>
  <c r="I71" i="15" s="1"/>
  <c r="F54" i="15"/>
  <c r="H54" i="15" s="1"/>
  <c r="K54" i="15" s="1"/>
  <c r="J31" i="16"/>
  <c r="J32" i="16" s="1"/>
  <c r="K54" i="16"/>
  <c r="I4" i="16"/>
  <c r="J5" i="16" s="1"/>
  <c r="F55" i="16"/>
  <c r="H55" i="16" s="1"/>
  <c r="I55" i="16" s="1"/>
  <c r="E73" i="16"/>
  <c r="J6" i="16"/>
  <c r="J7" i="16" s="1"/>
  <c r="K29" i="16"/>
  <c r="I29" i="16"/>
  <c r="J30" i="16" s="1"/>
  <c r="K4" i="15"/>
  <c r="I4" i="15"/>
  <c r="J5" i="15" s="1"/>
  <c r="J6" i="15" s="1"/>
  <c r="J7" i="15" s="1"/>
  <c r="J8" i="15" s="1"/>
  <c r="J9" i="15" s="1"/>
  <c r="F67" i="15"/>
  <c r="H67" i="15" s="1"/>
  <c r="I67" i="15" s="1"/>
  <c r="I30" i="15"/>
  <c r="J31" i="15" s="1"/>
  <c r="J32" i="15" s="1"/>
  <c r="S29" i="15"/>
  <c r="W29" i="15" s="1"/>
  <c r="F68" i="14"/>
  <c r="H68" i="14" s="1"/>
  <c r="I68" i="14" s="1"/>
  <c r="F58" i="14"/>
  <c r="H58" i="14" s="1"/>
  <c r="I58" i="14" s="1"/>
  <c r="F65" i="14"/>
  <c r="H65" i="14" s="1"/>
  <c r="I65" i="14" s="1"/>
  <c r="D73" i="14"/>
  <c r="F63" i="14"/>
  <c r="H63" i="14" s="1"/>
  <c r="I63" i="14" s="1"/>
  <c r="F55" i="14"/>
  <c r="H55" i="14" s="1"/>
  <c r="I55" i="14" s="1"/>
  <c r="F59" i="14"/>
  <c r="H59" i="14" s="1"/>
  <c r="I59" i="14" s="1"/>
  <c r="F71" i="14"/>
  <c r="H71" i="14" s="1"/>
  <c r="I71" i="14" s="1"/>
  <c r="F56" i="14"/>
  <c r="H56" i="14" s="1"/>
  <c r="I56" i="14" s="1"/>
  <c r="F57" i="14"/>
  <c r="H57" i="14" s="1"/>
  <c r="I57" i="14" s="1"/>
  <c r="F61" i="14"/>
  <c r="H61" i="14" s="1"/>
  <c r="I61" i="14" s="1"/>
  <c r="F54" i="14"/>
  <c r="H54" i="14" s="1"/>
  <c r="I54" i="14" s="1"/>
  <c r="J55" i="14" s="1"/>
  <c r="F70" i="14"/>
  <c r="H70" i="14" s="1"/>
  <c r="I70" i="14" s="1"/>
  <c r="F64" i="14"/>
  <c r="H64" i="14" s="1"/>
  <c r="I64" i="14" s="1"/>
  <c r="F66" i="14"/>
  <c r="H66" i="14" s="1"/>
  <c r="I66" i="14" s="1"/>
  <c r="F60" i="14"/>
  <c r="H60" i="14" s="1"/>
  <c r="I60" i="14" s="1"/>
  <c r="F62" i="14"/>
  <c r="H62" i="14" s="1"/>
  <c r="I62" i="14" s="1"/>
  <c r="I4" i="14"/>
  <c r="J5" i="14" s="1"/>
  <c r="J6" i="14" s="1"/>
  <c r="K4" i="14"/>
  <c r="I29" i="14"/>
  <c r="J30" i="14" s="1"/>
  <c r="E73" i="14"/>
  <c r="F65" i="8"/>
  <c r="H65" i="8" s="1"/>
  <c r="I65" i="8" s="1"/>
  <c r="F56" i="7"/>
  <c r="H56" i="7" s="1"/>
  <c r="I56" i="7" s="1"/>
  <c r="F67" i="7"/>
  <c r="H67" i="7" s="1"/>
  <c r="I67" i="7" s="1"/>
  <c r="F71" i="7"/>
  <c r="H71" i="7" s="1"/>
  <c r="I71" i="7" s="1"/>
  <c r="F67" i="11"/>
  <c r="H67" i="11" s="1"/>
  <c r="I67" i="11" s="1"/>
  <c r="F55" i="9"/>
  <c r="H55" i="9" s="1"/>
  <c r="I55" i="9" s="1"/>
  <c r="F59" i="9"/>
  <c r="H59" i="9" s="1"/>
  <c r="I59" i="9" s="1"/>
  <c r="F63" i="9"/>
  <c r="H63" i="9" s="1"/>
  <c r="I63" i="9" s="1"/>
  <c r="F67" i="9"/>
  <c r="H67" i="9" s="1"/>
  <c r="I67" i="9" s="1"/>
  <c r="F71" i="9"/>
  <c r="H71" i="9" s="1"/>
  <c r="I71" i="9" s="1"/>
  <c r="F66" i="11"/>
  <c r="H66" i="11" s="1"/>
  <c r="I66" i="11" s="1"/>
  <c r="F70" i="11"/>
  <c r="H70" i="11" s="1"/>
  <c r="I70" i="11" s="1"/>
  <c r="F57" i="11"/>
  <c r="H57" i="11" s="1"/>
  <c r="I57" i="11" s="1"/>
  <c r="F61" i="11"/>
  <c r="H61" i="11" s="1"/>
  <c r="I61" i="11" s="1"/>
  <c r="F55" i="7"/>
  <c r="H55" i="7" s="1"/>
  <c r="I55" i="7" s="1"/>
  <c r="F57" i="13"/>
  <c r="H57" i="13" s="1"/>
  <c r="I57" i="13" s="1"/>
  <c r="F61" i="13"/>
  <c r="H61" i="13" s="1"/>
  <c r="I61" i="13" s="1"/>
  <c r="F65" i="13"/>
  <c r="H65" i="13" s="1"/>
  <c r="I65" i="13" s="1"/>
  <c r="F57" i="9"/>
  <c r="H57" i="9" s="1"/>
  <c r="I57" i="9" s="1"/>
  <c r="F61" i="9"/>
  <c r="H61" i="9" s="1"/>
  <c r="I61" i="9" s="1"/>
  <c r="F65" i="9"/>
  <c r="H65" i="9" s="1"/>
  <c r="I65" i="9" s="1"/>
  <c r="F69" i="9"/>
  <c r="H69" i="9" s="1"/>
  <c r="I69" i="9" s="1"/>
  <c r="F63" i="11"/>
  <c r="H63" i="11" s="1"/>
  <c r="I63" i="11" s="1"/>
  <c r="F71" i="11"/>
  <c r="H71" i="11" s="1"/>
  <c r="I71" i="11" s="1"/>
  <c r="F61" i="8"/>
  <c r="H61" i="8" s="1"/>
  <c r="I61" i="8" s="1"/>
  <c r="F55" i="6"/>
  <c r="H55" i="6" s="1"/>
  <c r="I55" i="6" s="1"/>
  <c r="F69" i="7"/>
  <c r="H69" i="7" s="1"/>
  <c r="I69" i="7" s="1"/>
  <c r="F58" i="11"/>
  <c r="H58" i="11" s="1"/>
  <c r="I58" i="11" s="1"/>
  <c r="F62" i="11"/>
  <c r="H62" i="11" s="1"/>
  <c r="I62" i="11" s="1"/>
  <c r="F59" i="6"/>
  <c r="H59" i="6" s="1"/>
  <c r="I59" i="6" s="1"/>
  <c r="F68" i="5"/>
  <c r="H68" i="5" s="1"/>
  <c r="I68" i="5" s="1"/>
  <c r="F57" i="8"/>
  <c r="H57" i="8" s="1"/>
  <c r="I57" i="8" s="1"/>
  <c r="F55" i="11"/>
  <c r="H55" i="11" s="1"/>
  <c r="I55" i="11" s="1"/>
  <c r="F59" i="11"/>
  <c r="H59" i="11" s="1"/>
  <c r="I59" i="11" s="1"/>
  <c r="F7" i="5"/>
  <c r="H7" i="5" s="1"/>
  <c r="I7" i="5" s="1"/>
  <c r="F9" i="5"/>
  <c r="H9" i="5" s="1"/>
  <c r="I9" i="5" s="1"/>
  <c r="F11" i="5"/>
  <c r="H11" i="5" s="1"/>
  <c r="I11" i="5" s="1"/>
  <c r="F13" i="5"/>
  <c r="H13" i="5" s="1"/>
  <c r="I13" i="5" s="1"/>
  <c r="F15" i="5"/>
  <c r="H15" i="5" s="1"/>
  <c r="I15" i="5" s="1"/>
  <c r="F17" i="5"/>
  <c r="H17" i="5" s="1"/>
  <c r="I17" i="5" s="1"/>
  <c r="F19" i="5"/>
  <c r="H19" i="5" s="1"/>
  <c r="I19" i="5" s="1"/>
  <c r="D58" i="5"/>
  <c r="F58" i="5" s="1"/>
  <c r="H58" i="5" s="1"/>
  <c r="I58" i="5" s="1"/>
  <c r="F59" i="5"/>
  <c r="H59" i="5" s="1"/>
  <c r="I59" i="5" s="1"/>
  <c r="D62" i="5"/>
  <c r="F63" i="5"/>
  <c r="H63" i="5" s="1"/>
  <c r="I63" i="5" s="1"/>
  <c r="D67" i="5"/>
  <c r="F67" i="5" s="1"/>
  <c r="H67" i="5" s="1"/>
  <c r="I67" i="5" s="1"/>
  <c r="D71" i="5"/>
  <c r="F14" i="6"/>
  <c r="H14" i="6" s="1"/>
  <c r="I14" i="6" s="1"/>
  <c r="F17" i="6"/>
  <c r="H17" i="6" s="1"/>
  <c r="I17" i="6" s="1"/>
  <c r="D58" i="6"/>
  <c r="D63" i="6"/>
  <c r="F63" i="6" s="1"/>
  <c r="H63" i="6" s="1"/>
  <c r="I63" i="6" s="1"/>
  <c r="D67" i="6"/>
  <c r="F67" i="6" s="1"/>
  <c r="H67" i="6" s="1"/>
  <c r="I67" i="6" s="1"/>
  <c r="D68" i="6"/>
  <c r="F68" i="6" s="1"/>
  <c r="H68" i="6" s="1"/>
  <c r="I68" i="6" s="1"/>
  <c r="F69" i="6"/>
  <c r="H69" i="6" s="1"/>
  <c r="I69" i="6" s="1"/>
  <c r="D72" i="6"/>
  <c r="F58" i="7"/>
  <c r="H58" i="7" s="1"/>
  <c r="I58" i="7" s="1"/>
  <c r="F8" i="8"/>
  <c r="H8" i="8" s="1"/>
  <c r="I8" i="8" s="1"/>
  <c r="F11" i="8"/>
  <c r="H11" i="8" s="1"/>
  <c r="I11" i="8" s="1"/>
  <c r="F18" i="8"/>
  <c r="H18" i="8" s="1"/>
  <c r="I18" i="8" s="1"/>
  <c r="D56" i="8"/>
  <c r="F56" i="8" s="1"/>
  <c r="H56" i="8" s="1"/>
  <c r="I56" i="8" s="1"/>
  <c r="D60" i="8"/>
  <c r="F60" i="8" s="1"/>
  <c r="H60" i="8" s="1"/>
  <c r="I60" i="8" s="1"/>
  <c r="D64" i="8"/>
  <c r="D68" i="8"/>
  <c r="F69" i="8"/>
  <c r="H69" i="8" s="1"/>
  <c r="I69" i="8" s="1"/>
  <c r="D72" i="8"/>
  <c r="F72" i="8" s="1"/>
  <c r="F7" i="10"/>
  <c r="H7" i="10" s="1"/>
  <c r="I7" i="10" s="1"/>
  <c r="D56" i="10"/>
  <c r="F56" i="10" s="1"/>
  <c r="H56" i="10" s="1"/>
  <c r="I56" i="10" s="1"/>
  <c r="D63" i="10"/>
  <c r="F63" i="10" s="1"/>
  <c r="H63" i="10" s="1"/>
  <c r="I63" i="10" s="1"/>
  <c r="F64" i="10"/>
  <c r="H64" i="10" s="1"/>
  <c r="I64" i="10" s="1"/>
  <c r="D67" i="10"/>
  <c r="F67" i="10" s="1"/>
  <c r="H67" i="10" s="1"/>
  <c r="I67" i="10" s="1"/>
  <c r="F68" i="10"/>
  <c r="H68" i="10" s="1"/>
  <c r="I68" i="10" s="1"/>
  <c r="D71" i="10"/>
  <c r="F71" i="10" s="1"/>
  <c r="H71" i="10" s="1"/>
  <c r="I71" i="10" s="1"/>
  <c r="F72" i="10"/>
  <c r="F65" i="11"/>
  <c r="H65" i="11" s="1"/>
  <c r="I65" i="11" s="1"/>
  <c r="F69" i="11"/>
  <c r="H69" i="11" s="1"/>
  <c r="I69" i="11" s="1"/>
  <c r="F55" i="12"/>
  <c r="H55" i="12" s="1"/>
  <c r="I55" i="12" s="1"/>
  <c r="D59" i="12"/>
  <c r="F59" i="12" s="1"/>
  <c r="H59" i="12" s="1"/>
  <c r="I59" i="12" s="1"/>
  <c r="D63" i="12"/>
  <c r="F64" i="12"/>
  <c r="H64" i="12" s="1"/>
  <c r="I64" i="12" s="1"/>
  <c r="D67" i="12"/>
  <c r="D71" i="12"/>
  <c r="F71" i="12" s="1"/>
  <c r="H71" i="12" s="1"/>
  <c r="I71" i="12" s="1"/>
  <c r="F72" i="12"/>
  <c r="F5" i="5"/>
  <c r="H5" i="5" s="1"/>
  <c r="I5" i="5" s="1"/>
  <c r="F21" i="5"/>
  <c r="H21" i="5" s="1"/>
  <c r="I21" i="5" s="1"/>
  <c r="D56" i="5"/>
  <c r="F56" i="5" s="1"/>
  <c r="H56" i="5" s="1"/>
  <c r="I56" i="5" s="1"/>
  <c r="D57" i="5"/>
  <c r="F57" i="5" s="1"/>
  <c r="H57" i="5" s="1"/>
  <c r="I57" i="5" s="1"/>
  <c r="D61" i="5"/>
  <c r="F61" i="5" s="1"/>
  <c r="H61" i="5" s="1"/>
  <c r="I61" i="5" s="1"/>
  <c r="F62" i="5"/>
  <c r="H62" i="5" s="1"/>
  <c r="I62" i="5" s="1"/>
  <c r="D66" i="5"/>
  <c r="F66" i="5" s="1"/>
  <c r="H66" i="5" s="1"/>
  <c r="I66" i="5" s="1"/>
  <c r="D70" i="5"/>
  <c r="F71" i="5"/>
  <c r="H71" i="5" s="1"/>
  <c r="I71" i="5" s="1"/>
  <c r="F5" i="6"/>
  <c r="H5" i="6" s="1"/>
  <c r="I5" i="6" s="1"/>
  <c r="F7" i="6"/>
  <c r="H7" i="6" s="1"/>
  <c r="I7" i="6" s="1"/>
  <c r="F9" i="6"/>
  <c r="H9" i="6" s="1"/>
  <c r="I9" i="6" s="1"/>
  <c r="F11" i="6"/>
  <c r="H11" i="6" s="1"/>
  <c r="I11" i="6" s="1"/>
  <c r="F16" i="6"/>
  <c r="H16" i="6" s="1"/>
  <c r="I16" i="6" s="1"/>
  <c r="F19" i="6"/>
  <c r="H19" i="6" s="1"/>
  <c r="I19" i="6" s="1"/>
  <c r="F21" i="6"/>
  <c r="H21" i="6" s="1"/>
  <c r="I21" i="6" s="1"/>
  <c r="D57" i="6"/>
  <c r="F57" i="6" s="1"/>
  <c r="H57" i="6" s="1"/>
  <c r="I57" i="6" s="1"/>
  <c r="F58" i="6"/>
  <c r="H58" i="6" s="1"/>
  <c r="I58" i="6" s="1"/>
  <c r="D62" i="6"/>
  <c r="F62" i="6" s="1"/>
  <c r="H62" i="6" s="1"/>
  <c r="I62" i="6" s="1"/>
  <c r="D66" i="6"/>
  <c r="D71" i="6"/>
  <c r="F71" i="6" s="1"/>
  <c r="H71" i="6" s="1"/>
  <c r="I71" i="6" s="1"/>
  <c r="F5" i="8"/>
  <c r="H5" i="8" s="1"/>
  <c r="I5" i="8" s="1"/>
  <c r="F10" i="8"/>
  <c r="H10" i="8" s="1"/>
  <c r="I10" i="8" s="1"/>
  <c r="F13" i="8"/>
  <c r="H13" i="8" s="1"/>
  <c r="I13" i="8" s="1"/>
  <c r="F15" i="8"/>
  <c r="H15" i="8" s="1"/>
  <c r="I15" i="8" s="1"/>
  <c r="F20" i="8"/>
  <c r="H20" i="8" s="1"/>
  <c r="I20" i="8" s="1"/>
  <c r="D55" i="8"/>
  <c r="D59" i="8"/>
  <c r="D63" i="8"/>
  <c r="F63" i="8" s="1"/>
  <c r="H63" i="8" s="1"/>
  <c r="I63" i="8" s="1"/>
  <c r="F64" i="8"/>
  <c r="H64" i="8" s="1"/>
  <c r="I64" i="8" s="1"/>
  <c r="D67" i="8"/>
  <c r="D71" i="8"/>
  <c r="F71" i="8" s="1"/>
  <c r="H71" i="8" s="1"/>
  <c r="I71" i="8" s="1"/>
  <c r="F6" i="10"/>
  <c r="H6" i="10" s="1"/>
  <c r="I6" i="10" s="1"/>
  <c r="F9" i="10"/>
  <c r="H9" i="10" s="1"/>
  <c r="I9" i="10" s="1"/>
  <c r="F11" i="10"/>
  <c r="H11" i="10" s="1"/>
  <c r="I11" i="10" s="1"/>
  <c r="F13" i="10"/>
  <c r="H13" i="10" s="1"/>
  <c r="I13" i="10" s="1"/>
  <c r="F15" i="10"/>
  <c r="H15" i="10" s="1"/>
  <c r="I15" i="10" s="1"/>
  <c r="F17" i="10"/>
  <c r="H17" i="10" s="1"/>
  <c r="I17" i="10" s="1"/>
  <c r="F19" i="10"/>
  <c r="H19" i="10" s="1"/>
  <c r="I19" i="10" s="1"/>
  <c r="F21" i="10"/>
  <c r="H21" i="10" s="1"/>
  <c r="I21" i="10" s="1"/>
  <c r="D55" i="10"/>
  <c r="D62" i="10"/>
  <c r="F62" i="10" s="1"/>
  <c r="H62" i="10" s="1"/>
  <c r="I62" i="10" s="1"/>
  <c r="D66" i="10"/>
  <c r="D70" i="10"/>
  <c r="F6" i="12"/>
  <c r="H6" i="12" s="1"/>
  <c r="I6" i="12" s="1"/>
  <c r="F8" i="12"/>
  <c r="H8" i="12" s="1"/>
  <c r="I8" i="12" s="1"/>
  <c r="F10" i="12"/>
  <c r="H10" i="12" s="1"/>
  <c r="I10" i="12" s="1"/>
  <c r="F12" i="12"/>
  <c r="H12" i="12" s="1"/>
  <c r="I12" i="12" s="1"/>
  <c r="F14" i="12"/>
  <c r="H14" i="12" s="1"/>
  <c r="I14" i="12" s="1"/>
  <c r="F16" i="12"/>
  <c r="H16" i="12" s="1"/>
  <c r="I16" i="12" s="1"/>
  <c r="F18" i="12"/>
  <c r="H18" i="12" s="1"/>
  <c r="I18" i="12" s="1"/>
  <c r="F20" i="12"/>
  <c r="H20" i="12" s="1"/>
  <c r="I20" i="12" s="1"/>
  <c r="D57" i="12"/>
  <c r="F57" i="12" s="1"/>
  <c r="H57" i="12" s="1"/>
  <c r="I57" i="12" s="1"/>
  <c r="D58" i="12"/>
  <c r="F58" i="12" s="1"/>
  <c r="H58" i="12" s="1"/>
  <c r="I58" i="12" s="1"/>
  <c r="D62" i="12"/>
  <c r="F63" i="12"/>
  <c r="H63" i="12" s="1"/>
  <c r="I63" i="12" s="1"/>
  <c r="D66" i="12"/>
  <c r="F67" i="12"/>
  <c r="H67" i="12" s="1"/>
  <c r="I67" i="12" s="1"/>
  <c r="D70" i="12"/>
  <c r="F6" i="5"/>
  <c r="H6" i="5" s="1"/>
  <c r="I6" i="5" s="1"/>
  <c r="F8" i="5"/>
  <c r="H8" i="5" s="1"/>
  <c r="I8" i="5" s="1"/>
  <c r="F10" i="5"/>
  <c r="H10" i="5" s="1"/>
  <c r="I10" i="5" s="1"/>
  <c r="F12" i="5"/>
  <c r="H12" i="5" s="1"/>
  <c r="I12" i="5" s="1"/>
  <c r="F14" i="5"/>
  <c r="H14" i="5" s="1"/>
  <c r="I14" i="5" s="1"/>
  <c r="F16" i="5"/>
  <c r="H16" i="5" s="1"/>
  <c r="I16" i="5" s="1"/>
  <c r="F18" i="5"/>
  <c r="H18" i="5" s="1"/>
  <c r="I18" i="5" s="1"/>
  <c r="D55" i="5"/>
  <c r="F55" i="5" s="1"/>
  <c r="H55" i="5" s="1"/>
  <c r="I55" i="5" s="1"/>
  <c r="D60" i="5"/>
  <c r="F60" i="5" s="1"/>
  <c r="H60" i="5" s="1"/>
  <c r="I60" i="5" s="1"/>
  <c r="D64" i="5"/>
  <c r="F64" i="5" s="1"/>
  <c r="H64" i="5" s="1"/>
  <c r="I64" i="5" s="1"/>
  <c r="D65" i="5"/>
  <c r="F65" i="5" s="1"/>
  <c r="H65" i="5" s="1"/>
  <c r="I65" i="5" s="1"/>
  <c r="D69" i="5"/>
  <c r="F70" i="5"/>
  <c r="H70" i="5" s="1"/>
  <c r="I70" i="5" s="1"/>
  <c r="F13" i="6"/>
  <c r="H13" i="6" s="1"/>
  <c r="I13" i="6" s="1"/>
  <c r="F18" i="6"/>
  <c r="H18" i="6" s="1"/>
  <c r="I18" i="6" s="1"/>
  <c r="D56" i="6"/>
  <c r="D61" i="6"/>
  <c r="F61" i="6" s="1"/>
  <c r="H61" i="6" s="1"/>
  <c r="I61" i="6" s="1"/>
  <c r="D65" i="6"/>
  <c r="F65" i="6" s="1"/>
  <c r="H65" i="6" s="1"/>
  <c r="I65" i="6" s="1"/>
  <c r="F66" i="6"/>
  <c r="H66" i="6" s="1"/>
  <c r="I66" i="6" s="1"/>
  <c r="D70" i="6"/>
  <c r="F70" i="6" s="1"/>
  <c r="H70" i="6" s="1"/>
  <c r="I70" i="6" s="1"/>
  <c r="F61" i="7"/>
  <c r="H61" i="7" s="1"/>
  <c r="I61" i="7" s="1"/>
  <c r="F65" i="7"/>
  <c r="H65" i="7" s="1"/>
  <c r="I65" i="7" s="1"/>
  <c r="F7" i="8"/>
  <c r="H7" i="8" s="1"/>
  <c r="I7" i="8" s="1"/>
  <c r="F12" i="8"/>
  <c r="H12" i="8" s="1"/>
  <c r="I12" i="8" s="1"/>
  <c r="F17" i="8"/>
  <c r="H17" i="8" s="1"/>
  <c r="I17" i="8" s="1"/>
  <c r="F22" i="8"/>
  <c r="F55" i="8"/>
  <c r="H55" i="8" s="1"/>
  <c r="I55" i="8" s="1"/>
  <c r="D58" i="8"/>
  <c r="F59" i="8"/>
  <c r="H59" i="8" s="1"/>
  <c r="I59" i="8" s="1"/>
  <c r="D62" i="8"/>
  <c r="F62" i="8" s="1"/>
  <c r="H62" i="8" s="1"/>
  <c r="I62" i="8" s="1"/>
  <c r="D66" i="8"/>
  <c r="F66" i="8" s="1"/>
  <c r="H66" i="8" s="1"/>
  <c r="I66" i="8" s="1"/>
  <c r="F67" i="8"/>
  <c r="H67" i="8" s="1"/>
  <c r="I67" i="8" s="1"/>
  <c r="D70" i="8"/>
  <c r="F70" i="8" s="1"/>
  <c r="H70" i="8" s="1"/>
  <c r="I70" i="8" s="1"/>
  <c r="F8" i="10"/>
  <c r="H8" i="10" s="1"/>
  <c r="I8" i="10" s="1"/>
  <c r="D58" i="10"/>
  <c r="F58" i="10" s="1"/>
  <c r="H58" i="10" s="1"/>
  <c r="I58" i="10" s="1"/>
  <c r="D59" i="10"/>
  <c r="F59" i="10" s="1"/>
  <c r="H59" i="10" s="1"/>
  <c r="I59" i="10" s="1"/>
  <c r="D60" i="10"/>
  <c r="F60" i="10" s="1"/>
  <c r="H60" i="10" s="1"/>
  <c r="I60" i="10" s="1"/>
  <c r="D61" i="10"/>
  <c r="F61" i="10" s="1"/>
  <c r="H61" i="10" s="1"/>
  <c r="I61" i="10" s="1"/>
  <c r="D65" i="10"/>
  <c r="F65" i="10" s="1"/>
  <c r="H65" i="10" s="1"/>
  <c r="I65" i="10" s="1"/>
  <c r="F66" i="10"/>
  <c r="H66" i="10" s="1"/>
  <c r="I66" i="10" s="1"/>
  <c r="D69" i="10"/>
  <c r="F69" i="10" s="1"/>
  <c r="H69" i="10" s="1"/>
  <c r="I69" i="10" s="1"/>
  <c r="F70" i="10"/>
  <c r="H70" i="10" s="1"/>
  <c r="I70" i="10" s="1"/>
  <c r="F22" i="12"/>
  <c r="D56" i="12"/>
  <c r="D61" i="12"/>
  <c r="F61" i="12" s="1"/>
  <c r="H61" i="12" s="1"/>
  <c r="I61" i="12" s="1"/>
  <c r="D65" i="12"/>
  <c r="F65" i="12" s="1"/>
  <c r="H65" i="12" s="1"/>
  <c r="I65" i="12" s="1"/>
  <c r="D69" i="12"/>
  <c r="F69" i="12" s="1"/>
  <c r="H69" i="12" s="1"/>
  <c r="I69" i="12" s="1"/>
  <c r="F72" i="5"/>
  <c r="F60" i="6"/>
  <c r="H60" i="6" s="1"/>
  <c r="I60" i="6" s="1"/>
  <c r="F60" i="7"/>
  <c r="H60" i="7" s="1"/>
  <c r="I60" i="7" s="1"/>
  <c r="F58" i="8"/>
  <c r="H58" i="8" s="1"/>
  <c r="I58" i="8" s="1"/>
  <c r="F56" i="9"/>
  <c r="H56" i="9" s="1"/>
  <c r="I56" i="9" s="1"/>
  <c r="F60" i="9"/>
  <c r="H60" i="9" s="1"/>
  <c r="I60" i="9" s="1"/>
  <c r="F64" i="9"/>
  <c r="H64" i="9" s="1"/>
  <c r="I64" i="9" s="1"/>
  <c r="F68" i="9"/>
  <c r="H68" i="9" s="1"/>
  <c r="I68" i="9" s="1"/>
  <c r="F60" i="11"/>
  <c r="H60" i="11" s="1"/>
  <c r="I60" i="11" s="1"/>
  <c r="F68" i="11"/>
  <c r="H68" i="11" s="1"/>
  <c r="I68" i="11" s="1"/>
  <c r="F56" i="6"/>
  <c r="H56" i="6" s="1"/>
  <c r="I56" i="6" s="1"/>
  <c r="F64" i="6"/>
  <c r="H64" i="6" s="1"/>
  <c r="I64" i="6" s="1"/>
  <c r="F64" i="7"/>
  <c r="H64" i="7" s="1"/>
  <c r="I64" i="7" s="1"/>
  <c r="F68" i="8"/>
  <c r="H68" i="8" s="1"/>
  <c r="I68" i="8" s="1"/>
  <c r="F58" i="9"/>
  <c r="H58" i="9" s="1"/>
  <c r="I58" i="9" s="1"/>
  <c r="F62" i="9"/>
  <c r="H62" i="9" s="1"/>
  <c r="I62" i="9" s="1"/>
  <c r="F66" i="9"/>
  <c r="H66" i="9" s="1"/>
  <c r="I66" i="9" s="1"/>
  <c r="F70" i="9"/>
  <c r="H70" i="9" s="1"/>
  <c r="I70" i="9" s="1"/>
  <c r="F55" i="10"/>
  <c r="H55" i="10" s="1"/>
  <c r="I55" i="10" s="1"/>
  <c r="F57" i="10"/>
  <c r="H57" i="10" s="1"/>
  <c r="I57" i="10" s="1"/>
  <c r="F62" i="12"/>
  <c r="H62" i="12" s="1"/>
  <c r="I62" i="12" s="1"/>
  <c r="F70" i="12"/>
  <c r="H70" i="12" s="1"/>
  <c r="I70" i="12" s="1"/>
  <c r="F56" i="11"/>
  <c r="H56" i="11" s="1"/>
  <c r="I56" i="11" s="1"/>
  <c r="F64" i="11"/>
  <c r="H64" i="11" s="1"/>
  <c r="I64" i="11" s="1"/>
  <c r="F72" i="11"/>
  <c r="F60" i="12"/>
  <c r="H60" i="12" s="1"/>
  <c r="I60" i="12" s="1"/>
  <c r="F68" i="12"/>
  <c r="H68" i="12" s="1"/>
  <c r="I68" i="12" s="1"/>
  <c r="F56" i="13"/>
  <c r="H56" i="13" s="1"/>
  <c r="I56" i="13" s="1"/>
  <c r="F60" i="13"/>
  <c r="H60" i="13" s="1"/>
  <c r="I60" i="13" s="1"/>
  <c r="F64" i="13"/>
  <c r="H64" i="13" s="1"/>
  <c r="I64" i="13" s="1"/>
  <c r="F68" i="13"/>
  <c r="H68" i="13" s="1"/>
  <c r="I68" i="13" s="1"/>
  <c r="F72" i="13"/>
  <c r="F55" i="13"/>
  <c r="H55" i="13" s="1"/>
  <c r="I55" i="13" s="1"/>
  <c r="F59" i="13"/>
  <c r="H59" i="13" s="1"/>
  <c r="I59" i="13" s="1"/>
  <c r="F63" i="13"/>
  <c r="H63" i="13" s="1"/>
  <c r="I63" i="13" s="1"/>
  <c r="F67" i="13"/>
  <c r="H67" i="13" s="1"/>
  <c r="I67" i="13" s="1"/>
  <c r="F71" i="13"/>
  <c r="H71" i="13" s="1"/>
  <c r="I71" i="13" s="1"/>
  <c r="F58" i="13"/>
  <c r="H58" i="13" s="1"/>
  <c r="I58" i="13" s="1"/>
  <c r="F62" i="13"/>
  <c r="H62" i="13" s="1"/>
  <c r="I62" i="13" s="1"/>
  <c r="F66" i="13"/>
  <c r="H66" i="13" s="1"/>
  <c r="I66" i="13" s="1"/>
  <c r="F70" i="13"/>
  <c r="H70" i="13" s="1"/>
  <c r="I70" i="13" s="1"/>
  <c r="F69" i="13"/>
  <c r="H69" i="13" s="1"/>
  <c r="I69" i="13" s="1"/>
  <c r="D23" i="13"/>
  <c r="D54" i="13"/>
  <c r="D73" i="13" s="1"/>
  <c r="F56" i="12"/>
  <c r="H56" i="12" s="1"/>
  <c r="I56" i="12" s="1"/>
  <c r="F66" i="12"/>
  <c r="H66" i="12" s="1"/>
  <c r="I66" i="12" s="1"/>
  <c r="D23" i="12"/>
  <c r="D54" i="12"/>
  <c r="D54" i="11"/>
  <c r="D23" i="11"/>
  <c r="D54" i="10"/>
  <c r="D23" i="10"/>
  <c r="F72" i="9"/>
  <c r="D54" i="9"/>
  <c r="D73" i="9" s="1"/>
  <c r="D23" i="9"/>
  <c r="D23" i="8"/>
  <c r="D54" i="8"/>
  <c r="F72" i="7"/>
  <c r="F68" i="7"/>
  <c r="H68" i="7" s="1"/>
  <c r="I68" i="7" s="1"/>
  <c r="F70" i="7"/>
  <c r="H70" i="7" s="1"/>
  <c r="I70" i="7" s="1"/>
  <c r="D54" i="7"/>
  <c r="D73" i="7" s="1"/>
  <c r="D23" i="7"/>
  <c r="F72" i="6"/>
  <c r="D23" i="6"/>
  <c r="D54" i="6"/>
  <c r="F29" i="13"/>
  <c r="H29" i="13" s="1"/>
  <c r="I29" i="13" s="1"/>
  <c r="J30" i="13" s="1"/>
  <c r="J31" i="13" s="1"/>
  <c r="E48" i="13"/>
  <c r="E54" i="13"/>
  <c r="E73" i="13" s="1"/>
  <c r="F4" i="13"/>
  <c r="H4" i="13" s="1"/>
  <c r="K4" i="13" s="1"/>
  <c r="E23" i="13"/>
  <c r="E48" i="12"/>
  <c r="F29" i="12"/>
  <c r="H29" i="12" s="1"/>
  <c r="E54" i="12"/>
  <c r="E73" i="12" s="1"/>
  <c r="E23" i="12"/>
  <c r="F4" i="12"/>
  <c r="H4" i="12" s="1"/>
  <c r="E48" i="11"/>
  <c r="F29" i="11"/>
  <c r="H29" i="11" s="1"/>
  <c r="E54" i="11"/>
  <c r="E73" i="11" s="1"/>
  <c r="F4" i="11"/>
  <c r="H4" i="11" s="1"/>
  <c r="K4" i="11" s="1"/>
  <c r="E23" i="11"/>
  <c r="F29" i="10"/>
  <c r="H29" i="10" s="1"/>
  <c r="I29" i="10" s="1"/>
  <c r="J30" i="10" s="1"/>
  <c r="E48" i="10"/>
  <c r="E54" i="10"/>
  <c r="F54" i="10" s="1"/>
  <c r="H54" i="10" s="1"/>
  <c r="I54" i="10" s="1"/>
  <c r="J55" i="10" s="1"/>
  <c r="E23" i="10"/>
  <c r="F4" i="10"/>
  <c r="H4" i="10" s="1"/>
  <c r="K4" i="10" s="1"/>
  <c r="F4" i="9"/>
  <c r="H4" i="9" s="1"/>
  <c r="I4" i="9" s="1"/>
  <c r="J5" i="9" s="1"/>
  <c r="E23" i="9"/>
  <c r="E48" i="9"/>
  <c r="E54" i="9"/>
  <c r="E73" i="9" s="1"/>
  <c r="F29" i="9"/>
  <c r="H29" i="9" s="1"/>
  <c r="E48" i="8"/>
  <c r="F29" i="8"/>
  <c r="H29" i="8" s="1"/>
  <c r="E54" i="8"/>
  <c r="E73" i="8" s="1"/>
  <c r="F4" i="8"/>
  <c r="H4" i="8" s="1"/>
  <c r="K4" i="8" s="1"/>
  <c r="E23" i="8"/>
  <c r="F29" i="7"/>
  <c r="H29" i="7" s="1"/>
  <c r="I29" i="7" s="1"/>
  <c r="J30" i="7" s="1"/>
  <c r="J31" i="7" s="1"/>
  <c r="J32" i="7" s="1"/>
  <c r="J33" i="7" s="1"/>
  <c r="E48" i="7"/>
  <c r="E54" i="7"/>
  <c r="E73" i="7" s="1"/>
  <c r="E23" i="7"/>
  <c r="F4" i="7"/>
  <c r="H4" i="7" s="1"/>
  <c r="I4" i="7" s="1"/>
  <c r="J5" i="7" s="1"/>
  <c r="F29" i="6"/>
  <c r="H29" i="6" s="1"/>
  <c r="E48" i="6"/>
  <c r="E54" i="6"/>
  <c r="E73" i="6" s="1"/>
  <c r="E23" i="6"/>
  <c r="F4" i="6"/>
  <c r="H4" i="6" s="1"/>
  <c r="K4" i="6" s="1"/>
  <c r="E54" i="5"/>
  <c r="E73" i="5" s="1"/>
  <c r="E23" i="5"/>
  <c r="D48" i="5"/>
  <c r="F29" i="5"/>
  <c r="H29" i="5" s="1"/>
  <c r="I29" i="5" s="1"/>
  <c r="J30" i="5" s="1"/>
  <c r="J31" i="5" s="1"/>
  <c r="F69" i="5"/>
  <c r="H69" i="5" s="1"/>
  <c r="I69" i="5" s="1"/>
  <c r="D23" i="5"/>
  <c r="F4" i="5"/>
  <c r="H4" i="5" s="1"/>
  <c r="D54" i="5"/>
  <c r="K30" i="15" l="1"/>
  <c r="I54" i="15"/>
  <c r="J55" i="15" s="1"/>
  <c r="R7" i="16"/>
  <c r="K7" i="16"/>
  <c r="J8" i="16"/>
  <c r="R31" i="16"/>
  <c r="K31" i="16"/>
  <c r="K5" i="16"/>
  <c r="L5" i="16" s="1"/>
  <c r="L4" i="16"/>
  <c r="R5" i="16"/>
  <c r="K32" i="16"/>
  <c r="L31" i="16"/>
  <c r="R32" i="16"/>
  <c r="R6" i="16"/>
  <c r="K6" i="16"/>
  <c r="L6" i="16" s="1"/>
  <c r="K55" i="16"/>
  <c r="L54" i="16"/>
  <c r="R55" i="16"/>
  <c r="J33" i="16"/>
  <c r="J56" i="16"/>
  <c r="L29" i="16"/>
  <c r="R30" i="16"/>
  <c r="K30" i="16"/>
  <c r="L30" i="16" s="1"/>
  <c r="K32" i="15"/>
  <c r="R32" i="15"/>
  <c r="J33" i="15"/>
  <c r="R9" i="15"/>
  <c r="K9" i="15"/>
  <c r="J10" i="15"/>
  <c r="K55" i="15"/>
  <c r="L54" i="15"/>
  <c r="R55" i="15"/>
  <c r="J56" i="15"/>
  <c r="K8" i="15"/>
  <c r="L8" i="15" s="1"/>
  <c r="R8" i="15"/>
  <c r="R7" i="15"/>
  <c r="K7" i="15"/>
  <c r="L7" i="15" s="1"/>
  <c r="R31" i="15"/>
  <c r="K31" i="15"/>
  <c r="L31" i="15" s="1"/>
  <c r="L30" i="15"/>
  <c r="K5" i="15"/>
  <c r="L5" i="15" s="1"/>
  <c r="L4" i="15"/>
  <c r="R5" i="15"/>
  <c r="R6" i="15"/>
  <c r="K6" i="15"/>
  <c r="L6" i="15" s="1"/>
  <c r="J56" i="14"/>
  <c r="K54" i="14"/>
  <c r="L54" i="14" s="1"/>
  <c r="R6" i="14"/>
  <c r="K6" i="14"/>
  <c r="J7" i="14"/>
  <c r="L29" i="14"/>
  <c r="K30" i="14"/>
  <c r="R30" i="14"/>
  <c r="L4" i="14"/>
  <c r="R5" i="14"/>
  <c r="K5" i="14"/>
  <c r="L5" i="14" s="1"/>
  <c r="R56" i="14"/>
  <c r="K56" i="14"/>
  <c r="J57" i="14"/>
  <c r="K55" i="14"/>
  <c r="L55" i="14" s="1"/>
  <c r="R55" i="14"/>
  <c r="J31" i="14"/>
  <c r="I4" i="11"/>
  <c r="J5" i="11" s="1"/>
  <c r="J6" i="11" s="1"/>
  <c r="F54" i="6"/>
  <c r="H54" i="6" s="1"/>
  <c r="K54" i="6" s="1"/>
  <c r="D73" i="5"/>
  <c r="D73" i="6"/>
  <c r="D73" i="8"/>
  <c r="D73" i="12"/>
  <c r="D73" i="10"/>
  <c r="I4" i="10"/>
  <c r="J5" i="10" s="1"/>
  <c r="R5" i="10" s="1"/>
  <c r="I4" i="8"/>
  <c r="J5" i="8" s="1"/>
  <c r="R5" i="8" s="1"/>
  <c r="F54" i="11"/>
  <c r="H54" i="11" s="1"/>
  <c r="K54" i="11" s="1"/>
  <c r="K29" i="10"/>
  <c r="L29" i="10" s="1"/>
  <c r="D73" i="11"/>
  <c r="J56" i="10"/>
  <c r="R56" i="10" s="1"/>
  <c r="K29" i="13"/>
  <c r="L29" i="13" s="1"/>
  <c r="I4" i="13"/>
  <c r="J5" i="13" s="1"/>
  <c r="J6" i="13" s="1"/>
  <c r="R6" i="13" s="1"/>
  <c r="F54" i="9"/>
  <c r="H54" i="9" s="1"/>
  <c r="K54" i="9" s="1"/>
  <c r="R31" i="7"/>
  <c r="K31" i="7"/>
  <c r="R30" i="7"/>
  <c r="K30" i="7"/>
  <c r="L30" i="7" s="1"/>
  <c r="S30" i="7" s="1"/>
  <c r="W30" i="7" s="1"/>
  <c r="K29" i="7"/>
  <c r="L29" i="7" s="1"/>
  <c r="S29" i="7" s="1"/>
  <c r="W29" i="7" s="1"/>
  <c r="K4" i="7"/>
  <c r="I4" i="6"/>
  <c r="J5" i="6" s="1"/>
  <c r="K5" i="6" s="1"/>
  <c r="F54" i="13"/>
  <c r="H54" i="13" s="1"/>
  <c r="K54" i="13" s="1"/>
  <c r="K29" i="12"/>
  <c r="I29" i="12"/>
  <c r="J30" i="12" s="1"/>
  <c r="J31" i="12" s="1"/>
  <c r="F54" i="12"/>
  <c r="H54" i="12" s="1"/>
  <c r="K54" i="12" s="1"/>
  <c r="K4" i="12"/>
  <c r="I4" i="12"/>
  <c r="J5" i="12" s="1"/>
  <c r="I29" i="11"/>
  <c r="J30" i="11" s="1"/>
  <c r="K29" i="11"/>
  <c r="R55" i="10"/>
  <c r="E73" i="10"/>
  <c r="K55" i="10"/>
  <c r="K54" i="10"/>
  <c r="L54" i="10" s="1"/>
  <c r="S54" i="10" s="1"/>
  <c r="W54" i="10" s="1"/>
  <c r="K4" i="9"/>
  <c r="L4" i="9" s="1"/>
  <c r="K29" i="9"/>
  <c r="I29" i="9"/>
  <c r="J30" i="9" s="1"/>
  <c r="J31" i="9" s="1"/>
  <c r="K31" i="9" s="1"/>
  <c r="F54" i="8"/>
  <c r="H54" i="8" s="1"/>
  <c r="K54" i="8" s="1"/>
  <c r="I29" i="8"/>
  <c r="J30" i="8" s="1"/>
  <c r="K29" i="8"/>
  <c r="F54" i="7"/>
  <c r="H54" i="7" s="1"/>
  <c r="I54" i="7" s="1"/>
  <c r="J55" i="7" s="1"/>
  <c r="K29" i="6"/>
  <c r="I29" i="6"/>
  <c r="J30" i="6" s="1"/>
  <c r="K29" i="5"/>
  <c r="L29" i="5" s="1"/>
  <c r="F54" i="5"/>
  <c r="H54" i="5" s="1"/>
  <c r="I54" i="5" s="1"/>
  <c r="J55" i="5" s="1"/>
  <c r="I4" i="5"/>
  <c r="J5" i="5" s="1"/>
  <c r="K4" i="5"/>
  <c r="R31" i="13"/>
  <c r="K31" i="13"/>
  <c r="J32" i="13"/>
  <c r="L4" i="13"/>
  <c r="R30" i="13"/>
  <c r="K30" i="13"/>
  <c r="L30" i="13" s="1"/>
  <c r="R6" i="11"/>
  <c r="K6" i="11"/>
  <c r="J7" i="11"/>
  <c r="R5" i="11"/>
  <c r="K5" i="11"/>
  <c r="L5" i="11" s="1"/>
  <c r="L4" i="11"/>
  <c r="K56" i="10"/>
  <c r="K30" i="10"/>
  <c r="R30" i="10"/>
  <c r="J31" i="10"/>
  <c r="J57" i="10"/>
  <c r="R5" i="9"/>
  <c r="K5" i="9"/>
  <c r="J6" i="9"/>
  <c r="L4" i="8"/>
  <c r="J6" i="8"/>
  <c r="R33" i="7"/>
  <c r="K33" i="7"/>
  <c r="K5" i="7"/>
  <c r="L4" i="7"/>
  <c r="R5" i="7"/>
  <c r="J34" i="7"/>
  <c r="K32" i="7"/>
  <c r="L32" i="7" s="1"/>
  <c r="L31" i="7"/>
  <c r="R32" i="7"/>
  <c r="J6" i="7"/>
  <c r="I54" i="6"/>
  <c r="J55" i="6" s="1"/>
  <c r="R31" i="5"/>
  <c r="K31" i="5"/>
  <c r="J32" i="5"/>
  <c r="K30" i="5"/>
  <c r="L30" i="5" s="1"/>
  <c r="R30" i="5"/>
  <c r="S30" i="16" l="1"/>
  <c r="W30" i="16" s="1"/>
  <c r="S5" i="16"/>
  <c r="W5" i="16" s="1"/>
  <c r="S6" i="16"/>
  <c r="W6" i="16" s="1"/>
  <c r="S31" i="16"/>
  <c r="W31" i="16" s="1"/>
  <c r="S4" i="16"/>
  <c r="W4" i="16" s="1"/>
  <c r="L55" i="16"/>
  <c r="R56" i="16"/>
  <c r="K56" i="16"/>
  <c r="J57" i="16"/>
  <c r="S29" i="16"/>
  <c r="W29" i="16" s="1"/>
  <c r="K8" i="16"/>
  <c r="L7" i="16"/>
  <c r="R8" i="16"/>
  <c r="J9" i="16"/>
  <c r="S54" i="16"/>
  <c r="W54" i="16" s="1"/>
  <c r="L32" i="16"/>
  <c r="R33" i="16"/>
  <c r="K33" i="16"/>
  <c r="J34" i="16"/>
  <c r="S31" i="15"/>
  <c r="W31" i="15" s="1"/>
  <c r="S5" i="15"/>
  <c r="W5" i="15" s="1"/>
  <c r="S7" i="15"/>
  <c r="W7" i="15" s="1"/>
  <c r="L55" i="15"/>
  <c r="R56" i="15"/>
  <c r="K56" i="15"/>
  <c r="J57" i="15"/>
  <c r="S6" i="15"/>
  <c r="W6" i="15" s="1"/>
  <c r="L32" i="15"/>
  <c r="R33" i="15"/>
  <c r="K33" i="15"/>
  <c r="J34" i="15"/>
  <c r="S4" i="15"/>
  <c r="W4" i="15" s="1"/>
  <c r="S30" i="15"/>
  <c r="W30" i="15" s="1"/>
  <c r="S54" i="15"/>
  <c r="W54" i="15" s="1"/>
  <c r="R10" i="15"/>
  <c r="K10" i="15"/>
  <c r="L9" i="15"/>
  <c r="J11" i="15"/>
  <c r="S8" i="15"/>
  <c r="W8" i="15" s="1"/>
  <c r="S55" i="14"/>
  <c r="W55" i="14" s="1"/>
  <c r="S5" i="14"/>
  <c r="W5" i="14" s="1"/>
  <c r="S4" i="14"/>
  <c r="W4" i="14" s="1"/>
  <c r="L6" i="14"/>
  <c r="K7" i="14"/>
  <c r="R7" i="14"/>
  <c r="J8" i="14"/>
  <c r="S54" i="14"/>
  <c r="W54" i="14" s="1"/>
  <c r="L30" i="14"/>
  <c r="R31" i="14"/>
  <c r="K31" i="14"/>
  <c r="J32" i="14"/>
  <c r="L56" i="14"/>
  <c r="R57" i="14"/>
  <c r="K57" i="14"/>
  <c r="J58" i="14"/>
  <c r="S29" i="14"/>
  <c r="W29" i="14" s="1"/>
  <c r="L4" i="10"/>
  <c r="K5" i="10"/>
  <c r="J6" i="10"/>
  <c r="L55" i="10"/>
  <c r="I54" i="9"/>
  <c r="J55" i="9" s="1"/>
  <c r="J56" i="9" s="1"/>
  <c r="R56" i="9" s="1"/>
  <c r="K5" i="8"/>
  <c r="J7" i="13"/>
  <c r="R7" i="13" s="1"/>
  <c r="L4" i="6"/>
  <c r="K6" i="13"/>
  <c r="J6" i="6"/>
  <c r="R5" i="6"/>
  <c r="K54" i="5"/>
  <c r="L54" i="5" s="1"/>
  <c r="I54" i="11"/>
  <c r="J55" i="11" s="1"/>
  <c r="K5" i="13"/>
  <c r="L5" i="13" s="1"/>
  <c r="S5" i="13" s="1"/>
  <c r="W5" i="13" s="1"/>
  <c r="R5" i="13"/>
  <c r="I54" i="8"/>
  <c r="J55" i="8" s="1"/>
  <c r="J56" i="8" s="1"/>
  <c r="I54" i="13"/>
  <c r="J55" i="13" s="1"/>
  <c r="J56" i="13" s="1"/>
  <c r="J57" i="13" s="1"/>
  <c r="R57" i="13" s="1"/>
  <c r="J32" i="12"/>
  <c r="K31" i="12"/>
  <c r="R31" i="12"/>
  <c r="K56" i="13"/>
  <c r="L56" i="13" s="1"/>
  <c r="S56" i="13" s="1"/>
  <c r="W56" i="13" s="1"/>
  <c r="I54" i="12"/>
  <c r="J55" i="12" s="1"/>
  <c r="L54" i="12" s="1"/>
  <c r="L29" i="12"/>
  <c r="S29" i="12" s="1"/>
  <c r="W29" i="12" s="1"/>
  <c r="R30" i="12"/>
  <c r="K30" i="12"/>
  <c r="L30" i="12" s="1"/>
  <c r="S30" i="12" s="1"/>
  <c r="W30" i="12" s="1"/>
  <c r="R5" i="12"/>
  <c r="J6" i="12"/>
  <c r="K5" i="12"/>
  <c r="L4" i="12"/>
  <c r="S4" i="12" s="1"/>
  <c r="W4" i="12" s="1"/>
  <c r="R30" i="11"/>
  <c r="J31" i="11"/>
  <c r="L29" i="11"/>
  <c r="S29" i="11" s="1"/>
  <c r="W29" i="11" s="1"/>
  <c r="K30" i="11"/>
  <c r="R31" i="9"/>
  <c r="J32" i="9"/>
  <c r="J33" i="9" s="1"/>
  <c r="J34" i="9" s="1"/>
  <c r="K30" i="9"/>
  <c r="L30" i="9" s="1"/>
  <c r="S30" i="9" s="1"/>
  <c r="W30" i="9" s="1"/>
  <c r="L29" i="9"/>
  <c r="S29" i="9" s="1"/>
  <c r="W29" i="9" s="1"/>
  <c r="R30" i="9"/>
  <c r="J31" i="8"/>
  <c r="K30" i="8"/>
  <c r="L29" i="8"/>
  <c r="S29" i="8" s="1"/>
  <c r="W29" i="8" s="1"/>
  <c r="R30" i="8"/>
  <c r="K54" i="7"/>
  <c r="L54" i="7" s="1"/>
  <c r="J31" i="6"/>
  <c r="L29" i="6"/>
  <c r="S29" i="6" s="1"/>
  <c r="W29" i="6" s="1"/>
  <c r="K30" i="6"/>
  <c r="R30" i="6"/>
  <c r="L4" i="5"/>
  <c r="S4" i="5" s="1"/>
  <c r="W4" i="5" s="1"/>
  <c r="K5" i="5"/>
  <c r="J6" i="5"/>
  <c r="R5" i="5"/>
  <c r="S30" i="13"/>
  <c r="W30" i="13" s="1"/>
  <c r="S29" i="13"/>
  <c r="W29" i="13" s="1"/>
  <c r="S4" i="13"/>
  <c r="W4" i="13" s="1"/>
  <c r="L31" i="13"/>
  <c r="R32" i="13"/>
  <c r="K32" i="13"/>
  <c r="J33" i="13"/>
  <c r="R55" i="12"/>
  <c r="S5" i="11"/>
  <c r="W5" i="11" s="1"/>
  <c r="R7" i="11"/>
  <c r="K7" i="11"/>
  <c r="L6" i="11"/>
  <c r="J8" i="11"/>
  <c r="S4" i="11"/>
  <c r="W4" i="11" s="1"/>
  <c r="L54" i="11"/>
  <c r="R55" i="11"/>
  <c r="K55" i="11"/>
  <c r="J56" i="11"/>
  <c r="S55" i="10"/>
  <c r="W55" i="10" s="1"/>
  <c r="S4" i="10"/>
  <c r="W4" i="10" s="1"/>
  <c r="R6" i="10"/>
  <c r="K6" i="10"/>
  <c r="L5" i="10"/>
  <c r="J7" i="10"/>
  <c r="S29" i="10"/>
  <c r="W29" i="10" s="1"/>
  <c r="L56" i="10"/>
  <c r="R57" i="10"/>
  <c r="K57" i="10"/>
  <c r="J58" i="10"/>
  <c r="R31" i="10"/>
  <c r="L30" i="10"/>
  <c r="K31" i="10"/>
  <c r="J32" i="10"/>
  <c r="L5" i="9"/>
  <c r="R6" i="9"/>
  <c r="K6" i="9"/>
  <c r="J7" i="9"/>
  <c r="S4" i="9"/>
  <c r="W4" i="9" s="1"/>
  <c r="L5" i="8"/>
  <c r="R6" i="8"/>
  <c r="K6" i="8"/>
  <c r="J7" i="8"/>
  <c r="S4" i="8"/>
  <c r="W4" i="8" s="1"/>
  <c r="S32" i="7"/>
  <c r="W32" i="7" s="1"/>
  <c r="R55" i="7"/>
  <c r="K55" i="7"/>
  <c r="J56" i="7"/>
  <c r="S31" i="7"/>
  <c r="W31" i="7" s="1"/>
  <c r="S4" i="7"/>
  <c r="W4" i="7" s="1"/>
  <c r="R6" i="7"/>
  <c r="K6" i="7"/>
  <c r="L5" i="7"/>
  <c r="J7" i="7"/>
  <c r="K34" i="7"/>
  <c r="L33" i="7"/>
  <c r="R34" i="7"/>
  <c r="J35" i="7"/>
  <c r="K6" i="6"/>
  <c r="R6" i="6"/>
  <c r="L5" i="6"/>
  <c r="J7" i="6"/>
  <c r="L54" i="6"/>
  <c r="R55" i="6"/>
  <c r="K55" i="6"/>
  <c r="J56" i="6"/>
  <c r="S4" i="6"/>
  <c r="W4" i="6" s="1"/>
  <c r="S30" i="5"/>
  <c r="W30" i="5" s="1"/>
  <c r="S29" i="5"/>
  <c r="W29" i="5" s="1"/>
  <c r="K32" i="5"/>
  <c r="L31" i="5"/>
  <c r="R32" i="5"/>
  <c r="J33" i="5"/>
  <c r="R55" i="5"/>
  <c r="K55" i="5"/>
  <c r="J56" i="5"/>
  <c r="L8" i="16" l="1"/>
  <c r="R9" i="16"/>
  <c r="K9" i="16"/>
  <c r="J10" i="16"/>
  <c r="S55" i="16"/>
  <c r="W55" i="16" s="1"/>
  <c r="S7" i="16"/>
  <c r="W7" i="16" s="1"/>
  <c r="S32" i="16"/>
  <c r="W32" i="16" s="1"/>
  <c r="R34" i="16"/>
  <c r="K34" i="16"/>
  <c r="L33" i="16"/>
  <c r="J35" i="16"/>
  <c r="K57" i="16"/>
  <c r="R57" i="16"/>
  <c r="L56" i="16"/>
  <c r="J58" i="16"/>
  <c r="R34" i="15"/>
  <c r="K34" i="15"/>
  <c r="L33" i="15"/>
  <c r="J35" i="15"/>
  <c r="S55" i="15"/>
  <c r="W55" i="15" s="1"/>
  <c r="K57" i="15"/>
  <c r="L56" i="15"/>
  <c r="R57" i="15"/>
  <c r="J58" i="15"/>
  <c r="K11" i="15"/>
  <c r="L10" i="15"/>
  <c r="R11" i="15"/>
  <c r="J12" i="15"/>
  <c r="S9" i="15"/>
  <c r="W9" i="15" s="1"/>
  <c r="S32" i="15"/>
  <c r="W32" i="15" s="1"/>
  <c r="R58" i="14"/>
  <c r="K58" i="14"/>
  <c r="L57" i="14"/>
  <c r="J59" i="14"/>
  <c r="R32" i="14"/>
  <c r="L31" i="14"/>
  <c r="K32" i="14"/>
  <c r="J33" i="14"/>
  <c r="S6" i="14"/>
  <c r="W6" i="14" s="1"/>
  <c r="L7" i="14"/>
  <c r="K8" i="14"/>
  <c r="R8" i="14"/>
  <c r="J9" i="14"/>
  <c r="S56" i="14"/>
  <c r="W56" i="14" s="1"/>
  <c r="S30" i="14"/>
  <c r="W30" i="14" s="1"/>
  <c r="L54" i="13"/>
  <c r="S54" i="13" s="1"/>
  <c r="W54" i="13" s="1"/>
  <c r="J8" i="13"/>
  <c r="L7" i="13" s="1"/>
  <c r="R55" i="9"/>
  <c r="J57" i="9"/>
  <c r="R57" i="9" s="1"/>
  <c r="K55" i="9"/>
  <c r="L55" i="9" s="1"/>
  <c r="S55" i="9" s="1"/>
  <c r="W55" i="9" s="1"/>
  <c r="L54" i="9"/>
  <c r="S54" i="9" s="1"/>
  <c r="W54" i="9" s="1"/>
  <c r="K56" i="9"/>
  <c r="K55" i="8"/>
  <c r="R55" i="8"/>
  <c r="L54" i="8"/>
  <c r="R33" i="9"/>
  <c r="K7" i="13"/>
  <c r="L6" i="13"/>
  <c r="K57" i="13"/>
  <c r="K33" i="9"/>
  <c r="J56" i="12"/>
  <c r="R56" i="12" s="1"/>
  <c r="K55" i="12"/>
  <c r="R56" i="13"/>
  <c r="J58" i="13"/>
  <c r="K58" i="13" s="1"/>
  <c r="K55" i="13"/>
  <c r="L55" i="13" s="1"/>
  <c r="S55" i="13" s="1"/>
  <c r="W55" i="13" s="1"/>
  <c r="R55" i="13"/>
  <c r="K32" i="12"/>
  <c r="J33" i="12"/>
  <c r="L31" i="12"/>
  <c r="S31" i="12" s="1"/>
  <c r="W31" i="12" s="1"/>
  <c r="R32" i="12"/>
  <c r="J7" i="12"/>
  <c r="L5" i="12"/>
  <c r="S5" i="12" s="1"/>
  <c r="W5" i="12" s="1"/>
  <c r="K6" i="12"/>
  <c r="R6" i="12"/>
  <c r="R31" i="11"/>
  <c r="K31" i="11"/>
  <c r="J32" i="11"/>
  <c r="L30" i="11"/>
  <c r="S30" i="11" s="1"/>
  <c r="W30" i="11" s="1"/>
  <c r="L31" i="9"/>
  <c r="S31" i="9" s="1"/>
  <c r="W31" i="9" s="1"/>
  <c r="K32" i="9"/>
  <c r="L32" i="9" s="1"/>
  <c r="S32" i="9" s="1"/>
  <c r="W32" i="9" s="1"/>
  <c r="R32" i="9"/>
  <c r="L30" i="8"/>
  <c r="S30" i="8" s="1"/>
  <c r="W30" i="8" s="1"/>
  <c r="R31" i="8"/>
  <c r="K31" i="8"/>
  <c r="J32" i="8"/>
  <c r="J32" i="6"/>
  <c r="K31" i="6"/>
  <c r="R31" i="6"/>
  <c r="L30" i="6"/>
  <c r="S30" i="6" s="1"/>
  <c r="W30" i="6" s="1"/>
  <c r="R6" i="5"/>
  <c r="J7" i="5"/>
  <c r="K6" i="5"/>
  <c r="L5" i="5"/>
  <c r="S5" i="5" s="1"/>
  <c r="W5" i="5" s="1"/>
  <c r="K8" i="13"/>
  <c r="L32" i="13"/>
  <c r="R33" i="13"/>
  <c r="K33" i="13"/>
  <c r="J34" i="13"/>
  <c r="S31" i="13"/>
  <c r="W31" i="13" s="1"/>
  <c r="S6" i="13"/>
  <c r="W6" i="13" s="1"/>
  <c r="S54" i="12"/>
  <c r="W54" i="12" s="1"/>
  <c r="K56" i="12"/>
  <c r="J57" i="12"/>
  <c r="R56" i="11"/>
  <c r="K56" i="11"/>
  <c r="L55" i="11"/>
  <c r="J57" i="11"/>
  <c r="R8" i="11"/>
  <c r="K8" i="11"/>
  <c r="L7" i="11"/>
  <c r="J9" i="11"/>
  <c r="S54" i="11"/>
  <c r="W54" i="11" s="1"/>
  <c r="S6" i="11"/>
  <c r="W6" i="11" s="1"/>
  <c r="S30" i="10"/>
  <c r="W30" i="10" s="1"/>
  <c r="R7" i="10"/>
  <c r="K7" i="10"/>
  <c r="L6" i="10"/>
  <c r="J8" i="10"/>
  <c r="S56" i="10"/>
  <c r="W56" i="10" s="1"/>
  <c r="S5" i="10"/>
  <c r="W5" i="10" s="1"/>
  <c r="L31" i="10"/>
  <c r="R32" i="10"/>
  <c r="K32" i="10"/>
  <c r="J33" i="10"/>
  <c r="L57" i="10"/>
  <c r="R58" i="10"/>
  <c r="K58" i="10"/>
  <c r="J59" i="10"/>
  <c r="R34" i="9"/>
  <c r="L33" i="9"/>
  <c r="K34" i="9"/>
  <c r="J35" i="9"/>
  <c r="S5" i="9"/>
  <c r="W5" i="9" s="1"/>
  <c r="L6" i="9"/>
  <c r="R7" i="9"/>
  <c r="K7" i="9"/>
  <c r="J8" i="9"/>
  <c r="L6" i="8"/>
  <c r="R7" i="8"/>
  <c r="K7" i="8"/>
  <c r="J8" i="8"/>
  <c r="S54" i="8"/>
  <c r="W54" i="8" s="1"/>
  <c r="R56" i="8"/>
  <c r="K56" i="8"/>
  <c r="L55" i="8"/>
  <c r="J57" i="8"/>
  <c r="S5" i="8"/>
  <c r="W5" i="8" s="1"/>
  <c r="S33" i="7"/>
  <c r="W33" i="7" s="1"/>
  <c r="S54" i="7"/>
  <c r="W54" i="7" s="1"/>
  <c r="K35" i="7"/>
  <c r="L34" i="7"/>
  <c r="R35" i="7"/>
  <c r="J36" i="7"/>
  <c r="K7" i="7"/>
  <c r="R7" i="7"/>
  <c r="L6" i="7"/>
  <c r="J8" i="7"/>
  <c r="R56" i="7"/>
  <c r="K56" i="7"/>
  <c r="L55" i="7"/>
  <c r="J57" i="7"/>
  <c r="S5" i="7"/>
  <c r="W5" i="7" s="1"/>
  <c r="K7" i="6"/>
  <c r="R7" i="6"/>
  <c r="L6" i="6"/>
  <c r="J8" i="6"/>
  <c r="S54" i="6"/>
  <c r="W54" i="6" s="1"/>
  <c r="R56" i="6"/>
  <c r="K56" i="6"/>
  <c r="L55" i="6"/>
  <c r="J57" i="6"/>
  <c r="S5" i="6"/>
  <c r="W5" i="6" s="1"/>
  <c r="S31" i="5"/>
  <c r="W31" i="5" s="1"/>
  <c r="S54" i="5"/>
  <c r="W54" i="5" s="1"/>
  <c r="L55" i="5"/>
  <c r="K56" i="5"/>
  <c r="R56" i="5"/>
  <c r="J57" i="5"/>
  <c r="K33" i="5"/>
  <c r="L32" i="5"/>
  <c r="R33" i="5"/>
  <c r="J34" i="5"/>
  <c r="L57" i="16" l="1"/>
  <c r="R58" i="16"/>
  <c r="K58" i="16"/>
  <c r="J59" i="16"/>
  <c r="S56" i="16"/>
  <c r="W56" i="16" s="1"/>
  <c r="R10" i="16"/>
  <c r="K10" i="16"/>
  <c r="L9" i="16"/>
  <c r="J11" i="16"/>
  <c r="K35" i="16"/>
  <c r="L34" i="16"/>
  <c r="R35" i="16"/>
  <c r="J36" i="16"/>
  <c r="S33" i="16"/>
  <c r="W33" i="16" s="1"/>
  <c r="S8" i="16"/>
  <c r="W8" i="16" s="1"/>
  <c r="S56" i="15"/>
  <c r="W56" i="15" s="1"/>
  <c r="K35" i="15"/>
  <c r="L34" i="15"/>
  <c r="R35" i="15"/>
  <c r="J36" i="15"/>
  <c r="K58" i="15"/>
  <c r="L57" i="15"/>
  <c r="R58" i="15"/>
  <c r="J59" i="15"/>
  <c r="S33" i="15"/>
  <c r="W33" i="15" s="1"/>
  <c r="S10" i="15"/>
  <c r="W10" i="15" s="1"/>
  <c r="L11" i="15"/>
  <c r="R12" i="15"/>
  <c r="K12" i="15"/>
  <c r="J13" i="15"/>
  <c r="K33" i="14"/>
  <c r="R33" i="14"/>
  <c r="L32" i="14"/>
  <c r="J34" i="14"/>
  <c r="L58" i="14"/>
  <c r="K59" i="14"/>
  <c r="R59" i="14"/>
  <c r="J60" i="14"/>
  <c r="S7" i="14"/>
  <c r="W7" i="14" s="1"/>
  <c r="S57" i="14"/>
  <c r="W57" i="14" s="1"/>
  <c r="R9" i="14"/>
  <c r="L8" i="14"/>
  <c r="K9" i="14"/>
  <c r="J10" i="14"/>
  <c r="S31" i="14"/>
  <c r="W31" i="14" s="1"/>
  <c r="R8" i="13"/>
  <c r="J9" i="13"/>
  <c r="L55" i="12"/>
  <c r="L56" i="9"/>
  <c r="S56" i="9" s="1"/>
  <c r="W56" i="9" s="1"/>
  <c r="K57" i="9"/>
  <c r="J58" i="9"/>
  <c r="R58" i="13"/>
  <c r="J59" i="13"/>
  <c r="L57" i="13"/>
  <c r="S57" i="13" s="1"/>
  <c r="W57" i="13" s="1"/>
  <c r="R33" i="12"/>
  <c r="K33" i="12"/>
  <c r="J34" i="12"/>
  <c r="L32" i="12"/>
  <c r="S32" i="12" s="1"/>
  <c r="W32" i="12" s="1"/>
  <c r="L31" i="6"/>
  <c r="S31" i="6" s="1"/>
  <c r="W31" i="6" s="1"/>
  <c r="L6" i="12"/>
  <c r="S6" i="12" s="1"/>
  <c r="W6" i="12" s="1"/>
  <c r="R7" i="12"/>
  <c r="K7" i="12"/>
  <c r="J8" i="12"/>
  <c r="J33" i="11"/>
  <c r="R32" i="11"/>
  <c r="L31" i="11"/>
  <c r="S31" i="11" s="1"/>
  <c r="W31" i="11" s="1"/>
  <c r="K32" i="11"/>
  <c r="J33" i="8"/>
  <c r="J34" i="8" s="1"/>
  <c r="J35" i="8" s="1"/>
  <c r="R32" i="8"/>
  <c r="L31" i="8"/>
  <c r="S31" i="8" s="1"/>
  <c r="W31" i="8" s="1"/>
  <c r="K32" i="8"/>
  <c r="K32" i="6"/>
  <c r="J33" i="6"/>
  <c r="R32" i="6"/>
  <c r="J8" i="5"/>
  <c r="K7" i="5"/>
  <c r="R7" i="5"/>
  <c r="L6" i="5"/>
  <c r="S6" i="5" s="1"/>
  <c r="W6" i="5" s="1"/>
  <c r="L33" i="13"/>
  <c r="R34" i="13"/>
  <c r="K34" i="13"/>
  <c r="J35" i="13"/>
  <c r="R9" i="13"/>
  <c r="K9" i="13"/>
  <c r="L8" i="13"/>
  <c r="J10" i="13"/>
  <c r="S7" i="13"/>
  <c r="W7" i="13" s="1"/>
  <c r="S32" i="13"/>
  <c r="W32" i="13" s="1"/>
  <c r="L56" i="12"/>
  <c r="R57" i="12"/>
  <c r="K57" i="12"/>
  <c r="J58" i="12"/>
  <c r="S55" i="12"/>
  <c r="W55" i="12" s="1"/>
  <c r="S55" i="11"/>
  <c r="W55" i="11" s="1"/>
  <c r="R9" i="11"/>
  <c r="K9" i="11"/>
  <c r="L8" i="11"/>
  <c r="J10" i="11"/>
  <c r="L56" i="11"/>
  <c r="R57" i="11"/>
  <c r="K57" i="11"/>
  <c r="J58" i="11"/>
  <c r="S7" i="11"/>
  <c r="W7" i="11" s="1"/>
  <c r="S57" i="10"/>
  <c r="W57" i="10" s="1"/>
  <c r="S31" i="10"/>
  <c r="W31" i="10" s="1"/>
  <c r="L58" i="10"/>
  <c r="R59" i="10"/>
  <c r="K59" i="10"/>
  <c r="J60" i="10"/>
  <c r="K33" i="10"/>
  <c r="L32" i="10"/>
  <c r="R33" i="10"/>
  <c r="J34" i="10"/>
  <c r="K8" i="10"/>
  <c r="R8" i="10"/>
  <c r="L7" i="10"/>
  <c r="J9" i="10"/>
  <c r="S6" i="10"/>
  <c r="W6" i="10" s="1"/>
  <c r="R35" i="9"/>
  <c r="L34" i="9"/>
  <c r="K35" i="9"/>
  <c r="J36" i="9"/>
  <c r="S6" i="9"/>
  <c r="W6" i="9" s="1"/>
  <c r="L7" i="9"/>
  <c r="R8" i="9"/>
  <c r="K8" i="9"/>
  <c r="J9" i="9"/>
  <c r="S33" i="9"/>
  <c r="W33" i="9" s="1"/>
  <c r="L56" i="8"/>
  <c r="R57" i="8"/>
  <c r="K57" i="8"/>
  <c r="J58" i="8"/>
  <c r="S55" i="8"/>
  <c r="W55" i="8" s="1"/>
  <c r="K34" i="8"/>
  <c r="L7" i="8"/>
  <c r="R8" i="8"/>
  <c r="K8" i="8"/>
  <c r="J9" i="8"/>
  <c r="S6" i="8"/>
  <c r="W6" i="8" s="1"/>
  <c r="L56" i="7"/>
  <c r="R57" i="7"/>
  <c r="K57" i="7"/>
  <c r="J58" i="7"/>
  <c r="L7" i="7"/>
  <c r="R8" i="7"/>
  <c r="K8" i="7"/>
  <c r="J9" i="7"/>
  <c r="K36" i="7"/>
  <c r="L35" i="7"/>
  <c r="R36" i="7"/>
  <c r="J37" i="7"/>
  <c r="S55" i="7"/>
  <c r="W55" i="7" s="1"/>
  <c r="S6" i="7"/>
  <c r="W6" i="7" s="1"/>
  <c r="S34" i="7"/>
  <c r="W34" i="7" s="1"/>
  <c r="K8" i="6"/>
  <c r="R8" i="6"/>
  <c r="L7" i="6"/>
  <c r="J9" i="6"/>
  <c r="S55" i="6"/>
  <c r="W55" i="6" s="1"/>
  <c r="S6" i="6"/>
  <c r="W6" i="6" s="1"/>
  <c r="L56" i="6"/>
  <c r="R57" i="6"/>
  <c r="K57" i="6"/>
  <c r="J58" i="6"/>
  <c r="S32" i="5"/>
  <c r="W32" i="5" s="1"/>
  <c r="S55" i="5"/>
  <c r="W55" i="5" s="1"/>
  <c r="K34" i="5"/>
  <c r="L33" i="5"/>
  <c r="R34" i="5"/>
  <c r="J35" i="5"/>
  <c r="L56" i="5"/>
  <c r="R57" i="5"/>
  <c r="K57" i="5"/>
  <c r="J58" i="5"/>
  <c r="K11" i="16" l="1"/>
  <c r="L10" i="16"/>
  <c r="R11" i="16"/>
  <c r="J12" i="16"/>
  <c r="S9" i="16"/>
  <c r="W9" i="16" s="1"/>
  <c r="S34" i="16"/>
  <c r="W34" i="16" s="1"/>
  <c r="K59" i="16"/>
  <c r="L58" i="16"/>
  <c r="R59" i="16"/>
  <c r="J60" i="16"/>
  <c r="L35" i="16"/>
  <c r="R36" i="16"/>
  <c r="K36" i="16"/>
  <c r="J37" i="16"/>
  <c r="S57" i="16"/>
  <c r="W57" i="16" s="1"/>
  <c r="S57" i="15"/>
  <c r="W57" i="15" s="1"/>
  <c r="S34" i="15"/>
  <c r="W34" i="15" s="1"/>
  <c r="S11" i="15"/>
  <c r="W11" i="15" s="1"/>
  <c r="K59" i="15"/>
  <c r="L58" i="15"/>
  <c r="R59" i="15"/>
  <c r="J60" i="15"/>
  <c r="R13" i="15"/>
  <c r="K13" i="15"/>
  <c r="L12" i="15"/>
  <c r="J14" i="15"/>
  <c r="L35" i="15"/>
  <c r="R36" i="15"/>
  <c r="K36" i="15"/>
  <c r="J37" i="15"/>
  <c r="L9" i="14"/>
  <c r="R10" i="14"/>
  <c r="K10" i="14"/>
  <c r="J11" i="14"/>
  <c r="R60" i="14"/>
  <c r="K60" i="14"/>
  <c r="L59" i="14"/>
  <c r="J61" i="14"/>
  <c r="K34" i="14"/>
  <c r="L33" i="14"/>
  <c r="R34" i="14"/>
  <c r="J35" i="14"/>
  <c r="S32" i="14"/>
  <c r="W32" i="14" s="1"/>
  <c r="S8" i="14"/>
  <c r="W8" i="14" s="1"/>
  <c r="S58" i="14"/>
  <c r="W58" i="14" s="1"/>
  <c r="K58" i="9"/>
  <c r="L57" i="9"/>
  <c r="S57" i="9" s="1"/>
  <c r="W57" i="9" s="1"/>
  <c r="J59" i="9"/>
  <c r="R58" i="9"/>
  <c r="R34" i="8"/>
  <c r="K59" i="13"/>
  <c r="J60" i="13"/>
  <c r="L58" i="13"/>
  <c r="S58" i="13" s="1"/>
  <c r="W58" i="13" s="1"/>
  <c r="R59" i="13"/>
  <c r="L33" i="12"/>
  <c r="S33" i="12" s="1"/>
  <c r="W33" i="12" s="1"/>
  <c r="R34" i="12"/>
  <c r="K34" i="12"/>
  <c r="J35" i="12"/>
  <c r="L7" i="12"/>
  <c r="S7" i="12" s="1"/>
  <c r="W7" i="12" s="1"/>
  <c r="J9" i="12"/>
  <c r="R8" i="12"/>
  <c r="K8" i="12"/>
  <c r="K33" i="11"/>
  <c r="J34" i="11"/>
  <c r="L32" i="11"/>
  <c r="S32" i="11" s="1"/>
  <c r="W32" i="11" s="1"/>
  <c r="R33" i="11"/>
  <c r="R33" i="8"/>
  <c r="K33" i="8"/>
  <c r="L33" i="8" s="1"/>
  <c r="S33" i="8" s="1"/>
  <c r="W33" i="8" s="1"/>
  <c r="L32" i="8"/>
  <c r="S32" i="8" s="1"/>
  <c r="W32" i="8" s="1"/>
  <c r="R33" i="6"/>
  <c r="L32" i="6"/>
  <c r="S32" i="6" s="1"/>
  <c r="W32" i="6" s="1"/>
  <c r="K33" i="6"/>
  <c r="J34" i="6"/>
  <c r="R8" i="5"/>
  <c r="L7" i="5"/>
  <c r="S7" i="5" s="1"/>
  <c r="W7" i="5" s="1"/>
  <c r="K8" i="5"/>
  <c r="J9" i="5"/>
  <c r="R10" i="13"/>
  <c r="K10" i="13"/>
  <c r="L9" i="13"/>
  <c r="J11" i="13"/>
  <c r="L34" i="13"/>
  <c r="R35" i="13"/>
  <c r="K35" i="13"/>
  <c r="J36" i="13"/>
  <c r="S8" i="13"/>
  <c r="W8" i="13" s="1"/>
  <c r="S33" i="13"/>
  <c r="W33" i="13" s="1"/>
  <c r="S56" i="12"/>
  <c r="W56" i="12" s="1"/>
  <c r="R58" i="12"/>
  <c r="K58" i="12"/>
  <c r="L57" i="12"/>
  <c r="J59" i="12"/>
  <c r="R58" i="11"/>
  <c r="K58" i="11"/>
  <c r="L57" i="11"/>
  <c r="J59" i="11"/>
  <c r="R10" i="11"/>
  <c r="K10" i="11"/>
  <c r="L9" i="11"/>
  <c r="J11" i="11"/>
  <c r="S8" i="11"/>
  <c r="W8" i="11" s="1"/>
  <c r="S56" i="11"/>
  <c r="W56" i="11" s="1"/>
  <c r="K9" i="10"/>
  <c r="R9" i="10"/>
  <c r="L8" i="10"/>
  <c r="J10" i="10"/>
  <c r="K34" i="10"/>
  <c r="R34" i="10"/>
  <c r="L33" i="10"/>
  <c r="J35" i="10"/>
  <c r="L59" i="10"/>
  <c r="R60" i="10"/>
  <c r="K60" i="10"/>
  <c r="J61" i="10"/>
  <c r="S7" i="10"/>
  <c r="W7" i="10" s="1"/>
  <c r="S32" i="10"/>
  <c r="W32" i="10" s="1"/>
  <c r="S58" i="10"/>
  <c r="W58" i="10" s="1"/>
  <c r="L8" i="9"/>
  <c r="R9" i="9"/>
  <c r="K9" i="9"/>
  <c r="J10" i="9"/>
  <c r="R36" i="9"/>
  <c r="L35" i="9"/>
  <c r="K36" i="9"/>
  <c r="J37" i="9"/>
  <c r="S34" i="9"/>
  <c r="W34" i="9" s="1"/>
  <c r="S7" i="9"/>
  <c r="W7" i="9" s="1"/>
  <c r="R58" i="8"/>
  <c r="K58" i="8"/>
  <c r="L57" i="8"/>
  <c r="J59" i="8"/>
  <c r="S7" i="8"/>
  <c r="W7" i="8" s="1"/>
  <c r="L8" i="8"/>
  <c r="R9" i="8"/>
  <c r="K9" i="8"/>
  <c r="J10" i="8"/>
  <c r="L34" i="8"/>
  <c r="R35" i="8"/>
  <c r="K35" i="8"/>
  <c r="J36" i="8"/>
  <c r="S56" i="8"/>
  <c r="W56" i="8" s="1"/>
  <c r="R37" i="7"/>
  <c r="L36" i="7"/>
  <c r="K37" i="7"/>
  <c r="J38" i="7"/>
  <c r="L8" i="7"/>
  <c r="R9" i="7"/>
  <c r="K9" i="7"/>
  <c r="J10" i="7"/>
  <c r="R58" i="7"/>
  <c r="K58" i="7"/>
  <c r="L57" i="7"/>
  <c r="J59" i="7"/>
  <c r="S35" i="7"/>
  <c r="W35" i="7" s="1"/>
  <c r="S7" i="7"/>
  <c r="W7" i="7" s="1"/>
  <c r="S56" i="7"/>
  <c r="W56" i="7" s="1"/>
  <c r="K9" i="6"/>
  <c r="L8" i="6"/>
  <c r="R9" i="6"/>
  <c r="J10" i="6"/>
  <c r="S56" i="6"/>
  <c r="W56" i="6" s="1"/>
  <c r="S7" i="6"/>
  <c r="W7" i="6" s="1"/>
  <c r="R58" i="6"/>
  <c r="K58" i="6"/>
  <c r="L57" i="6"/>
  <c r="J59" i="6"/>
  <c r="R35" i="5"/>
  <c r="K35" i="5"/>
  <c r="L34" i="5"/>
  <c r="J36" i="5"/>
  <c r="S33" i="5"/>
  <c r="W33" i="5" s="1"/>
  <c r="L57" i="5"/>
  <c r="K58" i="5"/>
  <c r="R58" i="5"/>
  <c r="J59" i="5"/>
  <c r="S56" i="5"/>
  <c r="W56" i="5" s="1"/>
  <c r="S58" i="16" l="1"/>
  <c r="W58" i="16" s="1"/>
  <c r="R37" i="16"/>
  <c r="K37" i="16"/>
  <c r="L36" i="16"/>
  <c r="J38" i="16"/>
  <c r="L11" i="16"/>
  <c r="R12" i="16"/>
  <c r="K12" i="16"/>
  <c r="J13" i="16"/>
  <c r="L59" i="16"/>
  <c r="R60" i="16"/>
  <c r="K60" i="16"/>
  <c r="J61" i="16"/>
  <c r="S10" i="16"/>
  <c r="W10" i="16" s="1"/>
  <c r="S35" i="16"/>
  <c r="W35" i="16" s="1"/>
  <c r="S58" i="15"/>
  <c r="W58" i="15" s="1"/>
  <c r="R37" i="15"/>
  <c r="K37" i="15"/>
  <c r="L36" i="15"/>
  <c r="J38" i="15"/>
  <c r="S35" i="15"/>
  <c r="W35" i="15" s="1"/>
  <c r="K14" i="15"/>
  <c r="L13" i="15"/>
  <c r="R14" i="15"/>
  <c r="J15" i="15"/>
  <c r="K60" i="15"/>
  <c r="L59" i="15"/>
  <c r="R60" i="15"/>
  <c r="J61" i="15"/>
  <c r="S12" i="15"/>
  <c r="W12" i="15" s="1"/>
  <c r="R35" i="14"/>
  <c r="K35" i="14"/>
  <c r="L34" i="14"/>
  <c r="J36" i="14"/>
  <c r="S59" i="14"/>
  <c r="W59" i="14" s="1"/>
  <c r="L60" i="14"/>
  <c r="R61" i="14"/>
  <c r="K61" i="14"/>
  <c r="J62" i="14"/>
  <c r="L10" i="14"/>
  <c r="R11" i="14"/>
  <c r="K11" i="14"/>
  <c r="J12" i="14"/>
  <c r="S33" i="14"/>
  <c r="W33" i="14" s="1"/>
  <c r="S9" i="14"/>
  <c r="W9" i="14" s="1"/>
  <c r="J60" i="9"/>
  <c r="L58" i="9"/>
  <c r="S58" i="9" s="1"/>
  <c r="W58" i="9" s="1"/>
  <c r="K59" i="9"/>
  <c r="R59" i="9"/>
  <c r="L59" i="13"/>
  <c r="S59" i="13" s="1"/>
  <c r="W59" i="13" s="1"/>
  <c r="J61" i="13"/>
  <c r="R60" i="13"/>
  <c r="K60" i="13"/>
  <c r="L34" i="12"/>
  <c r="S34" i="12" s="1"/>
  <c r="W34" i="12" s="1"/>
  <c r="R35" i="12"/>
  <c r="K35" i="12"/>
  <c r="J36" i="12"/>
  <c r="J10" i="12"/>
  <c r="L8" i="12"/>
  <c r="S8" i="12" s="1"/>
  <c r="W8" i="12" s="1"/>
  <c r="R9" i="12"/>
  <c r="K9" i="12"/>
  <c r="R34" i="11"/>
  <c r="J35" i="11"/>
  <c r="L33" i="11"/>
  <c r="S33" i="11" s="1"/>
  <c r="W33" i="11" s="1"/>
  <c r="K34" i="11"/>
  <c r="L33" i="6"/>
  <c r="S33" i="6" s="1"/>
  <c r="W33" i="6" s="1"/>
  <c r="K34" i="6"/>
  <c r="J35" i="6"/>
  <c r="R34" i="6"/>
  <c r="L8" i="5"/>
  <c r="S8" i="5" s="1"/>
  <c r="W8" i="5" s="1"/>
  <c r="J10" i="5"/>
  <c r="R9" i="5"/>
  <c r="K9" i="5"/>
  <c r="L35" i="13"/>
  <c r="R36" i="13"/>
  <c r="K36" i="13"/>
  <c r="J37" i="13"/>
  <c r="S9" i="13"/>
  <c r="W9" i="13" s="1"/>
  <c r="R11" i="13"/>
  <c r="K11" i="13"/>
  <c r="L10" i="13"/>
  <c r="J12" i="13"/>
  <c r="S34" i="13"/>
  <c r="W34" i="13" s="1"/>
  <c r="L58" i="12"/>
  <c r="R59" i="12"/>
  <c r="K59" i="12"/>
  <c r="J60" i="12"/>
  <c r="S57" i="12"/>
  <c r="W57" i="12" s="1"/>
  <c r="R11" i="11"/>
  <c r="K11" i="11"/>
  <c r="L10" i="11"/>
  <c r="J12" i="11"/>
  <c r="L58" i="11"/>
  <c r="R59" i="11"/>
  <c r="K59" i="11"/>
  <c r="J60" i="11"/>
  <c r="S9" i="11"/>
  <c r="W9" i="11" s="1"/>
  <c r="S57" i="11"/>
  <c r="W57" i="11" s="1"/>
  <c r="S33" i="10"/>
  <c r="W33" i="10" s="1"/>
  <c r="S8" i="10"/>
  <c r="W8" i="10" s="1"/>
  <c r="L60" i="10"/>
  <c r="R61" i="10"/>
  <c r="K61" i="10"/>
  <c r="J62" i="10"/>
  <c r="R35" i="10"/>
  <c r="K35" i="10"/>
  <c r="L34" i="10"/>
  <c r="J36" i="10"/>
  <c r="K10" i="10"/>
  <c r="R10" i="10"/>
  <c r="L9" i="10"/>
  <c r="J11" i="10"/>
  <c r="S59" i="10"/>
  <c r="W59" i="10" s="1"/>
  <c r="R37" i="9"/>
  <c r="K37" i="9"/>
  <c r="L36" i="9"/>
  <c r="J38" i="9"/>
  <c r="S35" i="9"/>
  <c r="W35" i="9" s="1"/>
  <c r="L9" i="9"/>
  <c r="R10" i="9"/>
  <c r="K10" i="9"/>
  <c r="J11" i="9"/>
  <c r="S8" i="9"/>
  <c r="W8" i="9" s="1"/>
  <c r="L58" i="8"/>
  <c r="R59" i="8"/>
  <c r="K59" i="8"/>
  <c r="J60" i="8"/>
  <c r="S57" i="8"/>
  <c r="W57" i="8" s="1"/>
  <c r="S8" i="8"/>
  <c r="W8" i="8" s="1"/>
  <c r="L35" i="8"/>
  <c r="R36" i="8"/>
  <c r="K36" i="8"/>
  <c r="J37" i="8"/>
  <c r="L9" i="8"/>
  <c r="R10" i="8"/>
  <c r="K10" i="8"/>
  <c r="J11" i="8"/>
  <c r="S34" i="8"/>
  <c r="W34" i="8" s="1"/>
  <c r="L58" i="7"/>
  <c r="R59" i="7"/>
  <c r="K59" i="7"/>
  <c r="J60" i="7"/>
  <c r="L9" i="7"/>
  <c r="K10" i="7"/>
  <c r="R10" i="7"/>
  <c r="J11" i="7"/>
  <c r="R38" i="7"/>
  <c r="K38" i="7"/>
  <c r="L37" i="7"/>
  <c r="J39" i="7"/>
  <c r="S57" i="7"/>
  <c r="W57" i="7" s="1"/>
  <c r="S36" i="7"/>
  <c r="W36" i="7" s="1"/>
  <c r="S8" i="7"/>
  <c r="W8" i="7" s="1"/>
  <c r="S8" i="6"/>
  <c r="W8" i="6" s="1"/>
  <c r="K10" i="6"/>
  <c r="L9" i="6"/>
  <c r="R10" i="6"/>
  <c r="J11" i="6"/>
  <c r="L58" i="6"/>
  <c r="R59" i="6"/>
  <c r="K59" i="6"/>
  <c r="J60" i="6"/>
  <c r="S57" i="6"/>
  <c r="W57" i="6" s="1"/>
  <c r="L58" i="5"/>
  <c r="R59" i="5"/>
  <c r="K59" i="5"/>
  <c r="J60" i="5"/>
  <c r="K36" i="5"/>
  <c r="L35" i="5"/>
  <c r="R36" i="5"/>
  <c r="J37" i="5"/>
  <c r="S34" i="5"/>
  <c r="W34" i="5" s="1"/>
  <c r="S57" i="5"/>
  <c r="W57" i="5" s="1"/>
  <c r="S11" i="16" l="1"/>
  <c r="W11" i="16" s="1"/>
  <c r="K38" i="16"/>
  <c r="L37" i="16"/>
  <c r="R38" i="16"/>
  <c r="J39" i="16"/>
  <c r="S36" i="16"/>
  <c r="W36" i="16" s="1"/>
  <c r="R13" i="16"/>
  <c r="K13" i="16"/>
  <c r="L12" i="16"/>
  <c r="J14" i="16"/>
  <c r="S59" i="16"/>
  <c r="W59" i="16" s="1"/>
  <c r="K61" i="16"/>
  <c r="L60" i="16"/>
  <c r="R61" i="16"/>
  <c r="J62" i="16"/>
  <c r="K38" i="15"/>
  <c r="L37" i="15"/>
  <c r="R38" i="15"/>
  <c r="J39" i="15"/>
  <c r="L14" i="15"/>
  <c r="R15" i="15"/>
  <c r="K15" i="15"/>
  <c r="J16" i="15"/>
  <c r="S13" i="15"/>
  <c r="W13" i="15" s="1"/>
  <c r="S36" i="15"/>
  <c r="W36" i="15" s="1"/>
  <c r="K61" i="15"/>
  <c r="L60" i="15"/>
  <c r="R61" i="15"/>
  <c r="J62" i="15"/>
  <c r="S59" i="15"/>
  <c r="W59" i="15" s="1"/>
  <c r="R36" i="14"/>
  <c r="K36" i="14"/>
  <c r="L35" i="14"/>
  <c r="J37" i="14"/>
  <c r="S34" i="14"/>
  <c r="W34" i="14" s="1"/>
  <c r="R12" i="14"/>
  <c r="L11" i="14"/>
  <c r="K12" i="14"/>
  <c r="J13" i="14"/>
  <c r="R62" i="14"/>
  <c r="K62" i="14"/>
  <c r="L61" i="14"/>
  <c r="J63" i="14"/>
  <c r="S10" i="14"/>
  <c r="W10" i="14" s="1"/>
  <c r="S60" i="14"/>
  <c r="W60" i="14" s="1"/>
  <c r="R60" i="9"/>
  <c r="K60" i="9"/>
  <c r="L59" i="9"/>
  <c r="S59" i="9" s="1"/>
  <c r="W59" i="9" s="1"/>
  <c r="J61" i="9"/>
  <c r="R61" i="13"/>
  <c r="K61" i="13"/>
  <c r="J62" i="13"/>
  <c r="L60" i="13"/>
  <c r="S60" i="13" s="1"/>
  <c r="W60" i="13" s="1"/>
  <c r="L35" i="12"/>
  <c r="S35" i="12" s="1"/>
  <c r="W35" i="12" s="1"/>
  <c r="R36" i="12"/>
  <c r="K36" i="12"/>
  <c r="J37" i="12"/>
  <c r="L9" i="12"/>
  <c r="S9" i="12" s="1"/>
  <c r="W9" i="12" s="1"/>
  <c r="R10" i="12"/>
  <c r="K10" i="12"/>
  <c r="J11" i="12"/>
  <c r="J36" i="11"/>
  <c r="L34" i="11"/>
  <c r="S34" i="11" s="1"/>
  <c r="W34" i="11" s="1"/>
  <c r="R35" i="11"/>
  <c r="K35" i="11"/>
  <c r="K35" i="6"/>
  <c r="R35" i="6"/>
  <c r="J36" i="6"/>
  <c r="L34" i="6"/>
  <c r="S34" i="6" s="1"/>
  <c r="W34" i="6" s="1"/>
  <c r="R10" i="5"/>
  <c r="K10" i="5"/>
  <c r="L9" i="5"/>
  <c r="S9" i="5" s="1"/>
  <c r="W9" i="5" s="1"/>
  <c r="J11" i="5"/>
  <c r="R12" i="13"/>
  <c r="K12" i="13"/>
  <c r="L11" i="13"/>
  <c r="J13" i="13"/>
  <c r="L36" i="13"/>
  <c r="R37" i="13"/>
  <c r="K37" i="13"/>
  <c r="J38" i="13"/>
  <c r="S10" i="13"/>
  <c r="W10" i="13" s="1"/>
  <c r="S35" i="13"/>
  <c r="W35" i="13" s="1"/>
  <c r="R60" i="12"/>
  <c r="K60" i="12"/>
  <c r="L59" i="12"/>
  <c r="J61" i="12"/>
  <c r="S58" i="12"/>
  <c r="W58" i="12" s="1"/>
  <c r="R60" i="11"/>
  <c r="K60" i="11"/>
  <c r="L59" i="11"/>
  <c r="J61" i="11"/>
  <c r="R12" i="11"/>
  <c r="K12" i="11"/>
  <c r="L11" i="11"/>
  <c r="J13" i="11"/>
  <c r="S10" i="11"/>
  <c r="W10" i="11" s="1"/>
  <c r="S58" i="11"/>
  <c r="W58" i="11" s="1"/>
  <c r="K11" i="10"/>
  <c r="R11" i="10"/>
  <c r="L10" i="10"/>
  <c r="J12" i="10"/>
  <c r="R36" i="10"/>
  <c r="K36" i="10"/>
  <c r="L35" i="10"/>
  <c r="J37" i="10"/>
  <c r="L61" i="10"/>
  <c r="R62" i="10"/>
  <c r="K62" i="10"/>
  <c r="J63" i="10"/>
  <c r="S9" i="10"/>
  <c r="W9" i="10" s="1"/>
  <c r="S34" i="10"/>
  <c r="W34" i="10" s="1"/>
  <c r="S60" i="10"/>
  <c r="W60" i="10" s="1"/>
  <c r="L10" i="9"/>
  <c r="R11" i="9"/>
  <c r="K11" i="9"/>
  <c r="J12" i="9"/>
  <c r="R38" i="9"/>
  <c r="K38" i="9"/>
  <c r="J39" i="9"/>
  <c r="L37" i="9"/>
  <c r="S36" i="9"/>
  <c r="W36" i="9" s="1"/>
  <c r="S9" i="9"/>
  <c r="W9" i="9" s="1"/>
  <c r="L36" i="8"/>
  <c r="R37" i="8"/>
  <c r="K37" i="8"/>
  <c r="J38" i="8"/>
  <c r="L10" i="8"/>
  <c r="R11" i="8"/>
  <c r="K11" i="8"/>
  <c r="J12" i="8"/>
  <c r="R60" i="8"/>
  <c r="K60" i="8"/>
  <c r="L59" i="8"/>
  <c r="J61" i="8"/>
  <c r="S9" i="8"/>
  <c r="W9" i="8" s="1"/>
  <c r="S35" i="8"/>
  <c r="W35" i="8" s="1"/>
  <c r="S58" i="8"/>
  <c r="W58" i="8" s="1"/>
  <c r="L38" i="7"/>
  <c r="K39" i="7"/>
  <c r="R39" i="7"/>
  <c r="J40" i="7"/>
  <c r="L10" i="7"/>
  <c r="K11" i="7"/>
  <c r="R11" i="7"/>
  <c r="J12" i="7"/>
  <c r="R60" i="7"/>
  <c r="K60" i="7"/>
  <c r="L59" i="7"/>
  <c r="J61" i="7"/>
  <c r="S37" i="7"/>
  <c r="W37" i="7" s="1"/>
  <c r="S9" i="7"/>
  <c r="W9" i="7" s="1"/>
  <c r="S58" i="7"/>
  <c r="W58" i="7" s="1"/>
  <c r="R60" i="6"/>
  <c r="K60" i="6"/>
  <c r="L59" i="6"/>
  <c r="J61" i="6"/>
  <c r="R11" i="6"/>
  <c r="K11" i="6"/>
  <c r="L10" i="6"/>
  <c r="J12" i="6"/>
  <c r="S9" i="6"/>
  <c r="W9" i="6" s="1"/>
  <c r="S58" i="6"/>
  <c r="W58" i="6" s="1"/>
  <c r="L59" i="5"/>
  <c r="K60" i="5"/>
  <c r="R60" i="5"/>
  <c r="J61" i="5"/>
  <c r="S35" i="5"/>
  <c r="W35" i="5" s="1"/>
  <c r="K37" i="5"/>
  <c r="L36" i="5"/>
  <c r="R37" i="5"/>
  <c r="J38" i="5"/>
  <c r="S58" i="5"/>
  <c r="W58" i="5" s="1"/>
  <c r="S12" i="16" l="1"/>
  <c r="W12" i="16" s="1"/>
  <c r="K14" i="16"/>
  <c r="L13" i="16"/>
  <c r="R14" i="16"/>
  <c r="J15" i="16"/>
  <c r="L38" i="16"/>
  <c r="R39" i="16"/>
  <c r="K39" i="16"/>
  <c r="J40" i="16"/>
  <c r="L61" i="16"/>
  <c r="R62" i="16"/>
  <c r="K62" i="16"/>
  <c r="J63" i="16"/>
  <c r="S60" i="16"/>
  <c r="W60" i="16" s="1"/>
  <c r="S37" i="16"/>
  <c r="W37" i="16" s="1"/>
  <c r="R16" i="15"/>
  <c r="K16" i="15"/>
  <c r="L15" i="15"/>
  <c r="J17" i="15"/>
  <c r="S14" i="15"/>
  <c r="W14" i="15" s="1"/>
  <c r="L61" i="15"/>
  <c r="R62" i="15"/>
  <c r="K62" i="15"/>
  <c r="J63" i="15"/>
  <c r="L38" i="15"/>
  <c r="R39" i="15"/>
  <c r="K39" i="15"/>
  <c r="J40" i="15"/>
  <c r="S60" i="15"/>
  <c r="W60" i="15" s="1"/>
  <c r="S37" i="15"/>
  <c r="W37" i="15" s="1"/>
  <c r="S11" i="14"/>
  <c r="W11" i="14" s="1"/>
  <c r="K37" i="14"/>
  <c r="L36" i="14"/>
  <c r="R37" i="14"/>
  <c r="J38" i="14"/>
  <c r="S35" i="14"/>
  <c r="W35" i="14" s="1"/>
  <c r="L62" i="14"/>
  <c r="K63" i="14"/>
  <c r="R63" i="14"/>
  <c r="J64" i="14"/>
  <c r="R13" i="14"/>
  <c r="L12" i="14"/>
  <c r="K13" i="14"/>
  <c r="J14" i="14"/>
  <c r="S61" i="14"/>
  <c r="W61" i="14" s="1"/>
  <c r="L60" i="9"/>
  <c r="S60" i="9" s="1"/>
  <c r="W60" i="9" s="1"/>
  <c r="R61" i="9"/>
  <c r="K61" i="9"/>
  <c r="J62" i="9"/>
  <c r="R62" i="13"/>
  <c r="K62" i="13"/>
  <c r="L61" i="13"/>
  <c r="S61" i="13" s="1"/>
  <c r="W61" i="13" s="1"/>
  <c r="J63" i="13"/>
  <c r="J38" i="12"/>
  <c r="L36" i="12"/>
  <c r="S36" i="12" s="1"/>
  <c r="W36" i="12" s="1"/>
  <c r="R37" i="12"/>
  <c r="K37" i="12"/>
  <c r="J12" i="12"/>
  <c r="L10" i="12"/>
  <c r="S10" i="12" s="1"/>
  <c r="W10" i="12" s="1"/>
  <c r="R11" i="12"/>
  <c r="K11" i="12"/>
  <c r="K36" i="11"/>
  <c r="J37" i="11"/>
  <c r="L35" i="11"/>
  <c r="S35" i="11" s="1"/>
  <c r="W35" i="11" s="1"/>
  <c r="R36" i="11"/>
  <c r="L35" i="6"/>
  <c r="S35" i="6" s="1"/>
  <c r="W35" i="6" s="1"/>
  <c r="K36" i="6"/>
  <c r="J37" i="6"/>
  <c r="R36" i="6"/>
  <c r="R11" i="5"/>
  <c r="K11" i="5"/>
  <c r="L10" i="5"/>
  <c r="S10" i="5" s="1"/>
  <c r="W10" i="5" s="1"/>
  <c r="J12" i="5"/>
  <c r="L37" i="13"/>
  <c r="R38" i="13"/>
  <c r="K38" i="13"/>
  <c r="J39" i="13"/>
  <c r="R13" i="13"/>
  <c r="K13" i="13"/>
  <c r="L12" i="13"/>
  <c r="J14" i="13"/>
  <c r="S11" i="13"/>
  <c r="W11" i="13" s="1"/>
  <c r="S36" i="13"/>
  <c r="W36" i="13" s="1"/>
  <c r="L60" i="12"/>
  <c r="R61" i="12"/>
  <c r="K61" i="12"/>
  <c r="J62" i="12"/>
  <c r="S59" i="12"/>
  <c r="W59" i="12" s="1"/>
  <c r="R13" i="11"/>
  <c r="K13" i="11"/>
  <c r="L12" i="11"/>
  <c r="J14" i="11"/>
  <c r="L60" i="11"/>
  <c r="R61" i="11"/>
  <c r="K61" i="11"/>
  <c r="J62" i="11"/>
  <c r="S11" i="11"/>
  <c r="W11" i="11" s="1"/>
  <c r="S59" i="11"/>
  <c r="W59" i="11" s="1"/>
  <c r="L62" i="10"/>
  <c r="R63" i="10"/>
  <c r="K63" i="10"/>
  <c r="J64" i="10"/>
  <c r="K37" i="10"/>
  <c r="L36" i="10"/>
  <c r="R37" i="10"/>
  <c r="J38" i="10"/>
  <c r="K12" i="10"/>
  <c r="L11" i="10"/>
  <c r="R12" i="10"/>
  <c r="J13" i="10"/>
  <c r="S35" i="10"/>
  <c r="W35" i="10" s="1"/>
  <c r="S10" i="10"/>
  <c r="W10" i="10" s="1"/>
  <c r="S61" i="10"/>
  <c r="W61" i="10" s="1"/>
  <c r="S37" i="9"/>
  <c r="W37" i="9" s="1"/>
  <c r="L11" i="9"/>
  <c r="R12" i="9"/>
  <c r="K12" i="9"/>
  <c r="J13" i="9"/>
  <c r="R39" i="9"/>
  <c r="K39" i="9"/>
  <c r="L38" i="9"/>
  <c r="J40" i="9"/>
  <c r="S10" i="9"/>
  <c r="W10" i="9" s="1"/>
  <c r="L11" i="8"/>
  <c r="R12" i="8"/>
  <c r="K12" i="8"/>
  <c r="J13" i="8"/>
  <c r="L37" i="8"/>
  <c r="R38" i="8"/>
  <c r="K38" i="8"/>
  <c r="J39" i="8"/>
  <c r="L60" i="8"/>
  <c r="R61" i="8"/>
  <c r="K61" i="8"/>
  <c r="J62" i="8"/>
  <c r="S59" i="8"/>
  <c r="W59" i="8" s="1"/>
  <c r="S10" i="8"/>
  <c r="W10" i="8" s="1"/>
  <c r="S36" i="8"/>
  <c r="W36" i="8" s="1"/>
  <c r="L11" i="7"/>
  <c r="R12" i="7"/>
  <c r="K12" i="7"/>
  <c r="J13" i="7"/>
  <c r="S59" i="7"/>
  <c r="W59" i="7" s="1"/>
  <c r="L60" i="7"/>
  <c r="R61" i="7"/>
  <c r="K61" i="7"/>
  <c r="J62" i="7"/>
  <c r="L39" i="7"/>
  <c r="R40" i="7"/>
  <c r="K40" i="7"/>
  <c r="J41" i="7"/>
  <c r="S10" i="7"/>
  <c r="W10" i="7" s="1"/>
  <c r="S38" i="7"/>
  <c r="W38" i="7" s="1"/>
  <c r="R12" i="6"/>
  <c r="K12" i="6"/>
  <c r="L11" i="6"/>
  <c r="J13" i="6"/>
  <c r="L60" i="6"/>
  <c r="R61" i="6"/>
  <c r="K61" i="6"/>
  <c r="J62" i="6"/>
  <c r="S10" i="6"/>
  <c r="W10" i="6" s="1"/>
  <c r="S59" i="6"/>
  <c r="W59" i="6" s="1"/>
  <c r="S36" i="5"/>
  <c r="W36" i="5" s="1"/>
  <c r="K38" i="5"/>
  <c r="L37" i="5"/>
  <c r="R38" i="5"/>
  <c r="J39" i="5"/>
  <c r="L60" i="5"/>
  <c r="R61" i="5"/>
  <c r="K61" i="5"/>
  <c r="J62" i="5"/>
  <c r="S59" i="5"/>
  <c r="W59" i="5" s="1"/>
  <c r="S38" i="16" l="1"/>
  <c r="W38" i="16" s="1"/>
  <c r="L14" i="16"/>
  <c r="R15" i="16"/>
  <c r="K15" i="16"/>
  <c r="J16" i="16"/>
  <c r="S61" i="16"/>
  <c r="W61" i="16" s="1"/>
  <c r="R40" i="16"/>
  <c r="K40" i="16"/>
  <c r="L39" i="16"/>
  <c r="J41" i="16"/>
  <c r="S13" i="16"/>
  <c r="W13" i="16" s="1"/>
  <c r="K63" i="16"/>
  <c r="L62" i="16"/>
  <c r="R63" i="16"/>
  <c r="J64" i="16"/>
  <c r="S61" i="15"/>
  <c r="W61" i="15" s="1"/>
  <c r="K17" i="15"/>
  <c r="L16" i="15"/>
  <c r="R17" i="15"/>
  <c r="J18" i="15"/>
  <c r="S15" i="15"/>
  <c r="W15" i="15" s="1"/>
  <c r="S38" i="15"/>
  <c r="W38" i="15" s="1"/>
  <c r="R40" i="15"/>
  <c r="K40" i="15"/>
  <c r="L39" i="15"/>
  <c r="J41" i="15"/>
  <c r="K63" i="15"/>
  <c r="L62" i="15"/>
  <c r="R63" i="15"/>
  <c r="J64" i="15"/>
  <c r="L13" i="14"/>
  <c r="K14" i="14"/>
  <c r="R14" i="14"/>
  <c r="J15" i="14"/>
  <c r="R64" i="14"/>
  <c r="K64" i="14"/>
  <c r="L63" i="14"/>
  <c r="J65" i="14"/>
  <c r="S36" i="14"/>
  <c r="W36" i="14" s="1"/>
  <c r="S12" i="14"/>
  <c r="W12" i="14" s="1"/>
  <c r="K38" i="14"/>
  <c r="L37" i="14"/>
  <c r="R38" i="14"/>
  <c r="J39" i="14"/>
  <c r="S62" i="14"/>
  <c r="W62" i="14" s="1"/>
  <c r="R62" i="9"/>
  <c r="K62" i="9"/>
  <c r="L61" i="9"/>
  <c r="S61" i="9" s="1"/>
  <c r="W61" i="9" s="1"/>
  <c r="J63" i="9"/>
  <c r="L62" i="13"/>
  <c r="S62" i="13" s="1"/>
  <c r="W62" i="13" s="1"/>
  <c r="R63" i="13"/>
  <c r="K63" i="13"/>
  <c r="J64" i="13"/>
  <c r="L37" i="12"/>
  <c r="S37" i="12" s="1"/>
  <c r="W37" i="12" s="1"/>
  <c r="R38" i="12"/>
  <c r="K38" i="12"/>
  <c r="J39" i="12"/>
  <c r="R12" i="12"/>
  <c r="K12" i="12"/>
  <c r="J13" i="12"/>
  <c r="L11" i="12"/>
  <c r="S11" i="12" s="1"/>
  <c r="W11" i="12" s="1"/>
  <c r="K37" i="11"/>
  <c r="J38" i="11"/>
  <c r="L36" i="11"/>
  <c r="S36" i="11" s="1"/>
  <c r="W36" i="11" s="1"/>
  <c r="R37" i="11"/>
  <c r="J38" i="6"/>
  <c r="R37" i="6"/>
  <c r="L36" i="6"/>
  <c r="S36" i="6" s="1"/>
  <c r="W36" i="6" s="1"/>
  <c r="K37" i="6"/>
  <c r="R12" i="5"/>
  <c r="K12" i="5"/>
  <c r="L11" i="5"/>
  <c r="S11" i="5" s="1"/>
  <c r="W11" i="5" s="1"/>
  <c r="J13" i="5"/>
  <c r="R14" i="13"/>
  <c r="K14" i="13"/>
  <c r="L13" i="13"/>
  <c r="J15" i="13"/>
  <c r="L38" i="13"/>
  <c r="R39" i="13"/>
  <c r="K39" i="13"/>
  <c r="J40" i="13"/>
  <c r="S12" i="13"/>
  <c r="W12" i="13" s="1"/>
  <c r="S37" i="13"/>
  <c r="W37" i="13" s="1"/>
  <c r="R62" i="12"/>
  <c r="K62" i="12"/>
  <c r="L61" i="12"/>
  <c r="J63" i="12"/>
  <c r="S60" i="12"/>
  <c r="W60" i="12" s="1"/>
  <c r="R62" i="11"/>
  <c r="K62" i="11"/>
  <c r="L61" i="11"/>
  <c r="J63" i="11"/>
  <c r="R14" i="11"/>
  <c r="K14" i="11"/>
  <c r="L13" i="11"/>
  <c r="J15" i="11"/>
  <c r="S12" i="11"/>
  <c r="W12" i="11" s="1"/>
  <c r="S60" i="11"/>
  <c r="W60" i="11" s="1"/>
  <c r="K13" i="10"/>
  <c r="R13" i="10"/>
  <c r="L12" i="10"/>
  <c r="J14" i="10"/>
  <c r="K38" i="10"/>
  <c r="R38" i="10"/>
  <c r="L37" i="10"/>
  <c r="J39" i="10"/>
  <c r="L63" i="10"/>
  <c r="R64" i="10"/>
  <c r="K64" i="10"/>
  <c r="J65" i="10"/>
  <c r="S11" i="10"/>
  <c r="W11" i="10" s="1"/>
  <c r="S36" i="10"/>
  <c r="W36" i="10" s="1"/>
  <c r="S62" i="10"/>
  <c r="W62" i="10" s="1"/>
  <c r="S38" i="9"/>
  <c r="W38" i="9" s="1"/>
  <c r="S11" i="9"/>
  <c r="W11" i="9" s="1"/>
  <c r="R40" i="9"/>
  <c r="K40" i="9"/>
  <c r="L39" i="9"/>
  <c r="J41" i="9"/>
  <c r="L12" i="9"/>
  <c r="R13" i="9"/>
  <c r="K13" i="9"/>
  <c r="J14" i="9"/>
  <c r="R62" i="8"/>
  <c r="K62" i="8"/>
  <c r="L61" i="8"/>
  <c r="J63" i="8"/>
  <c r="L38" i="8"/>
  <c r="R39" i="8"/>
  <c r="K39" i="8"/>
  <c r="J40" i="8"/>
  <c r="L12" i="8"/>
  <c r="R13" i="8"/>
  <c r="K13" i="8"/>
  <c r="J14" i="8"/>
  <c r="S60" i="8"/>
  <c r="W60" i="8" s="1"/>
  <c r="S37" i="8"/>
  <c r="W37" i="8" s="1"/>
  <c r="S11" i="8"/>
  <c r="W11" i="8" s="1"/>
  <c r="S39" i="7"/>
  <c r="W39" i="7" s="1"/>
  <c r="L40" i="7"/>
  <c r="R41" i="7"/>
  <c r="K41" i="7"/>
  <c r="J42" i="7"/>
  <c r="R62" i="7"/>
  <c r="K62" i="7"/>
  <c r="L61" i="7"/>
  <c r="J63" i="7"/>
  <c r="L12" i="7"/>
  <c r="R13" i="7"/>
  <c r="K13" i="7"/>
  <c r="J14" i="7"/>
  <c r="S60" i="7"/>
  <c r="W60" i="7" s="1"/>
  <c r="S11" i="7"/>
  <c r="W11" i="7" s="1"/>
  <c r="S11" i="6"/>
  <c r="W11" i="6" s="1"/>
  <c r="R62" i="6"/>
  <c r="K62" i="6"/>
  <c r="L61" i="6"/>
  <c r="J63" i="6"/>
  <c r="R13" i="6"/>
  <c r="K13" i="6"/>
  <c r="L12" i="6"/>
  <c r="J14" i="6"/>
  <c r="S60" i="6"/>
  <c r="W60" i="6" s="1"/>
  <c r="L61" i="5"/>
  <c r="K62" i="5"/>
  <c r="R62" i="5"/>
  <c r="J63" i="5"/>
  <c r="R39" i="5"/>
  <c r="K39" i="5"/>
  <c r="L38" i="5"/>
  <c r="J40" i="5"/>
  <c r="S37" i="5"/>
  <c r="W37" i="5" s="1"/>
  <c r="S60" i="5"/>
  <c r="W60" i="5" s="1"/>
  <c r="S39" i="16" l="1"/>
  <c r="W39" i="16" s="1"/>
  <c r="K41" i="16"/>
  <c r="L40" i="16"/>
  <c r="R41" i="16"/>
  <c r="J42" i="16"/>
  <c r="L63" i="16"/>
  <c r="R64" i="16"/>
  <c r="K64" i="16"/>
  <c r="J65" i="16"/>
  <c r="R16" i="16"/>
  <c r="K16" i="16"/>
  <c r="L15" i="16"/>
  <c r="J17" i="16"/>
  <c r="S62" i="16"/>
  <c r="W62" i="16" s="1"/>
  <c r="S14" i="16"/>
  <c r="W14" i="16" s="1"/>
  <c r="L63" i="15"/>
  <c r="R64" i="15"/>
  <c r="K64" i="15"/>
  <c r="J65" i="15"/>
  <c r="L17" i="15"/>
  <c r="R18" i="15"/>
  <c r="K18" i="15"/>
  <c r="J19" i="15"/>
  <c r="S62" i="15"/>
  <c r="W62" i="15" s="1"/>
  <c r="S16" i="15"/>
  <c r="W16" i="15" s="1"/>
  <c r="K41" i="15"/>
  <c r="L40" i="15"/>
  <c r="R41" i="15"/>
  <c r="J42" i="15"/>
  <c r="S39" i="15"/>
  <c r="W39" i="15" s="1"/>
  <c r="L64" i="14"/>
  <c r="R65" i="14"/>
  <c r="K65" i="14"/>
  <c r="J66" i="14"/>
  <c r="L14" i="14"/>
  <c r="K15" i="14"/>
  <c r="R15" i="14"/>
  <c r="J16" i="14"/>
  <c r="R39" i="14"/>
  <c r="K39" i="14"/>
  <c r="L38" i="14"/>
  <c r="J40" i="14"/>
  <c r="S63" i="14"/>
  <c r="W63" i="14" s="1"/>
  <c r="S37" i="14"/>
  <c r="W37" i="14" s="1"/>
  <c r="S13" i="14"/>
  <c r="W13" i="14" s="1"/>
  <c r="L62" i="9"/>
  <c r="S62" i="9" s="1"/>
  <c r="W62" i="9" s="1"/>
  <c r="R63" i="9"/>
  <c r="J64" i="9"/>
  <c r="K63" i="9"/>
  <c r="R64" i="13"/>
  <c r="K64" i="13"/>
  <c r="L63" i="13"/>
  <c r="S63" i="13" s="1"/>
  <c r="W63" i="13" s="1"/>
  <c r="J65" i="13"/>
  <c r="L38" i="12"/>
  <c r="S38" i="12" s="1"/>
  <c r="W38" i="12" s="1"/>
  <c r="R39" i="12"/>
  <c r="K39" i="12"/>
  <c r="J40" i="12"/>
  <c r="R13" i="12"/>
  <c r="K13" i="12"/>
  <c r="J14" i="12"/>
  <c r="L12" i="12"/>
  <c r="S12" i="12" s="1"/>
  <c r="W12" i="12" s="1"/>
  <c r="K38" i="11"/>
  <c r="L37" i="11"/>
  <c r="S37" i="11" s="1"/>
  <c r="W37" i="11" s="1"/>
  <c r="J39" i="11"/>
  <c r="R38" i="11"/>
  <c r="R38" i="6"/>
  <c r="L37" i="6"/>
  <c r="S37" i="6" s="1"/>
  <c r="W37" i="6" s="1"/>
  <c r="K38" i="6"/>
  <c r="J39" i="6"/>
  <c r="L12" i="5"/>
  <c r="S12" i="5" s="1"/>
  <c r="W12" i="5" s="1"/>
  <c r="R13" i="5"/>
  <c r="K13" i="5"/>
  <c r="J14" i="5"/>
  <c r="S38" i="13"/>
  <c r="W38" i="13" s="1"/>
  <c r="S13" i="13"/>
  <c r="W13" i="13" s="1"/>
  <c r="R15" i="13"/>
  <c r="K15" i="13"/>
  <c r="L14" i="13"/>
  <c r="J16" i="13"/>
  <c r="L39" i="13"/>
  <c r="R40" i="13"/>
  <c r="K40" i="13"/>
  <c r="J41" i="13"/>
  <c r="L62" i="12"/>
  <c r="R63" i="12"/>
  <c r="K63" i="12"/>
  <c r="J64" i="12"/>
  <c r="S61" i="12"/>
  <c r="W61" i="12" s="1"/>
  <c r="R15" i="11"/>
  <c r="K15" i="11"/>
  <c r="L14" i="11"/>
  <c r="J16" i="11"/>
  <c r="L62" i="11"/>
  <c r="R63" i="11"/>
  <c r="K63" i="11"/>
  <c r="J64" i="11"/>
  <c r="S13" i="11"/>
  <c r="W13" i="11" s="1"/>
  <c r="S61" i="11"/>
  <c r="W61" i="11" s="1"/>
  <c r="L64" i="10"/>
  <c r="R65" i="10"/>
  <c r="K65" i="10"/>
  <c r="J66" i="10"/>
  <c r="S37" i="10"/>
  <c r="W37" i="10" s="1"/>
  <c r="S12" i="10"/>
  <c r="W12" i="10" s="1"/>
  <c r="R39" i="10"/>
  <c r="K39" i="10"/>
  <c r="L38" i="10"/>
  <c r="J40" i="10"/>
  <c r="K14" i="10"/>
  <c r="R14" i="10"/>
  <c r="L13" i="10"/>
  <c r="J15" i="10"/>
  <c r="S63" i="10"/>
  <c r="W63" i="10" s="1"/>
  <c r="S39" i="9"/>
  <c r="W39" i="9" s="1"/>
  <c r="R14" i="9"/>
  <c r="L13" i="9"/>
  <c r="K14" i="9"/>
  <c r="J15" i="9"/>
  <c r="R41" i="9"/>
  <c r="K41" i="9"/>
  <c r="L40" i="9"/>
  <c r="J42" i="9"/>
  <c r="S12" i="9"/>
  <c r="W12" i="9" s="1"/>
  <c r="S12" i="8"/>
  <c r="W12" i="8" s="1"/>
  <c r="L13" i="8"/>
  <c r="R14" i="8"/>
  <c r="K14" i="8"/>
  <c r="J15" i="8"/>
  <c r="L39" i="8"/>
  <c r="R40" i="8"/>
  <c r="K40" i="8"/>
  <c r="J41" i="8"/>
  <c r="L62" i="8"/>
  <c r="R63" i="8"/>
  <c r="K63" i="8"/>
  <c r="J64" i="8"/>
  <c r="S61" i="8"/>
  <c r="W61" i="8" s="1"/>
  <c r="S38" i="8"/>
  <c r="W38" i="8" s="1"/>
  <c r="S12" i="7"/>
  <c r="W12" i="7" s="1"/>
  <c r="S40" i="7"/>
  <c r="W40" i="7" s="1"/>
  <c r="K14" i="7"/>
  <c r="R14" i="7"/>
  <c r="L13" i="7"/>
  <c r="J15" i="7"/>
  <c r="L41" i="7"/>
  <c r="R42" i="7"/>
  <c r="K42" i="7"/>
  <c r="J43" i="7"/>
  <c r="L62" i="7"/>
  <c r="R63" i="7"/>
  <c r="K63" i="7"/>
  <c r="J64" i="7"/>
  <c r="S61" i="7"/>
  <c r="W61" i="7" s="1"/>
  <c r="R14" i="6"/>
  <c r="K14" i="6"/>
  <c r="L13" i="6"/>
  <c r="J15" i="6"/>
  <c r="L62" i="6"/>
  <c r="R63" i="6"/>
  <c r="K63" i="6"/>
  <c r="J64" i="6"/>
  <c r="S12" i="6"/>
  <c r="W12" i="6" s="1"/>
  <c r="S61" i="6"/>
  <c r="W61" i="6" s="1"/>
  <c r="L62" i="5"/>
  <c r="R63" i="5"/>
  <c r="K63" i="5"/>
  <c r="J64" i="5"/>
  <c r="K40" i="5"/>
  <c r="L39" i="5"/>
  <c r="R40" i="5"/>
  <c r="J41" i="5"/>
  <c r="S38" i="5"/>
  <c r="W38" i="5" s="1"/>
  <c r="S61" i="5"/>
  <c r="W61" i="5" s="1"/>
  <c r="K65" i="16" l="1"/>
  <c r="L64" i="16"/>
  <c r="R65" i="16"/>
  <c r="J66" i="16"/>
  <c r="S63" i="16"/>
  <c r="W63" i="16" s="1"/>
  <c r="L41" i="16"/>
  <c r="R42" i="16"/>
  <c r="K42" i="16"/>
  <c r="J43" i="16"/>
  <c r="S40" i="16"/>
  <c r="W40" i="16" s="1"/>
  <c r="K17" i="16"/>
  <c r="L16" i="16"/>
  <c r="R17" i="16"/>
  <c r="J18" i="16"/>
  <c r="S15" i="16"/>
  <c r="W15" i="16" s="1"/>
  <c r="R19" i="15"/>
  <c r="K19" i="15"/>
  <c r="L18" i="15"/>
  <c r="J20" i="15"/>
  <c r="S17" i="15"/>
  <c r="W17" i="15" s="1"/>
  <c r="L41" i="15"/>
  <c r="R42" i="15"/>
  <c r="K42" i="15"/>
  <c r="J43" i="15"/>
  <c r="K65" i="15"/>
  <c r="L64" i="15"/>
  <c r="R65" i="15"/>
  <c r="J66" i="15"/>
  <c r="S40" i="15"/>
  <c r="W40" i="15" s="1"/>
  <c r="S63" i="15"/>
  <c r="W63" i="15" s="1"/>
  <c r="R40" i="14"/>
  <c r="K40" i="14"/>
  <c r="L39" i="14"/>
  <c r="J41" i="14"/>
  <c r="L15" i="14"/>
  <c r="K16" i="14"/>
  <c r="R16" i="14"/>
  <c r="J17" i="14"/>
  <c r="R66" i="14"/>
  <c r="K66" i="14"/>
  <c r="L65" i="14"/>
  <c r="J67" i="14"/>
  <c r="S38" i="14"/>
  <c r="W38" i="14" s="1"/>
  <c r="S14" i="14"/>
  <c r="W14" i="14" s="1"/>
  <c r="S64" i="14"/>
  <c r="W64" i="14" s="1"/>
  <c r="L63" i="9"/>
  <c r="S63" i="9" s="1"/>
  <c r="W63" i="9" s="1"/>
  <c r="J65" i="9"/>
  <c r="R64" i="9"/>
  <c r="K64" i="9"/>
  <c r="J66" i="13"/>
  <c r="L64" i="13"/>
  <c r="S64" i="13" s="1"/>
  <c r="W64" i="13" s="1"/>
  <c r="R65" i="13"/>
  <c r="K65" i="13"/>
  <c r="L39" i="12"/>
  <c r="S39" i="12" s="1"/>
  <c r="W39" i="12" s="1"/>
  <c r="R40" i="12"/>
  <c r="K40" i="12"/>
  <c r="J41" i="12"/>
  <c r="R14" i="12"/>
  <c r="L13" i="12"/>
  <c r="S13" i="12" s="1"/>
  <c r="W13" i="12" s="1"/>
  <c r="K14" i="12"/>
  <c r="J15" i="12"/>
  <c r="K39" i="11"/>
  <c r="L38" i="11"/>
  <c r="S38" i="11" s="1"/>
  <c r="W38" i="11" s="1"/>
  <c r="R39" i="11"/>
  <c r="J40" i="11"/>
  <c r="J40" i="6"/>
  <c r="K39" i="6"/>
  <c r="R39" i="6"/>
  <c r="L38" i="6"/>
  <c r="S38" i="6" s="1"/>
  <c r="W38" i="6" s="1"/>
  <c r="K14" i="5"/>
  <c r="L13" i="5"/>
  <c r="S13" i="5" s="1"/>
  <c r="W13" i="5" s="1"/>
  <c r="R14" i="5"/>
  <c r="J15" i="5"/>
  <c r="R16" i="13"/>
  <c r="K16" i="13"/>
  <c r="L15" i="13"/>
  <c r="J17" i="13"/>
  <c r="S14" i="13"/>
  <c r="W14" i="13" s="1"/>
  <c r="L40" i="13"/>
  <c r="R41" i="13"/>
  <c r="K41" i="13"/>
  <c r="J42" i="13"/>
  <c r="S39" i="13"/>
  <c r="W39" i="13" s="1"/>
  <c r="R64" i="12"/>
  <c r="K64" i="12"/>
  <c r="L63" i="12"/>
  <c r="J65" i="12"/>
  <c r="S62" i="12"/>
  <c r="W62" i="12" s="1"/>
  <c r="R64" i="11"/>
  <c r="K64" i="11"/>
  <c r="L63" i="11"/>
  <c r="J65" i="11"/>
  <c r="R16" i="11"/>
  <c r="K16" i="11"/>
  <c r="L15" i="11"/>
  <c r="J17" i="11"/>
  <c r="S14" i="11"/>
  <c r="W14" i="11" s="1"/>
  <c r="S62" i="11"/>
  <c r="W62" i="11" s="1"/>
  <c r="K15" i="10"/>
  <c r="L14" i="10"/>
  <c r="R15" i="10"/>
  <c r="J16" i="10"/>
  <c r="K40" i="10"/>
  <c r="R40" i="10"/>
  <c r="L39" i="10"/>
  <c r="J41" i="10"/>
  <c r="L65" i="10"/>
  <c r="R66" i="10"/>
  <c r="K66" i="10"/>
  <c r="J67" i="10"/>
  <c r="S13" i="10"/>
  <c r="W13" i="10" s="1"/>
  <c r="S38" i="10"/>
  <c r="W38" i="10" s="1"/>
  <c r="S64" i="10"/>
  <c r="W64" i="10" s="1"/>
  <c r="S13" i="9"/>
  <c r="W13" i="9" s="1"/>
  <c r="R15" i="9"/>
  <c r="K15" i="9"/>
  <c r="L14" i="9"/>
  <c r="J16" i="9"/>
  <c r="R42" i="9"/>
  <c r="K42" i="9"/>
  <c r="J43" i="9"/>
  <c r="L41" i="9"/>
  <c r="S40" i="9"/>
  <c r="W40" i="9" s="1"/>
  <c r="S13" i="8"/>
  <c r="W13" i="8" s="1"/>
  <c r="R64" i="8"/>
  <c r="K64" i="8"/>
  <c r="L63" i="8"/>
  <c r="J65" i="8"/>
  <c r="L40" i="8"/>
  <c r="R41" i="8"/>
  <c r="K41" i="8"/>
  <c r="J42" i="8"/>
  <c r="L14" i="8"/>
  <c r="R15" i="8"/>
  <c r="K15" i="8"/>
  <c r="J16" i="8"/>
  <c r="S62" i="8"/>
  <c r="W62" i="8" s="1"/>
  <c r="S39" i="8"/>
  <c r="W39" i="8" s="1"/>
  <c r="R64" i="7"/>
  <c r="K64" i="7"/>
  <c r="L63" i="7"/>
  <c r="J65" i="7"/>
  <c r="L42" i="7"/>
  <c r="K43" i="7"/>
  <c r="R43" i="7"/>
  <c r="J44" i="7"/>
  <c r="R15" i="7"/>
  <c r="L14" i="7"/>
  <c r="K15" i="7"/>
  <c r="J16" i="7"/>
  <c r="S13" i="7"/>
  <c r="W13" i="7" s="1"/>
  <c r="S62" i="7"/>
  <c r="W62" i="7" s="1"/>
  <c r="S41" i="7"/>
  <c r="W41" i="7" s="1"/>
  <c r="R64" i="6"/>
  <c r="K64" i="6"/>
  <c r="L63" i="6"/>
  <c r="J65" i="6"/>
  <c r="R15" i="6"/>
  <c r="K15" i="6"/>
  <c r="L14" i="6"/>
  <c r="J16" i="6"/>
  <c r="S62" i="6"/>
  <c r="W62" i="6" s="1"/>
  <c r="S13" i="6"/>
  <c r="W13" i="6" s="1"/>
  <c r="K41" i="5"/>
  <c r="L40" i="5"/>
  <c r="R41" i="5"/>
  <c r="J42" i="5"/>
  <c r="L63" i="5"/>
  <c r="K64" i="5"/>
  <c r="R64" i="5"/>
  <c r="J65" i="5"/>
  <c r="S39" i="5"/>
  <c r="W39" i="5" s="1"/>
  <c r="S62" i="5"/>
  <c r="W62" i="5" s="1"/>
  <c r="S41" i="16" l="1"/>
  <c r="W41" i="16" s="1"/>
  <c r="L17" i="16"/>
  <c r="R18" i="16"/>
  <c r="K18" i="16"/>
  <c r="J19" i="16"/>
  <c r="L65" i="16"/>
  <c r="R66" i="16"/>
  <c r="K66" i="16"/>
  <c r="J67" i="16"/>
  <c r="R43" i="16"/>
  <c r="K43" i="16"/>
  <c r="L42" i="16"/>
  <c r="J44" i="16"/>
  <c r="S16" i="16"/>
  <c r="W16" i="16" s="1"/>
  <c r="S64" i="16"/>
  <c r="W64" i="16" s="1"/>
  <c r="S64" i="15"/>
  <c r="W64" i="15" s="1"/>
  <c r="K20" i="15"/>
  <c r="L19" i="15"/>
  <c r="R20" i="15"/>
  <c r="J21" i="15"/>
  <c r="S18" i="15"/>
  <c r="W18" i="15" s="1"/>
  <c r="S41" i="15"/>
  <c r="W41" i="15" s="1"/>
  <c r="K66" i="15"/>
  <c r="L65" i="15"/>
  <c r="R66" i="15"/>
  <c r="J67" i="15"/>
  <c r="R43" i="15"/>
  <c r="K43" i="15"/>
  <c r="L42" i="15"/>
  <c r="J44" i="15"/>
  <c r="S39" i="14"/>
  <c r="W39" i="14" s="1"/>
  <c r="L66" i="14"/>
  <c r="K67" i="14"/>
  <c r="R67" i="14"/>
  <c r="J68" i="14"/>
  <c r="R17" i="14"/>
  <c r="L16" i="14"/>
  <c r="K17" i="14"/>
  <c r="J18" i="14"/>
  <c r="R41" i="14"/>
  <c r="K41" i="14"/>
  <c r="L40" i="14"/>
  <c r="J42" i="14"/>
  <c r="S65" i="14"/>
  <c r="W65" i="14" s="1"/>
  <c r="S15" i="14"/>
  <c r="W15" i="14" s="1"/>
  <c r="L64" i="9"/>
  <c r="S64" i="9" s="1"/>
  <c r="W64" i="9" s="1"/>
  <c r="R65" i="9"/>
  <c r="K65" i="9"/>
  <c r="J66" i="9"/>
  <c r="L65" i="13"/>
  <c r="S65" i="13" s="1"/>
  <c r="W65" i="13" s="1"/>
  <c r="J67" i="13"/>
  <c r="R66" i="13"/>
  <c r="K66" i="13"/>
  <c r="J42" i="12"/>
  <c r="L40" i="12"/>
  <c r="S40" i="12" s="1"/>
  <c r="W40" i="12" s="1"/>
  <c r="R41" i="12"/>
  <c r="K41" i="12"/>
  <c r="R15" i="12"/>
  <c r="K15" i="12"/>
  <c r="J16" i="12"/>
  <c r="L14" i="12"/>
  <c r="S14" i="12" s="1"/>
  <c r="W14" i="12" s="1"/>
  <c r="K40" i="11"/>
  <c r="L39" i="11"/>
  <c r="S39" i="11" s="1"/>
  <c r="W39" i="11" s="1"/>
  <c r="R40" i="11"/>
  <c r="J41" i="11"/>
  <c r="R40" i="6"/>
  <c r="J41" i="6"/>
  <c r="L39" i="6"/>
  <c r="S39" i="6" s="1"/>
  <c r="W39" i="6" s="1"/>
  <c r="K40" i="6"/>
  <c r="L14" i="5"/>
  <c r="S14" i="5" s="1"/>
  <c r="W14" i="5" s="1"/>
  <c r="R15" i="5"/>
  <c r="J16" i="5"/>
  <c r="K15" i="5"/>
  <c r="L41" i="13"/>
  <c r="R42" i="13"/>
  <c r="K42" i="13"/>
  <c r="J43" i="13"/>
  <c r="S15" i="13"/>
  <c r="W15" i="13" s="1"/>
  <c r="R17" i="13"/>
  <c r="K17" i="13"/>
  <c r="L16" i="13"/>
  <c r="J18" i="13"/>
  <c r="S40" i="13"/>
  <c r="W40" i="13" s="1"/>
  <c r="L64" i="12"/>
  <c r="R65" i="12"/>
  <c r="K65" i="12"/>
  <c r="J66" i="12"/>
  <c r="S63" i="12"/>
  <c r="W63" i="12" s="1"/>
  <c r="R17" i="11"/>
  <c r="K17" i="11"/>
  <c r="L16" i="11"/>
  <c r="J18" i="11"/>
  <c r="L64" i="11"/>
  <c r="R65" i="11"/>
  <c r="K65" i="11"/>
  <c r="J66" i="11"/>
  <c r="S15" i="11"/>
  <c r="W15" i="11" s="1"/>
  <c r="S63" i="11"/>
  <c r="W63" i="11" s="1"/>
  <c r="L66" i="10"/>
  <c r="R67" i="10"/>
  <c r="K67" i="10"/>
  <c r="J68" i="10"/>
  <c r="K41" i="10"/>
  <c r="L40" i="10"/>
  <c r="R41" i="10"/>
  <c r="J42" i="10"/>
  <c r="K16" i="10"/>
  <c r="R16" i="10"/>
  <c r="L15" i="10"/>
  <c r="J17" i="10"/>
  <c r="S39" i="10"/>
  <c r="W39" i="10" s="1"/>
  <c r="S14" i="10"/>
  <c r="W14" i="10" s="1"/>
  <c r="S65" i="10"/>
  <c r="W65" i="10" s="1"/>
  <c r="S41" i="9"/>
  <c r="W41" i="9" s="1"/>
  <c r="R16" i="9"/>
  <c r="K16" i="9"/>
  <c r="L15" i="9"/>
  <c r="J17" i="9"/>
  <c r="R43" i="9"/>
  <c r="K43" i="9"/>
  <c r="L42" i="9"/>
  <c r="J44" i="9"/>
  <c r="S14" i="9"/>
  <c r="W14" i="9" s="1"/>
  <c r="S14" i="8"/>
  <c r="W14" i="8" s="1"/>
  <c r="S40" i="8"/>
  <c r="W40" i="8" s="1"/>
  <c r="L15" i="8"/>
  <c r="R16" i="8"/>
  <c r="K16" i="8"/>
  <c r="J17" i="8"/>
  <c r="L41" i="8"/>
  <c r="R42" i="8"/>
  <c r="K42" i="8"/>
  <c r="J43" i="8"/>
  <c r="L64" i="8"/>
  <c r="R65" i="8"/>
  <c r="K65" i="8"/>
  <c r="J66" i="8"/>
  <c r="S63" i="8"/>
  <c r="W63" i="8" s="1"/>
  <c r="S14" i="7"/>
  <c r="W14" i="7" s="1"/>
  <c r="K16" i="7"/>
  <c r="L15" i="7"/>
  <c r="R16" i="7"/>
  <c r="J17" i="7"/>
  <c r="L43" i="7"/>
  <c r="R44" i="7"/>
  <c r="K44" i="7"/>
  <c r="J45" i="7"/>
  <c r="L64" i="7"/>
  <c r="R65" i="7"/>
  <c r="K65" i="7"/>
  <c r="J66" i="7"/>
  <c r="S63" i="7"/>
  <c r="W63" i="7" s="1"/>
  <c r="S42" i="7"/>
  <c r="W42" i="7" s="1"/>
  <c r="R16" i="6"/>
  <c r="K16" i="6"/>
  <c r="L15" i="6"/>
  <c r="J17" i="6"/>
  <c r="L64" i="6"/>
  <c r="R65" i="6"/>
  <c r="K65" i="6"/>
  <c r="J66" i="6"/>
  <c r="S14" i="6"/>
  <c r="W14" i="6" s="1"/>
  <c r="S63" i="6"/>
  <c r="W63" i="6" s="1"/>
  <c r="L64" i="5"/>
  <c r="R65" i="5"/>
  <c r="K65" i="5"/>
  <c r="J66" i="5"/>
  <c r="S40" i="5"/>
  <c r="W40" i="5" s="1"/>
  <c r="K42" i="5"/>
  <c r="L41" i="5"/>
  <c r="R42" i="5"/>
  <c r="J43" i="5"/>
  <c r="S63" i="5"/>
  <c r="W63" i="5" s="1"/>
  <c r="K44" i="16" l="1"/>
  <c r="L43" i="16"/>
  <c r="R44" i="16"/>
  <c r="J45" i="16"/>
  <c r="K67" i="16"/>
  <c r="L66" i="16"/>
  <c r="R67" i="16"/>
  <c r="J68" i="16"/>
  <c r="S65" i="16"/>
  <c r="W65" i="16" s="1"/>
  <c r="R19" i="16"/>
  <c r="K19" i="16"/>
  <c r="L18" i="16"/>
  <c r="J20" i="16"/>
  <c r="S17" i="16"/>
  <c r="W17" i="16" s="1"/>
  <c r="S42" i="16"/>
  <c r="W42" i="16" s="1"/>
  <c r="S65" i="15"/>
  <c r="W65" i="15" s="1"/>
  <c r="K44" i="15"/>
  <c r="L43" i="15"/>
  <c r="R44" i="15"/>
  <c r="J45" i="15"/>
  <c r="L20" i="15"/>
  <c r="R21" i="15"/>
  <c r="K21" i="15"/>
  <c r="J22" i="15"/>
  <c r="S42" i="15"/>
  <c r="W42" i="15" s="1"/>
  <c r="S19" i="15"/>
  <c r="W19" i="15" s="1"/>
  <c r="K67" i="15"/>
  <c r="L66" i="15"/>
  <c r="R67" i="15"/>
  <c r="J68" i="15"/>
  <c r="S66" i="14"/>
  <c r="W66" i="14" s="1"/>
  <c r="L41" i="14"/>
  <c r="R42" i="14"/>
  <c r="K42" i="14"/>
  <c r="J43" i="14"/>
  <c r="L17" i="14"/>
  <c r="R18" i="14"/>
  <c r="K18" i="14"/>
  <c r="J19" i="14"/>
  <c r="R68" i="14"/>
  <c r="K68" i="14"/>
  <c r="L67" i="14"/>
  <c r="J69" i="14"/>
  <c r="S16" i="14"/>
  <c r="W16" i="14" s="1"/>
  <c r="S40" i="14"/>
  <c r="W40" i="14" s="1"/>
  <c r="J67" i="9"/>
  <c r="R66" i="9"/>
  <c r="K66" i="9"/>
  <c r="L65" i="9"/>
  <c r="S65" i="9" s="1"/>
  <c r="W65" i="9" s="1"/>
  <c r="L66" i="13"/>
  <c r="S66" i="13" s="1"/>
  <c r="W66" i="13" s="1"/>
  <c r="R67" i="13"/>
  <c r="K67" i="13"/>
  <c r="J68" i="13"/>
  <c r="R42" i="12"/>
  <c r="K42" i="12"/>
  <c r="J43" i="12"/>
  <c r="L41" i="12"/>
  <c r="S41" i="12" s="1"/>
  <c r="W41" i="12" s="1"/>
  <c r="R16" i="12"/>
  <c r="K16" i="12"/>
  <c r="J17" i="12"/>
  <c r="L15" i="12"/>
  <c r="S15" i="12" s="1"/>
  <c r="W15" i="12" s="1"/>
  <c r="K41" i="11"/>
  <c r="L40" i="11"/>
  <c r="S40" i="11" s="1"/>
  <c r="W40" i="11" s="1"/>
  <c r="R41" i="11"/>
  <c r="J42" i="11"/>
  <c r="J42" i="6"/>
  <c r="R41" i="6"/>
  <c r="L40" i="6"/>
  <c r="S40" i="6" s="1"/>
  <c r="W40" i="6" s="1"/>
  <c r="K41" i="6"/>
  <c r="L15" i="5"/>
  <c r="S15" i="5" s="1"/>
  <c r="W15" i="5" s="1"/>
  <c r="R16" i="5"/>
  <c r="K16" i="5"/>
  <c r="J17" i="5"/>
  <c r="L42" i="13"/>
  <c r="R43" i="13"/>
  <c r="K43" i="13"/>
  <c r="J44" i="13"/>
  <c r="R18" i="13"/>
  <c r="K18" i="13"/>
  <c r="L17" i="13"/>
  <c r="J19" i="13"/>
  <c r="S16" i="13"/>
  <c r="W16" i="13" s="1"/>
  <c r="S41" i="13"/>
  <c r="W41" i="13" s="1"/>
  <c r="R66" i="12"/>
  <c r="K66" i="12"/>
  <c r="L65" i="12"/>
  <c r="J67" i="12"/>
  <c r="S64" i="12"/>
  <c r="W64" i="12" s="1"/>
  <c r="R66" i="11"/>
  <c r="K66" i="11"/>
  <c r="L65" i="11"/>
  <c r="J67" i="11"/>
  <c r="R18" i="11"/>
  <c r="K18" i="11"/>
  <c r="L17" i="11"/>
  <c r="J19" i="11"/>
  <c r="S16" i="11"/>
  <c r="W16" i="11" s="1"/>
  <c r="S64" i="11"/>
  <c r="W64" i="11" s="1"/>
  <c r="K17" i="10"/>
  <c r="R17" i="10"/>
  <c r="L16" i="10"/>
  <c r="J18" i="10"/>
  <c r="R42" i="10"/>
  <c r="L41" i="10"/>
  <c r="K42" i="10"/>
  <c r="J43" i="10"/>
  <c r="L67" i="10"/>
  <c r="R68" i="10"/>
  <c r="K68" i="10"/>
  <c r="J69" i="10"/>
  <c r="S15" i="10"/>
  <c r="W15" i="10" s="1"/>
  <c r="S40" i="10"/>
  <c r="W40" i="10" s="1"/>
  <c r="S66" i="10"/>
  <c r="W66" i="10" s="1"/>
  <c r="R17" i="9"/>
  <c r="L16" i="9"/>
  <c r="K17" i="9"/>
  <c r="J18" i="9"/>
  <c r="R44" i="9"/>
  <c r="K44" i="9"/>
  <c r="L43" i="9"/>
  <c r="J45" i="9"/>
  <c r="S42" i="9"/>
  <c r="W42" i="9" s="1"/>
  <c r="S15" i="9"/>
  <c r="W15" i="9" s="1"/>
  <c r="R66" i="8"/>
  <c r="K66" i="8"/>
  <c r="L65" i="8"/>
  <c r="J67" i="8"/>
  <c r="L42" i="8"/>
  <c r="R43" i="8"/>
  <c r="K43" i="8"/>
  <c r="J44" i="8"/>
  <c r="L16" i="8"/>
  <c r="R17" i="8"/>
  <c r="K17" i="8"/>
  <c r="J18" i="8"/>
  <c r="S64" i="8"/>
  <c r="W64" i="8" s="1"/>
  <c r="S41" i="8"/>
  <c r="W41" i="8" s="1"/>
  <c r="S15" i="8"/>
  <c r="W15" i="8" s="1"/>
  <c r="S64" i="7"/>
  <c r="W64" i="7" s="1"/>
  <c r="L44" i="7"/>
  <c r="R45" i="7"/>
  <c r="K45" i="7"/>
  <c r="J46" i="7"/>
  <c r="S15" i="7"/>
  <c r="W15" i="7" s="1"/>
  <c r="S43" i="7"/>
  <c r="W43" i="7" s="1"/>
  <c r="R66" i="7"/>
  <c r="K66" i="7"/>
  <c r="L65" i="7"/>
  <c r="J67" i="7"/>
  <c r="K17" i="7"/>
  <c r="L16" i="7"/>
  <c r="R17" i="7"/>
  <c r="J18" i="7"/>
  <c r="R17" i="6"/>
  <c r="K17" i="6"/>
  <c r="L16" i="6"/>
  <c r="J18" i="6"/>
  <c r="R66" i="6"/>
  <c r="K66" i="6"/>
  <c r="L65" i="6"/>
  <c r="J67" i="6"/>
  <c r="S15" i="6"/>
  <c r="W15" i="6" s="1"/>
  <c r="S64" i="6"/>
  <c r="W64" i="6" s="1"/>
  <c r="S41" i="5"/>
  <c r="W41" i="5" s="1"/>
  <c r="L65" i="5"/>
  <c r="K66" i="5"/>
  <c r="R66" i="5"/>
  <c r="J67" i="5"/>
  <c r="R43" i="5"/>
  <c r="L42" i="5"/>
  <c r="K43" i="5"/>
  <c r="J44" i="5"/>
  <c r="S64" i="5"/>
  <c r="W64" i="5" s="1"/>
  <c r="S66" i="16" l="1"/>
  <c r="W66" i="16" s="1"/>
  <c r="L67" i="16"/>
  <c r="R68" i="16"/>
  <c r="K68" i="16"/>
  <c r="J69" i="16"/>
  <c r="L44" i="16"/>
  <c r="R45" i="16"/>
  <c r="K45" i="16"/>
  <c r="J46" i="16"/>
  <c r="K20" i="16"/>
  <c r="L19" i="16"/>
  <c r="R20" i="16"/>
  <c r="J21" i="16"/>
  <c r="S43" i="16"/>
  <c r="W43" i="16" s="1"/>
  <c r="S18" i="16"/>
  <c r="W18" i="16" s="1"/>
  <c r="R22" i="15"/>
  <c r="K22" i="15"/>
  <c r="L22" i="15" s="1"/>
  <c r="L21" i="15"/>
  <c r="S20" i="15"/>
  <c r="W20" i="15" s="1"/>
  <c r="K68" i="15"/>
  <c r="L67" i="15"/>
  <c r="R68" i="15"/>
  <c r="J69" i="15"/>
  <c r="L44" i="15"/>
  <c r="R45" i="15"/>
  <c r="K45" i="15"/>
  <c r="J46" i="15"/>
  <c r="S66" i="15"/>
  <c r="W66" i="15" s="1"/>
  <c r="S43" i="15"/>
  <c r="W43" i="15" s="1"/>
  <c r="S17" i="14"/>
  <c r="W17" i="14" s="1"/>
  <c r="L68" i="14"/>
  <c r="R69" i="14"/>
  <c r="K69" i="14"/>
  <c r="J70" i="14"/>
  <c r="L18" i="14"/>
  <c r="R19" i="14"/>
  <c r="K19" i="14"/>
  <c r="J20" i="14"/>
  <c r="L42" i="14"/>
  <c r="R43" i="14"/>
  <c r="K43" i="14"/>
  <c r="J44" i="14"/>
  <c r="S41" i="14"/>
  <c r="W41" i="14" s="1"/>
  <c r="S67" i="14"/>
  <c r="W67" i="14" s="1"/>
  <c r="L66" i="9"/>
  <c r="S66" i="9" s="1"/>
  <c r="W66" i="9" s="1"/>
  <c r="R67" i="9"/>
  <c r="J68" i="9"/>
  <c r="K67" i="9"/>
  <c r="R68" i="13"/>
  <c r="K68" i="13"/>
  <c r="L67" i="13"/>
  <c r="S67" i="13" s="1"/>
  <c r="W67" i="13" s="1"/>
  <c r="J69" i="13"/>
  <c r="R43" i="12"/>
  <c r="K43" i="12"/>
  <c r="J44" i="12"/>
  <c r="L42" i="12"/>
  <c r="S42" i="12" s="1"/>
  <c r="W42" i="12" s="1"/>
  <c r="R17" i="12"/>
  <c r="K17" i="12"/>
  <c r="J18" i="12"/>
  <c r="L16" i="12"/>
  <c r="S16" i="12" s="1"/>
  <c r="W16" i="12" s="1"/>
  <c r="K42" i="11"/>
  <c r="J43" i="11"/>
  <c r="L41" i="11"/>
  <c r="S41" i="11" s="1"/>
  <c r="W41" i="11" s="1"/>
  <c r="R42" i="11"/>
  <c r="K42" i="6"/>
  <c r="R42" i="6"/>
  <c r="J43" i="6"/>
  <c r="L41" i="6"/>
  <c r="S41" i="6" s="1"/>
  <c r="W41" i="6" s="1"/>
  <c r="L16" i="5"/>
  <c r="S16" i="5" s="1"/>
  <c r="W16" i="5" s="1"/>
  <c r="R17" i="5"/>
  <c r="K17" i="5"/>
  <c r="J18" i="5"/>
  <c r="L43" i="13"/>
  <c r="R44" i="13"/>
  <c r="K44" i="13"/>
  <c r="J45" i="13"/>
  <c r="R19" i="13"/>
  <c r="K19" i="13"/>
  <c r="L18" i="13"/>
  <c r="J20" i="13"/>
  <c r="S17" i="13"/>
  <c r="W17" i="13" s="1"/>
  <c r="S42" i="13"/>
  <c r="W42" i="13" s="1"/>
  <c r="S65" i="12"/>
  <c r="W65" i="12" s="1"/>
  <c r="L66" i="12"/>
  <c r="R67" i="12"/>
  <c r="K67" i="12"/>
  <c r="J68" i="12"/>
  <c r="R19" i="11"/>
  <c r="K19" i="11"/>
  <c r="L18" i="11"/>
  <c r="J20" i="11"/>
  <c r="L66" i="11"/>
  <c r="R67" i="11"/>
  <c r="K67" i="11"/>
  <c r="J68" i="11"/>
  <c r="S17" i="11"/>
  <c r="W17" i="11" s="1"/>
  <c r="S65" i="11"/>
  <c r="W65" i="11" s="1"/>
  <c r="L68" i="10"/>
  <c r="R69" i="10"/>
  <c r="K69" i="10"/>
  <c r="J70" i="10"/>
  <c r="R43" i="10"/>
  <c r="K43" i="10"/>
  <c r="L42" i="10"/>
  <c r="J44" i="10"/>
  <c r="K18" i="10"/>
  <c r="L17" i="10"/>
  <c r="R18" i="10"/>
  <c r="J19" i="10"/>
  <c r="S16" i="10"/>
  <c r="W16" i="10" s="1"/>
  <c r="S41" i="10"/>
  <c r="W41" i="10" s="1"/>
  <c r="S67" i="10"/>
  <c r="W67" i="10" s="1"/>
  <c r="R45" i="9"/>
  <c r="K45" i="9"/>
  <c r="L44" i="9"/>
  <c r="J46" i="9"/>
  <c r="S16" i="9"/>
  <c r="W16" i="9" s="1"/>
  <c r="R18" i="9"/>
  <c r="K18" i="9"/>
  <c r="L17" i="9"/>
  <c r="J19" i="9"/>
  <c r="S43" i="9"/>
  <c r="W43" i="9" s="1"/>
  <c r="L17" i="8"/>
  <c r="R18" i="8"/>
  <c r="K18" i="8"/>
  <c r="J19" i="8"/>
  <c r="L43" i="8"/>
  <c r="R44" i="8"/>
  <c r="K44" i="8"/>
  <c r="J45" i="8"/>
  <c r="L66" i="8"/>
  <c r="R67" i="8"/>
  <c r="K67" i="8"/>
  <c r="J68" i="8"/>
  <c r="S65" i="8"/>
  <c r="W65" i="8" s="1"/>
  <c r="S16" i="8"/>
  <c r="W16" i="8" s="1"/>
  <c r="S42" i="8"/>
  <c r="W42" i="8" s="1"/>
  <c r="S16" i="7"/>
  <c r="W16" i="7" s="1"/>
  <c r="S44" i="7"/>
  <c r="W44" i="7" s="1"/>
  <c r="K18" i="7"/>
  <c r="L17" i="7"/>
  <c r="R18" i="7"/>
  <c r="J19" i="7"/>
  <c r="L66" i="7"/>
  <c r="R67" i="7"/>
  <c r="K67" i="7"/>
  <c r="J68" i="7"/>
  <c r="K46" i="7"/>
  <c r="R46" i="7"/>
  <c r="L45" i="7"/>
  <c r="J47" i="7"/>
  <c r="S65" i="7"/>
  <c r="W65" i="7" s="1"/>
  <c r="L66" i="6"/>
  <c r="R67" i="6"/>
  <c r="K67" i="6"/>
  <c r="J68" i="6"/>
  <c r="R18" i="6"/>
  <c r="K18" i="6"/>
  <c r="J19" i="6"/>
  <c r="L17" i="6"/>
  <c r="S65" i="6"/>
  <c r="W65" i="6" s="1"/>
  <c r="S16" i="6"/>
  <c r="W16" i="6" s="1"/>
  <c r="S42" i="5"/>
  <c r="W42" i="5" s="1"/>
  <c r="S65" i="5"/>
  <c r="W65" i="5" s="1"/>
  <c r="K44" i="5"/>
  <c r="R44" i="5"/>
  <c r="L43" i="5"/>
  <c r="J45" i="5"/>
  <c r="L66" i="5"/>
  <c r="R67" i="5"/>
  <c r="K67" i="5"/>
  <c r="J68" i="5"/>
  <c r="S19" i="16" l="1"/>
  <c r="W19" i="16" s="1"/>
  <c r="R46" i="16"/>
  <c r="K46" i="16"/>
  <c r="L45" i="16"/>
  <c r="J47" i="16"/>
  <c r="K69" i="16"/>
  <c r="L68" i="16"/>
  <c r="R69" i="16"/>
  <c r="J70" i="16"/>
  <c r="S44" i="16"/>
  <c r="W44" i="16" s="1"/>
  <c r="S67" i="16"/>
  <c r="W67" i="16" s="1"/>
  <c r="L20" i="16"/>
  <c r="R21" i="16"/>
  <c r="K21" i="16"/>
  <c r="J22" i="16"/>
  <c r="K69" i="15"/>
  <c r="L68" i="15"/>
  <c r="R69" i="15"/>
  <c r="J70" i="15"/>
  <c r="S67" i="15"/>
  <c r="W67" i="15" s="1"/>
  <c r="S21" i="15"/>
  <c r="W21" i="15" s="1"/>
  <c r="S44" i="15"/>
  <c r="W44" i="15" s="1"/>
  <c r="S22" i="15"/>
  <c r="W22" i="15" s="1"/>
  <c r="X22" i="15" s="1"/>
  <c r="M22" i="15"/>
  <c r="N22" i="15" s="1"/>
  <c r="T22" i="15" s="1"/>
  <c r="R46" i="15"/>
  <c r="K46" i="15"/>
  <c r="L45" i="15"/>
  <c r="J47" i="15"/>
  <c r="S18" i="14"/>
  <c r="W18" i="14" s="1"/>
  <c r="K44" i="14"/>
  <c r="R44" i="14"/>
  <c r="L43" i="14"/>
  <c r="J45" i="14"/>
  <c r="R20" i="14"/>
  <c r="L19" i="14"/>
  <c r="K20" i="14"/>
  <c r="J21" i="14"/>
  <c r="R70" i="14"/>
  <c r="K70" i="14"/>
  <c r="L69" i="14"/>
  <c r="J71" i="14"/>
  <c r="S42" i="14"/>
  <c r="W42" i="14" s="1"/>
  <c r="S68" i="14"/>
  <c r="W68" i="14" s="1"/>
  <c r="J69" i="9"/>
  <c r="R68" i="9"/>
  <c r="K68" i="9"/>
  <c r="L67" i="9"/>
  <c r="S67" i="9" s="1"/>
  <c r="W67" i="9" s="1"/>
  <c r="L68" i="13"/>
  <c r="S68" i="13" s="1"/>
  <c r="W68" i="13" s="1"/>
  <c r="R69" i="13"/>
  <c r="K69" i="13"/>
  <c r="J70" i="13"/>
  <c r="R44" i="12"/>
  <c r="K44" i="12"/>
  <c r="J45" i="12"/>
  <c r="L43" i="12"/>
  <c r="S43" i="12" s="1"/>
  <c r="W43" i="12" s="1"/>
  <c r="R18" i="12"/>
  <c r="K18" i="12"/>
  <c r="L17" i="12"/>
  <c r="S17" i="12" s="1"/>
  <c r="W17" i="12" s="1"/>
  <c r="J19" i="12"/>
  <c r="K43" i="11"/>
  <c r="J44" i="11"/>
  <c r="L42" i="11"/>
  <c r="S42" i="11" s="1"/>
  <c r="W42" i="11" s="1"/>
  <c r="R43" i="11"/>
  <c r="J44" i="6"/>
  <c r="L42" i="6"/>
  <c r="S42" i="6" s="1"/>
  <c r="W42" i="6" s="1"/>
  <c r="K43" i="6"/>
  <c r="R43" i="6"/>
  <c r="J19" i="5"/>
  <c r="J20" i="5" s="1"/>
  <c r="L17" i="5"/>
  <c r="S17" i="5" s="1"/>
  <c r="W17" i="5" s="1"/>
  <c r="K18" i="5"/>
  <c r="R18" i="5"/>
  <c r="R45" i="13"/>
  <c r="L44" i="13"/>
  <c r="K45" i="13"/>
  <c r="J46" i="13"/>
  <c r="R20" i="13"/>
  <c r="K20" i="13"/>
  <c r="L19" i="13"/>
  <c r="J21" i="13"/>
  <c r="S18" i="13"/>
  <c r="W18" i="13" s="1"/>
  <c r="S43" i="13"/>
  <c r="W43" i="13" s="1"/>
  <c r="S66" i="12"/>
  <c r="W66" i="12" s="1"/>
  <c r="R68" i="12"/>
  <c r="K68" i="12"/>
  <c r="L67" i="12"/>
  <c r="J69" i="12"/>
  <c r="K20" i="11"/>
  <c r="R20" i="11"/>
  <c r="L19" i="11"/>
  <c r="J21" i="11"/>
  <c r="R68" i="11"/>
  <c r="K68" i="11"/>
  <c r="L67" i="11"/>
  <c r="J69" i="11"/>
  <c r="S18" i="11"/>
  <c r="W18" i="11" s="1"/>
  <c r="S66" i="11"/>
  <c r="W66" i="11" s="1"/>
  <c r="K19" i="10"/>
  <c r="R19" i="10"/>
  <c r="L18" i="10"/>
  <c r="J20" i="10"/>
  <c r="K44" i="10"/>
  <c r="R44" i="10"/>
  <c r="L43" i="10"/>
  <c r="J45" i="10"/>
  <c r="L69" i="10"/>
  <c r="R70" i="10"/>
  <c r="K70" i="10"/>
  <c r="J71" i="10"/>
  <c r="S42" i="10"/>
  <c r="W42" i="10" s="1"/>
  <c r="S17" i="10"/>
  <c r="W17" i="10" s="1"/>
  <c r="S68" i="10"/>
  <c r="W68" i="10" s="1"/>
  <c r="S44" i="9"/>
  <c r="W44" i="9" s="1"/>
  <c r="R19" i="9"/>
  <c r="K19" i="9"/>
  <c r="L18" i="9"/>
  <c r="J20" i="9"/>
  <c r="R46" i="9"/>
  <c r="L45" i="9"/>
  <c r="K46" i="9"/>
  <c r="J47" i="9"/>
  <c r="S17" i="9"/>
  <c r="W17" i="9" s="1"/>
  <c r="R68" i="8"/>
  <c r="K68" i="8"/>
  <c r="L67" i="8"/>
  <c r="J69" i="8"/>
  <c r="L44" i="8"/>
  <c r="R45" i="8"/>
  <c r="K45" i="8"/>
  <c r="J46" i="8"/>
  <c r="L18" i="8"/>
  <c r="R19" i="8"/>
  <c r="K19" i="8"/>
  <c r="J20" i="8"/>
  <c r="S66" i="8"/>
  <c r="W66" i="8" s="1"/>
  <c r="S43" i="8"/>
  <c r="W43" i="8" s="1"/>
  <c r="S17" i="8"/>
  <c r="W17" i="8" s="1"/>
  <c r="S66" i="7"/>
  <c r="W66" i="7" s="1"/>
  <c r="R47" i="7"/>
  <c r="K47" i="7"/>
  <c r="L47" i="7" s="1"/>
  <c r="L46" i="7"/>
  <c r="R68" i="7"/>
  <c r="K68" i="7"/>
  <c r="L67" i="7"/>
  <c r="J69" i="7"/>
  <c r="S45" i="7"/>
  <c r="W45" i="7" s="1"/>
  <c r="R19" i="7"/>
  <c r="L18" i="7"/>
  <c r="K19" i="7"/>
  <c r="J20" i="7"/>
  <c r="S17" i="7"/>
  <c r="W17" i="7" s="1"/>
  <c r="R19" i="6"/>
  <c r="K19" i="6"/>
  <c r="L18" i="6"/>
  <c r="J20" i="6"/>
  <c r="S17" i="6"/>
  <c r="W17" i="6" s="1"/>
  <c r="R68" i="6"/>
  <c r="K68" i="6"/>
  <c r="L67" i="6"/>
  <c r="J69" i="6"/>
  <c r="S66" i="6"/>
  <c r="W66" i="6" s="1"/>
  <c r="S66" i="5"/>
  <c r="W66" i="5" s="1"/>
  <c r="L67" i="5"/>
  <c r="R68" i="5"/>
  <c r="K68" i="5"/>
  <c r="J69" i="5"/>
  <c r="K20" i="5"/>
  <c r="R20" i="5"/>
  <c r="J21" i="5"/>
  <c r="L44" i="5"/>
  <c r="R45" i="5"/>
  <c r="K45" i="5"/>
  <c r="J46" i="5"/>
  <c r="S43" i="5"/>
  <c r="W43" i="5" s="1"/>
  <c r="R47" i="16" l="1"/>
  <c r="K47" i="16"/>
  <c r="L47" i="16" s="1"/>
  <c r="L46" i="16"/>
  <c r="S68" i="16"/>
  <c r="W68" i="16" s="1"/>
  <c r="R22" i="16"/>
  <c r="L21" i="16"/>
  <c r="K22" i="16"/>
  <c r="L22" i="16" s="1"/>
  <c r="S45" i="16"/>
  <c r="W45" i="16" s="1"/>
  <c r="L69" i="16"/>
  <c r="R70" i="16"/>
  <c r="K70" i="16"/>
  <c r="J71" i="16"/>
  <c r="S20" i="16"/>
  <c r="W20" i="16" s="1"/>
  <c r="M21" i="15"/>
  <c r="X21" i="15"/>
  <c r="Y22" i="15"/>
  <c r="Z22" i="15" s="1"/>
  <c r="R47" i="15"/>
  <c r="K47" i="15"/>
  <c r="L47" i="15" s="1"/>
  <c r="L46" i="15"/>
  <c r="L69" i="15"/>
  <c r="R70" i="15"/>
  <c r="K70" i="15"/>
  <c r="J71" i="15"/>
  <c r="S45" i="15"/>
  <c r="W45" i="15" s="1"/>
  <c r="S68" i="15"/>
  <c r="W68" i="15" s="1"/>
  <c r="S19" i="14"/>
  <c r="W19" i="14" s="1"/>
  <c r="L70" i="14"/>
  <c r="K71" i="14"/>
  <c r="R71" i="14"/>
  <c r="J72" i="14"/>
  <c r="L20" i="14"/>
  <c r="K21" i="14"/>
  <c r="R21" i="14"/>
  <c r="J22" i="14"/>
  <c r="L44" i="14"/>
  <c r="K45" i="14"/>
  <c r="R45" i="14"/>
  <c r="J46" i="14"/>
  <c r="S69" i="14"/>
  <c r="W69" i="14" s="1"/>
  <c r="S43" i="14"/>
  <c r="W43" i="14" s="1"/>
  <c r="J70" i="9"/>
  <c r="L68" i="9"/>
  <c r="S68" i="9" s="1"/>
  <c r="W68" i="9" s="1"/>
  <c r="R69" i="9"/>
  <c r="K69" i="9"/>
  <c r="R70" i="13"/>
  <c r="K70" i="13"/>
  <c r="L69" i="13"/>
  <c r="S69" i="13" s="1"/>
  <c r="W69" i="13" s="1"/>
  <c r="J71" i="13"/>
  <c r="L44" i="12"/>
  <c r="S44" i="12" s="1"/>
  <c r="W44" i="12" s="1"/>
  <c r="R45" i="12"/>
  <c r="K45" i="12"/>
  <c r="J46" i="12"/>
  <c r="R19" i="12"/>
  <c r="K19" i="12"/>
  <c r="J20" i="12"/>
  <c r="L18" i="12"/>
  <c r="S18" i="12" s="1"/>
  <c r="W18" i="12" s="1"/>
  <c r="K44" i="11"/>
  <c r="J45" i="11"/>
  <c r="L43" i="11"/>
  <c r="S43" i="11" s="1"/>
  <c r="W43" i="11" s="1"/>
  <c r="R44" i="11"/>
  <c r="L43" i="6"/>
  <c r="S43" i="6" s="1"/>
  <c r="W43" i="6" s="1"/>
  <c r="K44" i="6"/>
  <c r="J45" i="6"/>
  <c r="R44" i="6"/>
  <c r="R19" i="5"/>
  <c r="K19" i="5"/>
  <c r="L19" i="5" s="1"/>
  <c r="S19" i="5" s="1"/>
  <c r="W19" i="5" s="1"/>
  <c r="L18" i="5"/>
  <c r="S18" i="5" s="1"/>
  <c r="W18" i="5" s="1"/>
  <c r="R46" i="13"/>
  <c r="K46" i="13"/>
  <c r="L45" i="13"/>
  <c r="J47" i="13"/>
  <c r="R21" i="13"/>
  <c r="K21" i="13"/>
  <c r="L20" i="13"/>
  <c r="J22" i="13"/>
  <c r="S44" i="13"/>
  <c r="W44" i="13" s="1"/>
  <c r="S19" i="13"/>
  <c r="W19" i="13" s="1"/>
  <c r="L68" i="12"/>
  <c r="R69" i="12"/>
  <c r="K69" i="12"/>
  <c r="J70" i="12"/>
  <c r="S67" i="12"/>
  <c r="W67" i="12" s="1"/>
  <c r="R21" i="11"/>
  <c r="L20" i="11"/>
  <c r="K21" i="11"/>
  <c r="J22" i="11"/>
  <c r="S19" i="11"/>
  <c r="W19" i="11" s="1"/>
  <c r="L68" i="11"/>
  <c r="R69" i="11"/>
  <c r="K69" i="11"/>
  <c r="J70" i="11"/>
  <c r="S67" i="11"/>
  <c r="W67" i="11" s="1"/>
  <c r="L70" i="10"/>
  <c r="R71" i="10"/>
  <c r="K71" i="10"/>
  <c r="J72" i="10"/>
  <c r="L44" i="10"/>
  <c r="R45" i="10"/>
  <c r="K45" i="10"/>
  <c r="J46" i="10"/>
  <c r="K20" i="10"/>
  <c r="R20" i="10"/>
  <c r="L19" i="10"/>
  <c r="J21" i="10"/>
  <c r="S43" i="10"/>
  <c r="W43" i="10" s="1"/>
  <c r="S18" i="10"/>
  <c r="W18" i="10" s="1"/>
  <c r="S69" i="10"/>
  <c r="W69" i="10" s="1"/>
  <c r="R47" i="9"/>
  <c r="K47" i="9"/>
  <c r="L47" i="9" s="1"/>
  <c r="L46" i="9"/>
  <c r="R20" i="9"/>
  <c r="K20" i="9"/>
  <c r="L19" i="9"/>
  <c r="J21" i="9"/>
  <c r="S45" i="9"/>
  <c r="W45" i="9" s="1"/>
  <c r="S18" i="9"/>
  <c r="W18" i="9" s="1"/>
  <c r="L19" i="8"/>
  <c r="R20" i="8"/>
  <c r="K20" i="8"/>
  <c r="J21" i="8"/>
  <c r="R46" i="8"/>
  <c r="L45" i="8"/>
  <c r="K46" i="8"/>
  <c r="J47" i="8"/>
  <c r="L68" i="8"/>
  <c r="R69" i="8"/>
  <c r="K69" i="8"/>
  <c r="J70" i="8"/>
  <c r="S67" i="8"/>
  <c r="W67" i="8" s="1"/>
  <c r="S18" i="8"/>
  <c r="W18" i="8" s="1"/>
  <c r="S44" i="8"/>
  <c r="W44" i="8" s="1"/>
  <c r="S67" i="7"/>
  <c r="W67" i="7" s="1"/>
  <c r="S47" i="7"/>
  <c r="W47" i="7" s="1"/>
  <c r="X47" i="7" s="1"/>
  <c r="M47" i="7"/>
  <c r="N47" i="7" s="1"/>
  <c r="T47" i="7" s="1"/>
  <c r="K20" i="7"/>
  <c r="L19" i="7"/>
  <c r="R20" i="7"/>
  <c r="J21" i="7"/>
  <c r="S18" i="7"/>
  <c r="W18" i="7" s="1"/>
  <c r="L68" i="7"/>
  <c r="R69" i="7"/>
  <c r="K69" i="7"/>
  <c r="J70" i="7"/>
  <c r="S46" i="7"/>
  <c r="W46" i="7" s="1"/>
  <c r="S18" i="6"/>
  <c r="W18" i="6" s="1"/>
  <c r="K20" i="6"/>
  <c r="J21" i="6"/>
  <c r="R20" i="6"/>
  <c r="L19" i="6"/>
  <c r="L68" i="6"/>
  <c r="R69" i="6"/>
  <c r="K69" i="6"/>
  <c r="J70" i="6"/>
  <c r="S67" i="6"/>
  <c r="W67" i="6" s="1"/>
  <c r="L45" i="5"/>
  <c r="R46" i="5"/>
  <c r="K46" i="5"/>
  <c r="J47" i="5"/>
  <c r="R21" i="5"/>
  <c r="J22" i="5"/>
  <c r="K21" i="5"/>
  <c r="L20" i="5"/>
  <c r="L68" i="5"/>
  <c r="R69" i="5"/>
  <c r="K69" i="5"/>
  <c r="J70" i="5"/>
  <c r="S44" i="5"/>
  <c r="W44" i="5" s="1"/>
  <c r="S67" i="5"/>
  <c r="W67" i="5" s="1"/>
  <c r="S22" i="16" l="1"/>
  <c r="W22" i="16" s="1"/>
  <c r="X22" i="16" s="1"/>
  <c r="M22" i="16"/>
  <c r="N22" i="16" s="1"/>
  <c r="T22" i="16" s="1"/>
  <c r="S21" i="16"/>
  <c r="W21" i="16" s="1"/>
  <c r="S69" i="16"/>
  <c r="W69" i="16" s="1"/>
  <c r="K71" i="16"/>
  <c r="R71" i="16"/>
  <c r="L70" i="16"/>
  <c r="J72" i="16"/>
  <c r="M47" i="16"/>
  <c r="N47" i="16" s="1"/>
  <c r="T47" i="16" s="1"/>
  <c r="S47" i="16"/>
  <c r="W47" i="16" s="1"/>
  <c r="X47" i="16" s="1"/>
  <c r="S46" i="16"/>
  <c r="W46" i="16" s="1"/>
  <c r="K71" i="15"/>
  <c r="L70" i="15"/>
  <c r="R71" i="15"/>
  <c r="J72" i="15"/>
  <c r="S69" i="15"/>
  <c r="W69" i="15" s="1"/>
  <c r="S46" i="15"/>
  <c r="W46" i="15" s="1"/>
  <c r="M47" i="15"/>
  <c r="N47" i="15" s="1"/>
  <c r="T47" i="15" s="1"/>
  <c r="S47" i="15"/>
  <c r="W47" i="15" s="1"/>
  <c r="X47" i="15" s="1"/>
  <c r="Y21" i="15"/>
  <c r="X20" i="15"/>
  <c r="N21" i="15"/>
  <c r="T21" i="15" s="1"/>
  <c r="M20" i="15"/>
  <c r="S44" i="14"/>
  <c r="W44" i="14" s="1"/>
  <c r="S70" i="14"/>
  <c r="W70" i="14" s="1"/>
  <c r="L45" i="14"/>
  <c r="K46" i="14"/>
  <c r="R46" i="14"/>
  <c r="J47" i="14"/>
  <c r="R22" i="14"/>
  <c r="L21" i="14"/>
  <c r="K22" i="14"/>
  <c r="L22" i="14" s="1"/>
  <c r="R72" i="14"/>
  <c r="K72" i="14"/>
  <c r="L72" i="14" s="1"/>
  <c r="L71" i="14"/>
  <c r="S20" i="14"/>
  <c r="W20" i="14" s="1"/>
  <c r="J71" i="9"/>
  <c r="R70" i="9"/>
  <c r="K70" i="9"/>
  <c r="L69" i="9"/>
  <c r="S69" i="9" s="1"/>
  <c r="W69" i="9" s="1"/>
  <c r="J72" i="13"/>
  <c r="L70" i="13"/>
  <c r="S70" i="13" s="1"/>
  <c r="W70" i="13" s="1"/>
  <c r="R71" i="13"/>
  <c r="K71" i="13"/>
  <c r="J47" i="12"/>
  <c r="R46" i="12"/>
  <c r="L45" i="12"/>
  <c r="S45" i="12" s="1"/>
  <c r="W45" i="12" s="1"/>
  <c r="K46" i="12"/>
  <c r="L19" i="12"/>
  <c r="S19" i="12" s="1"/>
  <c r="W19" i="12" s="1"/>
  <c r="R20" i="12"/>
  <c r="K20" i="12"/>
  <c r="J21" i="12"/>
  <c r="R45" i="11"/>
  <c r="K45" i="11"/>
  <c r="J46" i="11"/>
  <c r="L44" i="11"/>
  <c r="S44" i="11" s="1"/>
  <c r="W44" i="11" s="1"/>
  <c r="J46" i="6"/>
  <c r="R45" i="6"/>
  <c r="K45" i="6"/>
  <c r="L44" i="6"/>
  <c r="S44" i="6" s="1"/>
  <c r="W44" i="6" s="1"/>
  <c r="S20" i="13"/>
  <c r="W20" i="13" s="1"/>
  <c r="R47" i="13"/>
  <c r="K47" i="13"/>
  <c r="L47" i="13" s="1"/>
  <c r="L46" i="13"/>
  <c r="S45" i="13"/>
  <c r="W45" i="13" s="1"/>
  <c r="R22" i="13"/>
  <c r="K22" i="13"/>
  <c r="L22" i="13" s="1"/>
  <c r="L21" i="13"/>
  <c r="S68" i="12"/>
  <c r="W68" i="12" s="1"/>
  <c r="R70" i="12"/>
  <c r="K70" i="12"/>
  <c r="L69" i="12"/>
  <c r="J71" i="12"/>
  <c r="R70" i="11"/>
  <c r="K70" i="11"/>
  <c r="L69" i="11"/>
  <c r="J71" i="11"/>
  <c r="L21" i="11"/>
  <c r="R22" i="11"/>
  <c r="K22" i="11"/>
  <c r="L22" i="11" s="1"/>
  <c r="S68" i="11"/>
  <c r="W68" i="11" s="1"/>
  <c r="S20" i="11"/>
  <c r="W20" i="11" s="1"/>
  <c r="K21" i="10"/>
  <c r="R21" i="10"/>
  <c r="L20" i="10"/>
  <c r="J22" i="10"/>
  <c r="L45" i="10"/>
  <c r="R46" i="10"/>
  <c r="K46" i="10"/>
  <c r="J47" i="10"/>
  <c r="R72" i="10"/>
  <c r="K72" i="10"/>
  <c r="L72" i="10" s="1"/>
  <c r="L71" i="10"/>
  <c r="S19" i="10"/>
  <c r="W19" i="10" s="1"/>
  <c r="S44" i="10"/>
  <c r="W44" i="10" s="1"/>
  <c r="S70" i="10"/>
  <c r="W70" i="10" s="1"/>
  <c r="R21" i="9"/>
  <c r="K21" i="9"/>
  <c r="L20" i="9"/>
  <c r="J22" i="9"/>
  <c r="S46" i="9"/>
  <c r="W46" i="9" s="1"/>
  <c r="S19" i="9"/>
  <c r="W19" i="9" s="1"/>
  <c r="M47" i="9"/>
  <c r="N47" i="9" s="1"/>
  <c r="T47" i="9" s="1"/>
  <c r="S47" i="9"/>
  <c r="W47" i="9" s="1"/>
  <c r="X47" i="9" s="1"/>
  <c r="R70" i="8"/>
  <c r="K70" i="8"/>
  <c r="L69" i="8"/>
  <c r="J71" i="8"/>
  <c r="R21" i="8"/>
  <c r="L20" i="8"/>
  <c r="K21" i="8"/>
  <c r="J22" i="8"/>
  <c r="K47" i="8"/>
  <c r="L47" i="8" s="1"/>
  <c r="R47" i="8"/>
  <c r="L46" i="8"/>
  <c r="S45" i="8"/>
  <c r="W45" i="8" s="1"/>
  <c r="S68" i="8"/>
  <c r="W68" i="8" s="1"/>
  <c r="S19" i="8"/>
  <c r="W19" i="8" s="1"/>
  <c r="M46" i="7"/>
  <c r="S68" i="7"/>
  <c r="W68" i="7" s="1"/>
  <c r="X46" i="7"/>
  <c r="Y47" i="7"/>
  <c r="Z47" i="7" s="1"/>
  <c r="K21" i="7"/>
  <c r="L20" i="7"/>
  <c r="R21" i="7"/>
  <c r="J22" i="7"/>
  <c r="R70" i="7"/>
  <c r="K70" i="7"/>
  <c r="L69" i="7"/>
  <c r="J71" i="7"/>
  <c r="S19" i="7"/>
  <c r="W19" i="7" s="1"/>
  <c r="S19" i="6"/>
  <c r="W19" i="6" s="1"/>
  <c r="S68" i="6"/>
  <c r="W68" i="6" s="1"/>
  <c r="R70" i="6"/>
  <c r="K70" i="6"/>
  <c r="L69" i="6"/>
  <c r="J71" i="6"/>
  <c r="L20" i="6"/>
  <c r="K21" i="6"/>
  <c r="R21" i="6"/>
  <c r="J22" i="6"/>
  <c r="L69" i="5"/>
  <c r="K70" i="5"/>
  <c r="R70" i="5"/>
  <c r="J71" i="5"/>
  <c r="R47" i="5"/>
  <c r="K47" i="5"/>
  <c r="L47" i="5" s="1"/>
  <c r="L46" i="5"/>
  <c r="R22" i="5"/>
  <c r="K22" i="5"/>
  <c r="L22" i="5" s="1"/>
  <c r="L21" i="5"/>
  <c r="S20" i="5"/>
  <c r="W20" i="5" s="1"/>
  <c r="S68" i="5"/>
  <c r="W68" i="5" s="1"/>
  <c r="S45" i="5"/>
  <c r="W45" i="5" s="1"/>
  <c r="Y47" i="16" l="1"/>
  <c r="X46" i="16"/>
  <c r="S70" i="16"/>
  <c r="W70" i="16" s="1"/>
  <c r="Z47" i="16"/>
  <c r="L71" i="16"/>
  <c r="R72" i="16"/>
  <c r="K72" i="16"/>
  <c r="L72" i="16" s="1"/>
  <c r="M21" i="16"/>
  <c r="M46" i="16"/>
  <c r="X21" i="16"/>
  <c r="Y22" i="16"/>
  <c r="Z22" i="16" s="1"/>
  <c r="Y20" i="15"/>
  <c r="X19" i="15"/>
  <c r="M46" i="15"/>
  <c r="L71" i="15"/>
  <c r="R72" i="15"/>
  <c r="K72" i="15"/>
  <c r="L72" i="15" s="1"/>
  <c r="N20" i="15"/>
  <c r="T20" i="15" s="1"/>
  <c r="Z20" i="15" s="1"/>
  <c r="M19" i="15"/>
  <c r="S70" i="15"/>
  <c r="W70" i="15" s="1"/>
  <c r="Y47" i="15"/>
  <c r="Z47" i="15" s="1"/>
  <c r="X46" i="15"/>
  <c r="Z21" i="15"/>
  <c r="M22" i="14"/>
  <c r="N22" i="14" s="1"/>
  <c r="T22" i="14" s="1"/>
  <c r="S22" i="14"/>
  <c r="W22" i="14" s="1"/>
  <c r="X22" i="14" s="1"/>
  <c r="S71" i="14"/>
  <c r="W71" i="14" s="1"/>
  <c r="S21" i="14"/>
  <c r="W21" i="14" s="1"/>
  <c r="L46" i="14"/>
  <c r="K47" i="14"/>
  <c r="L47" i="14" s="1"/>
  <c r="R47" i="14"/>
  <c r="M72" i="14"/>
  <c r="N72" i="14" s="1"/>
  <c r="T72" i="14" s="1"/>
  <c r="S72" i="14"/>
  <c r="W72" i="14" s="1"/>
  <c r="X72" i="14" s="1"/>
  <c r="S45" i="14"/>
  <c r="W45" i="14" s="1"/>
  <c r="R71" i="9"/>
  <c r="J72" i="9"/>
  <c r="L70" i="9"/>
  <c r="S70" i="9" s="1"/>
  <c r="W70" i="9" s="1"/>
  <c r="K71" i="9"/>
  <c r="R72" i="13"/>
  <c r="L71" i="13"/>
  <c r="S71" i="13" s="1"/>
  <c r="W71" i="13" s="1"/>
  <c r="K72" i="13"/>
  <c r="L72" i="13" s="1"/>
  <c r="L46" i="12"/>
  <c r="S46" i="12" s="1"/>
  <c r="W46" i="12" s="1"/>
  <c r="R47" i="12"/>
  <c r="K47" i="12"/>
  <c r="L47" i="12" s="1"/>
  <c r="L20" i="12"/>
  <c r="S20" i="12" s="1"/>
  <c r="W20" i="12" s="1"/>
  <c r="K21" i="12"/>
  <c r="R21" i="12"/>
  <c r="J22" i="12"/>
  <c r="K46" i="11"/>
  <c r="L45" i="11"/>
  <c r="S45" i="11" s="1"/>
  <c r="W45" i="11" s="1"/>
  <c r="R46" i="11"/>
  <c r="J47" i="11"/>
  <c r="K46" i="6"/>
  <c r="L45" i="6"/>
  <c r="S45" i="6" s="1"/>
  <c r="W45" i="6" s="1"/>
  <c r="R46" i="6"/>
  <c r="J47" i="6"/>
  <c r="S21" i="13"/>
  <c r="W21" i="13" s="1"/>
  <c r="S46" i="13"/>
  <c r="W46" i="13" s="1"/>
  <c r="M47" i="13"/>
  <c r="N47" i="13" s="1"/>
  <c r="T47" i="13" s="1"/>
  <c r="S47" i="13"/>
  <c r="W47" i="13" s="1"/>
  <c r="X47" i="13" s="1"/>
  <c r="M22" i="13"/>
  <c r="N22" i="13" s="1"/>
  <c r="T22" i="13" s="1"/>
  <c r="S22" i="13"/>
  <c r="W22" i="13" s="1"/>
  <c r="X22" i="13" s="1"/>
  <c r="L70" i="12"/>
  <c r="R71" i="12"/>
  <c r="K71" i="12"/>
  <c r="J72" i="12"/>
  <c r="S69" i="12"/>
  <c r="W69" i="12" s="1"/>
  <c r="L70" i="11"/>
  <c r="R71" i="11"/>
  <c r="K71" i="11"/>
  <c r="J72" i="11"/>
  <c r="S69" i="11"/>
  <c r="W69" i="11" s="1"/>
  <c r="M22" i="11"/>
  <c r="N22" i="11" s="1"/>
  <c r="T22" i="11" s="1"/>
  <c r="S22" i="11"/>
  <c r="W22" i="11" s="1"/>
  <c r="X22" i="11" s="1"/>
  <c r="S21" i="11"/>
  <c r="W21" i="11" s="1"/>
  <c r="R47" i="10"/>
  <c r="K47" i="10"/>
  <c r="L47" i="10" s="1"/>
  <c r="L46" i="10"/>
  <c r="R22" i="10"/>
  <c r="K22" i="10"/>
  <c r="L22" i="10" s="1"/>
  <c r="L21" i="10"/>
  <c r="S71" i="10"/>
  <c r="W71" i="10" s="1"/>
  <c r="S20" i="10"/>
  <c r="W20" i="10" s="1"/>
  <c r="M72" i="10"/>
  <c r="N72" i="10" s="1"/>
  <c r="T72" i="10" s="1"/>
  <c r="S72" i="10"/>
  <c r="W72" i="10" s="1"/>
  <c r="X72" i="10" s="1"/>
  <c r="S45" i="10"/>
  <c r="W45" i="10" s="1"/>
  <c r="S20" i="9"/>
  <c r="W20" i="9" s="1"/>
  <c r="X46" i="9"/>
  <c r="Y47" i="9"/>
  <c r="Z47" i="9" s="1"/>
  <c r="M46" i="9"/>
  <c r="K22" i="9"/>
  <c r="L22" i="9" s="1"/>
  <c r="L21" i="9"/>
  <c r="R22" i="9"/>
  <c r="L21" i="8"/>
  <c r="R22" i="8"/>
  <c r="K22" i="8"/>
  <c r="L22" i="8" s="1"/>
  <c r="L70" i="8"/>
  <c r="R71" i="8"/>
  <c r="K71" i="8"/>
  <c r="J72" i="8"/>
  <c r="S46" i="8"/>
  <c r="W46" i="8" s="1"/>
  <c r="S69" i="8"/>
  <c r="W69" i="8" s="1"/>
  <c r="S20" i="8"/>
  <c r="W20" i="8" s="1"/>
  <c r="S47" i="8"/>
  <c r="W47" i="8" s="1"/>
  <c r="X47" i="8" s="1"/>
  <c r="M47" i="8"/>
  <c r="N47" i="8" s="1"/>
  <c r="T47" i="8" s="1"/>
  <c r="S20" i="7"/>
  <c r="W20" i="7" s="1"/>
  <c r="L70" i="7"/>
  <c r="R71" i="7"/>
  <c r="K71" i="7"/>
  <c r="J72" i="7"/>
  <c r="R22" i="7"/>
  <c r="K22" i="7"/>
  <c r="L22" i="7" s="1"/>
  <c r="L21" i="7"/>
  <c r="N46" i="7"/>
  <c r="T46" i="7" s="1"/>
  <c r="M45" i="7"/>
  <c r="S69" i="7"/>
  <c r="W69" i="7" s="1"/>
  <c r="Y46" i="7"/>
  <c r="X45" i="7"/>
  <c r="L21" i="6"/>
  <c r="K22" i="6"/>
  <c r="L22" i="6" s="1"/>
  <c r="R22" i="6"/>
  <c r="L70" i="6"/>
  <c r="R71" i="6"/>
  <c r="K71" i="6"/>
  <c r="J72" i="6"/>
  <c r="S69" i="6"/>
  <c r="W69" i="6" s="1"/>
  <c r="S20" i="6"/>
  <c r="W20" i="6" s="1"/>
  <c r="L70" i="5"/>
  <c r="R71" i="5"/>
  <c r="K71" i="5"/>
  <c r="J72" i="5"/>
  <c r="S46" i="5"/>
  <c r="W46" i="5" s="1"/>
  <c r="S21" i="5"/>
  <c r="W21" i="5" s="1"/>
  <c r="M47" i="5"/>
  <c r="N47" i="5" s="1"/>
  <c r="T47" i="5" s="1"/>
  <c r="S47" i="5"/>
  <c r="W47" i="5" s="1"/>
  <c r="X47" i="5" s="1"/>
  <c r="M22" i="5"/>
  <c r="N22" i="5" s="1"/>
  <c r="T22" i="5" s="1"/>
  <c r="S22" i="5"/>
  <c r="W22" i="5" s="1"/>
  <c r="X22" i="5" s="1"/>
  <c r="S69" i="5"/>
  <c r="W69" i="5" s="1"/>
  <c r="Y21" i="16" l="1"/>
  <c r="X20" i="16"/>
  <c r="N46" i="16"/>
  <c r="T46" i="16" s="1"/>
  <c r="M45" i="16"/>
  <c r="N21" i="16"/>
  <c r="T21" i="16" s="1"/>
  <c r="Z21" i="16" s="1"/>
  <c r="M20" i="16"/>
  <c r="S72" i="16"/>
  <c r="W72" i="16" s="1"/>
  <c r="X72" i="16" s="1"/>
  <c r="M72" i="16"/>
  <c r="N72" i="16" s="1"/>
  <c r="T72" i="16" s="1"/>
  <c r="S71" i="16"/>
  <c r="W71" i="16" s="1"/>
  <c r="X45" i="16"/>
  <c r="Y46" i="16"/>
  <c r="S72" i="15"/>
  <c r="W72" i="15" s="1"/>
  <c r="X72" i="15" s="1"/>
  <c r="M72" i="15"/>
  <c r="N72" i="15" s="1"/>
  <c r="T72" i="15" s="1"/>
  <c r="S71" i="15"/>
  <c r="W71" i="15" s="1"/>
  <c r="N46" i="15"/>
  <c r="T46" i="15" s="1"/>
  <c r="M45" i="15"/>
  <c r="N19" i="15"/>
  <c r="T19" i="15" s="1"/>
  <c r="M18" i="15"/>
  <c r="X18" i="15"/>
  <c r="Y19" i="15"/>
  <c r="Y46" i="15"/>
  <c r="X45" i="15"/>
  <c r="M21" i="14"/>
  <c r="N21" i="14" s="1"/>
  <c r="T21" i="14" s="1"/>
  <c r="M71" i="14"/>
  <c r="M70" i="14" s="1"/>
  <c r="M47" i="14"/>
  <c r="N47" i="14" s="1"/>
  <c r="T47" i="14" s="1"/>
  <c r="S47" i="14"/>
  <c r="W47" i="14" s="1"/>
  <c r="X47" i="14" s="1"/>
  <c r="S46" i="14"/>
  <c r="W46" i="14" s="1"/>
  <c r="Y72" i="14"/>
  <c r="Z72" i="14" s="1"/>
  <c r="X71" i="14"/>
  <c r="X21" i="14"/>
  <c r="Y22" i="14"/>
  <c r="Z22" i="14" s="1"/>
  <c r="R72" i="9"/>
  <c r="K72" i="9"/>
  <c r="L72" i="9" s="1"/>
  <c r="L71" i="9"/>
  <c r="S71" i="9" s="1"/>
  <c r="W71" i="9" s="1"/>
  <c r="M21" i="11"/>
  <c r="N21" i="11" s="1"/>
  <c r="T21" i="11" s="1"/>
  <c r="M72" i="13"/>
  <c r="S72" i="13"/>
  <c r="W72" i="13" s="1"/>
  <c r="X72" i="13" s="1"/>
  <c r="S47" i="12"/>
  <c r="W47" i="12" s="1"/>
  <c r="X47" i="12" s="1"/>
  <c r="M47" i="12"/>
  <c r="M46" i="5"/>
  <c r="M46" i="13"/>
  <c r="M45" i="13" s="1"/>
  <c r="K22" i="12"/>
  <c r="L22" i="12" s="1"/>
  <c r="L21" i="12"/>
  <c r="R22" i="12"/>
  <c r="K47" i="11"/>
  <c r="L47" i="11" s="1"/>
  <c r="L46" i="11"/>
  <c r="R47" i="11"/>
  <c r="M46" i="8"/>
  <c r="N46" i="8" s="1"/>
  <c r="T46" i="8" s="1"/>
  <c r="R47" i="6"/>
  <c r="L46" i="6"/>
  <c r="K47" i="6"/>
  <c r="L47" i="6" s="1"/>
  <c r="Y22" i="13"/>
  <c r="Z22" i="13" s="1"/>
  <c r="X21" i="13"/>
  <c r="Y47" i="13"/>
  <c r="Z47" i="13" s="1"/>
  <c r="X46" i="13"/>
  <c r="M21" i="13"/>
  <c r="S70" i="12"/>
  <c r="W70" i="12" s="1"/>
  <c r="R72" i="12"/>
  <c r="K72" i="12"/>
  <c r="L72" i="12" s="1"/>
  <c r="L71" i="12"/>
  <c r="S70" i="11"/>
  <c r="W70" i="11" s="1"/>
  <c r="Y22" i="11"/>
  <c r="Z22" i="11" s="1"/>
  <c r="X21" i="11"/>
  <c r="R72" i="11"/>
  <c r="K72" i="11"/>
  <c r="L72" i="11" s="1"/>
  <c r="L71" i="11"/>
  <c r="Y72" i="10"/>
  <c r="Z72" i="10" s="1"/>
  <c r="X71" i="10"/>
  <c r="M71" i="10"/>
  <c r="S46" i="10"/>
  <c r="W46" i="10" s="1"/>
  <c r="S21" i="10"/>
  <c r="W21" i="10" s="1"/>
  <c r="M47" i="10"/>
  <c r="N47" i="10" s="1"/>
  <c r="T47" i="10" s="1"/>
  <c r="S47" i="10"/>
  <c r="W47" i="10" s="1"/>
  <c r="X47" i="10" s="1"/>
  <c r="M22" i="10"/>
  <c r="N22" i="10" s="1"/>
  <c r="T22" i="10" s="1"/>
  <c r="S22" i="10"/>
  <c r="W22" i="10" s="1"/>
  <c r="X22" i="10" s="1"/>
  <c r="N46" i="9"/>
  <c r="T46" i="9" s="1"/>
  <c r="M45" i="9"/>
  <c r="S21" i="9"/>
  <c r="W21" i="9" s="1"/>
  <c r="M22" i="9"/>
  <c r="N22" i="9" s="1"/>
  <c r="T22" i="9" s="1"/>
  <c r="S22" i="9"/>
  <c r="W22" i="9" s="1"/>
  <c r="X22" i="9" s="1"/>
  <c r="Y46" i="9"/>
  <c r="X45" i="9"/>
  <c r="S70" i="8"/>
  <c r="W70" i="8" s="1"/>
  <c r="R72" i="8"/>
  <c r="K72" i="8"/>
  <c r="L72" i="8" s="1"/>
  <c r="L71" i="8"/>
  <c r="M22" i="8"/>
  <c r="N22" i="8" s="1"/>
  <c r="T22" i="8" s="1"/>
  <c r="S22" i="8"/>
  <c r="W22" i="8" s="1"/>
  <c r="X22" i="8" s="1"/>
  <c r="X46" i="8"/>
  <c r="Y47" i="8"/>
  <c r="Z47" i="8" s="1"/>
  <c r="S21" i="8"/>
  <c r="W21" i="8" s="1"/>
  <c r="R72" i="7"/>
  <c r="K72" i="7"/>
  <c r="L72" i="7" s="1"/>
  <c r="L71" i="7"/>
  <c r="S21" i="7"/>
  <c r="W21" i="7" s="1"/>
  <c r="S22" i="7"/>
  <c r="W22" i="7" s="1"/>
  <c r="X22" i="7" s="1"/>
  <c r="M22" i="7"/>
  <c r="N22" i="7" s="1"/>
  <c r="T22" i="7" s="1"/>
  <c r="Z46" i="7"/>
  <c r="Y45" i="7"/>
  <c r="X44" i="7"/>
  <c r="N45" i="7"/>
  <c r="T45" i="7" s="1"/>
  <c r="M44" i="7"/>
  <c r="S70" i="7"/>
  <c r="W70" i="7" s="1"/>
  <c r="R72" i="6"/>
  <c r="K72" i="6"/>
  <c r="L72" i="6" s="1"/>
  <c r="L71" i="6"/>
  <c r="M22" i="6"/>
  <c r="N22" i="6" s="1"/>
  <c r="T22" i="6" s="1"/>
  <c r="S22" i="6"/>
  <c r="W22" i="6" s="1"/>
  <c r="X22" i="6" s="1"/>
  <c r="S70" i="6"/>
  <c r="W70" i="6" s="1"/>
  <c r="S21" i="6"/>
  <c r="W21" i="6" s="1"/>
  <c r="Y22" i="5"/>
  <c r="Z22" i="5" s="1"/>
  <c r="X21" i="5"/>
  <c r="R72" i="5"/>
  <c r="K72" i="5"/>
  <c r="L72" i="5" s="1"/>
  <c r="L71" i="5"/>
  <c r="M21" i="5"/>
  <c r="Y47" i="5"/>
  <c r="Z47" i="5" s="1"/>
  <c r="X46" i="5"/>
  <c r="N46" i="5"/>
  <c r="T46" i="5" s="1"/>
  <c r="M45" i="5"/>
  <c r="S70" i="5"/>
  <c r="W70" i="5" s="1"/>
  <c r="M71" i="16" l="1"/>
  <c r="M71" i="15"/>
  <c r="N71" i="16"/>
  <c r="T71" i="16" s="1"/>
  <c r="M70" i="16"/>
  <c r="Y45" i="16"/>
  <c r="X44" i="16"/>
  <c r="N20" i="16"/>
  <c r="T20" i="16" s="1"/>
  <c r="M19" i="16"/>
  <c r="N45" i="16"/>
  <c r="T45" i="16" s="1"/>
  <c r="Z45" i="16" s="1"/>
  <c r="M44" i="16"/>
  <c r="Y72" i="16"/>
  <c r="Z72" i="16" s="1"/>
  <c r="X71" i="16"/>
  <c r="Y20" i="16"/>
  <c r="X19" i="16"/>
  <c r="Z46" i="16"/>
  <c r="Z19" i="15"/>
  <c r="Y18" i="15"/>
  <c r="X17" i="15"/>
  <c r="N45" i="15"/>
  <c r="T45" i="15" s="1"/>
  <c r="M44" i="15"/>
  <c r="Z46" i="15"/>
  <c r="N71" i="15"/>
  <c r="T71" i="15" s="1"/>
  <c r="M70" i="15"/>
  <c r="Y45" i="15"/>
  <c r="X44" i="15"/>
  <c r="N18" i="15"/>
  <c r="T18" i="15" s="1"/>
  <c r="M17" i="15"/>
  <c r="Y72" i="15"/>
  <c r="Z72" i="15" s="1"/>
  <c r="X71" i="15"/>
  <c r="N71" i="14"/>
  <c r="T71" i="14" s="1"/>
  <c r="M20" i="14"/>
  <c r="M19" i="14" s="1"/>
  <c r="X70" i="14"/>
  <c r="Y71" i="14"/>
  <c r="M46" i="14"/>
  <c r="Y21" i="14"/>
  <c r="Z21" i="14" s="1"/>
  <c r="X20" i="14"/>
  <c r="N70" i="14"/>
  <c r="T70" i="14" s="1"/>
  <c r="M69" i="14"/>
  <c r="Y47" i="14"/>
  <c r="Z47" i="14" s="1"/>
  <c r="X46" i="14"/>
  <c r="N46" i="13"/>
  <c r="T46" i="13" s="1"/>
  <c r="M20" i="11"/>
  <c r="N20" i="11" s="1"/>
  <c r="T20" i="11" s="1"/>
  <c r="M72" i="9"/>
  <c r="N72" i="9" s="1"/>
  <c r="T72" i="9" s="1"/>
  <c r="S72" i="9"/>
  <c r="W72" i="9" s="1"/>
  <c r="X72" i="9" s="1"/>
  <c r="X71" i="13"/>
  <c r="Y72" i="13"/>
  <c r="N72" i="13"/>
  <c r="T72" i="13" s="1"/>
  <c r="M71" i="13"/>
  <c r="N47" i="12"/>
  <c r="T47" i="12" s="1"/>
  <c r="M46" i="12"/>
  <c r="X46" i="12"/>
  <c r="Y47" i="12"/>
  <c r="Z45" i="7"/>
  <c r="S21" i="12"/>
  <c r="W21" i="12" s="1"/>
  <c r="S22" i="12"/>
  <c r="W22" i="12" s="1"/>
  <c r="X22" i="12" s="1"/>
  <c r="M22" i="12"/>
  <c r="N22" i="12" s="1"/>
  <c r="T22" i="12" s="1"/>
  <c r="S46" i="11"/>
  <c r="W46" i="11" s="1"/>
  <c r="S47" i="11"/>
  <c r="W47" i="11" s="1"/>
  <c r="X47" i="11" s="1"/>
  <c r="M47" i="11"/>
  <c r="N47" i="11" s="1"/>
  <c r="T47" i="11" s="1"/>
  <c r="M46" i="10"/>
  <c r="M45" i="8"/>
  <c r="N45" i="8" s="1"/>
  <c r="T45" i="8" s="1"/>
  <c r="M21" i="8"/>
  <c r="N21" i="8" s="1"/>
  <c r="T21" i="8" s="1"/>
  <c r="S47" i="6"/>
  <c r="W47" i="6" s="1"/>
  <c r="X47" i="6" s="1"/>
  <c r="M47" i="6"/>
  <c r="N47" i="6" s="1"/>
  <c r="T47" i="6" s="1"/>
  <c r="S46" i="6"/>
  <c r="W46" i="6" s="1"/>
  <c r="N45" i="13"/>
  <c r="T45" i="13" s="1"/>
  <c r="M44" i="13"/>
  <c r="Y46" i="13"/>
  <c r="Z46" i="13" s="1"/>
  <c r="X45" i="13"/>
  <c r="Y21" i="13"/>
  <c r="X20" i="13"/>
  <c r="N21" i="13"/>
  <c r="T21" i="13" s="1"/>
  <c r="M20" i="13"/>
  <c r="S71" i="12"/>
  <c r="W71" i="12" s="1"/>
  <c r="M72" i="12"/>
  <c r="N72" i="12" s="1"/>
  <c r="T72" i="12" s="1"/>
  <c r="S72" i="12"/>
  <c r="W72" i="12" s="1"/>
  <c r="X72" i="12" s="1"/>
  <c r="M19" i="11"/>
  <c r="S71" i="11"/>
  <c r="W71" i="11" s="1"/>
  <c r="Y21" i="11"/>
  <c r="Z21" i="11" s="1"/>
  <c r="X20" i="11"/>
  <c r="M72" i="11"/>
  <c r="N72" i="11" s="1"/>
  <c r="T72" i="11" s="1"/>
  <c r="S72" i="11"/>
  <c r="W72" i="11" s="1"/>
  <c r="X72" i="11" s="1"/>
  <c r="Y22" i="10"/>
  <c r="Z22" i="10" s="1"/>
  <c r="X21" i="10"/>
  <c r="M21" i="10"/>
  <c r="N71" i="10"/>
  <c r="T71" i="10" s="1"/>
  <c r="M70" i="10"/>
  <c r="Y47" i="10"/>
  <c r="Z47" i="10" s="1"/>
  <c r="X46" i="10"/>
  <c r="N46" i="10"/>
  <c r="T46" i="10" s="1"/>
  <c r="M45" i="10"/>
  <c r="X70" i="10"/>
  <c r="Y71" i="10"/>
  <c r="Y45" i="9"/>
  <c r="X44" i="9"/>
  <c r="N45" i="9"/>
  <c r="T45" i="9" s="1"/>
  <c r="M44" i="9"/>
  <c r="M21" i="9"/>
  <c r="Z46" i="9"/>
  <c r="Y22" i="9"/>
  <c r="Z22" i="9" s="1"/>
  <c r="X21" i="9"/>
  <c r="S71" i="8"/>
  <c r="W71" i="8" s="1"/>
  <c r="Y46" i="8"/>
  <c r="Z46" i="8" s="1"/>
  <c r="X45" i="8"/>
  <c r="M72" i="8"/>
  <c r="N72" i="8" s="1"/>
  <c r="T72" i="8" s="1"/>
  <c r="S72" i="8"/>
  <c r="W72" i="8" s="1"/>
  <c r="X72" i="8" s="1"/>
  <c r="Y22" i="8"/>
  <c r="Z22" i="8" s="1"/>
  <c r="X21" i="8"/>
  <c r="S71" i="7"/>
  <c r="W71" i="7" s="1"/>
  <c r="Y44" i="7"/>
  <c r="X43" i="7"/>
  <c r="Y22" i="7"/>
  <c r="Z22" i="7" s="1"/>
  <c r="X21" i="7"/>
  <c r="M72" i="7"/>
  <c r="N72" i="7" s="1"/>
  <c r="T72" i="7" s="1"/>
  <c r="S72" i="7"/>
  <c r="W72" i="7" s="1"/>
  <c r="X72" i="7" s="1"/>
  <c r="N44" i="7"/>
  <c r="T44" i="7" s="1"/>
  <c r="M43" i="7"/>
  <c r="M21" i="7"/>
  <c r="S71" i="6"/>
  <c r="W71" i="6" s="1"/>
  <c r="M72" i="6"/>
  <c r="N72" i="6" s="1"/>
  <c r="T72" i="6" s="1"/>
  <c r="S72" i="6"/>
  <c r="W72" i="6" s="1"/>
  <c r="X72" i="6" s="1"/>
  <c r="M21" i="6"/>
  <c r="Y22" i="6"/>
  <c r="Z22" i="6" s="1"/>
  <c r="X21" i="6"/>
  <c r="M72" i="5"/>
  <c r="N72" i="5" s="1"/>
  <c r="T72" i="5" s="1"/>
  <c r="S72" i="5"/>
  <c r="W72" i="5" s="1"/>
  <c r="X72" i="5" s="1"/>
  <c r="N45" i="5"/>
  <c r="T45" i="5" s="1"/>
  <c r="M44" i="5"/>
  <c r="N21" i="5"/>
  <c r="T21" i="5" s="1"/>
  <c r="M20" i="5"/>
  <c r="X20" i="5"/>
  <c r="Y21" i="5"/>
  <c r="X45" i="5"/>
  <c r="Y46" i="5"/>
  <c r="Z46" i="5" s="1"/>
  <c r="S71" i="5"/>
  <c r="W71" i="5" s="1"/>
  <c r="Z18" i="15" l="1"/>
  <c r="N44" i="16"/>
  <c r="T44" i="16" s="1"/>
  <c r="M43" i="16"/>
  <c r="X70" i="16"/>
  <c r="Y71" i="16"/>
  <c r="Z71" i="16" s="1"/>
  <c r="N19" i="16"/>
  <c r="T19" i="16" s="1"/>
  <c r="Z19" i="16" s="1"/>
  <c r="M18" i="16"/>
  <c r="Y44" i="16"/>
  <c r="X43" i="16"/>
  <c r="Z20" i="16"/>
  <c r="N70" i="16"/>
  <c r="T70" i="16" s="1"/>
  <c r="M69" i="16"/>
  <c r="X18" i="16"/>
  <c r="Y19" i="16"/>
  <c r="Y44" i="15"/>
  <c r="X43" i="15"/>
  <c r="N70" i="15"/>
  <c r="T70" i="15" s="1"/>
  <c r="M69" i="15"/>
  <c r="N44" i="15"/>
  <c r="T44" i="15" s="1"/>
  <c r="Z44" i="15" s="1"/>
  <c r="M43" i="15"/>
  <c r="Z45" i="15"/>
  <c r="X70" i="15"/>
  <c r="Y71" i="15"/>
  <c r="Z71" i="15" s="1"/>
  <c r="Y17" i="15"/>
  <c r="X16" i="15"/>
  <c r="N17" i="15"/>
  <c r="T17" i="15" s="1"/>
  <c r="M16" i="15"/>
  <c r="Z71" i="14"/>
  <c r="N20" i="14"/>
  <c r="T20" i="14" s="1"/>
  <c r="N19" i="14"/>
  <c r="T19" i="14" s="1"/>
  <c r="M18" i="14"/>
  <c r="N69" i="14"/>
  <c r="T69" i="14" s="1"/>
  <c r="M68" i="14"/>
  <c r="N46" i="14"/>
  <c r="T46" i="14" s="1"/>
  <c r="M45" i="14"/>
  <c r="X45" i="14"/>
  <c r="Y46" i="14"/>
  <c r="Y20" i="14"/>
  <c r="X19" i="14"/>
  <c r="X69" i="14"/>
  <c r="Y70" i="14"/>
  <c r="Z70" i="14" s="1"/>
  <c r="M71" i="9"/>
  <c r="X71" i="9"/>
  <c r="Y72" i="9"/>
  <c r="Z72" i="9" s="1"/>
  <c r="Z45" i="9"/>
  <c r="M44" i="8"/>
  <c r="M43" i="8" s="1"/>
  <c r="Z47" i="12"/>
  <c r="N71" i="13"/>
  <c r="T71" i="13" s="1"/>
  <c r="M70" i="13"/>
  <c r="Z72" i="13"/>
  <c r="Y71" i="13"/>
  <c r="X70" i="13"/>
  <c r="Y46" i="12"/>
  <c r="X45" i="12"/>
  <c r="M45" i="12"/>
  <c r="N46" i="12"/>
  <c r="T46" i="12" s="1"/>
  <c r="Z21" i="5"/>
  <c r="M20" i="8"/>
  <c r="N20" i="8" s="1"/>
  <c r="T20" i="8" s="1"/>
  <c r="M46" i="6"/>
  <c r="M45" i="6" s="1"/>
  <c r="Z21" i="13"/>
  <c r="X21" i="12"/>
  <c r="Y22" i="12"/>
  <c r="Z22" i="12" s="1"/>
  <c r="M21" i="12"/>
  <c r="Y47" i="11"/>
  <c r="Z47" i="11" s="1"/>
  <c r="X46" i="11"/>
  <c r="M46" i="11"/>
  <c r="N46" i="6"/>
  <c r="T46" i="6" s="1"/>
  <c r="Y47" i="6"/>
  <c r="Z47" i="6" s="1"/>
  <c r="X46" i="6"/>
  <c r="M71" i="5"/>
  <c r="N71" i="5" s="1"/>
  <c r="T71" i="5" s="1"/>
  <c r="N44" i="13"/>
  <c r="T44" i="13" s="1"/>
  <c r="M43" i="13"/>
  <c r="Y20" i="13"/>
  <c r="X19" i="13"/>
  <c r="Y45" i="13"/>
  <c r="Z45" i="13" s="1"/>
  <c r="X44" i="13"/>
  <c r="N20" i="13"/>
  <c r="T20" i="13" s="1"/>
  <c r="M19" i="13"/>
  <c r="Y72" i="12"/>
  <c r="Z72" i="12" s="1"/>
  <c r="X71" i="12"/>
  <c r="M71" i="12"/>
  <c r="M71" i="11"/>
  <c r="N19" i="11"/>
  <c r="T19" i="11" s="1"/>
  <c r="M18" i="11"/>
  <c r="Y72" i="11"/>
  <c r="Z72" i="11" s="1"/>
  <c r="X71" i="11"/>
  <c r="Y20" i="11"/>
  <c r="Z20" i="11" s="1"/>
  <c r="X19" i="11"/>
  <c r="X45" i="10"/>
  <c r="Y46" i="10"/>
  <c r="Z46" i="10" s="1"/>
  <c r="Y21" i="10"/>
  <c r="X20" i="10"/>
  <c r="N21" i="10"/>
  <c r="T21" i="10" s="1"/>
  <c r="M20" i="10"/>
  <c r="X69" i="10"/>
  <c r="Y70" i="10"/>
  <c r="N45" i="10"/>
  <c r="T45" i="10" s="1"/>
  <c r="M44" i="10"/>
  <c r="N70" i="10"/>
  <c r="T70" i="10" s="1"/>
  <c r="M69" i="10"/>
  <c r="Z71" i="10"/>
  <c r="Y21" i="9"/>
  <c r="X20" i="9"/>
  <c r="N21" i="9"/>
  <c r="T21" i="9" s="1"/>
  <c r="M20" i="9"/>
  <c r="N44" i="9"/>
  <c r="T44" i="9" s="1"/>
  <c r="M43" i="9"/>
  <c r="Y44" i="9"/>
  <c r="X43" i="9"/>
  <c r="Y45" i="8"/>
  <c r="Z45" i="8" s="1"/>
  <c r="X44" i="8"/>
  <c r="M71" i="8"/>
  <c r="N44" i="8"/>
  <c r="T44" i="8" s="1"/>
  <c r="Y21" i="8"/>
  <c r="Z21" i="8" s="1"/>
  <c r="X20" i="8"/>
  <c r="Y72" i="8"/>
  <c r="Z72" i="8" s="1"/>
  <c r="X71" i="8"/>
  <c r="N21" i="7"/>
  <c r="T21" i="7" s="1"/>
  <c r="M20" i="7"/>
  <c r="N43" i="7"/>
  <c r="T43" i="7" s="1"/>
  <c r="M42" i="7"/>
  <c r="Y21" i="7"/>
  <c r="X20" i="7"/>
  <c r="Z44" i="7"/>
  <c r="M71" i="7"/>
  <c r="Y72" i="7"/>
  <c r="Z72" i="7" s="1"/>
  <c r="X71" i="7"/>
  <c r="Y43" i="7"/>
  <c r="X42" i="7"/>
  <c r="Y72" i="6"/>
  <c r="Z72" i="6" s="1"/>
  <c r="X71" i="6"/>
  <c r="X20" i="6"/>
  <c r="Y21" i="6"/>
  <c r="N21" i="6"/>
  <c r="T21" i="6" s="1"/>
  <c r="M20" i="6"/>
  <c r="M71" i="6"/>
  <c r="X19" i="5"/>
  <c r="Y20" i="5"/>
  <c r="N44" i="5"/>
  <c r="T44" i="5" s="1"/>
  <c r="M43" i="5"/>
  <c r="X44" i="5"/>
  <c r="Y45" i="5"/>
  <c r="Z45" i="5" s="1"/>
  <c r="N20" i="5"/>
  <c r="T20" i="5" s="1"/>
  <c r="M19" i="5"/>
  <c r="Y72" i="5"/>
  <c r="Z72" i="5" s="1"/>
  <c r="X71" i="5"/>
  <c r="N18" i="16" l="1"/>
  <c r="T18" i="16" s="1"/>
  <c r="M17" i="16"/>
  <c r="Y18" i="16"/>
  <c r="X17" i="16"/>
  <c r="X42" i="16"/>
  <c r="Y43" i="16"/>
  <c r="N69" i="16"/>
  <c r="T69" i="16" s="1"/>
  <c r="M68" i="16"/>
  <c r="X69" i="16"/>
  <c r="Y70" i="16"/>
  <c r="Z70" i="16" s="1"/>
  <c r="N43" i="16"/>
  <c r="T43" i="16" s="1"/>
  <c r="Z43" i="16" s="1"/>
  <c r="M42" i="16"/>
  <c r="Z44" i="16"/>
  <c r="X15" i="15"/>
  <c r="Y16" i="15"/>
  <c r="N43" i="15"/>
  <c r="T43" i="15" s="1"/>
  <c r="M42" i="15"/>
  <c r="N69" i="15"/>
  <c r="T69" i="15" s="1"/>
  <c r="M68" i="15"/>
  <c r="X42" i="15"/>
  <c r="Y43" i="15"/>
  <c r="X69" i="15"/>
  <c r="Y70" i="15"/>
  <c r="Z70" i="15" s="1"/>
  <c r="N16" i="15"/>
  <c r="T16" i="15" s="1"/>
  <c r="Z16" i="15" s="1"/>
  <c r="M15" i="15"/>
  <c r="Z17" i="15"/>
  <c r="Z20" i="14"/>
  <c r="Z46" i="14"/>
  <c r="Y19" i="14"/>
  <c r="Z19" i="14" s="1"/>
  <c r="X18" i="14"/>
  <c r="N68" i="14"/>
  <c r="T68" i="14" s="1"/>
  <c r="M67" i="14"/>
  <c r="N45" i="14"/>
  <c r="T45" i="14" s="1"/>
  <c r="M44" i="14"/>
  <c r="N18" i="14"/>
  <c r="T18" i="14" s="1"/>
  <c r="M17" i="14"/>
  <c r="X68" i="14"/>
  <c r="Y69" i="14"/>
  <c r="Z69" i="14" s="1"/>
  <c r="X44" i="14"/>
  <c r="Y45" i="14"/>
  <c r="N71" i="9"/>
  <c r="T71" i="9" s="1"/>
  <c r="M70" i="9"/>
  <c r="X70" i="9"/>
  <c r="Y71" i="9"/>
  <c r="M70" i="5"/>
  <c r="Z71" i="13"/>
  <c r="N70" i="13"/>
  <c r="T70" i="13" s="1"/>
  <c r="M69" i="13"/>
  <c r="M19" i="8"/>
  <c r="M18" i="8" s="1"/>
  <c r="Z46" i="12"/>
  <c r="X69" i="13"/>
  <c r="Y70" i="13"/>
  <c r="Z21" i="10"/>
  <c r="M44" i="12"/>
  <c r="N45" i="12"/>
  <c r="T45" i="12" s="1"/>
  <c r="X44" i="12"/>
  <c r="Y45" i="12"/>
  <c r="Z20" i="13"/>
  <c r="N21" i="12"/>
  <c r="T21" i="12" s="1"/>
  <c r="M20" i="12"/>
  <c r="Y21" i="12"/>
  <c r="X20" i="12"/>
  <c r="N46" i="11"/>
  <c r="T46" i="11" s="1"/>
  <c r="M45" i="11"/>
  <c r="X45" i="11"/>
  <c r="Y46" i="11"/>
  <c r="N45" i="6"/>
  <c r="T45" i="6" s="1"/>
  <c r="M44" i="6"/>
  <c r="Y46" i="6"/>
  <c r="Z46" i="6" s="1"/>
  <c r="X45" i="6"/>
  <c r="Z21" i="6"/>
  <c r="Z20" i="5"/>
  <c r="Y44" i="13"/>
  <c r="Z44" i="13" s="1"/>
  <c r="X43" i="13"/>
  <c r="N19" i="13"/>
  <c r="T19" i="13" s="1"/>
  <c r="M18" i="13"/>
  <c r="Y19" i="13"/>
  <c r="X18" i="13"/>
  <c r="N43" i="13"/>
  <c r="T43" i="13" s="1"/>
  <c r="M42" i="13"/>
  <c r="X70" i="12"/>
  <c r="Y71" i="12"/>
  <c r="N71" i="12"/>
  <c r="T71" i="12" s="1"/>
  <c r="M70" i="12"/>
  <c r="X70" i="11"/>
  <c r="Y71" i="11"/>
  <c r="N71" i="11"/>
  <c r="T71" i="11" s="1"/>
  <c r="M70" i="11"/>
  <c r="Y19" i="11"/>
  <c r="Z19" i="11" s="1"/>
  <c r="X18" i="11"/>
  <c r="N18" i="11"/>
  <c r="T18" i="11" s="1"/>
  <c r="M17" i="11"/>
  <c r="N69" i="10"/>
  <c r="T69" i="10" s="1"/>
  <c r="M68" i="10"/>
  <c r="Y20" i="10"/>
  <c r="X19" i="10"/>
  <c r="Z70" i="10"/>
  <c r="X68" i="10"/>
  <c r="Y69" i="10"/>
  <c r="N44" i="10"/>
  <c r="T44" i="10" s="1"/>
  <c r="M43" i="10"/>
  <c r="N20" i="10"/>
  <c r="T20" i="10" s="1"/>
  <c r="M19" i="10"/>
  <c r="X44" i="10"/>
  <c r="Y45" i="10"/>
  <c r="Z45" i="10" s="1"/>
  <c r="Z44" i="9"/>
  <c r="Z21" i="9"/>
  <c r="Y43" i="9"/>
  <c r="X42" i="9"/>
  <c r="Y20" i="9"/>
  <c r="X19" i="9"/>
  <c r="N43" i="9"/>
  <c r="T43" i="9" s="1"/>
  <c r="M42" i="9"/>
  <c r="N20" i="9"/>
  <c r="T20" i="9" s="1"/>
  <c r="M19" i="9"/>
  <c r="Y20" i="8"/>
  <c r="Z20" i="8" s="1"/>
  <c r="X19" i="8"/>
  <c r="N71" i="8"/>
  <c r="T71" i="8" s="1"/>
  <c r="M70" i="8"/>
  <c r="X70" i="8"/>
  <c r="Y71" i="8"/>
  <c r="N43" i="8"/>
  <c r="T43" i="8" s="1"/>
  <c r="M42" i="8"/>
  <c r="X43" i="8"/>
  <c r="Y44" i="8"/>
  <c r="Z44" i="8" s="1"/>
  <c r="Z43" i="7"/>
  <c r="Y20" i="7"/>
  <c r="X19" i="7"/>
  <c r="N20" i="7"/>
  <c r="T20" i="7" s="1"/>
  <c r="M19" i="7"/>
  <c r="X70" i="7"/>
  <c r="Y71" i="7"/>
  <c r="Y42" i="7"/>
  <c r="X41" i="7"/>
  <c r="N71" i="7"/>
  <c r="T71" i="7" s="1"/>
  <c r="M70" i="7"/>
  <c r="N42" i="7"/>
  <c r="T42" i="7" s="1"/>
  <c r="M41" i="7"/>
  <c r="Z21" i="7"/>
  <c r="N71" i="6"/>
  <c r="T71" i="6" s="1"/>
  <c r="M70" i="6"/>
  <c r="N20" i="6"/>
  <c r="T20" i="6" s="1"/>
  <c r="M19" i="6"/>
  <c r="X19" i="6"/>
  <c r="Y20" i="6"/>
  <c r="X70" i="6"/>
  <c r="Y71" i="6"/>
  <c r="Y44" i="5"/>
  <c r="X43" i="5"/>
  <c r="N43" i="5"/>
  <c r="T43" i="5" s="1"/>
  <c r="M42" i="5"/>
  <c r="X70" i="5"/>
  <c r="Y71" i="5"/>
  <c r="Z71" i="5" s="1"/>
  <c r="N19" i="5"/>
  <c r="T19" i="5" s="1"/>
  <c r="M18" i="5"/>
  <c r="Z44" i="5"/>
  <c r="N70" i="5"/>
  <c r="T70" i="5" s="1"/>
  <c r="M69" i="5"/>
  <c r="Y19" i="5"/>
  <c r="X18" i="5"/>
  <c r="Y42" i="16" l="1"/>
  <c r="X41" i="16"/>
  <c r="Y17" i="16"/>
  <c r="X16" i="16"/>
  <c r="X68" i="16"/>
  <c r="Y69" i="16"/>
  <c r="Z69" i="16" s="1"/>
  <c r="N68" i="16"/>
  <c r="T68" i="16" s="1"/>
  <c r="M67" i="16"/>
  <c r="N17" i="16"/>
  <c r="T17" i="16" s="1"/>
  <c r="Z17" i="16" s="1"/>
  <c r="M16" i="16"/>
  <c r="N42" i="16"/>
  <c r="T42" i="16" s="1"/>
  <c r="Z42" i="16" s="1"/>
  <c r="M41" i="16"/>
  <c r="Z18" i="16"/>
  <c r="Y42" i="15"/>
  <c r="X41" i="15"/>
  <c r="X68" i="15"/>
  <c r="Y69" i="15"/>
  <c r="Z69" i="15" s="1"/>
  <c r="N68" i="15"/>
  <c r="T68" i="15" s="1"/>
  <c r="M67" i="15"/>
  <c r="N42" i="15"/>
  <c r="T42" i="15" s="1"/>
  <c r="Z42" i="15" s="1"/>
  <c r="M41" i="15"/>
  <c r="Z43" i="15"/>
  <c r="N15" i="15"/>
  <c r="T15" i="15" s="1"/>
  <c r="Z15" i="15" s="1"/>
  <c r="M14" i="15"/>
  <c r="Y15" i="15"/>
  <c r="X14" i="15"/>
  <c r="Z45" i="14"/>
  <c r="X43" i="14"/>
  <c r="Y44" i="14"/>
  <c r="N67" i="14"/>
  <c r="T67" i="14" s="1"/>
  <c r="M66" i="14"/>
  <c r="N44" i="14"/>
  <c r="T44" i="14" s="1"/>
  <c r="M43" i="14"/>
  <c r="X67" i="14"/>
  <c r="Y68" i="14"/>
  <c r="Z68" i="14" s="1"/>
  <c r="Y18" i="14"/>
  <c r="Z18" i="14" s="1"/>
  <c r="X17" i="14"/>
  <c r="N17" i="14"/>
  <c r="T17" i="14" s="1"/>
  <c r="M16" i="14"/>
  <c r="Z71" i="9"/>
  <c r="N70" i="9"/>
  <c r="T70" i="9" s="1"/>
  <c r="M69" i="9"/>
  <c r="X69" i="9"/>
  <c r="Y70" i="9"/>
  <c r="Z42" i="7"/>
  <c r="N19" i="8"/>
  <c r="T19" i="8" s="1"/>
  <c r="Z45" i="12"/>
  <c r="N69" i="13"/>
  <c r="T69" i="13" s="1"/>
  <c r="M68" i="13"/>
  <c r="X68" i="13"/>
  <c r="Y69" i="13"/>
  <c r="Z70" i="13"/>
  <c r="Z71" i="8"/>
  <c r="X43" i="12"/>
  <c r="Y44" i="12"/>
  <c r="Z46" i="11"/>
  <c r="N44" i="12"/>
  <c r="T44" i="12" s="1"/>
  <c r="M43" i="12"/>
  <c r="Z20" i="10"/>
  <c r="N20" i="12"/>
  <c r="T20" i="12" s="1"/>
  <c r="M19" i="12"/>
  <c r="Y20" i="12"/>
  <c r="X19" i="12"/>
  <c r="Z21" i="12"/>
  <c r="X44" i="11"/>
  <c r="Y45" i="11"/>
  <c r="N45" i="11"/>
  <c r="T45" i="11" s="1"/>
  <c r="M44" i="11"/>
  <c r="Z43" i="9"/>
  <c r="Z20" i="7"/>
  <c r="N44" i="6"/>
  <c r="T44" i="6" s="1"/>
  <c r="M43" i="6"/>
  <c r="Y45" i="6"/>
  <c r="Z45" i="6" s="1"/>
  <c r="X44" i="6"/>
  <c r="Z20" i="6"/>
  <c r="Z19" i="5"/>
  <c r="Y18" i="13"/>
  <c r="X17" i="13"/>
  <c r="Y43" i="13"/>
  <c r="Z43" i="13" s="1"/>
  <c r="X42" i="13"/>
  <c r="N18" i="13"/>
  <c r="T18" i="13" s="1"/>
  <c r="M17" i="13"/>
  <c r="N42" i="13"/>
  <c r="T42" i="13" s="1"/>
  <c r="M41" i="13"/>
  <c r="Z19" i="13"/>
  <c r="X69" i="12"/>
  <c r="Y70" i="12"/>
  <c r="N70" i="12"/>
  <c r="T70" i="12" s="1"/>
  <c r="M69" i="12"/>
  <c r="Z71" i="12"/>
  <c r="N17" i="11"/>
  <c r="T17" i="11" s="1"/>
  <c r="M16" i="11"/>
  <c r="X69" i="11"/>
  <c r="Y70" i="11"/>
  <c r="N70" i="11"/>
  <c r="T70" i="11" s="1"/>
  <c r="M69" i="11"/>
  <c r="Y18" i="11"/>
  <c r="Z18" i="11" s="1"/>
  <c r="X17" i="11"/>
  <c r="Z71" i="11"/>
  <c r="Y19" i="10"/>
  <c r="X18" i="10"/>
  <c r="N19" i="10"/>
  <c r="T19" i="10" s="1"/>
  <c r="M18" i="10"/>
  <c r="X67" i="10"/>
  <c r="Y68" i="10"/>
  <c r="N68" i="10"/>
  <c r="T68" i="10" s="1"/>
  <c r="M67" i="10"/>
  <c r="X43" i="10"/>
  <c r="Y44" i="10"/>
  <c r="Z44" i="10" s="1"/>
  <c r="N43" i="10"/>
  <c r="T43" i="10" s="1"/>
  <c r="M42" i="10"/>
  <c r="Z69" i="10"/>
  <c r="N19" i="9"/>
  <c r="T19" i="9" s="1"/>
  <c r="M18" i="9"/>
  <c r="Y42" i="9"/>
  <c r="X41" i="9"/>
  <c r="Z20" i="9"/>
  <c r="N42" i="9"/>
  <c r="T42" i="9" s="1"/>
  <c r="M41" i="9"/>
  <c r="Y19" i="9"/>
  <c r="X18" i="9"/>
  <c r="N18" i="8"/>
  <c r="T18" i="8" s="1"/>
  <c r="M17" i="8"/>
  <c r="X42" i="8"/>
  <c r="Y43" i="8"/>
  <c r="Z43" i="8" s="1"/>
  <c r="X69" i="8"/>
  <c r="Y70" i="8"/>
  <c r="Y19" i="8"/>
  <c r="Z19" i="8" s="1"/>
  <c r="X18" i="8"/>
  <c r="N42" i="8"/>
  <c r="T42" i="8" s="1"/>
  <c r="M41" i="8"/>
  <c r="N70" i="8"/>
  <c r="T70" i="8" s="1"/>
  <c r="M69" i="8"/>
  <c r="N70" i="7"/>
  <c r="T70" i="7" s="1"/>
  <c r="M69" i="7"/>
  <c r="X18" i="7"/>
  <c r="Y19" i="7"/>
  <c r="Z71" i="7"/>
  <c r="X69" i="7"/>
  <c r="Y70" i="7"/>
  <c r="N41" i="7"/>
  <c r="T41" i="7" s="1"/>
  <c r="M40" i="7"/>
  <c r="Y41" i="7"/>
  <c r="X40" i="7"/>
  <c r="N19" i="7"/>
  <c r="T19" i="7" s="1"/>
  <c r="Z19" i="7" s="1"/>
  <c r="M18" i="7"/>
  <c r="N19" i="6"/>
  <c r="T19" i="6" s="1"/>
  <c r="M18" i="6"/>
  <c r="Y19" i="6"/>
  <c r="X18" i="6"/>
  <c r="N70" i="6"/>
  <c r="T70" i="6" s="1"/>
  <c r="M69" i="6"/>
  <c r="X69" i="6"/>
  <c r="Y70" i="6"/>
  <c r="Z71" i="6"/>
  <c r="N18" i="5"/>
  <c r="T18" i="5" s="1"/>
  <c r="M17" i="5"/>
  <c r="N42" i="5"/>
  <c r="T42" i="5" s="1"/>
  <c r="M41" i="5"/>
  <c r="N69" i="5"/>
  <c r="T69" i="5" s="1"/>
  <c r="M68" i="5"/>
  <c r="X42" i="5"/>
  <c r="Y43" i="5"/>
  <c r="Z43" i="5" s="1"/>
  <c r="Y18" i="5"/>
  <c r="X17" i="5"/>
  <c r="X69" i="5"/>
  <c r="Y70" i="5"/>
  <c r="Z70" i="5" s="1"/>
  <c r="X67" i="16" l="1"/>
  <c r="Y68" i="16"/>
  <c r="Z68" i="16" s="1"/>
  <c r="X15" i="16"/>
  <c r="Y16" i="16"/>
  <c r="N67" i="16"/>
  <c r="T67" i="16" s="1"/>
  <c r="M66" i="16"/>
  <c r="N16" i="16"/>
  <c r="T16" i="16" s="1"/>
  <c r="Z16" i="16" s="1"/>
  <c r="M15" i="16"/>
  <c r="Y41" i="16"/>
  <c r="X40" i="16"/>
  <c r="N41" i="16"/>
  <c r="T41" i="16" s="1"/>
  <c r="Z41" i="16" s="1"/>
  <c r="M40" i="16"/>
  <c r="N41" i="15"/>
  <c r="T41" i="15" s="1"/>
  <c r="M40" i="15"/>
  <c r="N14" i="15"/>
  <c r="T14" i="15" s="1"/>
  <c r="M13" i="15"/>
  <c r="N67" i="15"/>
  <c r="T67" i="15" s="1"/>
  <c r="M66" i="15"/>
  <c r="X67" i="15"/>
  <c r="Y68" i="15"/>
  <c r="Z68" i="15" s="1"/>
  <c r="Y14" i="15"/>
  <c r="X13" i="15"/>
  <c r="Y41" i="15"/>
  <c r="X40" i="15"/>
  <c r="Z44" i="14"/>
  <c r="Y17" i="14"/>
  <c r="Z17" i="14" s="1"/>
  <c r="X16" i="14"/>
  <c r="N43" i="14"/>
  <c r="T43" i="14" s="1"/>
  <c r="M42" i="14"/>
  <c r="N16" i="14"/>
  <c r="T16" i="14" s="1"/>
  <c r="M15" i="14"/>
  <c r="X66" i="14"/>
  <c r="Y67" i="14"/>
  <c r="Z67" i="14" s="1"/>
  <c r="N66" i="14"/>
  <c r="T66" i="14" s="1"/>
  <c r="M65" i="14"/>
  <c r="Y43" i="14"/>
  <c r="X42" i="14"/>
  <c r="M68" i="9"/>
  <c r="N69" i="9"/>
  <c r="T69" i="9" s="1"/>
  <c r="Z70" i="9"/>
  <c r="X68" i="9"/>
  <c r="Y69" i="9"/>
  <c r="Z42" i="9"/>
  <c r="Y68" i="13"/>
  <c r="X67" i="13"/>
  <c r="N68" i="13"/>
  <c r="T68" i="13" s="1"/>
  <c r="M67" i="13"/>
  <c r="Z69" i="13"/>
  <c r="M42" i="12"/>
  <c r="N43" i="12"/>
  <c r="T43" i="12" s="1"/>
  <c r="X42" i="12"/>
  <c r="Y43" i="12"/>
  <c r="Z44" i="12"/>
  <c r="Z18" i="13"/>
  <c r="Z70" i="12"/>
  <c r="N19" i="12"/>
  <c r="T19" i="12" s="1"/>
  <c r="M18" i="12"/>
  <c r="Y19" i="12"/>
  <c r="X18" i="12"/>
  <c r="Z20" i="12"/>
  <c r="N44" i="11"/>
  <c r="T44" i="11" s="1"/>
  <c r="M43" i="11"/>
  <c r="Z45" i="11"/>
  <c r="Y44" i="11"/>
  <c r="X43" i="11"/>
  <c r="Z68" i="10"/>
  <c r="Z41" i="7"/>
  <c r="X43" i="6"/>
  <c r="Y44" i="6"/>
  <c r="Z44" i="6" s="1"/>
  <c r="N43" i="6"/>
  <c r="T43" i="6" s="1"/>
  <c r="M42" i="6"/>
  <c r="Z70" i="6"/>
  <c r="Z19" i="6"/>
  <c r="Z18" i="5"/>
  <c r="Y42" i="13"/>
  <c r="Z42" i="13" s="1"/>
  <c r="X41" i="13"/>
  <c r="Y17" i="13"/>
  <c r="X16" i="13"/>
  <c r="N41" i="13"/>
  <c r="T41" i="13" s="1"/>
  <c r="M40" i="13"/>
  <c r="N17" i="13"/>
  <c r="T17" i="13" s="1"/>
  <c r="M16" i="13"/>
  <c r="X68" i="12"/>
  <c r="Y69" i="12"/>
  <c r="N69" i="12"/>
  <c r="T69" i="12" s="1"/>
  <c r="M68" i="12"/>
  <c r="X68" i="11"/>
  <c r="Y69" i="11"/>
  <c r="N16" i="11"/>
  <c r="T16" i="11" s="1"/>
  <c r="M15" i="11"/>
  <c r="N69" i="11"/>
  <c r="T69" i="11" s="1"/>
  <c r="M68" i="11"/>
  <c r="Z70" i="11"/>
  <c r="Y17" i="11"/>
  <c r="Z17" i="11" s="1"/>
  <c r="X16" i="11"/>
  <c r="Z19" i="10"/>
  <c r="Y18" i="10"/>
  <c r="X17" i="10"/>
  <c r="X66" i="10"/>
  <c r="Y67" i="10"/>
  <c r="Y43" i="10"/>
  <c r="Z43" i="10" s="1"/>
  <c r="X42" i="10"/>
  <c r="N42" i="10"/>
  <c r="T42" i="10" s="1"/>
  <c r="M41" i="10"/>
  <c r="N67" i="10"/>
  <c r="T67" i="10" s="1"/>
  <c r="M66" i="10"/>
  <c r="N18" i="10"/>
  <c r="T18" i="10" s="1"/>
  <c r="M17" i="10"/>
  <c r="Y18" i="9"/>
  <c r="X17" i="9"/>
  <c r="N41" i="9"/>
  <c r="T41" i="9" s="1"/>
  <c r="M40" i="9"/>
  <c r="Y41" i="9"/>
  <c r="X40" i="9"/>
  <c r="N18" i="9"/>
  <c r="T18" i="9" s="1"/>
  <c r="M17" i="9"/>
  <c r="Z19" i="9"/>
  <c r="N69" i="8"/>
  <c r="T69" i="8" s="1"/>
  <c r="M68" i="8"/>
  <c r="N41" i="8"/>
  <c r="T41" i="8" s="1"/>
  <c r="M40" i="8"/>
  <c r="X41" i="8"/>
  <c r="Y42" i="8"/>
  <c r="Z42" i="8" s="1"/>
  <c r="N17" i="8"/>
  <c r="T17" i="8" s="1"/>
  <c r="M16" i="8"/>
  <c r="X68" i="8"/>
  <c r="Y69" i="8"/>
  <c r="Z70" i="8"/>
  <c r="Y18" i="8"/>
  <c r="Z18" i="8" s="1"/>
  <c r="X17" i="8"/>
  <c r="X17" i="7"/>
  <c r="Y18" i="7"/>
  <c r="Y40" i="7"/>
  <c r="X39" i="7"/>
  <c r="X68" i="7"/>
  <c r="Y69" i="7"/>
  <c r="N69" i="7"/>
  <c r="T69" i="7" s="1"/>
  <c r="M68" i="7"/>
  <c r="N18" i="7"/>
  <c r="T18" i="7" s="1"/>
  <c r="M17" i="7"/>
  <c r="N40" i="7"/>
  <c r="T40" i="7" s="1"/>
  <c r="M39" i="7"/>
  <c r="Z70" i="7"/>
  <c r="N69" i="6"/>
  <c r="T69" i="6" s="1"/>
  <c r="M68" i="6"/>
  <c r="N18" i="6"/>
  <c r="T18" i="6" s="1"/>
  <c r="M17" i="6"/>
  <c r="Y18" i="6"/>
  <c r="X17" i="6"/>
  <c r="X68" i="6"/>
  <c r="Y69" i="6"/>
  <c r="X41" i="5"/>
  <c r="Y42" i="5"/>
  <c r="Z42" i="5" s="1"/>
  <c r="Y17" i="5"/>
  <c r="X16" i="5"/>
  <c r="X68" i="5"/>
  <c r="Y69" i="5"/>
  <c r="Z69" i="5" s="1"/>
  <c r="N41" i="5"/>
  <c r="T41" i="5" s="1"/>
  <c r="M40" i="5"/>
  <c r="N68" i="5"/>
  <c r="T68" i="5" s="1"/>
  <c r="M67" i="5"/>
  <c r="N17" i="5"/>
  <c r="T17" i="5" s="1"/>
  <c r="M16" i="5"/>
  <c r="Y15" i="16" l="1"/>
  <c r="X14" i="16"/>
  <c r="N66" i="16"/>
  <c r="T66" i="16" s="1"/>
  <c r="M65" i="16"/>
  <c r="X39" i="16"/>
  <c r="Y40" i="16"/>
  <c r="N15" i="16"/>
  <c r="T15" i="16" s="1"/>
  <c r="Z15" i="16" s="1"/>
  <c r="M14" i="16"/>
  <c r="X66" i="16"/>
  <c r="Y67" i="16"/>
  <c r="Z67" i="16" s="1"/>
  <c r="N40" i="16"/>
  <c r="T40" i="16" s="1"/>
  <c r="Z40" i="16" s="1"/>
  <c r="M39" i="16"/>
  <c r="X66" i="15"/>
  <c r="Y67" i="15"/>
  <c r="X12" i="15"/>
  <c r="Y13" i="15"/>
  <c r="N66" i="15"/>
  <c r="T66" i="15" s="1"/>
  <c r="M65" i="15"/>
  <c r="Z67" i="15"/>
  <c r="N13" i="15"/>
  <c r="T13" i="15" s="1"/>
  <c r="Z13" i="15" s="1"/>
  <c r="M12" i="15"/>
  <c r="Z14" i="15"/>
  <c r="N40" i="15"/>
  <c r="T40" i="15" s="1"/>
  <c r="Z40" i="15" s="1"/>
  <c r="M39" i="15"/>
  <c r="X39" i="15"/>
  <c r="Y40" i="15"/>
  <c r="Z41" i="15"/>
  <c r="N65" i="14"/>
  <c r="T65" i="14" s="1"/>
  <c r="M64" i="14"/>
  <c r="Z43" i="14"/>
  <c r="N15" i="14"/>
  <c r="T15" i="14" s="1"/>
  <c r="M14" i="14"/>
  <c r="Y42" i="14"/>
  <c r="X41" i="14"/>
  <c r="Y16" i="14"/>
  <c r="Z16" i="14" s="1"/>
  <c r="X15" i="14"/>
  <c r="X65" i="14"/>
  <c r="Y66" i="14"/>
  <c r="Z66" i="14" s="1"/>
  <c r="N42" i="14"/>
  <c r="T42" i="14" s="1"/>
  <c r="M41" i="14"/>
  <c r="Z69" i="9"/>
  <c r="M67" i="9"/>
  <c r="N68" i="9"/>
  <c r="T68" i="9" s="1"/>
  <c r="X67" i="9"/>
  <c r="Y68" i="9"/>
  <c r="Z18" i="9"/>
  <c r="Z40" i="7"/>
  <c r="Z68" i="13"/>
  <c r="N67" i="13"/>
  <c r="T67" i="13" s="1"/>
  <c r="M66" i="13"/>
  <c r="Z17" i="5"/>
  <c r="X66" i="13"/>
  <c r="Y67" i="13"/>
  <c r="Z41" i="9"/>
  <c r="X41" i="12"/>
  <c r="Y42" i="12"/>
  <c r="Z43" i="12"/>
  <c r="N42" i="12"/>
  <c r="T42" i="12" s="1"/>
  <c r="M41" i="12"/>
  <c r="Z17" i="13"/>
  <c r="Z19" i="12"/>
  <c r="Z44" i="11"/>
  <c r="Z69" i="12"/>
  <c r="N18" i="12"/>
  <c r="T18" i="12" s="1"/>
  <c r="M17" i="12"/>
  <c r="Y18" i="12"/>
  <c r="X17" i="12"/>
  <c r="N43" i="11"/>
  <c r="T43" i="11" s="1"/>
  <c r="M42" i="11"/>
  <c r="Y43" i="11"/>
  <c r="X42" i="11"/>
  <c r="M41" i="6"/>
  <c r="N42" i="6"/>
  <c r="T42" i="6" s="1"/>
  <c r="X42" i="6"/>
  <c r="Y43" i="6"/>
  <c r="Z43" i="6" s="1"/>
  <c r="Y41" i="13"/>
  <c r="Z41" i="13" s="1"/>
  <c r="X40" i="13"/>
  <c r="Y16" i="13"/>
  <c r="X15" i="13"/>
  <c r="N40" i="13"/>
  <c r="T40" i="13" s="1"/>
  <c r="M39" i="13"/>
  <c r="N16" i="13"/>
  <c r="T16" i="13" s="1"/>
  <c r="M15" i="13"/>
  <c r="N68" i="12"/>
  <c r="T68" i="12" s="1"/>
  <c r="M67" i="12"/>
  <c r="X67" i="12"/>
  <c r="Y68" i="12"/>
  <c r="N15" i="11"/>
  <c r="T15" i="11" s="1"/>
  <c r="M14" i="11"/>
  <c r="Y16" i="11"/>
  <c r="Z16" i="11" s="1"/>
  <c r="X15" i="11"/>
  <c r="N68" i="11"/>
  <c r="T68" i="11" s="1"/>
  <c r="M67" i="11"/>
  <c r="Z69" i="11"/>
  <c r="X67" i="11"/>
  <c r="Y68" i="11"/>
  <c r="N66" i="10"/>
  <c r="T66" i="10" s="1"/>
  <c r="M65" i="10"/>
  <c r="Y42" i="10"/>
  <c r="Z42" i="10" s="1"/>
  <c r="X41" i="10"/>
  <c r="Z67" i="10"/>
  <c r="Y17" i="10"/>
  <c r="X16" i="10"/>
  <c r="N17" i="10"/>
  <c r="T17" i="10" s="1"/>
  <c r="M16" i="10"/>
  <c r="N41" i="10"/>
  <c r="T41" i="10" s="1"/>
  <c r="M40" i="10"/>
  <c r="Z18" i="10"/>
  <c r="X65" i="10"/>
  <c r="Y66" i="10"/>
  <c r="Y17" i="9"/>
  <c r="X16" i="9"/>
  <c r="Y40" i="9"/>
  <c r="X39" i="9"/>
  <c r="N17" i="9"/>
  <c r="T17" i="9" s="1"/>
  <c r="M16" i="9"/>
  <c r="N40" i="9"/>
  <c r="T40" i="9" s="1"/>
  <c r="M39" i="9"/>
  <c r="N40" i="8"/>
  <c r="T40" i="8" s="1"/>
  <c r="M39" i="8"/>
  <c r="X67" i="8"/>
  <c r="Y68" i="8"/>
  <c r="N68" i="8"/>
  <c r="T68" i="8" s="1"/>
  <c r="M67" i="8"/>
  <c r="Y17" i="8"/>
  <c r="Z17" i="8" s="1"/>
  <c r="X16" i="8"/>
  <c r="N16" i="8"/>
  <c r="T16" i="8" s="1"/>
  <c r="M15" i="8"/>
  <c r="X40" i="8"/>
  <c r="Y41" i="8"/>
  <c r="Z41" i="8" s="1"/>
  <c r="Z69" i="8"/>
  <c r="N39" i="7"/>
  <c r="T39" i="7" s="1"/>
  <c r="M38" i="7"/>
  <c r="N68" i="7"/>
  <c r="T68" i="7" s="1"/>
  <c r="M67" i="7"/>
  <c r="Y39" i="7"/>
  <c r="X38" i="7"/>
  <c r="Z69" i="7"/>
  <c r="N17" i="7"/>
  <c r="T17" i="7" s="1"/>
  <c r="M16" i="7"/>
  <c r="Z18" i="7"/>
  <c r="X67" i="7"/>
  <c r="Y68" i="7"/>
  <c r="Y17" i="7"/>
  <c r="X16" i="7"/>
  <c r="Y17" i="6"/>
  <c r="X16" i="6"/>
  <c r="N17" i="6"/>
  <c r="T17" i="6" s="1"/>
  <c r="M16" i="6"/>
  <c r="X67" i="6"/>
  <c r="Y68" i="6"/>
  <c r="Z18" i="6"/>
  <c r="N68" i="6"/>
  <c r="T68" i="6" s="1"/>
  <c r="M67" i="6"/>
  <c r="Z69" i="6"/>
  <c r="N67" i="5"/>
  <c r="T67" i="5" s="1"/>
  <c r="M66" i="5"/>
  <c r="X67" i="5"/>
  <c r="Y68" i="5"/>
  <c r="Z68" i="5" s="1"/>
  <c r="N16" i="5"/>
  <c r="T16" i="5" s="1"/>
  <c r="M15" i="5"/>
  <c r="N40" i="5"/>
  <c r="T40" i="5" s="1"/>
  <c r="M39" i="5"/>
  <c r="Y16" i="5"/>
  <c r="X15" i="5"/>
  <c r="Y41" i="5"/>
  <c r="Z41" i="5" s="1"/>
  <c r="X40" i="5"/>
  <c r="N14" i="16" l="1"/>
  <c r="T14" i="16" s="1"/>
  <c r="M13" i="16"/>
  <c r="Y39" i="16"/>
  <c r="X38" i="16"/>
  <c r="N65" i="16"/>
  <c r="T65" i="16" s="1"/>
  <c r="M64" i="16"/>
  <c r="X65" i="16"/>
  <c r="Y66" i="16"/>
  <c r="Z66" i="16"/>
  <c r="Y14" i="16"/>
  <c r="X13" i="16"/>
  <c r="N39" i="16"/>
  <c r="T39" i="16" s="1"/>
  <c r="Z39" i="16" s="1"/>
  <c r="M38" i="16"/>
  <c r="N39" i="15"/>
  <c r="T39" i="15" s="1"/>
  <c r="M38" i="15"/>
  <c r="N12" i="15"/>
  <c r="T12" i="15" s="1"/>
  <c r="M11" i="15"/>
  <c r="N65" i="15"/>
  <c r="T65" i="15" s="1"/>
  <c r="M64" i="15"/>
  <c r="Z66" i="15"/>
  <c r="Y12" i="15"/>
  <c r="X11" i="15"/>
  <c r="Y39" i="15"/>
  <c r="X38" i="15"/>
  <c r="X65" i="15"/>
  <c r="Y66" i="15"/>
  <c r="N41" i="14"/>
  <c r="T41" i="14" s="1"/>
  <c r="M40" i="14"/>
  <c r="X64" i="14"/>
  <c r="Y65" i="14"/>
  <c r="Z65" i="14" s="1"/>
  <c r="Y41" i="14"/>
  <c r="X40" i="14"/>
  <c r="Z42" i="14"/>
  <c r="N14" i="14"/>
  <c r="T14" i="14" s="1"/>
  <c r="M13" i="14"/>
  <c r="N64" i="14"/>
  <c r="T64" i="14" s="1"/>
  <c r="M63" i="14"/>
  <c r="Y15" i="14"/>
  <c r="Z15" i="14" s="1"/>
  <c r="X14" i="14"/>
  <c r="M66" i="9"/>
  <c r="N67" i="9"/>
  <c r="T67" i="9" s="1"/>
  <c r="Z68" i="9"/>
  <c r="X66" i="9"/>
  <c r="Y67" i="9"/>
  <c r="X65" i="13"/>
  <c r="Y66" i="13"/>
  <c r="N66" i="13"/>
  <c r="T66" i="13" s="1"/>
  <c r="M65" i="13"/>
  <c r="Z67" i="13"/>
  <c r="Z68" i="8"/>
  <c r="N41" i="12"/>
  <c r="T41" i="12" s="1"/>
  <c r="M40" i="12"/>
  <c r="X40" i="12"/>
  <c r="Y41" i="12"/>
  <c r="Z16" i="13"/>
  <c r="Z42" i="12"/>
  <c r="Z18" i="12"/>
  <c r="Z66" i="10"/>
  <c r="Z17" i="7"/>
  <c r="Y17" i="12"/>
  <c r="X16" i="12"/>
  <c r="N17" i="12"/>
  <c r="T17" i="12" s="1"/>
  <c r="M16" i="12"/>
  <c r="Y42" i="11"/>
  <c r="X41" i="11"/>
  <c r="N42" i="11"/>
  <c r="T42" i="11" s="1"/>
  <c r="M41" i="11"/>
  <c r="Z43" i="11"/>
  <c r="Z68" i="11"/>
  <c r="Z68" i="7"/>
  <c r="Z68" i="6"/>
  <c r="X41" i="6"/>
  <c r="Y42" i="6"/>
  <c r="Z42" i="6" s="1"/>
  <c r="M40" i="6"/>
  <c r="N41" i="6"/>
  <c r="T41" i="6" s="1"/>
  <c r="Y40" i="13"/>
  <c r="Z40" i="13" s="1"/>
  <c r="X39" i="13"/>
  <c r="N39" i="13"/>
  <c r="T39" i="13" s="1"/>
  <c r="M38" i="13"/>
  <c r="Y15" i="13"/>
  <c r="X14" i="13"/>
  <c r="N15" i="13"/>
  <c r="T15" i="13" s="1"/>
  <c r="M14" i="13"/>
  <c r="X66" i="12"/>
  <c r="Y67" i="12"/>
  <c r="N67" i="12"/>
  <c r="T67" i="12" s="1"/>
  <c r="M66" i="12"/>
  <c r="Z68" i="12"/>
  <c r="N14" i="11"/>
  <c r="T14" i="11" s="1"/>
  <c r="M13" i="11"/>
  <c r="Y15" i="11"/>
  <c r="Z15" i="11" s="1"/>
  <c r="X14" i="11"/>
  <c r="N67" i="11"/>
  <c r="T67" i="11" s="1"/>
  <c r="M66" i="11"/>
  <c r="X66" i="11"/>
  <c r="Y67" i="11"/>
  <c r="Z17" i="10"/>
  <c r="Y41" i="10"/>
  <c r="X40" i="10"/>
  <c r="X64" i="10"/>
  <c r="Y65" i="10"/>
  <c r="N40" i="10"/>
  <c r="T40" i="10" s="1"/>
  <c r="M39" i="10"/>
  <c r="Y16" i="10"/>
  <c r="X15" i="10"/>
  <c r="Z41" i="10"/>
  <c r="N65" i="10"/>
  <c r="T65" i="10" s="1"/>
  <c r="M64" i="10"/>
  <c r="N16" i="10"/>
  <c r="T16" i="10" s="1"/>
  <c r="M15" i="10"/>
  <c r="N39" i="9"/>
  <c r="T39" i="9" s="1"/>
  <c r="M38" i="9"/>
  <c r="Z40" i="9"/>
  <c r="Z17" i="9"/>
  <c r="N16" i="9"/>
  <c r="T16" i="9" s="1"/>
  <c r="M15" i="9"/>
  <c r="Y39" i="9"/>
  <c r="X38" i="9"/>
  <c r="Y16" i="9"/>
  <c r="X15" i="9"/>
  <c r="Y16" i="8"/>
  <c r="Z16" i="8" s="1"/>
  <c r="X15" i="8"/>
  <c r="N15" i="8"/>
  <c r="T15" i="8" s="1"/>
  <c r="M14" i="8"/>
  <c r="X66" i="8"/>
  <c r="Y67" i="8"/>
  <c r="N67" i="8"/>
  <c r="T67" i="8" s="1"/>
  <c r="M66" i="8"/>
  <c r="N39" i="8"/>
  <c r="T39" i="8" s="1"/>
  <c r="M38" i="8"/>
  <c r="X39" i="8"/>
  <c r="Y40" i="8"/>
  <c r="Z40" i="8" s="1"/>
  <c r="N67" i="7"/>
  <c r="T67" i="7" s="1"/>
  <c r="M66" i="7"/>
  <c r="X66" i="7"/>
  <c r="Y67" i="7"/>
  <c r="Y16" i="7"/>
  <c r="X15" i="7"/>
  <c r="Y38" i="7"/>
  <c r="X37" i="7"/>
  <c r="N38" i="7"/>
  <c r="T38" i="7" s="1"/>
  <c r="M37" i="7"/>
  <c r="N16" i="7"/>
  <c r="T16" i="7" s="1"/>
  <c r="M15" i="7"/>
  <c r="Z39" i="7"/>
  <c r="N16" i="6"/>
  <c r="T16" i="6" s="1"/>
  <c r="M15" i="6"/>
  <c r="N67" i="6"/>
  <c r="T67" i="6" s="1"/>
  <c r="M66" i="6"/>
  <c r="Z17" i="6"/>
  <c r="Y16" i="6"/>
  <c r="X15" i="6"/>
  <c r="X66" i="6"/>
  <c r="Y67" i="6"/>
  <c r="Y15" i="5"/>
  <c r="X14" i="5"/>
  <c r="X66" i="5"/>
  <c r="Y67" i="5"/>
  <c r="Z67" i="5" s="1"/>
  <c r="N15" i="5"/>
  <c r="T15" i="5" s="1"/>
  <c r="Z15" i="5" s="1"/>
  <c r="M14" i="5"/>
  <c r="Y40" i="5"/>
  <c r="Z40" i="5" s="1"/>
  <c r="X39" i="5"/>
  <c r="Z16" i="5"/>
  <c r="N66" i="5"/>
  <c r="T66" i="5" s="1"/>
  <c r="M65" i="5"/>
  <c r="N39" i="5"/>
  <c r="T39" i="5" s="1"/>
  <c r="M38" i="5"/>
  <c r="X64" i="16" l="1"/>
  <c r="Y65" i="16"/>
  <c r="N64" i="16"/>
  <c r="T64" i="16" s="1"/>
  <c r="M63" i="16"/>
  <c r="Z65" i="16"/>
  <c r="X12" i="16"/>
  <c r="Y13" i="16"/>
  <c r="Y38" i="16"/>
  <c r="X37" i="16"/>
  <c r="N13" i="16"/>
  <c r="T13" i="16" s="1"/>
  <c r="M12" i="16"/>
  <c r="N38" i="16"/>
  <c r="T38" i="16" s="1"/>
  <c r="Z38" i="16" s="1"/>
  <c r="M37" i="16"/>
  <c r="Z14" i="16"/>
  <c r="X64" i="15"/>
  <c r="Y65" i="15"/>
  <c r="Y11" i="15"/>
  <c r="X10" i="15"/>
  <c r="Y38" i="15"/>
  <c r="X37" i="15"/>
  <c r="N64" i="15"/>
  <c r="T64" i="15" s="1"/>
  <c r="M63" i="15"/>
  <c r="Z65" i="15"/>
  <c r="N11" i="15"/>
  <c r="T11" i="15" s="1"/>
  <c r="Z11" i="15" s="1"/>
  <c r="M10" i="15"/>
  <c r="Z12" i="15"/>
  <c r="N38" i="15"/>
  <c r="T38" i="15" s="1"/>
  <c r="M37" i="15"/>
  <c r="Z39" i="15"/>
  <c r="X63" i="14"/>
  <c r="Y64" i="14"/>
  <c r="Z64" i="14" s="1"/>
  <c r="N63" i="14"/>
  <c r="T63" i="14" s="1"/>
  <c r="M62" i="14"/>
  <c r="Y40" i="14"/>
  <c r="X39" i="14"/>
  <c r="N40" i="14"/>
  <c r="T40" i="14" s="1"/>
  <c r="M39" i="14"/>
  <c r="Y14" i="14"/>
  <c r="Z14" i="14" s="1"/>
  <c r="X13" i="14"/>
  <c r="N13" i="14"/>
  <c r="T13" i="14" s="1"/>
  <c r="M12" i="14"/>
  <c r="Z41" i="14"/>
  <c r="Z67" i="9"/>
  <c r="N66" i="9"/>
  <c r="T66" i="9" s="1"/>
  <c r="M65" i="9"/>
  <c r="X65" i="9"/>
  <c r="Y66" i="9"/>
  <c r="Z41" i="12"/>
  <c r="Z66" i="13"/>
  <c r="M64" i="13"/>
  <c r="N65" i="13"/>
  <c r="T65" i="13" s="1"/>
  <c r="Y65" i="13"/>
  <c r="X64" i="13"/>
  <c r="Y40" i="12"/>
  <c r="X39" i="12"/>
  <c r="M39" i="12"/>
  <c r="N40" i="12"/>
  <c r="T40" i="12" s="1"/>
  <c r="Z67" i="12"/>
  <c r="Z42" i="11"/>
  <c r="Z16" i="9"/>
  <c r="Z67" i="8"/>
  <c r="Z16" i="6"/>
  <c r="N16" i="12"/>
  <c r="T16" i="12" s="1"/>
  <c r="M15" i="12"/>
  <c r="Y16" i="12"/>
  <c r="X15" i="12"/>
  <c r="Z17" i="12"/>
  <c r="N41" i="11"/>
  <c r="T41" i="11" s="1"/>
  <c r="M40" i="11"/>
  <c r="Y41" i="11"/>
  <c r="X40" i="11"/>
  <c r="Z65" i="10"/>
  <c r="Z38" i="7"/>
  <c r="Z67" i="7"/>
  <c r="N40" i="6"/>
  <c r="T40" i="6" s="1"/>
  <c r="M39" i="6"/>
  <c r="X40" i="6"/>
  <c r="Y41" i="6"/>
  <c r="Z41" i="6" s="1"/>
  <c r="N14" i="13"/>
  <c r="T14" i="13" s="1"/>
  <c r="M13" i="13"/>
  <c r="N38" i="13"/>
  <c r="T38" i="13" s="1"/>
  <c r="M37" i="13"/>
  <c r="Z15" i="13"/>
  <c r="Y39" i="13"/>
  <c r="Z39" i="13" s="1"/>
  <c r="X38" i="13"/>
  <c r="X13" i="13"/>
  <c r="Y14" i="13"/>
  <c r="N66" i="12"/>
  <c r="T66" i="12" s="1"/>
  <c r="M65" i="12"/>
  <c r="X65" i="12"/>
  <c r="Y66" i="12"/>
  <c r="Z67" i="11"/>
  <c r="Y14" i="11"/>
  <c r="Z14" i="11" s="1"/>
  <c r="X13" i="11"/>
  <c r="X65" i="11"/>
  <c r="Y66" i="11"/>
  <c r="N13" i="11"/>
  <c r="T13" i="11" s="1"/>
  <c r="M12" i="11"/>
  <c r="N66" i="11"/>
  <c r="T66" i="11" s="1"/>
  <c r="M65" i="11"/>
  <c r="N64" i="10"/>
  <c r="T64" i="10" s="1"/>
  <c r="M63" i="10"/>
  <c r="X63" i="10"/>
  <c r="Y64" i="10"/>
  <c r="N39" i="10"/>
  <c r="T39" i="10" s="1"/>
  <c r="M38" i="10"/>
  <c r="Y40" i="10"/>
  <c r="X39" i="10"/>
  <c r="N15" i="10"/>
  <c r="T15" i="10" s="1"/>
  <c r="M14" i="10"/>
  <c r="Z40" i="10"/>
  <c r="Z16" i="10"/>
  <c r="Y15" i="10"/>
  <c r="X14" i="10"/>
  <c r="Y15" i="9"/>
  <c r="X14" i="9"/>
  <c r="N15" i="9"/>
  <c r="T15" i="9" s="1"/>
  <c r="M14" i="9"/>
  <c r="N38" i="9"/>
  <c r="T38" i="9" s="1"/>
  <c r="M37" i="9"/>
  <c r="Y38" i="9"/>
  <c r="X37" i="9"/>
  <c r="Z39" i="9"/>
  <c r="X38" i="8"/>
  <c r="Y39" i="8"/>
  <c r="Z39" i="8" s="1"/>
  <c r="N14" i="8"/>
  <c r="T14" i="8" s="1"/>
  <c r="M13" i="8"/>
  <c r="N38" i="8"/>
  <c r="T38" i="8" s="1"/>
  <c r="M37" i="8"/>
  <c r="Y15" i="8"/>
  <c r="Z15" i="8" s="1"/>
  <c r="X14" i="8"/>
  <c r="N66" i="8"/>
  <c r="T66" i="8" s="1"/>
  <c r="M65" i="8"/>
  <c r="X65" i="8"/>
  <c r="Y66" i="8"/>
  <c r="Y37" i="7"/>
  <c r="X36" i="7"/>
  <c r="Z16" i="7"/>
  <c r="X65" i="7"/>
  <c r="Y66" i="7"/>
  <c r="N15" i="7"/>
  <c r="T15" i="7" s="1"/>
  <c r="M14" i="7"/>
  <c r="N37" i="7"/>
  <c r="T37" i="7" s="1"/>
  <c r="M36" i="7"/>
  <c r="X14" i="7"/>
  <c r="Y15" i="7"/>
  <c r="N66" i="7"/>
  <c r="T66" i="7" s="1"/>
  <c r="M65" i="7"/>
  <c r="Y15" i="6"/>
  <c r="X14" i="6"/>
  <c r="Z67" i="6"/>
  <c r="N15" i="6"/>
  <c r="T15" i="6" s="1"/>
  <c r="M14" i="6"/>
  <c r="X65" i="6"/>
  <c r="Y66" i="6"/>
  <c r="N66" i="6"/>
  <c r="T66" i="6" s="1"/>
  <c r="M65" i="6"/>
  <c r="N14" i="5"/>
  <c r="T14" i="5" s="1"/>
  <c r="M13" i="5"/>
  <c r="N65" i="5"/>
  <c r="T65" i="5" s="1"/>
  <c r="M64" i="5"/>
  <c r="X65" i="5"/>
  <c r="Y66" i="5"/>
  <c r="Z66" i="5" s="1"/>
  <c r="N38" i="5"/>
  <c r="T38" i="5" s="1"/>
  <c r="M37" i="5"/>
  <c r="Y14" i="5"/>
  <c r="X13" i="5"/>
  <c r="X38" i="5"/>
  <c r="Y39" i="5"/>
  <c r="Z39" i="5" s="1"/>
  <c r="N12" i="16" l="1"/>
  <c r="T12" i="16" s="1"/>
  <c r="M11" i="16"/>
  <c r="Z13" i="16"/>
  <c r="Y12" i="16"/>
  <c r="X11" i="16"/>
  <c r="N63" i="16"/>
  <c r="T63" i="16" s="1"/>
  <c r="M62" i="16"/>
  <c r="X36" i="16"/>
  <c r="Y37" i="16"/>
  <c r="Z64" i="16"/>
  <c r="N37" i="16"/>
  <c r="T37" i="16" s="1"/>
  <c r="M36" i="16"/>
  <c r="X63" i="16"/>
  <c r="Y64" i="16"/>
  <c r="N10" i="15"/>
  <c r="T10" i="15" s="1"/>
  <c r="M9" i="15"/>
  <c r="N63" i="15"/>
  <c r="T63" i="15" s="1"/>
  <c r="M62" i="15"/>
  <c r="X36" i="15"/>
  <c r="Y37" i="15"/>
  <c r="X9" i="15"/>
  <c r="Y10" i="15"/>
  <c r="N37" i="15"/>
  <c r="T37" i="15" s="1"/>
  <c r="Z37" i="15" s="1"/>
  <c r="M36" i="15"/>
  <c r="Z38" i="15"/>
  <c r="X63" i="15"/>
  <c r="Y64" i="15"/>
  <c r="Z64" i="15" s="1"/>
  <c r="Y13" i="14"/>
  <c r="X12" i="14"/>
  <c r="Y39" i="14"/>
  <c r="X38" i="14"/>
  <c r="N12" i="14"/>
  <c r="T12" i="14" s="1"/>
  <c r="M11" i="14"/>
  <c r="N39" i="14"/>
  <c r="T39" i="14" s="1"/>
  <c r="M38" i="14"/>
  <c r="Z13" i="14"/>
  <c r="Z40" i="14"/>
  <c r="N62" i="14"/>
  <c r="T62" i="14" s="1"/>
  <c r="M61" i="14"/>
  <c r="X62" i="14"/>
  <c r="Y63" i="14"/>
  <c r="Z63" i="14" s="1"/>
  <c r="N65" i="9"/>
  <c r="T65" i="9" s="1"/>
  <c r="M64" i="9"/>
  <c r="Z66" i="9"/>
  <c r="X64" i="9"/>
  <c r="Y65" i="9"/>
  <c r="Z65" i="9" s="1"/>
  <c r="Z40" i="12"/>
  <c r="Z15" i="9"/>
  <c r="X63" i="13"/>
  <c r="Y64" i="13"/>
  <c r="Z65" i="13"/>
  <c r="N64" i="13"/>
  <c r="T64" i="13" s="1"/>
  <c r="M63" i="13"/>
  <c r="M38" i="12"/>
  <c r="N39" i="12"/>
  <c r="T39" i="12" s="1"/>
  <c r="X38" i="12"/>
  <c r="Y39" i="12"/>
  <c r="Z41" i="11"/>
  <c r="Z66" i="12"/>
  <c r="X14" i="12"/>
  <c r="Y15" i="12"/>
  <c r="Z16" i="12"/>
  <c r="N15" i="12"/>
  <c r="T15" i="12" s="1"/>
  <c r="M14" i="12"/>
  <c r="Y40" i="11"/>
  <c r="X39" i="11"/>
  <c r="N40" i="11"/>
  <c r="T40" i="11" s="1"/>
  <c r="M39" i="11"/>
  <c r="Z66" i="8"/>
  <c r="Z66" i="7"/>
  <c r="Z37" i="7"/>
  <c r="Z66" i="6"/>
  <c r="Y40" i="6"/>
  <c r="Z40" i="6" s="1"/>
  <c r="X39" i="6"/>
  <c r="N39" i="6"/>
  <c r="T39" i="6" s="1"/>
  <c r="M38" i="6"/>
  <c r="Z15" i="6"/>
  <c r="N13" i="13"/>
  <c r="T13" i="13" s="1"/>
  <c r="M12" i="13"/>
  <c r="Z14" i="13"/>
  <c r="Y13" i="13"/>
  <c r="X12" i="13"/>
  <c r="N37" i="13"/>
  <c r="T37" i="13" s="1"/>
  <c r="M36" i="13"/>
  <c r="Y38" i="13"/>
  <c r="Z38" i="13" s="1"/>
  <c r="X37" i="13"/>
  <c r="X64" i="12"/>
  <c r="Y65" i="12"/>
  <c r="N65" i="12"/>
  <c r="T65" i="12" s="1"/>
  <c r="M64" i="12"/>
  <c r="X64" i="11"/>
  <c r="Y65" i="11"/>
  <c r="N65" i="11"/>
  <c r="T65" i="11" s="1"/>
  <c r="M64" i="11"/>
  <c r="N12" i="11"/>
  <c r="T12" i="11" s="1"/>
  <c r="M11" i="11"/>
  <c r="Y13" i="11"/>
  <c r="Z13" i="11" s="1"/>
  <c r="X12" i="11"/>
  <c r="Z66" i="11"/>
  <c r="Y39" i="10"/>
  <c r="Z39" i="10" s="1"/>
  <c r="X38" i="10"/>
  <c r="X62" i="10"/>
  <c r="Y63" i="10"/>
  <c r="Y14" i="10"/>
  <c r="X13" i="10"/>
  <c r="N14" i="10"/>
  <c r="T14" i="10" s="1"/>
  <c r="M13" i="10"/>
  <c r="N38" i="10"/>
  <c r="T38" i="10" s="1"/>
  <c r="M37" i="10"/>
  <c r="N63" i="10"/>
  <c r="T63" i="10" s="1"/>
  <c r="M62" i="10"/>
  <c r="Z15" i="10"/>
  <c r="Z64" i="10"/>
  <c r="Y14" i="9"/>
  <c r="X13" i="9"/>
  <c r="N37" i="9"/>
  <c r="T37" i="9" s="1"/>
  <c r="M36" i="9"/>
  <c r="Z38" i="9"/>
  <c r="N14" i="9"/>
  <c r="T14" i="9" s="1"/>
  <c r="M13" i="9"/>
  <c r="Y37" i="9"/>
  <c r="X36" i="9"/>
  <c r="N13" i="8"/>
  <c r="T13" i="8" s="1"/>
  <c r="M12" i="8"/>
  <c r="Y14" i="8"/>
  <c r="Z14" i="8" s="1"/>
  <c r="X13" i="8"/>
  <c r="N37" i="8"/>
  <c r="T37" i="8" s="1"/>
  <c r="M36" i="8"/>
  <c r="N65" i="8"/>
  <c r="T65" i="8" s="1"/>
  <c r="M64" i="8"/>
  <c r="X64" i="8"/>
  <c r="Y65" i="8"/>
  <c r="X37" i="8"/>
  <c r="Y38" i="8"/>
  <c r="Z38" i="8" s="1"/>
  <c r="X64" i="7"/>
  <c r="Y65" i="7"/>
  <c r="N14" i="7"/>
  <c r="T14" i="7" s="1"/>
  <c r="M13" i="7"/>
  <c r="X13" i="7"/>
  <c r="Y14" i="7"/>
  <c r="Z15" i="7"/>
  <c r="X35" i="7"/>
  <c r="Y36" i="7"/>
  <c r="N65" i="7"/>
  <c r="T65" i="7" s="1"/>
  <c r="M64" i="7"/>
  <c r="N36" i="7"/>
  <c r="T36" i="7" s="1"/>
  <c r="M35" i="7"/>
  <c r="N14" i="6"/>
  <c r="T14" i="6" s="1"/>
  <c r="M13" i="6"/>
  <c r="N65" i="6"/>
  <c r="T65" i="6" s="1"/>
  <c r="M64" i="6"/>
  <c r="Y14" i="6"/>
  <c r="X13" i="6"/>
  <c r="X64" i="6"/>
  <c r="Y65" i="6"/>
  <c r="N37" i="5"/>
  <c r="T37" i="5" s="1"/>
  <c r="M36" i="5"/>
  <c r="N64" i="5"/>
  <c r="T64" i="5" s="1"/>
  <c r="M63" i="5"/>
  <c r="N13" i="5"/>
  <c r="T13" i="5" s="1"/>
  <c r="M12" i="5"/>
  <c r="Y13" i="5"/>
  <c r="X12" i="5"/>
  <c r="X37" i="5"/>
  <c r="Y38" i="5"/>
  <c r="Z38" i="5" s="1"/>
  <c r="X64" i="5"/>
  <c r="Y65" i="5"/>
  <c r="Z65" i="5" s="1"/>
  <c r="Z14" i="5"/>
  <c r="N36" i="16" l="1"/>
  <c r="T36" i="16" s="1"/>
  <c r="M35" i="16"/>
  <c r="Z37" i="16"/>
  <c r="N62" i="16"/>
  <c r="T62" i="16" s="1"/>
  <c r="M61" i="16"/>
  <c r="Z63" i="16"/>
  <c r="Y11" i="16"/>
  <c r="X10" i="16"/>
  <c r="Y36" i="16"/>
  <c r="X35" i="16"/>
  <c r="N11" i="16"/>
  <c r="T11" i="16" s="1"/>
  <c r="Z11" i="16" s="1"/>
  <c r="M10" i="16"/>
  <c r="X62" i="16"/>
  <c r="Y63" i="16"/>
  <c r="Z12" i="16"/>
  <c r="N36" i="15"/>
  <c r="T36" i="15" s="1"/>
  <c r="M35" i="15"/>
  <c r="Y9" i="15"/>
  <c r="X8" i="15"/>
  <c r="Y36" i="15"/>
  <c r="X35" i="15"/>
  <c r="N62" i="15"/>
  <c r="T62" i="15" s="1"/>
  <c r="M61" i="15"/>
  <c r="Z63" i="15"/>
  <c r="N9" i="15"/>
  <c r="T9" i="15" s="1"/>
  <c r="M8" i="15"/>
  <c r="X62" i="15"/>
  <c r="Y63" i="15"/>
  <c r="Z10" i="15"/>
  <c r="Z39" i="14"/>
  <c r="Y38" i="14"/>
  <c r="X37" i="14"/>
  <c r="N11" i="14"/>
  <c r="T11" i="14" s="1"/>
  <c r="M10" i="14"/>
  <c r="X61" i="14"/>
  <c r="Y62" i="14"/>
  <c r="Z62" i="14" s="1"/>
  <c r="Y12" i="14"/>
  <c r="Z12" i="14" s="1"/>
  <c r="X11" i="14"/>
  <c r="N61" i="14"/>
  <c r="T61" i="14" s="1"/>
  <c r="M60" i="14"/>
  <c r="N38" i="14"/>
  <c r="T38" i="14" s="1"/>
  <c r="M37" i="14"/>
  <c r="N64" i="9"/>
  <c r="T64" i="9" s="1"/>
  <c r="M63" i="9"/>
  <c r="Y64" i="9"/>
  <c r="X63" i="9"/>
  <c r="Z64" i="13"/>
  <c r="Z15" i="12"/>
  <c r="Z39" i="12"/>
  <c r="Z65" i="7"/>
  <c r="N63" i="13"/>
  <c r="T63" i="13" s="1"/>
  <c r="M62" i="13"/>
  <c r="X62" i="13"/>
  <c r="Y63" i="13"/>
  <c r="Z13" i="5"/>
  <c r="X37" i="12"/>
  <c r="Y38" i="12"/>
  <c r="Z36" i="7"/>
  <c r="N38" i="12"/>
  <c r="T38" i="12" s="1"/>
  <c r="M37" i="12"/>
  <c r="Z40" i="11"/>
  <c r="Z14" i="10"/>
  <c r="N14" i="12"/>
  <c r="T14" i="12" s="1"/>
  <c r="M13" i="12"/>
  <c r="Y14" i="12"/>
  <c r="X13" i="12"/>
  <c r="Y39" i="11"/>
  <c r="X38" i="11"/>
  <c r="N39" i="11"/>
  <c r="T39" i="11" s="1"/>
  <c r="M38" i="11"/>
  <c r="Z65" i="11"/>
  <c r="Z63" i="10"/>
  <c r="Z14" i="9"/>
  <c r="M37" i="6"/>
  <c r="N38" i="6"/>
  <c r="T38" i="6" s="1"/>
  <c r="X38" i="6"/>
  <c r="Y39" i="6"/>
  <c r="Z39" i="6" s="1"/>
  <c r="N12" i="13"/>
  <c r="T12" i="13" s="1"/>
  <c r="M11" i="13"/>
  <c r="Y12" i="13"/>
  <c r="X11" i="13"/>
  <c r="Z13" i="13"/>
  <c r="Y37" i="13"/>
  <c r="Z37" i="13" s="1"/>
  <c r="X36" i="13"/>
  <c r="N36" i="13"/>
  <c r="T36" i="13" s="1"/>
  <c r="M35" i="13"/>
  <c r="N64" i="12"/>
  <c r="T64" i="12" s="1"/>
  <c r="M63" i="12"/>
  <c r="Z65" i="12"/>
  <c r="X63" i="12"/>
  <c r="Y64" i="12"/>
  <c r="N11" i="11"/>
  <c r="T11" i="11" s="1"/>
  <c r="M10" i="11"/>
  <c r="X63" i="11"/>
  <c r="Y64" i="11"/>
  <c r="Y12" i="11"/>
  <c r="Z12" i="11" s="1"/>
  <c r="X11" i="11"/>
  <c r="N64" i="11"/>
  <c r="T64" i="11" s="1"/>
  <c r="M63" i="11"/>
  <c r="N62" i="10"/>
  <c r="T62" i="10" s="1"/>
  <c r="M61" i="10"/>
  <c r="N13" i="10"/>
  <c r="T13" i="10" s="1"/>
  <c r="M12" i="10"/>
  <c r="X61" i="10"/>
  <c r="Y62" i="10"/>
  <c r="N37" i="10"/>
  <c r="T37" i="10" s="1"/>
  <c r="M36" i="10"/>
  <c r="Y13" i="10"/>
  <c r="X12" i="10"/>
  <c r="Y38" i="10"/>
  <c r="Z38" i="10" s="1"/>
  <c r="X37" i="10"/>
  <c r="N36" i="9"/>
  <c r="T36" i="9" s="1"/>
  <c r="M35" i="9"/>
  <c r="Z37" i="9"/>
  <c r="Y13" i="9"/>
  <c r="X12" i="9"/>
  <c r="Y36" i="9"/>
  <c r="X35" i="9"/>
  <c r="N13" i="9"/>
  <c r="T13" i="9" s="1"/>
  <c r="M12" i="9"/>
  <c r="Z65" i="8"/>
  <c r="N36" i="8"/>
  <c r="T36" i="8" s="1"/>
  <c r="M35" i="8"/>
  <c r="X63" i="8"/>
  <c r="Y64" i="8"/>
  <c r="N12" i="8"/>
  <c r="T12" i="8" s="1"/>
  <c r="M11" i="8"/>
  <c r="X36" i="8"/>
  <c r="Y37" i="8"/>
  <c r="Z37" i="8" s="1"/>
  <c r="N64" i="8"/>
  <c r="T64" i="8" s="1"/>
  <c r="M63" i="8"/>
  <c r="Y13" i="8"/>
  <c r="Z13" i="8" s="1"/>
  <c r="X12" i="8"/>
  <c r="Y35" i="7"/>
  <c r="X34" i="7"/>
  <c r="N13" i="7"/>
  <c r="T13" i="7" s="1"/>
  <c r="M12" i="7"/>
  <c r="N64" i="7"/>
  <c r="T64" i="7" s="1"/>
  <c r="M63" i="7"/>
  <c r="Z14" i="7"/>
  <c r="N35" i="7"/>
  <c r="T35" i="7" s="1"/>
  <c r="M34" i="7"/>
  <c r="Y13" i="7"/>
  <c r="X12" i="7"/>
  <c r="X63" i="7"/>
  <c r="Y64" i="7"/>
  <c r="Y13" i="6"/>
  <c r="X12" i="6"/>
  <c r="X63" i="6"/>
  <c r="Y64" i="6"/>
  <c r="N64" i="6"/>
  <c r="T64" i="6" s="1"/>
  <c r="M63" i="6"/>
  <c r="N13" i="6"/>
  <c r="T13" i="6" s="1"/>
  <c r="M12" i="6"/>
  <c r="Z65" i="6"/>
  <c r="Z14" i="6"/>
  <c r="N12" i="5"/>
  <c r="T12" i="5" s="1"/>
  <c r="M11" i="5"/>
  <c r="N63" i="5"/>
  <c r="T63" i="5" s="1"/>
  <c r="M62" i="5"/>
  <c r="Y37" i="5"/>
  <c r="Z37" i="5" s="1"/>
  <c r="X36" i="5"/>
  <c r="Y12" i="5"/>
  <c r="X11" i="5"/>
  <c r="N36" i="5"/>
  <c r="T36" i="5" s="1"/>
  <c r="M35" i="5"/>
  <c r="X63" i="5"/>
  <c r="Y64" i="5"/>
  <c r="Z64" i="5" s="1"/>
  <c r="Z9" i="15" l="1"/>
  <c r="Y35" i="16"/>
  <c r="X34" i="16"/>
  <c r="N61" i="16"/>
  <c r="T61" i="16" s="1"/>
  <c r="M60" i="16"/>
  <c r="N10" i="16"/>
  <c r="T10" i="16" s="1"/>
  <c r="M9" i="16"/>
  <c r="Z62" i="16"/>
  <c r="X9" i="16"/>
  <c r="Y10" i="16"/>
  <c r="N35" i="16"/>
  <c r="T35" i="16" s="1"/>
  <c r="Z35" i="16" s="1"/>
  <c r="M34" i="16"/>
  <c r="X61" i="16"/>
  <c r="Y62" i="16"/>
  <c r="Z36" i="16"/>
  <c r="X61" i="15"/>
  <c r="Y62" i="15"/>
  <c r="N61" i="15"/>
  <c r="T61" i="15" s="1"/>
  <c r="M60" i="15"/>
  <c r="Z62" i="15"/>
  <c r="Y35" i="15"/>
  <c r="X34" i="15"/>
  <c r="Y8" i="15"/>
  <c r="X7" i="15"/>
  <c r="N35" i="15"/>
  <c r="T35" i="15" s="1"/>
  <c r="M34" i="15"/>
  <c r="N8" i="15"/>
  <c r="T8" i="15" s="1"/>
  <c r="M7" i="15"/>
  <c r="Z36" i="15"/>
  <c r="Y37" i="14"/>
  <c r="X36" i="14"/>
  <c r="N60" i="14"/>
  <c r="T60" i="14" s="1"/>
  <c r="M59" i="14"/>
  <c r="Y11" i="14"/>
  <c r="Z11" i="14" s="1"/>
  <c r="X10" i="14"/>
  <c r="N37" i="14"/>
  <c r="T37" i="14" s="1"/>
  <c r="M36" i="14"/>
  <c r="X60" i="14"/>
  <c r="Y61" i="14"/>
  <c r="Z61" i="14" s="1"/>
  <c r="Z38" i="14"/>
  <c r="N10" i="14"/>
  <c r="T10" i="14" s="1"/>
  <c r="M9" i="14"/>
  <c r="Z64" i="9"/>
  <c r="N63" i="9"/>
  <c r="T63" i="9" s="1"/>
  <c r="M62" i="9"/>
  <c r="Y63" i="9"/>
  <c r="X62" i="9"/>
  <c r="Z38" i="12"/>
  <c r="X61" i="13"/>
  <c r="Y62" i="13"/>
  <c r="Z64" i="6"/>
  <c r="N62" i="13"/>
  <c r="T62" i="13" s="1"/>
  <c r="M61" i="13"/>
  <c r="Z63" i="13"/>
  <c r="N37" i="12"/>
  <c r="T37" i="12" s="1"/>
  <c r="M36" i="12"/>
  <c r="X36" i="12"/>
  <c r="Y37" i="12"/>
  <c r="Z13" i="6"/>
  <c r="Z13" i="10"/>
  <c r="Z64" i="12"/>
  <c r="Y13" i="12"/>
  <c r="X12" i="12"/>
  <c r="Z14" i="12"/>
  <c r="M12" i="12"/>
  <c r="N13" i="12"/>
  <c r="T13" i="12" s="1"/>
  <c r="Z64" i="11"/>
  <c r="X37" i="11"/>
  <c r="Y38" i="11"/>
  <c r="N38" i="11"/>
  <c r="T38" i="11" s="1"/>
  <c r="M37" i="11"/>
  <c r="Z39" i="11"/>
  <c r="Z64" i="8"/>
  <c r="Z35" i="7"/>
  <c r="X37" i="6"/>
  <c r="Y38" i="6"/>
  <c r="Z38" i="6" s="1"/>
  <c r="M36" i="6"/>
  <c r="N37" i="6"/>
  <c r="T37" i="6" s="1"/>
  <c r="Y11" i="13"/>
  <c r="X10" i="13"/>
  <c r="N11" i="13"/>
  <c r="T11" i="13" s="1"/>
  <c r="M10" i="13"/>
  <c r="N35" i="13"/>
  <c r="T35" i="13" s="1"/>
  <c r="M34" i="13"/>
  <c r="Y36" i="13"/>
  <c r="Z36" i="13" s="1"/>
  <c r="X35" i="13"/>
  <c r="Z12" i="13"/>
  <c r="X62" i="12"/>
  <c r="Y63" i="12"/>
  <c r="N63" i="12"/>
  <c r="T63" i="12" s="1"/>
  <c r="M62" i="12"/>
  <c r="Y11" i="11"/>
  <c r="Z11" i="11" s="1"/>
  <c r="X10" i="11"/>
  <c r="X62" i="11"/>
  <c r="Y63" i="11"/>
  <c r="N10" i="11"/>
  <c r="T10" i="11" s="1"/>
  <c r="M9" i="11"/>
  <c r="N63" i="11"/>
  <c r="T63" i="11" s="1"/>
  <c r="M62" i="11"/>
  <c r="Y37" i="10"/>
  <c r="Z37" i="10" s="1"/>
  <c r="X36" i="10"/>
  <c r="N61" i="10"/>
  <c r="T61" i="10" s="1"/>
  <c r="M60" i="10"/>
  <c r="N36" i="10"/>
  <c r="T36" i="10" s="1"/>
  <c r="M35" i="10"/>
  <c r="N12" i="10"/>
  <c r="T12" i="10" s="1"/>
  <c r="M11" i="10"/>
  <c r="Y12" i="10"/>
  <c r="X11" i="10"/>
  <c r="X60" i="10"/>
  <c r="Y61" i="10"/>
  <c r="Z62" i="10"/>
  <c r="N12" i="9"/>
  <c r="T12" i="9" s="1"/>
  <c r="M11" i="9"/>
  <c r="Y35" i="9"/>
  <c r="X34" i="9"/>
  <c r="Z13" i="9"/>
  <c r="Y12" i="9"/>
  <c r="X11" i="9"/>
  <c r="N35" i="9"/>
  <c r="T35" i="9" s="1"/>
  <c r="M34" i="9"/>
  <c r="Z36" i="9"/>
  <c r="Y12" i="8"/>
  <c r="X11" i="8"/>
  <c r="N63" i="8"/>
  <c r="T63" i="8" s="1"/>
  <c r="M62" i="8"/>
  <c r="N11" i="8"/>
  <c r="T11" i="8" s="1"/>
  <c r="M10" i="8"/>
  <c r="X62" i="8"/>
  <c r="Y63" i="8"/>
  <c r="Z12" i="8"/>
  <c r="N35" i="8"/>
  <c r="T35" i="8" s="1"/>
  <c r="M34" i="8"/>
  <c r="X35" i="8"/>
  <c r="Y36" i="8"/>
  <c r="Z36" i="8" s="1"/>
  <c r="X62" i="7"/>
  <c r="Y63" i="7"/>
  <c r="N12" i="7"/>
  <c r="T12" i="7" s="1"/>
  <c r="M11" i="7"/>
  <c r="Y12" i="7"/>
  <c r="X11" i="7"/>
  <c r="Z13" i="7"/>
  <c r="N63" i="7"/>
  <c r="T63" i="7" s="1"/>
  <c r="M62" i="7"/>
  <c r="Y34" i="7"/>
  <c r="X33" i="7"/>
  <c r="N34" i="7"/>
  <c r="T34" i="7" s="1"/>
  <c r="M33" i="7"/>
  <c r="Z64" i="7"/>
  <c r="N63" i="6"/>
  <c r="T63" i="6" s="1"/>
  <c r="M62" i="6"/>
  <c r="N12" i="6"/>
  <c r="T12" i="6" s="1"/>
  <c r="M11" i="6"/>
  <c r="Y12" i="6"/>
  <c r="X11" i="6"/>
  <c r="X62" i="6"/>
  <c r="Y63" i="6"/>
  <c r="X62" i="5"/>
  <c r="Y63" i="5"/>
  <c r="Z63" i="5" s="1"/>
  <c r="N62" i="5"/>
  <c r="T62" i="5" s="1"/>
  <c r="M61" i="5"/>
  <c r="N35" i="5"/>
  <c r="T35" i="5" s="1"/>
  <c r="M34" i="5"/>
  <c r="Y36" i="5"/>
  <c r="Z36" i="5" s="1"/>
  <c r="X35" i="5"/>
  <c r="N11" i="5"/>
  <c r="T11" i="5" s="1"/>
  <c r="M10" i="5"/>
  <c r="Y11" i="5"/>
  <c r="X10" i="5"/>
  <c r="Z12" i="5"/>
  <c r="Z35" i="15" l="1"/>
  <c r="Z8" i="15"/>
  <c r="X60" i="16"/>
  <c r="Y61" i="16"/>
  <c r="N34" i="16"/>
  <c r="T34" i="16" s="1"/>
  <c r="M33" i="16"/>
  <c r="N9" i="16"/>
  <c r="T9" i="16" s="1"/>
  <c r="M8" i="16"/>
  <c r="Z10" i="16"/>
  <c r="N60" i="16"/>
  <c r="T60" i="16" s="1"/>
  <c r="M59" i="16"/>
  <c r="Z61" i="16"/>
  <c r="Y9" i="16"/>
  <c r="X8" i="16"/>
  <c r="X33" i="16"/>
  <c r="Y34" i="16"/>
  <c r="X6" i="15"/>
  <c r="Y7" i="15"/>
  <c r="X33" i="15"/>
  <c r="Y34" i="15"/>
  <c r="N34" i="15"/>
  <c r="T34" i="15" s="1"/>
  <c r="Z34" i="15" s="1"/>
  <c r="M33" i="15"/>
  <c r="N60" i="15"/>
  <c r="T60" i="15" s="1"/>
  <c r="M59" i="15"/>
  <c r="N7" i="15"/>
  <c r="T7" i="15" s="1"/>
  <c r="M6" i="15"/>
  <c r="X60" i="15"/>
  <c r="Y61" i="15"/>
  <c r="Z61" i="15" s="1"/>
  <c r="N9" i="14"/>
  <c r="T9" i="14" s="1"/>
  <c r="M8" i="14"/>
  <c r="X59" i="14"/>
  <c r="Y60" i="14"/>
  <c r="Z60" i="14" s="1"/>
  <c r="Y10" i="14"/>
  <c r="Z10" i="14" s="1"/>
  <c r="X9" i="14"/>
  <c r="Y36" i="14"/>
  <c r="X35" i="14"/>
  <c r="N36" i="14"/>
  <c r="T36" i="14" s="1"/>
  <c r="M35" i="14"/>
  <c r="Z37" i="14"/>
  <c r="N59" i="14"/>
  <c r="T59" i="14" s="1"/>
  <c r="M58" i="14"/>
  <c r="Z63" i="9"/>
  <c r="M61" i="9"/>
  <c r="N62" i="9"/>
  <c r="T62" i="9" s="1"/>
  <c r="X61" i="9"/>
  <c r="Y62" i="9"/>
  <c r="Z62" i="13"/>
  <c r="Z37" i="12"/>
  <c r="N61" i="13"/>
  <c r="T61" i="13" s="1"/>
  <c r="M60" i="13"/>
  <c r="Y61" i="13"/>
  <c r="X60" i="13"/>
  <c r="X35" i="12"/>
  <c r="Y36" i="12"/>
  <c r="N36" i="12"/>
  <c r="T36" i="12" s="1"/>
  <c r="M35" i="12"/>
  <c r="Z11" i="13"/>
  <c r="Z12" i="6"/>
  <c r="Z63" i="12"/>
  <c r="M11" i="12"/>
  <c r="N12" i="12"/>
  <c r="T12" i="12" s="1"/>
  <c r="Y12" i="12"/>
  <c r="X11" i="12"/>
  <c r="Z13" i="12"/>
  <c r="N37" i="11"/>
  <c r="T37" i="11" s="1"/>
  <c r="M36" i="11"/>
  <c r="Z38" i="11"/>
  <c r="Y37" i="11"/>
  <c r="X36" i="11"/>
  <c r="Z63" i="8"/>
  <c r="Z34" i="7"/>
  <c r="Z63" i="7"/>
  <c r="N36" i="6"/>
  <c r="T36" i="6" s="1"/>
  <c r="M35" i="6"/>
  <c r="X36" i="6"/>
  <c r="Y37" i="6"/>
  <c r="Z37" i="6" s="1"/>
  <c r="Y10" i="13"/>
  <c r="X9" i="13"/>
  <c r="N34" i="13"/>
  <c r="T34" i="13" s="1"/>
  <c r="M33" i="13"/>
  <c r="Y35" i="13"/>
  <c r="Z35" i="13" s="1"/>
  <c r="X34" i="13"/>
  <c r="N10" i="13"/>
  <c r="T10" i="13" s="1"/>
  <c r="M9" i="13"/>
  <c r="N62" i="12"/>
  <c r="T62" i="12" s="1"/>
  <c r="M61" i="12"/>
  <c r="X61" i="12"/>
  <c r="Y62" i="12"/>
  <c r="N62" i="11"/>
  <c r="T62" i="11" s="1"/>
  <c r="M61" i="11"/>
  <c r="X61" i="11"/>
  <c r="Y62" i="11"/>
  <c r="Z63" i="11"/>
  <c r="Y10" i="11"/>
  <c r="Z10" i="11" s="1"/>
  <c r="X9" i="11"/>
  <c r="N9" i="11"/>
  <c r="T9" i="11" s="1"/>
  <c r="M8" i="11"/>
  <c r="X59" i="10"/>
  <c r="Y60" i="10"/>
  <c r="N11" i="10"/>
  <c r="T11" i="10" s="1"/>
  <c r="M10" i="10"/>
  <c r="N60" i="10"/>
  <c r="T60" i="10" s="1"/>
  <c r="M59" i="10"/>
  <c r="Y11" i="10"/>
  <c r="X10" i="10"/>
  <c r="Z12" i="10"/>
  <c r="Z61" i="10"/>
  <c r="N35" i="10"/>
  <c r="T35" i="10" s="1"/>
  <c r="M34" i="10"/>
  <c r="Y36" i="10"/>
  <c r="Z36" i="10" s="1"/>
  <c r="X35" i="10"/>
  <c r="Y34" i="9"/>
  <c r="X33" i="9"/>
  <c r="N34" i="9"/>
  <c r="T34" i="9" s="1"/>
  <c r="M33" i="9"/>
  <c r="Z35" i="9"/>
  <c r="N11" i="9"/>
  <c r="T11" i="9" s="1"/>
  <c r="M10" i="9"/>
  <c r="Y11" i="9"/>
  <c r="X10" i="9"/>
  <c r="Z12" i="9"/>
  <c r="N62" i="8"/>
  <c r="T62" i="8" s="1"/>
  <c r="M61" i="8"/>
  <c r="N34" i="8"/>
  <c r="T34" i="8" s="1"/>
  <c r="M33" i="8"/>
  <c r="X61" i="8"/>
  <c r="Y62" i="8"/>
  <c r="N10" i="8"/>
  <c r="T10" i="8" s="1"/>
  <c r="M9" i="8"/>
  <c r="Y11" i="8"/>
  <c r="Z11" i="8" s="1"/>
  <c r="X10" i="8"/>
  <c r="X34" i="8"/>
  <c r="Y35" i="8"/>
  <c r="Z35" i="8" s="1"/>
  <c r="N11" i="7"/>
  <c r="T11" i="7" s="1"/>
  <c r="M10" i="7"/>
  <c r="N33" i="7"/>
  <c r="T33" i="7" s="1"/>
  <c r="M32" i="7"/>
  <c r="X32" i="7"/>
  <c r="Y33" i="7"/>
  <c r="Z12" i="7"/>
  <c r="Y11" i="7"/>
  <c r="X10" i="7"/>
  <c r="N62" i="7"/>
  <c r="T62" i="7" s="1"/>
  <c r="M61" i="7"/>
  <c r="X61" i="7"/>
  <c r="Y62" i="7"/>
  <c r="N62" i="6"/>
  <c r="T62" i="6" s="1"/>
  <c r="M61" i="6"/>
  <c r="Y11" i="6"/>
  <c r="X10" i="6"/>
  <c r="Z63" i="6"/>
  <c r="X61" i="6"/>
  <c r="Y62" i="6"/>
  <c r="N11" i="6"/>
  <c r="T11" i="6" s="1"/>
  <c r="M10" i="6"/>
  <c r="N10" i="5"/>
  <c r="T10" i="5" s="1"/>
  <c r="M9" i="5"/>
  <c r="Z11" i="5"/>
  <c r="N34" i="5"/>
  <c r="T34" i="5" s="1"/>
  <c r="M33" i="5"/>
  <c r="Y10" i="5"/>
  <c r="X9" i="5"/>
  <c r="X34" i="5"/>
  <c r="Y35" i="5"/>
  <c r="Z35" i="5" s="1"/>
  <c r="X61" i="5"/>
  <c r="Y62" i="5"/>
  <c r="Z62" i="5" s="1"/>
  <c r="N61" i="5"/>
  <c r="T61" i="5" s="1"/>
  <c r="M60" i="5"/>
  <c r="Z7" i="15" l="1"/>
  <c r="N59" i="16"/>
  <c r="T59" i="16" s="1"/>
  <c r="M58" i="16"/>
  <c r="Y8" i="16"/>
  <c r="X7" i="16"/>
  <c r="N8" i="16"/>
  <c r="T8" i="16" s="1"/>
  <c r="Z8" i="16" s="1"/>
  <c r="M7" i="16"/>
  <c r="Z9" i="16"/>
  <c r="N33" i="16"/>
  <c r="T33" i="16" s="1"/>
  <c r="M32" i="16"/>
  <c r="Z34" i="16"/>
  <c r="Y33" i="16"/>
  <c r="X32" i="16"/>
  <c r="X59" i="16"/>
  <c r="Y60" i="16"/>
  <c r="Z60" i="16" s="1"/>
  <c r="X59" i="15"/>
  <c r="Y60" i="15"/>
  <c r="N59" i="15"/>
  <c r="T59" i="15" s="1"/>
  <c r="M58" i="15"/>
  <c r="Z60" i="15"/>
  <c r="N33" i="15"/>
  <c r="T33" i="15" s="1"/>
  <c r="M32" i="15"/>
  <c r="N6" i="15"/>
  <c r="T6" i="15" s="1"/>
  <c r="Z6" i="15" s="1"/>
  <c r="M5" i="15"/>
  <c r="Y33" i="15"/>
  <c r="X32" i="15"/>
  <c r="Y6" i="15"/>
  <c r="X5" i="15"/>
  <c r="N35" i="14"/>
  <c r="T35" i="14" s="1"/>
  <c r="M34" i="14"/>
  <c r="X58" i="14"/>
  <c r="Y59" i="14"/>
  <c r="Z59" i="14" s="1"/>
  <c r="N58" i="14"/>
  <c r="T58" i="14" s="1"/>
  <c r="M57" i="14"/>
  <c r="N8" i="14"/>
  <c r="T8" i="14" s="1"/>
  <c r="M7" i="14"/>
  <c r="Z36" i="14"/>
  <c r="Y9" i="14"/>
  <c r="Z9" i="14" s="1"/>
  <c r="X8" i="14"/>
  <c r="Y35" i="14"/>
  <c r="X34" i="14"/>
  <c r="Z62" i="9"/>
  <c r="M60" i="9"/>
  <c r="N61" i="9"/>
  <c r="T61" i="9" s="1"/>
  <c r="X60" i="9"/>
  <c r="Y61" i="9"/>
  <c r="X59" i="13"/>
  <c r="Y60" i="13"/>
  <c r="M59" i="13"/>
  <c r="N60" i="13"/>
  <c r="T60" i="13" s="1"/>
  <c r="Z37" i="11"/>
  <c r="Z61" i="13"/>
  <c r="N35" i="12"/>
  <c r="T35" i="12" s="1"/>
  <c r="M34" i="12"/>
  <c r="Z33" i="7"/>
  <c r="Z36" i="12"/>
  <c r="Z12" i="12"/>
  <c r="X34" i="12"/>
  <c r="Y35" i="12"/>
  <c r="Z10" i="13"/>
  <c r="Y11" i="12"/>
  <c r="X10" i="12"/>
  <c r="N11" i="12"/>
  <c r="T11" i="12" s="1"/>
  <c r="M10" i="12"/>
  <c r="M35" i="11"/>
  <c r="N36" i="11"/>
  <c r="T36" i="11" s="1"/>
  <c r="Y36" i="11"/>
  <c r="X35" i="11"/>
  <c r="Z60" i="10"/>
  <c r="Z62" i="7"/>
  <c r="X35" i="6"/>
  <c r="Y36" i="6"/>
  <c r="Z36" i="6" s="1"/>
  <c r="N35" i="6"/>
  <c r="T35" i="6" s="1"/>
  <c r="M34" i="6"/>
  <c r="Z11" i="6"/>
  <c r="N9" i="13"/>
  <c r="T9" i="13" s="1"/>
  <c r="M8" i="13"/>
  <c r="X8" i="13"/>
  <c r="Y9" i="13"/>
  <c r="Y34" i="13"/>
  <c r="Z34" i="13" s="1"/>
  <c r="X33" i="13"/>
  <c r="N33" i="13"/>
  <c r="T33" i="13" s="1"/>
  <c r="M32" i="13"/>
  <c r="X60" i="12"/>
  <c r="Y61" i="12"/>
  <c r="N61" i="12"/>
  <c r="T61" i="12" s="1"/>
  <c r="M60" i="12"/>
  <c r="Z62" i="12"/>
  <c r="X60" i="11"/>
  <c r="Y61" i="11"/>
  <c r="Y9" i="11"/>
  <c r="Z9" i="11" s="1"/>
  <c r="X8" i="11"/>
  <c r="N61" i="11"/>
  <c r="T61" i="11" s="1"/>
  <c r="M60" i="11"/>
  <c r="N8" i="11"/>
  <c r="T8" i="11" s="1"/>
  <c r="M7" i="11"/>
  <c r="Z62" i="11"/>
  <c r="N34" i="10"/>
  <c r="T34" i="10" s="1"/>
  <c r="M33" i="10"/>
  <c r="Y10" i="10"/>
  <c r="X9" i="10"/>
  <c r="N10" i="10"/>
  <c r="T10" i="10" s="1"/>
  <c r="M9" i="10"/>
  <c r="Z11" i="10"/>
  <c r="Y35" i="10"/>
  <c r="Z35" i="10" s="1"/>
  <c r="X34" i="10"/>
  <c r="N59" i="10"/>
  <c r="T59" i="10" s="1"/>
  <c r="M58" i="10"/>
  <c r="X58" i="10"/>
  <c r="Y59" i="10"/>
  <c r="Z11" i="9"/>
  <c r="N33" i="9"/>
  <c r="T33" i="9" s="1"/>
  <c r="M32" i="9"/>
  <c r="Z34" i="9"/>
  <c r="Y10" i="9"/>
  <c r="X9" i="9"/>
  <c r="N10" i="9"/>
  <c r="T10" i="9" s="1"/>
  <c r="M9" i="9"/>
  <c r="Y33" i="9"/>
  <c r="X32" i="9"/>
  <c r="X33" i="8"/>
  <c r="Y34" i="8"/>
  <c r="Z34" i="8" s="1"/>
  <c r="N33" i="8"/>
  <c r="T33" i="8" s="1"/>
  <c r="M32" i="8"/>
  <c r="Y10" i="8"/>
  <c r="Z10" i="8" s="1"/>
  <c r="X9" i="8"/>
  <c r="N61" i="8"/>
  <c r="T61" i="8" s="1"/>
  <c r="M60" i="8"/>
  <c r="N9" i="8"/>
  <c r="T9" i="8" s="1"/>
  <c r="M8" i="8"/>
  <c r="X60" i="8"/>
  <c r="Y61" i="8"/>
  <c r="Z62" i="8"/>
  <c r="X60" i="7"/>
  <c r="Y61" i="7"/>
  <c r="N32" i="7"/>
  <c r="T32" i="7" s="1"/>
  <c r="M31" i="7"/>
  <c r="N61" i="7"/>
  <c r="T61" i="7" s="1"/>
  <c r="M60" i="7"/>
  <c r="N10" i="7"/>
  <c r="T10" i="7" s="1"/>
  <c r="M9" i="7"/>
  <c r="Y10" i="7"/>
  <c r="X9" i="7"/>
  <c r="X31" i="7"/>
  <c r="Y32" i="7"/>
  <c r="Z11" i="7"/>
  <c r="Y10" i="6"/>
  <c r="X9" i="6"/>
  <c r="X60" i="6"/>
  <c r="Y61" i="6"/>
  <c r="N61" i="6"/>
  <c r="T61" i="6" s="1"/>
  <c r="M60" i="6"/>
  <c r="N10" i="6"/>
  <c r="T10" i="6" s="1"/>
  <c r="M9" i="6"/>
  <c r="Z62" i="6"/>
  <c r="X60" i="5"/>
  <c r="Y61" i="5"/>
  <c r="Z61" i="5" s="1"/>
  <c r="Y9" i="5"/>
  <c r="X8" i="5"/>
  <c r="N60" i="5"/>
  <c r="T60" i="5" s="1"/>
  <c r="M59" i="5"/>
  <c r="N33" i="5"/>
  <c r="T33" i="5" s="1"/>
  <c r="M32" i="5"/>
  <c r="N9" i="5"/>
  <c r="T9" i="5" s="1"/>
  <c r="M8" i="5"/>
  <c r="X33" i="5"/>
  <c r="Y34" i="5"/>
  <c r="Z34" i="5" s="1"/>
  <c r="Z10" i="5"/>
  <c r="N32" i="16" l="1"/>
  <c r="T32" i="16" s="1"/>
  <c r="M31" i="16"/>
  <c r="Z33" i="16"/>
  <c r="N7" i="16"/>
  <c r="T7" i="16" s="1"/>
  <c r="M6" i="16"/>
  <c r="X6" i="16"/>
  <c r="Y7" i="16"/>
  <c r="X58" i="16"/>
  <c r="Y59" i="16"/>
  <c r="Z59" i="16" s="1"/>
  <c r="N58" i="16"/>
  <c r="T58" i="16" s="1"/>
  <c r="M57" i="16"/>
  <c r="Y32" i="16"/>
  <c r="X31" i="16"/>
  <c r="N32" i="15"/>
  <c r="T32" i="15" s="1"/>
  <c r="M31" i="15"/>
  <c r="Y32" i="15"/>
  <c r="X31" i="15"/>
  <c r="N5" i="15"/>
  <c r="T5" i="15" s="1"/>
  <c r="M4" i="15"/>
  <c r="N4" i="15" s="1"/>
  <c r="Z33" i="15"/>
  <c r="N58" i="15"/>
  <c r="T58" i="15" s="1"/>
  <c r="M57" i="15"/>
  <c r="Z59" i="15"/>
  <c r="Y5" i="15"/>
  <c r="X4" i="15"/>
  <c r="Y4" i="15" s="1"/>
  <c r="F78" i="15" s="1"/>
  <c r="X58" i="15"/>
  <c r="Y59" i="15"/>
  <c r="Y8" i="14"/>
  <c r="Z8" i="14" s="1"/>
  <c r="X7" i="14"/>
  <c r="N7" i="14"/>
  <c r="T7" i="14" s="1"/>
  <c r="M6" i="14"/>
  <c r="Y34" i="14"/>
  <c r="X33" i="14"/>
  <c r="X57" i="14"/>
  <c r="Y58" i="14"/>
  <c r="Z58" i="14" s="1"/>
  <c r="N57" i="14"/>
  <c r="T57" i="14" s="1"/>
  <c r="M56" i="14"/>
  <c r="N34" i="14"/>
  <c r="T34" i="14" s="1"/>
  <c r="M33" i="14"/>
  <c r="Z35" i="14"/>
  <c r="M59" i="9"/>
  <c r="N60" i="9"/>
  <c r="T60" i="9" s="1"/>
  <c r="Z61" i="9"/>
  <c r="X59" i="9"/>
  <c r="Y60" i="9"/>
  <c r="Z60" i="13"/>
  <c r="N59" i="13"/>
  <c r="T59" i="13" s="1"/>
  <c r="M58" i="13"/>
  <c r="Z36" i="11"/>
  <c r="X58" i="13"/>
  <c r="Y59" i="13"/>
  <c r="Z32" i="7"/>
  <c r="X33" i="12"/>
  <c r="Y34" i="12"/>
  <c r="M33" i="12"/>
  <c r="N34" i="12"/>
  <c r="T34" i="12" s="1"/>
  <c r="Z35" i="12"/>
  <c r="Z11" i="12"/>
  <c r="Z61" i="11"/>
  <c r="Z10" i="9"/>
  <c r="Z10" i="6"/>
  <c r="Z61" i="12"/>
  <c r="N10" i="12"/>
  <c r="T10" i="12" s="1"/>
  <c r="M9" i="12"/>
  <c r="Y10" i="12"/>
  <c r="X9" i="12"/>
  <c r="Y35" i="11"/>
  <c r="X34" i="11"/>
  <c r="M34" i="11"/>
  <c r="N35" i="11"/>
  <c r="T35" i="11" s="1"/>
  <c r="Z10" i="7"/>
  <c r="Z61" i="7"/>
  <c r="N34" i="6"/>
  <c r="T34" i="6" s="1"/>
  <c r="M33" i="6"/>
  <c r="X34" i="6"/>
  <c r="Y35" i="6"/>
  <c r="Z35" i="6" s="1"/>
  <c r="Z9" i="5"/>
  <c r="N8" i="13"/>
  <c r="T8" i="13" s="1"/>
  <c r="M7" i="13"/>
  <c r="X7" i="13"/>
  <c r="Y8" i="13"/>
  <c r="Z9" i="13"/>
  <c r="N32" i="13"/>
  <c r="T32" i="13" s="1"/>
  <c r="M31" i="13"/>
  <c r="Y33" i="13"/>
  <c r="Z33" i="13" s="1"/>
  <c r="X32" i="13"/>
  <c r="N60" i="12"/>
  <c r="T60" i="12" s="1"/>
  <c r="M59" i="12"/>
  <c r="X59" i="12"/>
  <c r="Y60" i="12"/>
  <c r="N7" i="11"/>
  <c r="T7" i="11" s="1"/>
  <c r="M6" i="11"/>
  <c r="Y8" i="11"/>
  <c r="Z8" i="11" s="1"/>
  <c r="X7" i="11"/>
  <c r="N60" i="11"/>
  <c r="T60" i="11" s="1"/>
  <c r="M59" i="11"/>
  <c r="X59" i="11"/>
  <c r="Y60" i="11"/>
  <c r="N58" i="10"/>
  <c r="T58" i="10" s="1"/>
  <c r="M57" i="10"/>
  <c r="N33" i="10"/>
  <c r="T33" i="10" s="1"/>
  <c r="M32" i="10"/>
  <c r="Y9" i="10"/>
  <c r="X8" i="10"/>
  <c r="Z59" i="10"/>
  <c r="N9" i="10"/>
  <c r="T9" i="10" s="1"/>
  <c r="M8" i="10"/>
  <c r="X57" i="10"/>
  <c r="Y58" i="10"/>
  <c r="Y34" i="10"/>
  <c r="Z34" i="10" s="1"/>
  <c r="X33" i="10"/>
  <c r="Z10" i="10"/>
  <c r="Y9" i="9"/>
  <c r="X8" i="9"/>
  <c r="Y32" i="9"/>
  <c r="X31" i="9"/>
  <c r="N9" i="9"/>
  <c r="T9" i="9" s="1"/>
  <c r="M8" i="9"/>
  <c r="N32" i="9"/>
  <c r="T32" i="9" s="1"/>
  <c r="M31" i="9"/>
  <c r="Z33" i="9"/>
  <c r="N8" i="8"/>
  <c r="T8" i="8" s="1"/>
  <c r="M7" i="8"/>
  <c r="Y9" i="8"/>
  <c r="Z9" i="8" s="1"/>
  <c r="X8" i="8"/>
  <c r="N60" i="8"/>
  <c r="T60" i="8" s="1"/>
  <c r="M59" i="8"/>
  <c r="X59" i="8"/>
  <c r="Y60" i="8"/>
  <c r="Z61" i="8"/>
  <c r="N32" i="8"/>
  <c r="T32" i="8" s="1"/>
  <c r="M31" i="8"/>
  <c r="X32" i="8"/>
  <c r="Y33" i="8"/>
  <c r="Z33" i="8" s="1"/>
  <c r="N31" i="7"/>
  <c r="T31" i="7" s="1"/>
  <c r="M30" i="7"/>
  <c r="N9" i="7"/>
  <c r="T9" i="7" s="1"/>
  <c r="M8" i="7"/>
  <c r="Y9" i="7"/>
  <c r="X8" i="7"/>
  <c r="N60" i="7"/>
  <c r="T60" i="7" s="1"/>
  <c r="M59" i="7"/>
  <c r="Y31" i="7"/>
  <c r="X30" i="7"/>
  <c r="X59" i="7"/>
  <c r="Y60" i="7"/>
  <c r="N9" i="6"/>
  <c r="T9" i="6" s="1"/>
  <c r="M8" i="6"/>
  <c r="N60" i="6"/>
  <c r="T60" i="6" s="1"/>
  <c r="M59" i="6"/>
  <c r="Y9" i="6"/>
  <c r="X8" i="6"/>
  <c r="Z61" i="6"/>
  <c r="X59" i="6"/>
  <c r="Y60" i="6"/>
  <c r="Y8" i="5"/>
  <c r="X7" i="5"/>
  <c r="N32" i="5"/>
  <c r="T32" i="5" s="1"/>
  <c r="M31" i="5"/>
  <c r="N8" i="5"/>
  <c r="T8" i="5" s="1"/>
  <c r="M7" i="5"/>
  <c r="Y33" i="5"/>
  <c r="Z33" i="5" s="1"/>
  <c r="X32" i="5"/>
  <c r="N59" i="5"/>
  <c r="T59" i="5" s="1"/>
  <c r="M58" i="5"/>
  <c r="X59" i="5"/>
  <c r="Y60" i="5"/>
  <c r="Z60" i="5" s="1"/>
  <c r="X57" i="16" l="1"/>
  <c r="Y58" i="16"/>
  <c r="Z58" i="16" s="1"/>
  <c r="Y6" i="16"/>
  <c r="X5" i="16"/>
  <c r="N6" i="16"/>
  <c r="T6" i="16" s="1"/>
  <c r="Z6" i="16" s="1"/>
  <c r="M5" i="16"/>
  <c r="Z7" i="16"/>
  <c r="N57" i="16"/>
  <c r="T57" i="16" s="1"/>
  <c r="M56" i="16"/>
  <c r="N31" i="16"/>
  <c r="T31" i="16" s="1"/>
  <c r="Z31" i="16" s="1"/>
  <c r="M30" i="16"/>
  <c r="X30" i="16"/>
  <c r="Y31" i="16"/>
  <c r="Z32" i="16"/>
  <c r="N57" i="15"/>
  <c r="T57" i="15" s="1"/>
  <c r="M56" i="15"/>
  <c r="T4" i="15"/>
  <c r="Z4" i="15" s="1"/>
  <c r="E78" i="15"/>
  <c r="G78" i="15" s="1"/>
  <c r="Z5" i="15"/>
  <c r="X30" i="15"/>
  <c r="Y31" i="15"/>
  <c r="N31" i="15"/>
  <c r="T31" i="15" s="1"/>
  <c r="Z31" i="15" s="1"/>
  <c r="M30" i="15"/>
  <c r="X57" i="15"/>
  <c r="Y58" i="15"/>
  <c r="Z58" i="15" s="1"/>
  <c r="Z32" i="15"/>
  <c r="Z34" i="14"/>
  <c r="X56" i="14"/>
  <c r="Y57" i="14"/>
  <c r="Z57" i="14" s="1"/>
  <c r="N6" i="14"/>
  <c r="T6" i="14" s="1"/>
  <c r="M5" i="14"/>
  <c r="N56" i="14"/>
  <c r="T56" i="14" s="1"/>
  <c r="M55" i="14"/>
  <c r="Y33" i="14"/>
  <c r="X32" i="14"/>
  <c r="Y7" i="14"/>
  <c r="Z7" i="14" s="1"/>
  <c r="X6" i="14"/>
  <c r="N33" i="14"/>
  <c r="T33" i="14" s="1"/>
  <c r="Z33" i="14" s="1"/>
  <c r="M32" i="14"/>
  <c r="Z60" i="9"/>
  <c r="N59" i="9"/>
  <c r="T59" i="9" s="1"/>
  <c r="M58" i="9"/>
  <c r="Y59" i="9"/>
  <c r="Z59" i="9" s="1"/>
  <c r="X58" i="9"/>
  <c r="Z34" i="12"/>
  <c r="Z8" i="5"/>
  <c r="X57" i="13"/>
  <c r="Y58" i="13"/>
  <c r="N58" i="13"/>
  <c r="T58" i="13" s="1"/>
  <c r="M57" i="13"/>
  <c r="Z59" i="13"/>
  <c r="N33" i="12"/>
  <c r="T33" i="12" s="1"/>
  <c r="M32" i="12"/>
  <c r="Z9" i="9"/>
  <c r="X32" i="12"/>
  <c r="Y33" i="12"/>
  <c r="Z8" i="13"/>
  <c r="Z35" i="11"/>
  <c r="Z32" i="9"/>
  <c r="Z9" i="7"/>
  <c r="Y9" i="12"/>
  <c r="X8" i="12"/>
  <c r="N9" i="12"/>
  <c r="T9" i="12" s="1"/>
  <c r="M8" i="12"/>
  <c r="Z10" i="12"/>
  <c r="M33" i="11"/>
  <c r="N34" i="11"/>
  <c r="T34" i="11" s="1"/>
  <c r="X33" i="11"/>
  <c r="Y34" i="11"/>
  <c r="Z60" i="11"/>
  <c r="Z9" i="10"/>
  <c r="Z60" i="8"/>
  <c r="M32" i="6"/>
  <c r="N33" i="6"/>
  <c r="T33" i="6" s="1"/>
  <c r="Y34" i="6"/>
  <c r="Z34" i="6" s="1"/>
  <c r="X33" i="6"/>
  <c r="Z9" i="6"/>
  <c r="N31" i="13"/>
  <c r="T31" i="13" s="1"/>
  <c r="M30" i="13"/>
  <c r="X6" i="13"/>
  <c r="Y7" i="13"/>
  <c r="N7" i="13"/>
  <c r="T7" i="13" s="1"/>
  <c r="M6" i="13"/>
  <c r="Y32" i="13"/>
  <c r="Z32" i="13" s="1"/>
  <c r="X31" i="13"/>
  <c r="N59" i="12"/>
  <c r="T59" i="12" s="1"/>
  <c r="M58" i="12"/>
  <c r="X58" i="12"/>
  <c r="Y59" i="12"/>
  <c r="Z60" i="12"/>
  <c r="N59" i="11"/>
  <c r="T59" i="11" s="1"/>
  <c r="M58" i="11"/>
  <c r="Y7" i="11"/>
  <c r="Z7" i="11" s="1"/>
  <c r="X6" i="11"/>
  <c r="N6" i="11"/>
  <c r="T6" i="11" s="1"/>
  <c r="M5" i="11"/>
  <c r="X58" i="11"/>
  <c r="Y59" i="11"/>
  <c r="N57" i="10"/>
  <c r="T57" i="10" s="1"/>
  <c r="M56" i="10"/>
  <c r="N32" i="10"/>
  <c r="T32" i="10" s="1"/>
  <c r="M31" i="10"/>
  <c r="X56" i="10"/>
  <c r="Y57" i="10"/>
  <c r="Y8" i="10"/>
  <c r="X7" i="10"/>
  <c r="Y33" i="10"/>
  <c r="Z33" i="10" s="1"/>
  <c r="X32" i="10"/>
  <c r="N8" i="10"/>
  <c r="T8" i="10" s="1"/>
  <c r="Z8" i="10" s="1"/>
  <c r="M7" i="10"/>
  <c r="Z58" i="10"/>
  <c r="N31" i="9"/>
  <c r="T31" i="9" s="1"/>
  <c r="M30" i="9"/>
  <c r="Y31" i="9"/>
  <c r="X30" i="9"/>
  <c r="Y8" i="9"/>
  <c r="X7" i="9"/>
  <c r="N8" i="9"/>
  <c r="T8" i="9" s="1"/>
  <c r="M7" i="9"/>
  <c r="N59" i="8"/>
  <c r="T59" i="8" s="1"/>
  <c r="M58" i="8"/>
  <c r="N7" i="8"/>
  <c r="T7" i="8" s="1"/>
  <c r="M6" i="8"/>
  <c r="X31" i="8"/>
  <c r="Y32" i="8"/>
  <c r="Z32" i="8" s="1"/>
  <c r="Y8" i="8"/>
  <c r="Z8" i="8" s="1"/>
  <c r="X7" i="8"/>
  <c r="N31" i="8"/>
  <c r="T31" i="8" s="1"/>
  <c r="M30" i="8"/>
  <c r="X58" i="8"/>
  <c r="Y59" i="8"/>
  <c r="N59" i="7"/>
  <c r="T59" i="7" s="1"/>
  <c r="M58" i="7"/>
  <c r="N8" i="7"/>
  <c r="T8" i="7" s="1"/>
  <c r="M7" i="7"/>
  <c r="X58" i="7"/>
  <c r="Y59" i="7"/>
  <c r="Z60" i="7"/>
  <c r="Y30" i="7"/>
  <c r="X29" i="7"/>
  <c r="Y29" i="7" s="1"/>
  <c r="F79" i="7" s="1"/>
  <c r="X7" i="7"/>
  <c r="Y8" i="7"/>
  <c r="N30" i="7"/>
  <c r="T30" i="7" s="1"/>
  <c r="M29" i="7"/>
  <c r="N29" i="7" s="1"/>
  <c r="Z31" i="7"/>
  <c r="N8" i="6"/>
  <c r="T8" i="6" s="1"/>
  <c r="M7" i="6"/>
  <c r="Y8" i="6"/>
  <c r="X7" i="6"/>
  <c r="X58" i="6"/>
  <c r="Y59" i="6"/>
  <c r="N59" i="6"/>
  <c r="T59" i="6" s="1"/>
  <c r="M58" i="6"/>
  <c r="Z60" i="6"/>
  <c r="X58" i="5"/>
  <c r="Y59" i="5"/>
  <c r="Z59" i="5" s="1"/>
  <c r="N31" i="5"/>
  <c r="T31" i="5" s="1"/>
  <c r="M30" i="5"/>
  <c r="Y32" i="5"/>
  <c r="Z32" i="5" s="1"/>
  <c r="X31" i="5"/>
  <c r="N58" i="5"/>
  <c r="T58" i="5" s="1"/>
  <c r="M57" i="5"/>
  <c r="N7" i="5"/>
  <c r="T7" i="5" s="1"/>
  <c r="M6" i="5"/>
  <c r="Y7" i="5"/>
  <c r="X6" i="5"/>
  <c r="N56" i="16" l="1"/>
  <c r="T56" i="16" s="1"/>
  <c r="M55" i="16"/>
  <c r="N30" i="16"/>
  <c r="T30" i="16" s="1"/>
  <c r="M29" i="16"/>
  <c r="N29" i="16" s="1"/>
  <c r="N5" i="16"/>
  <c r="T5" i="16" s="1"/>
  <c r="M4" i="16"/>
  <c r="N4" i="16" s="1"/>
  <c r="Y5" i="16"/>
  <c r="X4" i="16"/>
  <c r="Y4" i="16" s="1"/>
  <c r="F78" i="16" s="1"/>
  <c r="X56" i="16"/>
  <c r="Y57" i="16"/>
  <c r="Z57" i="16" s="1"/>
  <c r="Y30" i="16"/>
  <c r="X29" i="16"/>
  <c r="Y29" i="16" s="1"/>
  <c r="F79" i="16" s="1"/>
  <c r="X56" i="15"/>
  <c r="Y57" i="15"/>
  <c r="Y30" i="15"/>
  <c r="X29" i="15"/>
  <c r="Y29" i="15" s="1"/>
  <c r="F79" i="15" s="1"/>
  <c r="N30" i="15"/>
  <c r="T30" i="15" s="1"/>
  <c r="Z30" i="15" s="1"/>
  <c r="M29" i="15"/>
  <c r="N29" i="15" s="1"/>
  <c r="N56" i="15"/>
  <c r="T56" i="15" s="1"/>
  <c r="M55" i="15"/>
  <c r="Z57" i="15"/>
  <c r="Y6" i="14"/>
  <c r="Z6" i="14" s="1"/>
  <c r="X5" i="14"/>
  <c r="N5" i="14"/>
  <c r="T5" i="14" s="1"/>
  <c r="M4" i="14"/>
  <c r="N4" i="14" s="1"/>
  <c r="N55" i="14"/>
  <c r="T55" i="14" s="1"/>
  <c r="M54" i="14"/>
  <c r="N54" i="14" s="1"/>
  <c r="N32" i="14"/>
  <c r="T32" i="14" s="1"/>
  <c r="M31" i="14"/>
  <c r="Y32" i="14"/>
  <c r="X31" i="14"/>
  <c r="X55" i="14"/>
  <c r="Y56" i="14"/>
  <c r="Z56" i="14" s="1"/>
  <c r="N58" i="9"/>
  <c r="T58" i="9" s="1"/>
  <c r="M57" i="9"/>
  <c r="Y58" i="9"/>
  <c r="X57" i="9"/>
  <c r="Z7" i="5"/>
  <c r="Z58" i="13"/>
  <c r="X56" i="13"/>
  <c r="Y57" i="13"/>
  <c r="M56" i="13"/>
  <c r="N57" i="13"/>
  <c r="T57" i="13" s="1"/>
  <c r="X31" i="12"/>
  <c r="Y32" i="12"/>
  <c r="Z8" i="6"/>
  <c r="Z34" i="11"/>
  <c r="M31" i="12"/>
  <c r="N32" i="12"/>
  <c r="T32" i="12" s="1"/>
  <c r="Z33" i="12"/>
  <c r="Z7" i="13"/>
  <c r="Z59" i="11"/>
  <c r="Z59" i="12"/>
  <c r="M7" i="12"/>
  <c r="N8" i="12"/>
  <c r="T8" i="12" s="1"/>
  <c r="Y8" i="12"/>
  <c r="X7" i="12"/>
  <c r="Z9" i="12"/>
  <c r="Y33" i="11"/>
  <c r="X32" i="11"/>
  <c r="N33" i="11"/>
  <c r="T33" i="11" s="1"/>
  <c r="M32" i="11"/>
  <c r="Z8" i="9"/>
  <c r="Z30" i="7"/>
  <c r="Y33" i="6"/>
  <c r="Z33" i="6" s="1"/>
  <c r="X32" i="6"/>
  <c r="M31" i="6"/>
  <c r="N32" i="6"/>
  <c r="T32" i="6" s="1"/>
  <c r="Y31" i="13"/>
  <c r="Z31" i="13" s="1"/>
  <c r="X30" i="13"/>
  <c r="X5" i="13"/>
  <c r="Y6" i="13"/>
  <c r="N30" i="13"/>
  <c r="T30" i="13" s="1"/>
  <c r="M29" i="13"/>
  <c r="N29" i="13" s="1"/>
  <c r="N6" i="13"/>
  <c r="T6" i="13" s="1"/>
  <c r="M5" i="13"/>
  <c r="X57" i="12"/>
  <c r="Y58" i="12"/>
  <c r="N58" i="12"/>
  <c r="T58" i="12" s="1"/>
  <c r="M57" i="12"/>
  <c r="N5" i="11"/>
  <c r="T5" i="11" s="1"/>
  <c r="M4" i="11"/>
  <c r="N4" i="11" s="1"/>
  <c r="X57" i="11"/>
  <c r="Y58" i="11"/>
  <c r="Y6" i="11"/>
  <c r="Z6" i="11" s="1"/>
  <c r="X5" i="11"/>
  <c r="N58" i="11"/>
  <c r="T58" i="11" s="1"/>
  <c r="M57" i="11"/>
  <c r="Y32" i="10"/>
  <c r="Z32" i="10" s="1"/>
  <c r="X31" i="10"/>
  <c r="N56" i="10"/>
  <c r="T56" i="10" s="1"/>
  <c r="M55" i="10"/>
  <c r="X55" i="10"/>
  <c r="Y56" i="10"/>
  <c r="Z57" i="10"/>
  <c r="N7" i="10"/>
  <c r="T7" i="10" s="1"/>
  <c r="M6" i="10"/>
  <c r="X6" i="10"/>
  <c r="Y7" i="10"/>
  <c r="N31" i="10"/>
  <c r="T31" i="10" s="1"/>
  <c r="M30" i="10"/>
  <c r="Z31" i="9"/>
  <c r="Y30" i="9"/>
  <c r="X29" i="9"/>
  <c r="Y29" i="9" s="1"/>
  <c r="F79" i="9" s="1"/>
  <c r="N7" i="9"/>
  <c r="T7" i="9" s="1"/>
  <c r="M6" i="9"/>
  <c r="Y7" i="9"/>
  <c r="X6" i="9"/>
  <c r="N30" i="9"/>
  <c r="T30" i="9" s="1"/>
  <c r="M29" i="9"/>
  <c r="N29" i="9" s="1"/>
  <c r="N30" i="8"/>
  <c r="T30" i="8" s="1"/>
  <c r="M29" i="8"/>
  <c r="N29" i="8" s="1"/>
  <c r="X30" i="8"/>
  <c r="Y31" i="8"/>
  <c r="Z31" i="8" s="1"/>
  <c r="N58" i="8"/>
  <c r="T58" i="8" s="1"/>
  <c r="M57" i="8"/>
  <c r="Y7" i="8"/>
  <c r="Z7" i="8" s="1"/>
  <c r="X6" i="8"/>
  <c r="Z59" i="8"/>
  <c r="X57" i="8"/>
  <c r="Y58" i="8"/>
  <c r="N6" i="8"/>
  <c r="T6" i="8" s="1"/>
  <c r="M5" i="8"/>
  <c r="N7" i="7"/>
  <c r="T7" i="7" s="1"/>
  <c r="M6" i="7"/>
  <c r="Z8" i="7"/>
  <c r="X6" i="7"/>
  <c r="Y7" i="7"/>
  <c r="N58" i="7"/>
  <c r="T58" i="7" s="1"/>
  <c r="M57" i="7"/>
  <c r="E79" i="7"/>
  <c r="G79" i="7" s="1"/>
  <c r="T29" i="7"/>
  <c r="Z29" i="7" s="1"/>
  <c r="X57" i="7"/>
  <c r="Y58" i="7"/>
  <c r="Z59" i="7"/>
  <c r="Y7" i="6"/>
  <c r="X6" i="6"/>
  <c r="N58" i="6"/>
  <c r="T58" i="6" s="1"/>
  <c r="M57" i="6"/>
  <c r="X57" i="6"/>
  <c r="Y58" i="6"/>
  <c r="Z59" i="6"/>
  <c r="N7" i="6"/>
  <c r="T7" i="6" s="1"/>
  <c r="M6" i="6"/>
  <c r="N6" i="5"/>
  <c r="T6" i="5" s="1"/>
  <c r="M5" i="5"/>
  <c r="X30" i="5"/>
  <c r="Y31" i="5"/>
  <c r="Z31" i="5" s="1"/>
  <c r="Y6" i="5"/>
  <c r="X5" i="5"/>
  <c r="X57" i="5"/>
  <c r="Y58" i="5"/>
  <c r="Z58" i="5" s="1"/>
  <c r="N57" i="5"/>
  <c r="T57" i="5" s="1"/>
  <c r="M56" i="5"/>
  <c r="N30" i="5"/>
  <c r="T30" i="5" s="1"/>
  <c r="M29" i="5"/>
  <c r="N29" i="5" s="1"/>
  <c r="X55" i="16" l="1"/>
  <c r="Y56" i="16"/>
  <c r="T4" i="16"/>
  <c r="Z4" i="16" s="1"/>
  <c r="E78" i="16"/>
  <c r="G78" i="16" s="1"/>
  <c r="Z5" i="16"/>
  <c r="E79" i="16"/>
  <c r="G79" i="16" s="1"/>
  <c r="T29" i="16"/>
  <c r="Z29" i="16" s="1"/>
  <c r="Z30" i="16"/>
  <c r="N55" i="16"/>
  <c r="T55" i="16" s="1"/>
  <c r="M54" i="16"/>
  <c r="N54" i="16" s="1"/>
  <c r="Z56" i="16"/>
  <c r="N55" i="15"/>
  <c r="T55" i="15" s="1"/>
  <c r="M54" i="15"/>
  <c r="N54" i="15" s="1"/>
  <c r="E79" i="15"/>
  <c r="G79" i="15" s="1"/>
  <c r="T29" i="15"/>
  <c r="Z29" i="15" s="1"/>
  <c r="X55" i="15"/>
  <c r="Y56" i="15"/>
  <c r="Z56" i="15" s="1"/>
  <c r="Z32" i="14"/>
  <c r="E78" i="14"/>
  <c r="T4" i="14"/>
  <c r="E80" i="14"/>
  <c r="T54" i="14"/>
  <c r="Y5" i="14"/>
  <c r="Z5" i="14" s="1"/>
  <c r="X4" i="14"/>
  <c r="Y4" i="14" s="1"/>
  <c r="F78" i="14" s="1"/>
  <c r="Y31" i="14"/>
  <c r="X30" i="14"/>
  <c r="X54" i="14"/>
  <c r="Y54" i="14" s="1"/>
  <c r="F80" i="14" s="1"/>
  <c r="Y55" i="14"/>
  <c r="Z55" i="14" s="1"/>
  <c r="N31" i="14"/>
  <c r="T31" i="14" s="1"/>
  <c r="M30" i="14"/>
  <c r="Z58" i="9"/>
  <c r="N57" i="9"/>
  <c r="T57" i="9" s="1"/>
  <c r="M56" i="9"/>
  <c r="X56" i="9"/>
  <c r="Y57" i="9"/>
  <c r="Z32" i="12"/>
  <c r="Z57" i="13"/>
  <c r="M55" i="13"/>
  <c r="N56" i="13"/>
  <c r="T56" i="13" s="1"/>
  <c r="X55" i="13"/>
  <c r="Y56" i="13"/>
  <c r="Z58" i="8"/>
  <c r="Z30" i="9"/>
  <c r="Z7" i="9"/>
  <c r="N31" i="12"/>
  <c r="T31" i="12" s="1"/>
  <c r="M30" i="12"/>
  <c r="X30" i="12"/>
  <c r="Y31" i="12"/>
  <c r="Z8" i="12"/>
  <c r="Z58" i="12"/>
  <c r="Y7" i="12"/>
  <c r="X6" i="12"/>
  <c r="M6" i="12"/>
  <c r="N7" i="12"/>
  <c r="T7" i="12" s="1"/>
  <c r="N32" i="11"/>
  <c r="T32" i="11" s="1"/>
  <c r="M31" i="11"/>
  <c r="Y32" i="11"/>
  <c r="X31" i="11"/>
  <c r="Z33" i="11"/>
  <c r="Z56" i="10"/>
  <c r="N31" i="6"/>
  <c r="T31" i="6" s="1"/>
  <c r="M30" i="6"/>
  <c r="X31" i="6"/>
  <c r="Y32" i="6"/>
  <c r="Z32" i="6" s="1"/>
  <c r="Z6" i="5"/>
  <c r="Z6" i="13"/>
  <c r="X4" i="13"/>
  <c r="Y4" i="13" s="1"/>
  <c r="F78" i="13" s="1"/>
  <c r="Y5" i="13"/>
  <c r="E79" i="13"/>
  <c r="T29" i="13"/>
  <c r="Y30" i="13"/>
  <c r="Z30" i="13" s="1"/>
  <c r="X29" i="13"/>
  <c r="Y29" i="13" s="1"/>
  <c r="F79" i="13" s="1"/>
  <c r="N5" i="13"/>
  <c r="T5" i="13" s="1"/>
  <c r="M4" i="13"/>
  <c r="N4" i="13" s="1"/>
  <c r="N57" i="12"/>
  <c r="T57" i="12" s="1"/>
  <c r="M56" i="12"/>
  <c r="X56" i="12"/>
  <c r="Y57" i="12"/>
  <c r="N57" i="11"/>
  <c r="T57" i="11" s="1"/>
  <c r="M56" i="11"/>
  <c r="Z58" i="11"/>
  <c r="X56" i="11"/>
  <c r="Y57" i="11"/>
  <c r="E78" i="11"/>
  <c r="T4" i="11"/>
  <c r="Y5" i="11"/>
  <c r="Z5" i="11" s="1"/>
  <c r="X4" i="11"/>
  <c r="Y4" i="11" s="1"/>
  <c r="F78" i="11" s="1"/>
  <c r="X5" i="10"/>
  <c r="Y6" i="10"/>
  <c r="Y31" i="10"/>
  <c r="X30" i="10"/>
  <c r="N30" i="10"/>
  <c r="T30" i="10" s="1"/>
  <c r="M29" i="10"/>
  <c r="N29" i="10" s="1"/>
  <c r="N6" i="10"/>
  <c r="T6" i="10" s="1"/>
  <c r="M5" i="10"/>
  <c r="X54" i="10"/>
  <c r="Y54" i="10" s="1"/>
  <c r="F80" i="10" s="1"/>
  <c r="Y55" i="10"/>
  <c r="Z31" i="10"/>
  <c r="Z7" i="10"/>
  <c r="N55" i="10"/>
  <c r="T55" i="10" s="1"/>
  <c r="M54" i="10"/>
  <c r="N54" i="10" s="1"/>
  <c r="Y6" i="9"/>
  <c r="X5" i="9"/>
  <c r="E79" i="9"/>
  <c r="G79" i="9" s="1"/>
  <c r="T29" i="9"/>
  <c r="Z29" i="9" s="1"/>
  <c r="N6" i="9"/>
  <c r="T6" i="9" s="1"/>
  <c r="M5" i="9"/>
  <c r="X56" i="8"/>
  <c r="Y57" i="8"/>
  <c r="N57" i="8"/>
  <c r="T57" i="8" s="1"/>
  <c r="M56" i="8"/>
  <c r="N5" i="8"/>
  <c r="T5" i="8" s="1"/>
  <c r="M4" i="8"/>
  <c r="N4" i="8" s="1"/>
  <c r="Y6" i="8"/>
  <c r="Z6" i="8" s="1"/>
  <c r="X5" i="8"/>
  <c r="E79" i="8"/>
  <c r="T29" i="8"/>
  <c r="X29" i="8"/>
  <c r="Y29" i="8" s="1"/>
  <c r="F79" i="8" s="1"/>
  <c r="Y30" i="8"/>
  <c r="Z30" i="8" s="1"/>
  <c r="X5" i="7"/>
  <c r="Y6" i="7"/>
  <c r="N57" i="7"/>
  <c r="T57" i="7" s="1"/>
  <c r="M56" i="7"/>
  <c r="X56" i="7"/>
  <c r="Y57" i="7"/>
  <c r="Z58" i="7"/>
  <c r="N6" i="7"/>
  <c r="T6" i="7" s="1"/>
  <c r="M5" i="7"/>
  <c r="Z7" i="7"/>
  <c r="Y6" i="6"/>
  <c r="X5" i="6"/>
  <c r="X56" i="6"/>
  <c r="Y57" i="6"/>
  <c r="N6" i="6"/>
  <c r="T6" i="6" s="1"/>
  <c r="Z6" i="6" s="1"/>
  <c r="M5" i="6"/>
  <c r="N57" i="6"/>
  <c r="T57" i="6" s="1"/>
  <c r="M56" i="6"/>
  <c r="Z7" i="6"/>
  <c r="Z58" i="6"/>
  <c r="N5" i="5"/>
  <c r="T5" i="5" s="1"/>
  <c r="M4" i="5"/>
  <c r="N4" i="5" s="1"/>
  <c r="E79" i="5"/>
  <c r="T29" i="5"/>
  <c r="N56" i="5"/>
  <c r="T56" i="5" s="1"/>
  <c r="M55" i="5"/>
  <c r="Y5" i="5"/>
  <c r="X4" i="5"/>
  <c r="Y4" i="5" s="1"/>
  <c r="F78" i="5" s="1"/>
  <c r="X56" i="5"/>
  <c r="Y57" i="5"/>
  <c r="Z57" i="5" s="1"/>
  <c r="X29" i="5"/>
  <c r="Y29" i="5" s="1"/>
  <c r="F79" i="5" s="1"/>
  <c r="Y30" i="5"/>
  <c r="Z30" i="5" s="1"/>
  <c r="D23" i="1"/>
  <c r="V72" i="1"/>
  <c r="V71" i="1"/>
  <c r="V70" i="1"/>
  <c r="V69" i="1"/>
  <c r="V68" i="1"/>
  <c r="V67" i="1"/>
  <c r="V66" i="1"/>
  <c r="V65" i="1"/>
  <c r="V64" i="1"/>
  <c r="V63" i="1"/>
  <c r="V62" i="1"/>
  <c r="V61" i="1"/>
  <c r="V60" i="1"/>
  <c r="V59" i="1"/>
  <c r="V58" i="1"/>
  <c r="V57" i="1"/>
  <c r="V56" i="1"/>
  <c r="V55" i="1"/>
  <c r="V54" i="1"/>
  <c r="R54" i="1"/>
  <c r="V47" i="1"/>
  <c r="V46" i="1"/>
  <c r="V45" i="1"/>
  <c r="V44" i="1"/>
  <c r="V43" i="1"/>
  <c r="V42" i="1"/>
  <c r="V41" i="1"/>
  <c r="V40" i="1"/>
  <c r="V39" i="1"/>
  <c r="V38" i="1"/>
  <c r="V37" i="1"/>
  <c r="V36" i="1"/>
  <c r="V35" i="1"/>
  <c r="V34" i="1"/>
  <c r="V33" i="1"/>
  <c r="V32" i="1"/>
  <c r="V31" i="1"/>
  <c r="V30" i="1"/>
  <c r="V29" i="1"/>
  <c r="R29" i="1"/>
  <c r="E80" i="16" l="1"/>
  <c r="T54" i="16"/>
  <c r="X54" i="16"/>
  <c r="Y54" i="16" s="1"/>
  <c r="F80" i="16" s="1"/>
  <c r="Y55" i="16"/>
  <c r="Z55" i="16" s="1"/>
  <c r="X54" i="15"/>
  <c r="Y54" i="15" s="1"/>
  <c r="F80" i="15" s="1"/>
  <c r="Y55" i="15"/>
  <c r="E80" i="15"/>
  <c r="G80" i="15" s="1"/>
  <c r="T54" i="15"/>
  <c r="Z54" i="15" s="1"/>
  <c r="Z55" i="15"/>
  <c r="Z31" i="14"/>
  <c r="G80" i="14"/>
  <c r="N30" i="14"/>
  <c r="T30" i="14" s="1"/>
  <c r="M29" i="14"/>
  <c r="N29" i="14" s="1"/>
  <c r="Z4" i="14"/>
  <c r="Y30" i="14"/>
  <c r="X29" i="14"/>
  <c r="Y29" i="14" s="1"/>
  <c r="F79" i="14" s="1"/>
  <c r="Z54" i="14"/>
  <c r="G78" i="14"/>
  <c r="Z57" i="9"/>
  <c r="N56" i="9"/>
  <c r="T56" i="9" s="1"/>
  <c r="M55" i="9"/>
  <c r="Y56" i="9"/>
  <c r="X55" i="9"/>
  <c r="Z32" i="11"/>
  <c r="Z6" i="10"/>
  <c r="Z31" i="12"/>
  <c r="X54" i="13"/>
  <c r="Y54" i="13" s="1"/>
  <c r="F80" i="13" s="1"/>
  <c r="Y55" i="13"/>
  <c r="Z56" i="13"/>
  <c r="N55" i="13"/>
  <c r="T55" i="13" s="1"/>
  <c r="M54" i="13"/>
  <c r="N54" i="13" s="1"/>
  <c r="X29" i="12"/>
  <c r="Y29" i="12" s="1"/>
  <c r="F79" i="12" s="1"/>
  <c r="Y30" i="12"/>
  <c r="N30" i="12"/>
  <c r="T30" i="12" s="1"/>
  <c r="M29" i="12"/>
  <c r="N29" i="12" s="1"/>
  <c r="Z7" i="12"/>
  <c r="Z6" i="7"/>
  <c r="Z57" i="6"/>
  <c r="Z57" i="12"/>
  <c r="N6" i="12"/>
  <c r="T6" i="12" s="1"/>
  <c r="M5" i="12"/>
  <c r="X5" i="12"/>
  <c r="Y6" i="12"/>
  <c r="Y31" i="11"/>
  <c r="X30" i="11"/>
  <c r="N31" i="11"/>
  <c r="T31" i="11" s="1"/>
  <c r="M30" i="11"/>
  <c r="Z55" i="10"/>
  <c r="Z57" i="7"/>
  <c r="X30" i="6"/>
  <c r="Y31" i="6"/>
  <c r="Z31" i="6" s="1"/>
  <c r="N30" i="6"/>
  <c r="T30" i="6" s="1"/>
  <c r="M29" i="6"/>
  <c r="N29" i="6" s="1"/>
  <c r="Z5" i="5"/>
  <c r="Z5" i="13"/>
  <c r="E78" i="13"/>
  <c r="G78" i="13" s="1"/>
  <c r="T4" i="13"/>
  <c r="Z4" i="13" s="1"/>
  <c r="Z29" i="13"/>
  <c r="G79" i="13"/>
  <c r="X55" i="12"/>
  <c r="Y56" i="12"/>
  <c r="N56" i="12"/>
  <c r="T56" i="12" s="1"/>
  <c r="M55" i="12"/>
  <c r="X55" i="11"/>
  <c r="Y56" i="11"/>
  <c r="Z4" i="11"/>
  <c r="G78" i="11"/>
  <c r="N56" i="11"/>
  <c r="T56" i="11" s="1"/>
  <c r="M55" i="11"/>
  <c r="Z57" i="11"/>
  <c r="N5" i="10"/>
  <c r="T5" i="10" s="1"/>
  <c r="M4" i="10"/>
  <c r="N4" i="10" s="1"/>
  <c r="Y30" i="10"/>
  <c r="Z30" i="10" s="1"/>
  <c r="X29" i="10"/>
  <c r="Y29" i="10" s="1"/>
  <c r="F79" i="10" s="1"/>
  <c r="E80" i="10"/>
  <c r="G80" i="10" s="1"/>
  <c r="T54" i="10"/>
  <c r="Z54" i="10" s="1"/>
  <c r="E79" i="10"/>
  <c r="T29" i="10"/>
  <c r="Z29" i="10" s="1"/>
  <c r="Y5" i="10"/>
  <c r="X4" i="10"/>
  <c r="Y4" i="10" s="1"/>
  <c r="F78" i="10" s="1"/>
  <c r="Z6" i="9"/>
  <c r="Y5" i="9"/>
  <c r="X4" i="9"/>
  <c r="Y4" i="9" s="1"/>
  <c r="F78" i="9" s="1"/>
  <c r="N5" i="9"/>
  <c r="T5" i="9" s="1"/>
  <c r="M4" i="9"/>
  <c r="N4" i="9" s="1"/>
  <c r="N56" i="8"/>
  <c r="T56" i="8" s="1"/>
  <c r="M55" i="8"/>
  <c r="Z29" i="8"/>
  <c r="Z57" i="8"/>
  <c r="G79" i="8"/>
  <c r="E78" i="8"/>
  <c r="T4" i="8"/>
  <c r="Y5" i="8"/>
  <c r="Z5" i="8" s="1"/>
  <c r="X4" i="8"/>
  <c r="Y4" i="8" s="1"/>
  <c r="F78" i="8" s="1"/>
  <c r="X55" i="8"/>
  <c r="Y56" i="8"/>
  <c r="N56" i="7"/>
  <c r="T56" i="7" s="1"/>
  <c r="M55" i="7"/>
  <c r="N5" i="7"/>
  <c r="T5" i="7" s="1"/>
  <c r="M4" i="7"/>
  <c r="N4" i="7" s="1"/>
  <c r="Y56" i="7"/>
  <c r="X55" i="7"/>
  <c r="Y5" i="7"/>
  <c r="X4" i="7"/>
  <c r="Y4" i="7" s="1"/>
  <c r="F78" i="7" s="1"/>
  <c r="X55" i="6"/>
  <c r="Y56" i="6"/>
  <c r="Y5" i="6"/>
  <c r="X4" i="6"/>
  <c r="Y4" i="6" s="1"/>
  <c r="F78" i="6" s="1"/>
  <c r="N5" i="6"/>
  <c r="T5" i="6" s="1"/>
  <c r="M4" i="6"/>
  <c r="N4" i="6" s="1"/>
  <c r="N56" i="6"/>
  <c r="T56" i="6" s="1"/>
  <c r="M55" i="6"/>
  <c r="Z29" i="5"/>
  <c r="X55" i="5"/>
  <c r="Y56" i="5"/>
  <c r="Z56" i="5" s="1"/>
  <c r="G79" i="5"/>
  <c r="N55" i="5"/>
  <c r="T55" i="5" s="1"/>
  <c r="M54" i="5"/>
  <c r="N54" i="5" s="1"/>
  <c r="E78" i="5"/>
  <c r="G78" i="5" s="1"/>
  <c r="T4" i="5"/>
  <c r="Z4" i="5" s="1"/>
  <c r="R4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I72" i="1"/>
  <c r="Z54" i="16" l="1"/>
  <c r="G80" i="16"/>
  <c r="E79" i="14"/>
  <c r="G79" i="14" s="1"/>
  <c r="T29" i="14"/>
  <c r="Z29" i="14" s="1"/>
  <c r="Z30" i="14"/>
  <c r="Z56" i="9"/>
  <c r="N55" i="9"/>
  <c r="T55" i="9" s="1"/>
  <c r="M54" i="9"/>
  <c r="N54" i="9" s="1"/>
  <c r="X54" i="9"/>
  <c r="Y54" i="9" s="1"/>
  <c r="Y55" i="9"/>
  <c r="Z30" i="12"/>
  <c r="E80" i="13"/>
  <c r="G80" i="13" s="1"/>
  <c r="T54" i="13"/>
  <c r="Z54" i="13" s="1"/>
  <c r="Z55" i="13"/>
  <c r="E79" i="12"/>
  <c r="G79" i="12" s="1"/>
  <c r="T29" i="12"/>
  <c r="Z29" i="12" s="1"/>
  <c r="Z5" i="7"/>
  <c r="Z5" i="9"/>
  <c r="Z56" i="12"/>
  <c r="X4" i="12"/>
  <c r="Y4" i="12" s="1"/>
  <c r="F78" i="12" s="1"/>
  <c r="Y5" i="12"/>
  <c r="N5" i="12"/>
  <c r="T5" i="12" s="1"/>
  <c r="M4" i="12"/>
  <c r="N4" i="12" s="1"/>
  <c r="Z6" i="12"/>
  <c r="Y30" i="11"/>
  <c r="X29" i="11"/>
  <c r="Y29" i="11" s="1"/>
  <c r="F79" i="11" s="1"/>
  <c r="N30" i="11"/>
  <c r="T30" i="11" s="1"/>
  <c r="M29" i="11"/>
  <c r="N29" i="11" s="1"/>
  <c r="Z31" i="11"/>
  <c r="Z56" i="8"/>
  <c r="E79" i="6"/>
  <c r="T29" i="6"/>
  <c r="X29" i="6"/>
  <c r="Y29" i="6" s="1"/>
  <c r="F79" i="6" s="1"/>
  <c r="Y30" i="6"/>
  <c r="Z30" i="6" s="1"/>
  <c r="Z56" i="6"/>
  <c r="N55" i="12"/>
  <c r="T55" i="12" s="1"/>
  <c r="M54" i="12"/>
  <c r="N54" i="12" s="1"/>
  <c r="X54" i="12"/>
  <c r="Y54" i="12" s="1"/>
  <c r="F80" i="12" s="1"/>
  <c r="Y55" i="12"/>
  <c r="Z56" i="11"/>
  <c r="X54" i="11"/>
  <c r="Y54" i="11" s="1"/>
  <c r="F80" i="11" s="1"/>
  <c r="Y55" i="11"/>
  <c r="N55" i="11"/>
  <c r="T55" i="11" s="1"/>
  <c r="M54" i="11"/>
  <c r="N54" i="11" s="1"/>
  <c r="G79" i="10"/>
  <c r="E78" i="10"/>
  <c r="G78" i="10" s="1"/>
  <c r="T4" i="10"/>
  <c r="Z4" i="10" s="1"/>
  <c r="Z5" i="10"/>
  <c r="E78" i="9"/>
  <c r="G78" i="9" s="1"/>
  <c r="T4" i="9"/>
  <c r="Z4" i="9" s="1"/>
  <c r="Z4" i="8"/>
  <c r="X54" i="8"/>
  <c r="Y54" i="8" s="1"/>
  <c r="F80" i="8" s="1"/>
  <c r="Y55" i="8"/>
  <c r="G78" i="8"/>
  <c r="N55" i="8"/>
  <c r="T55" i="8" s="1"/>
  <c r="M54" i="8"/>
  <c r="N54" i="8" s="1"/>
  <c r="X54" i="7"/>
  <c r="Y54" i="7" s="1"/>
  <c r="F80" i="7" s="1"/>
  <c r="Y55" i="7"/>
  <c r="N55" i="7"/>
  <c r="T55" i="7" s="1"/>
  <c r="M54" i="7"/>
  <c r="N54" i="7" s="1"/>
  <c r="E78" i="7"/>
  <c r="G78" i="7" s="1"/>
  <c r="T4" i="7"/>
  <c r="Z4" i="7" s="1"/>
  <c r="Z56" i="7"/>
  <c r="N55" i="6"/>
  <c r="T55" i="6" s="1"/>
  <c r="M54" i="6"/>
  <c r="N54" i="6" s="1"/>
  <c r="E78" i="6"/>
  <c r="G78" i="6" s="1"/>
  <c r="T4" i="6"/>
  <c r="Z4" i="6" s="1"/>
  <c r="Z5" i="6"/>
  <c r="X54" i="6"/>
  <c r="Y54" i="6" s="1"/>
  <c r="F80" i="6" s="1"/>
  <c r="Y55" i="6"/>
  <c r="E80" i="5"/>
  <c r="T54" i="5"/>
  <c r="X54" i="5"/>
  <c r="Y54" i="5" s="1"/>
  <c r="F80" i="5" s="1"/>
  <c r="Y55" i="5"/>
  <c r="Z55" i="5" s="1"/>
  <c r="D69" i="1"/>
  <c r="D63" i="1"/>
  <c r="D57" i="1"/>
  <c r="E67" i="1"/>
  <c r="E61" i="1"/>
  <c r="E55" i="1"/>
  <c r="E54" i="1"/>
  <c r="E60" i="1"/>
  <c r="E72" i="1"/>
  <c r="D62" i="1"/>
  <c r="D54" i="1"/>
  <c r="D72" i="1"/>
  <c r="D60" i="1"/>
  <c r="E71" i="1"/>
  <c r="E65" i="1"/>
  <c r="E59" i="1"/>
  <c r="D71" i="1"/>
  <c r="D65" i="1"/>
  <c r="D59" i="1"/>
  <c r="E70" i="1"/>
  <c r="E58" i="1"/>
  <c r="D67" i="1"/>
  <c r="D61" i="1"/>
  <c r="D55" i="1"/>
  <c r="E66" i="1"/>
  <c r="E64" i="1"/>
  <c r="E57" i="1"/>
  <c r="D66" i="1"/>
  <c r="D70" i="1"/>
  <c r="D64" i="1"/>
  <c r="D58" i="1"/>
  <c r="E69" i="1"/>
  <c r="E63" i="1"/>
  <c r="E68" i="1"/>
  <c r="E62" i="1"/>
  <c r="E56" i="1"/>
  <c r="D68" i="1"/>
  <c r="D56" i="1"/>
  <c r="I47" i="1"/>
  <c r="I22" i="1"/>
  <c r="Z55" i="9" l="1"/>
  <c r="E80" i="9"/>
  <c r="T54" i="9"/>
  <c r="Z54" i="9" s="1"/>
  <c r="F80" i="9"/>
  <c r="Z30" i="11"/>
  <c r="Z5" i="12"/>
  <c r="Z29" i="6"/>
  <c r="G79" i="6"/>
  <c r="E78" i="12"/>
  <c r="G78" i="12" s="1"/>
  <c r="T4" i="12"/>
  <c r="Z4" i="12" s="1"/>
  <c r="T29" i="11"/>
  <c r="Z29" i="11" s="1"/>
  <c r="E79" i="11"/>
  <c r="G79" i="11" s="1"/>
  <c r="Z55" i="7"/>
  <c r="Z55" i="6"/>
  <c r="E80" i="12"/>
  <c r="G80" i="12" s="1"/>
  <c r="T54" i="12"/>
  <c r="Z54" i="12" s="1"/>
  <c r="Z55" i="12"/>
  <c r="Z55" i="11"/>
  <c r="E80" i="11"/>
  <c r="G80" i="11" s="1"/>
  <c r="T54" i="11"/>
  <c r="Z54" i="11" s="1"/>
  <c r="E80" i="8"/>
  <c r="G80" i="8" s="1"/>
  <c r="T54" i="8"/>
  <c r="Z54" i="8" s="1"/>
  <c r="Z55" i="8"/>
  <c r="E80" i="7"/>
  <c r="G80" i="7" s="1"/>
  <c r="T54" i="7"/>
  <c r="Z54" i="7" s="1"/>
  <c r="E80" i="6"/>
  <c r="G80" i="6" s="1"/>
  <c r="T54" i="6"/>
  <c r="Z54" i="6" s="1"/>
  <c r="Z54" i="5"/>
  <c r="G80" i="5"/>
  <c r="F69" i="1"/>
  <c r="H69" i="1" s="1"/>
  <c r="I69" i="1" s="1"/>
  <c r="F63" i="1"/>
  <c r="H63" i="1" s="1"/>
  <c r="I63" i="1" s="1"/>
  <c r="F57" i="1"/>
  <c r="H57" i="1" s="1"/>
  <c r="I57" i="1" s="1"/>
  <c r="F61" i="1"/>
  <c r="H61" i="1" s="1"/>
  <c r="I61" i="1" s="1"/>
  <c r="F67" i="1"/>
  <c r="H67" i="1" s="1"/>
  <c r="I67" i="1" s="1"/>
  <c r="F55" i="1"/>
  <c r="H55" i="1" s="1"/>
  <c r="I55" i="1" s="1"/>
  <c r="F65" i="1"/>
  <c r="H65" i="1" s="1"/>
  <c r="I65" i="1" s="1"/>
  <c r="F72" i="1"/>
  <c r="F60" i="1"/>
  <c r="H60" i="1" s="1"/>
  <c r="I60" i="1" s="1"/>
  <c r="F54" i="1"/>
  <c r="H54" i="1" s="1"/>
  <c r="I54" i="1" s="1"/>
  <c r="J55" i="1" s="1"/>
  <c r="R55" i="1" s="1"/>
  <c r="F66" i="1"/>
  <c r="H66" i="1" s="1"/>
  <c r="I66" i="1" s="1"/>
  <c r="F58" i="1"/>
  <c r="H58" i="1" s="1"/>
  <c r="I58" i="1" s="1"/>
  <c r="F59" i="1"/>
  <c r="H59" i="1" s="1"/>
  <c r="I59" i="1" s="1"/>
  <c r="D73" i="1"/>
  <c r="F64" i="1"/>
  <c r="H64" i="1" s="1"/>
  <c r="I64" i="1" s="1"/>
  <c r="F71" i="1"/>
  <c r="H71" i="1" s="1"/>
  <c r="I71" i="1" s="1"/>
  <c r="F70" i="1"/>
  <c r="H70" i="1" s="1"/>
  <c r="I70" i="1" s="1"/>
  <c r="F56" i="1"/>
  <c r="H56" i="1" s="1"/>
  <c r="I56" i="1" s="1"/>
  <c r="E73" i="1"/>
  <c r="F68" i="1"/>
  <c r="H68" i="1" s="1"/>
  <c r="I68" i="1" s="1"/>
  <c r="F62" i="1"/>
  <c r="H62" i="1" s="1"/>
  <c r="I62" i="1" s="1"/>
  <c r="D48" i="1"/>
  <c r="F29" i="1"/>
  <c r="H29" i="1" s="1"/>
  <c r="K29" i="1" s="1"/>
  <c r="F30" i="1"/>
  <c r="H30" i="1" s="1"/>
  <c r="I30" i="1" s="1"/>
  <c r="F31" i="1"/>
  <c r="H31" i="1" s="1"/>
  <c r="I31" i="1" s="1"/>
  <c r="F32" i="1"/>
  <c r="H32" i="1" s="1"/>
  <c r="I32" i="1" s="1"/>
  <c r="F33" i="1"/>
  <c r="H33" i="1" s="1"/>
  <c r="I33" i="1" s="1"/>
  <c r="F34" i="1"/>
  <c r="H34" i="1" s="1"/>
  <c r="I34" i="1" s="1"/>
  <c r="F35" i="1"/>
  <c r="H35" i="1" s="1"/>
  <c r="I35" i="1" s="1"/>
  <c r="F36" i="1"/>
  <c r="H36" i="1" s="1"/>
  <c r="I36" i="1" s="1"/>
  <c r="F37" i="1"/>
  <c r="H37" i="1" s="1"/>
  <c r="I37" i="1" s="1"/>
  <c r="F38" i="1"/>
  <c r="H38" i="1" s="1"/>
  <c r="I38" i="1" s="1"/>
  <c r="F39" i="1"/>
  <c r="H39" i="1" s="1"/>
  <c r="I39" i="1" s="1"/>
  <c r="F40" i="1"/>
  <c r="H40" i="1" s="1"/>
  <c r="I40" i="1" s="1"/>
  <c r="F41" i="1"/>
  <c r="H41" i="1" s="1"/>
  <c r="I41" i="1" s="1"/>
  <c r="F42" i="1"/>
  <c r="H42" i="1" s="1"/>
  <c r="I42" i="1" s="1"/>
  <c r="F43" i="1"/>
  <c r="H43" i="1" s="1"/>
  <c r="I43" i="1" s="1"/>
  <c r="F44" i="1"/>
  <c r="H44" i="1" s="1"/>
  <c r="I44" i="1" s="1"/>
  <c r="F45" i="1"/>
  <c r="H45" i="1" s="1"/>
  <c r="I45" i="1" s="1"/>
  <c r="F46" i="1"/>
  <c r="H46" i="1" s="1"/>
  <c r="I46" i="1" s="1"/>
  <c r="F47" i="1"/>
  <c r="F21" i="1"/>
  <c r="H21" i="1" s="1"/>
  <c r="I21" i="1" s="1"/>
  <c r="G80" i="9" l="1"/>
  <c r="K54" i="1"/>
  <c r="L54" i="1" s="1"/>
  <c r="S54" i="1" s="1"/>
  <c r="W54" i="1" s="1"/>
  <c r="F10" i="1"/>
  <c r="H10" i="1" s="1"/>
  <c r="I10" i="1" s="1"/>
  <c r="F9" i="1"/>
  <c r="H9" i="1" s="1"/>
  <c r="I9" i="1" s="1"/>
  <c r="K55" i="1"/>
  <c r="J56" i="1"/>
  <c r="R56" i="1" s="1"/>
  <c r="F16" i="1"/>
  <c r="H16" i="1" s="1"/>
  <c r="I16" i="1" s="1"/>
  <c r="F22" i="1"/>
  <c r="I29" i="1"/>
  <c r="J30" i="1" s="1"/>
  <c r="E48" i="1"/>
  <c r="F4" i="1"/>
  <c r="H4" i="1" s="1"/>
  <c r="F18" i="1"/>
  <c r="H18" i="1" s="1"/>
  <c r="I18" i="1" s="1"/>
  <c r="F6" i="1"/>
  <c r="H6" i="1" s="1"/>
  <c r="I6" i="1" s="1"/>
  <c r="F15" i="1"/>
  <c r="H15" i="1" s="1"/>
  <c r="I15" i="1" s="1"/>
  <c r="F20" i="1"/>
  <c r="H20" i="1" s="1"/>
  <c r="I20" i="1" s="1"/>
  <c r="F8" i="1"/>
  <c r="H8" i="1" s="1"/>
  <c r="I8" i="1" s="1"/>
  <c r="F19" i="1"/>
  <c r="H19" i="1" s="1"/>
  <c r="I19" i="1" s="1"/>
  <c r="F13" i="1"/>
  <c r="H13" i="1" s="1"/>
  <c r="I13" i="1" s="1"/>
  <c r="F7" i="1"/>
  <c r="H7" i="1" s="1"/>
  <c r="I7" i="1" s="1"/>
  <c r="F17" i="1"/>
  <c r="H17" i="1" s="1"/>
  <c r="I17" i="1" s="1"/>
  <c r="F5" i="1"/>
  <c r="H5" i="1" s="1"/>
  <c r="I5" i="1" s="1"/>
  <c r="F14" i="1"/>
  <c r="H14" i="1" s="1"/>
  <c r="I14" i="1" s="1"/>
  <c r="F12" i="1"/>
  <c r="H12" i="1" s="1"/>
  <c r="I12" i="1" s="1"/>
  <c r="F11" i="1"/>
  <c r="H11" i="1" s="1"/>
  <c r="I11" i="1" s="1"/>
  <c r="R30" i="1" l="1"/>
  <c r="L55" i="1"/>
  <c r="S55" i="1" s="1"/>
  <c r="W55" i="1" s="1"/>
  <c r="K56" i="1"/>
  <c r="J57" i="1"/>
  <c r="R57" i="1" s="1"/>
  <c r="K30" i="1"/>
  <c r="L29" i="1"/>
  <c r="J31" i="1"/>
  <c r="R31" i="1" s="1"/>
  <c r="I4" i="1"/>
  <c r="J5" i="1" s="1"/>
  <c r="R5" i="1" s="1"/>
  <c r="K4" i="1"/>
  <c r="E23" i="1"/>
  <c r="S29" i="1" l="1"/>
  <c r="W29" i="1" s="1"/>
  <c r="L56" i="1"/>
  <c r="S56" i="1" s="1"/>
  <c r="W56" i="1" s="1"/>
  <c r="K57" i="1"/>
  <c r="J58" i="1"/>
  <c r="R58" i="1" s="1"/>
  <c r="J32" i="1"/>
  <c r="R32" i="1" s="1"/>
  <c r="K31" i="1"/>
  <c r="L30" i="1"/>
  <c r="L4" i="1"/>
  <c r="K5" i="1"/>
  <c r="J6" i="1"/>
  <c r="R6" i="1" s="1"/>
  <c r="S30" i="1" l="1"/>
  <c r="W30" i="1" s="1"/>
  <c r="S4" i="1"/>
  <c r="W4" i="1" s="1"/>
  <c r="K58" i="1"/>
  <c r="L57" i="1"/>
  <c r="S57" i="1" s="1"/>
  <c r="W57" i="1" s="1"/>
  <c r="J59" i="1"/>
  <c r="R59" i="1" s="1"/>
  <c r="L31" i="1"/>
  <c r="J33" i="1"/>
  <c r="R33" i="1" s="1"/>
  <c r="K32" i="1"/>
  <c r="J7" i="1"/>
  <c r="R7" i="1" s="1"/>
  <c r="L5" i="1"/>
  <c r="K6" i="1"/>
  <c r="S31" i="1" l="1"/>
  <c r="W31" i="1" s="1"/>
  <c r="S5" i="1"/>
  <c r="W5" i="1" s="1"/>
  <c r="K59" i="1"/>
  <c r="L58" i="1"/>
  <c r="S58" i="1" s="1"/>
  <c r="W58" i="1" s="1"/>
  <c r="J60" i="1"/>
  <c r="R60" i="1" s="1"/>
  <c r="J34" i="1"/>
  <c r="R34" i="1" s="1"/>
  <c r="L32" i="1"/>
  <c r="K33" i="1"/>
  <c r="J8" i="1"/>
  <c r="R8" i="1" s="1"/>
  <c r="L6" i="1"/>
  <c r="K7" i="1"/>
  <c r="S32" i="1" l="1"/>
  <c r="W32" i="1" s="1"/>
  <c r="S6" i="1"/>
  <c r="W6" i="1" s="1"/>
  <c r="L59" i="1"/>
  <c r="S59" i="1" s="1"/>
  <c r="W59" i="1" s="1"/>
  <c r="K60" i="1"/>
  <c r="J61" i="1"/>
  <c r="R61" i="1" s="1"/>
  <c r="K34" i="1"/>
  <c r="J35" i="1"/>
  <c r="R35" i="1" s="1"/>
  <c r="L33" i="1"/>
  <c r="J9" i="1"/>
  <c r="R9" i="1" s="1"/>
  <c r="L7" i="1"/>
  <c r="K8" i="1"/>
  <c r="S33" i="1" l="1"/>
  <c r="W33" i="1" s="1"/>
  <c r="S7" i="1"/>
  <c r="W7" i="1" s="1"/>
  <c r="L60" i="1"/>
  <c r="S60" i="1" s="1"/>
  <c r="W60" i="1" s="1"/>
  <c r="K61" i="1"/>
  <c r="J62" i="1"/>
  <c r="R62" i="1" s="1"/>
  <c r="L34" i="1"/>
  <c r="K35" i="1"/>
  <c r="J36" i="1"/>
  <c r="R36" i="1" s="1"/>
  <c r="J10" i="1"/>
  <c r="R10" i="1" s="1"/>
  <c r="L8" i="1"/>
  <c r="K9" i="1"/>
  <c r="S34" i="1" l="1"/>
  <c r="W34" i="1" s="1"/>
  <c r="S8" i="1"/>
  <c r="W8" i="1" s="1"/>
  <c r="L61" i="1"/>
  <c r="S61" i="1" s="1"/>
  <c r="W61" i="1" s="1"/>
  <c r="K62" i="1"/>
  <c r="J63" i="1"/>
  <c r="R63" i="1" s="1"/>
  <c r="K36" i="1"/>
  <c r="J37" i="1"/>
  <c r="R37" i="1" s="1"/>
  <c r="L35" i="1"/>
  <c r="J11" i="1"/>
  <c r="R11" i="1" s="1"/>
  <c r="K10" i="1"/>
  <c r="L9" i="1"/>
  <c r="S35" i="1" l="1"/>
  <c r="W35" i="1" s="1"/>
  <c r="S9" i="1"/>
  <c r="W9" i="1" s="1"/>
  <c r="L62" i="1"/>
  <c r="S62" i="1" s="1"/>
  <c r="W62" i="1" s="1"/>
  <c r="K63" i="1"/>
  <c r="J64" i="1"/>
  <c r="R64" i="1" s="1"/>
  <c r="J38" i="1"/>
  <c r="R38" i="1" s="1"/>
  <c r="L36" i="1"/>
  <c r="K37" i="1"/>
  <c r="J12" i="1"/>
  <c r="R12" i="1" s="1"/>
  <c r="K11" i="1"/>
  <c r="L10" i="1"/>
  <c r="S36" i="1" l="1"/>
  <c r="W36" i="1" s="1"/>
  <c r="S10" i="1"/>
  <c r="W10" i="1" s="1"/>
  <c r="K64" i="1"/>
  <c r="L63" i="1"/>
  <c r="S63" i="1" s="1"/>
  <c r="W63" i="1" s="1"/>
  <c r="J65" i="1"/>
  <c r="R65" i="1" s="1"/>
  <c r="J39" i="1"/>
  <c r="R39" i="1" s="1"/>
  <c r="L37" i="1"/>
  <c r="K38" i="1"/>
  <c r="J13" i="1"/>
  <c r="R13" i="1" s="1"/>
  <c r="K12" i="1"/>
  <c r="L11" i="1"/>
  <c r="S37" i="1" l="1"/>
  <c r="W37" i="1" s="1"/>
  <c r="S11" i="1"/>
  <c r="W11" i="1" s="1"/>
  <c r="K65" i="1"/>
  <c r="L64" i="1"/>
  <c r="S64" i="1" s="1"/>
  <c r="W64" i="1" s="1"/>
  <c r="J66" i="1"/>
  <c r="R66" i="1" s="1"/>
  <c r="K39" i="1"/>
  <c r="L38" i="1"/>
  <c r="J40" i="1"/>
  <c r="R40" i="1" s="1"/>
  <c r="J14" i="1"/>
  <c r="R14" i="1" s="1"/>
  <c r="K13" i="1"/>
  <c r="L12" i="1"/>
  <c r="S38" i="1" l="1"/>
  <c r="W38" i="1" s="1"/>
  <c r="S12" i="1"/>
  <c r="W12" i="1" s="1"/>
  <c r="L65" i="1"/>
  <c r="S65" i="1" s="1"/>
  <c r="W65" i="1" s="1"/>
  <c r="K66" i="1"/>
  <c r="J67" i="1"/>
  <c r="R67" i="1" s="1"/>
  <c r="L39" i="1"/>
  <c r="K40" i="1"/>
  <c r="J41" i="1"/>
  <c r="R41" i="1" s="1"/>
  <c r="J15" i="1"/>
  <c r="R15" i="1" s="1"/>
  <c r="K14" i="1"/>
  <c r="L13" i="1"/>
  <c r="S39" i="1" l="1"/>
  <c r="W39" i="1" s="1"/>
  <c r="S13" i="1"/>
  <c r="W13" i="1" s="1"/>
  <c r="L66" i="1"/>
  <c r="S66" i="1" s="1"/>
  <c r="W66" i="1" s="1"/>
  <c r="K67" i="1"/>
  <c r="J68" i="1"/>
  <c r="R68" i="1" s="1"/>
  <c r="L40" i="1"/>
  <c r="K41" i="1"/>
  <c r="J42" i="1"/>
  <c r="R42" i="1" s="1"/>
  <c r="J16" i="1"/>
  <c r="R16" i="1" s="1"/>
  <c r="K15" i="1"/>
  <c r="L14" i="1"/>
  <c r="S40" i="1" l="1"/>
  <c r="W40" i="1" s="1"/>
  <c r="S14" i="1"/>
  <c r="W14" i="1" s="1"/>
  <c r="L67" i="1"/>
  <c r="S67" i="1" s="1"/>
  <c r="W67" i="1" s="1"/>
  <c r="K68" i="1"/>
  <c r="J69" i="1"/>
  <c r="R69" i="1" s="1"/>
  <c r="K42" i="1"/>
  <c r="J43" i="1"/>
  <c r="R43" i="1" s="1"/>
  <c r="L41" i="1"/>
  <c r="J17" i="1"/>
  <c r="R17" i="1" s="1"/>
  <c r="L15" i="1"/>
  <c r="K16" i="1"/>
  <c r="S41" i="1" l="1"/>
  <c r="W41" i="1" s="1"/>
  <c r="S15" i="1"/>
  <c r="W15" i="1" s="1"/>
  <c r="L68" i="1"/>
  <c r="S68" i="1" s="1"/>
  <c r="W68" i="1" s="1"/>
  <c r="K69" i="1"/>
  <c r="J70" i="1"/>
  <c r="R70" i="1" s="1"/>
  <c r="K43" i="1"/>
  <c r="L42" i="1"/>
  <c r="J44" i="1"/>
  <c r="R44" i="1" s="1"/>
  <c r="J18" i="1"/>
  <c r="R18" i="1" s="1"/>
  <c r="L16" i="1"/>
  <c r="K17" i="1"/>
  <c r="S42" i="1" l="1"/>
  <c r="W42" i="1" s="1"/>
  <c r="S16" i="1"/>
  <c r="W16" i="1" s="1"/>
  <c r="K70" i="1"/>
  <c r="L69" i="1"/>
  <c r="S69" i="1" s="1"/>
  <c r="W69" i="1" s="1"/>
  <c r="J71" i="1"/>
  <c r="R71" i="1" s="1"/>
  <c r="K44" i="1"/>
  <c r="L43" i="1"/>
  <c r="J45" i="1"/>
  <c r="R45" i="1" s="1"/>
  <c r="J19" i="1"/>
  <c r="R19" i="1" s="1"/>
  <c r="L17" i="1"/>
  <c r="K18" i="1"/>
  <c r="S43" i="1" l="1"/>
  <c r="W43" i="1" s="1"/>
  <c r="S17" i="1"/>
  <c r="W17" i="1" s="1"/>
  <c r="K71" i="1"/>
  <c r="L70" i="1"/>
  <c r="S70" i="1" s="1"/>
  <c r="W70" i="1" s="1"/>
  <c r="J72" i="1"/>
  <c r="R72" i="1" s="1"/>
  <c r="L44" i="1"/>
  <c r="J46" i="1"/>
  <c r="R46" i="1" s="1"/>
  <c r="K45" i="1"/>
  <c r="J20" i="1"/>
  <c r="R20" i="1" s="1"/>
  <c r="L18" i="1"/>
  <c r="K19" i="1"/>
  <c r="S44" i="1" l="1"/>
  <c r="W44" i="1" s="1"/>
  <c r="S18" i="1"/>
  <c r="W18" i="1" s="1"/>
  <c r="L71" i="1"/>
  <c r="S71" i="1" s="1"/>
  <c r="W71" i="1" s="1"/>
  <c r="K72" i="1"/>
  <c r="L72" i="1" s="1"/>
  <c r="K46" i="1"/>
  <c r="L45" i="1"/>
  <c r="J47" i="1"/>
  <c r="R47" i="1" s="1"/>
  <c r="J21" i="1"/>
  <c r="R21" i="1" s="1"/>
  <c r="L19" i="1"/>
  <c r="K20" i="1"/>
  <c r="S45" i="1" l="1"/>
  <c r="W45" i="1" s="1"/>
  <c r="M72" i="1"/>
  <c r="N72" i="1" s="1"/>
  <c r="T72" i="1" s="1"/>
  <c r="S72" i="1"/>
  <c r="W72" i="1" s="1"/>
  <c r="X72" i="1" s="1"/>
  <c r="S19" i="1"/>
  <c r="W19" i="1" s="1"/>
  <c r="K47" i="1"/>
  <c r="L47" i="1" s="1"/>
  <c r="S47" i="1" s="1"/>
  <c r="W47" i="1" s="1"/>
  <c r="X47" i="1" s="1"/>
  <c r="L46" i="1"/>
  <c r="S46" i="1" s="1"/>
  <c r="W46" i="1" s="1"/>
  <c r="J22" i="1"/>
  <c r="R22" i="1" s="1"/>
  <c r="K21" i="1"/>
  <c r="L20" i="1"/>
  <c r="S20" i="1" s="1"/>
  <c r="W20" i="1" s="1"/>
  <c r="M71" i="1" l="1"/>
  <c r="N71" i="1" s="1"/>
  <c r="T71" i="1" s="1"/>
  <c r="Y47" i="1"/>
  <c r="X46" i="1"/>
  <c r="Y72" i="1"/>
  <c r="Z72" i="1" s="1"/>
  <c r="X71" i="1"/>
  <c r="M47" i="1"/>
  <c r="N47" i="1" s="1"/>
  <c r="K22" i="1"/>
  <c r="L22" i="1" s="1"/>
  <c r="S22" i="1" s="1"/>
  <c r="W22" i="1" s="1"/>
  <c r="X22" i="1" s="1"/>
  <c r="L21" i="1"/>
  <c r="S21" i="1" s="1"/>
  <c r="W21" i="1" s="1"/>
  <c r="M70" i="1" l="1"/>
  <c r="M69" i="1" s="1"/>
  <c r="T47" i="1"/>
  <c r="Z47" i="1" s="1"/>
  <c r="X70" i="1"/>
  <c r="Y71" i="1"/>
  <c r="Z71" i="1" s="1"/>
  <c r="X45" i="1"/>
  <c r="Y46" i="1"/>
  <c r="X21" i="1"/>
  <c r="X20" i="1" s="1"/>
  <c r="X19" i="1" s="1"/>
  <c r="X18" i="1" s="1"/>
  <c r="X17" i="1" s="1"/>
  <c r="X16" i="1" s="1"/>
  <c r="X15" i="1" s="1"/>
  <c r="X14" i="1" s="1"/>
  <c r="X13" i="1" s="1"/>
  <c r="X12" i="1" s="1"/>
  <c r="X11" i="1" s="1"/>
  <c r="X10" i="1" s="1"/>
  <c r="X9" i="1" s="1"/>
  <c r="X8" i="1" s="1"/>
  <c r="M46" i="1"/>
  <c r="M22" i="1"/>
  <c r="N22" i="1" s="1"/>
  <c r="N70" i="1" l="1"/>
  <c r="T70" i="1" s="1"/>
  <c r="X44" i="1"/>
  <c r="Y45" i="1"/>
  <c r="X69" i="1"/>
  <c r="Y70" i="1"/>
  <c r="T22" i="1"/>
  <c r="Y9" i="1"/>
  <c r="X7" i="1"/>
  <c r="Y8" i="1"/>
  <c r="Y10" i="1"/>
  <c r="N69" i="1"/>
  <c r="T69" i="1" s="1"/>
  <c r="M68" i="1"/>
  <c r="N46" i="1"/>
  <c r="M45" i="1"/>
  <c r="M21" i="1"/>
  <c r="Z70" i="1" l="1"/>
  <c r="T46" i="1"/>
  <c r="Z46" i="1" s="1"/>
  <c r="Y69" i="1"/>
  <c r="Z69" i="1" s="1"/>
  <c r="X68" i="1"/>
  <c r="Y44" i="1"/>
  <c r="X43" i="1"/>
  <c r="X6" i="1"/>
  <c r="Y7" i="1"/>
  <c r="Y11" i="1"/>
  <c r="N68" i="1"/>
  <c r="T68" i="1" s="1"/>
  <c r="M67" i="1"/>
  <c r="N45" i="1"/>
  <c r="M44" i="1"/>
  <c r="N21" i="1"/>
  <c r="M20" i="1"/>
  <c r="X42" i="1" l="1"/>
  <c r="Y43" i="1"/>
  <c r="Y68" i="1"/>
  <c r="Z68" i="1" s="1"/>
  <c r="X67" i="1"/>
  <c r="T45" i="1"/>
  <c r="Z45" i="1" s="1"/>
  <c r="T21" i="1"/>
  <c r="X5" i="1"/>
  <c r="Y6" i="1"/>
  <c r="Y12" i="1"/>
  <c r="N67" i="1"/>
  <c r="T67" i="1" s="1"/>
  <c r="M66" i="1"/>
  <c r="N44" i="1"/>
  <c r="M43" i="1"/>
  <c r="M19" i="1"/>
  <c r="N20" i="1"/>
  <c r="T44" i="1" l="1"/>
  <c r="Z44" i="1" s="1"/>
  <c r="X66" i="1"/>
  <c r="Y67" i="1"/>
  <c r="Z67" i="1" s="1"/>
  <c r="X41" i="1"/>
  <c r="Y42" i="1"/>
  <c r="T20" i="1"/>
  <c r="X4" i="1"/>
  <c r="Y4" i="1" s="1"/>
  <c r="F78" i="1" s="1"/>
  <c r="Y5" i="1"/>
  <c r="Y13" i="1"/>
  <c r="N66" i="1"/>
  <c r="T66" i="1" s="1"/>
  <c r="M65" i="1"/>
  <c r="N43" i="1"/>
  <c r="M42" i="1"/>
  <c r="M18" i="1"/>
  <c r="N19" i="1"/>
  <c r="Y66" i="1" l="1"/>
  <c r="Z66" i="1" s="1"/>
  <c r="X65" i="1"/>
  <c r="T43" i="1"/>
  <c r="Z43" i="1" s="1"/>
  <c r="X40" i="1"/>
  <c r="Y41" i="1"/>
  <c r="T19" i="1"/>
  <c r="Y14" i="1"/>
  <c r="N65" i="1"/>
  <c r="T65" i="1" s="1"/>
  <c r="M64" i="1"/>
  <c r="M41" i="1"/>
  <c r="N42" i="1"/>
  <c r="M17" i="1"/>
  <c r="N18" i="1"/>
  <c r="Y40" i="1" l="1"/>
  <c r="X39" i="1"/>
  <c r="T42" i="1"/>
  <c r="Z42" i="1" s="1"/>
  <c r="X64" i="1"/>
  <c r="Y65" i="1"/>
  <c r="Z65" i="1" s="1"/>
  <c r="T18" i="1"/>
  <c r="Y15" i="1"/>
  <c r="N64" i="1"/>
  <c r="T64" i="1" s="1"/>
  <c r="M63" i="1"/>
  <c r="M40" i="1"/>
  <c r="N41" i="1"/>
  <c r="M16" i="1"/>
  <c r="N17" i="1"/>
  <c r="T41" i="1" l="1"/>
  <c r="Z41" i="1" s="1"/>
  <c r="X63" i="1"/>
  <c r="Y64" i="1"/>
  <c r="Z64" i="1" s="1"/>
  <c r="X38" i="1"/>
  <c r="Y39" i="1"/>
  <c r="T17" i="1"/>
  <c r="Y16" i="1"/>
  <c r="N63" i="1"/>
  <c r="T63" i="1" s="1"/>
  <c r="M62" i="1"/>
  <c r="N40" i="1"/>
  <c r="M39" i="1"/>
  <c r="M15" i="1"/>
  <c r="N16" i="1"/>
  <c r="Y38" i="1" l="1"/>
  <c r="X37" i="1"/>
  <c r="Y63" i="1"/>
  <c r="Z63" i="1" s="1"/>
  <c r="X62" i="1"/>
  <c r="T40" i="1"/>
  <c r="Z40" i="1" s="1"/>
  <c r="T16" i="1"/>
  <c r="Z16" i="1" s="1"/>
  <c r="Y17" i="1"/>
  <c r="N62" i="1"/>
  <c r="T62" i="1" s="1"/>
  <c r="M61" i="1"/>
  <c r="N39" i="1"/>
  <c r="M38" i="1"/>
  <c r="M14" i="1"/>
  <c r="N15" i="1"/>
  <c r="X61" i="1" l="1"/>
  <c r="Y62" i="1"/>
  <c r="Z62" i="1" s="1"/>
  <c r="Y37" i="1"/>
  <c r="X36" i="1"/>
  <c r="T39" i="1"/>
  <c r="Z39" i="1" s="1"/>
  <c r="T15" i="1"/>
  <c r="Z15" i="1" s="1"/>
  <c r="Y18" i="1"/>
  <c r="Z17" i="1"/>
  <c r="N61" i="1"/>
  <c r="T61" i="1" s="1"/>
  <c r="M60" i="1"/>
  <c r="M37" i="1"/>
  <c r="N38" i="1"/>
  <c r="M13" i="1"/>
  <c r="N14" i="1"/>
  <c r="X35" i="1" l="1"/>
  <c r="Y36" i="1"/>
  <c r="T38" i="1"/>
  <c r="Z38" i="1" s="1"/>
  <c r="X60" i="1"/>
  <c r="Y61" i="1"/>
  <c r="Z61" i="1" s="1"/>
  <c r="T14" i="1"/>
  <c r="Z14" i="1" s="1"/>
  <c r="Y19" i="1"/>
  <c r="Z18" i="1"/>
  <c r="N60" i="1"/>
  <c r="T60" i="1" s="1"/>
  <c r="M59" i="1"/>
  <c r="N37" i="1"/>
  <c r="M36" i="1"/>
  <c r="M12" i="1"/>
  <c r="N13" i="1"/>
  <c r="Y60" i="1" l="1"/>
  <c r="Z60" i="1" s="1"/>
  <c r="X59" i="1"/>
  <c r="T37" i="1"/>
  <c r="Z37" i="1" s="1"/>
  <c r="Y35" i="1"/>
  <c r="X34" i="1"/>
  <c r="T13" i="1"/>
  <c r="Z13" i="1" s="1"/>
  <c r="Y20" i="1"/>
  <c r="Z19" i="1"/>
  <c r="N59" i="1"/>
  <c r="T59" i="1" s="1"/>
  <c r="M58" i="1"/>
  <c r="M35" i="1"/>
  <c r="N36" i="1"/>
  <c r="M11" i="1"/>
  <c r="N12" i="1"/>
  <c r="Y34" i="1" l="1"/>
  <c r="X33" i="1"/>
  <c r="X58" i="1"/>
  <c r="Y59" i="1"/>
  <c r="Z59" i="1" s="1"/>
  <c r="T36" i="1"/>
  <c r="Z36" i="1" s="1"/>
  <c r="T12" i="1"/>
  <c r="Z12" i="1" s="1"/>
  <c r="Y21" i="1"/>
  <c r="Z20" i="1"/>
  <c r="N58" i="1"/>
  <c r="T58" i="1" s="1"/>
  <c r="M57" i="1"/>
  <c r="M34" i="1"/>
  <c r="N35" i="1"/>
  <c r="M10" i="1"/>
  <c r="N11" i="1"/>
  <c r="T35" i="1" l="1"/>
  <c r="Z35" i="1" s="1"/>
  <c r="X57" i="1"/>
  <c r="Y58" i="1"/>
  <c r="Z58" i="1" s="1"/>
  <c r="X32" i="1"/>
  <c r="Y33" i="1"/>
  <c r="T11" i="1"/>
  <c r="Z11" i="1" s="1"/>
  <c r="Y22" i="1"/>
  <c r="Z22" i="1" s="1"/>
  <c r="Z21" i="1"/>
  <c r="N57" i="1"/>
  <c r="T57" i="1" s="1"/>
  <c r="M56" i="1"/>
  <c r="N34" i="1"/>
  <c r="M33" i="1"/>
  <c r="M9" i="1"/>
  <c r="N10" i="1"/>
  <c r="T34" i="1" l="1"/>
  <c r="Z34" i="1" s="1"/>
  <c r="Y57" i="1"/>
  <c r="Z57" i="1" s="1"/>
  <c r="X56" i="1"/>
  <c r="X31" i="1"/>
  <c r="Y32" i="1"/>
  <c r="T10" i="1"/>
  <c r="Z10" i="1" s="1"/>
  <c r="N56" i="1"/>
  <c r="T56" i="1" s="1"/>
  <c r="M55" i="1"/>
  <c r="M32" i="1"/>
  <c r="N33" i="1"/>
  <c r="M8" i="1"/>
  <c r="N9" i="1"/>
  <c r="X55" i="1" l="1"/>
  <c r="Y56" i="1"/>
  <c r="Z56" i="1" s="1"/>
  <c r="T33" i="1"/>
  <c r="Z33" i="1" s="1"/>
  <c r="X30" i="1"/>
  <c r="Y31" i="1"/>
  <c r="T9" i="1"/>
  <c r="Z9" i="1" s="1"/>
  <c r="N55" i="1"/>
  <c r="T55" i="1" s="1"/>
  <c r="M54" i="1"/>
  <c r="N54" i="1" s="1"/>
  <c r="N32" i="1"/>
  <c r="M31" i="1"/>
  <c r="M7" i="1"/>
  <c r="N8" i="1"/>
  <c r="T54" i="1" l="1"/>
  <c r="E80" i="1"/>
  <c r="T32" i="1"/>
  <c r="Z32" i="1" s="1"/>
  <c r="Y30" i="1"/>
  <c r="X29" i="1"/>
  <c r="Y29" i="1" s="1"/>
  <c r="F79" i="1" s="1"/>
  <c r="X54" i="1"/>
  <c r="Y54" i="1" s="1"/>
  <c r="Y55" i="1"/>
  <c r="Z55" i="1" s="1"/>
  <c r="T8" i="1"/>
  <c r="Z8" i="1" s="1"/>
  <c r="N31" i="1"/>
  <c r="M30" i="1"/>
  <c r="M6" i="1"/>
  <c r="N7" i="1"/>
  <c r="Z54" i="1" l="1"/>
  <c r="F80" i="1"/>
  <c r="G80" i="1" s="1"/>
  <c r="T31" i="1"/>
  <c r="Z31" i="1" s="1"/>
  <c r="T7" i="1"/>
  <c r="Z7" i="1" s="1"/>
  <c r="M29" i="1"/>
  <c r="N29" i="1" s="1"/>
  <c r="E79" i="1" s="1"/>
  <c r="G79" i="1" s="1"/>
  <c r="N30" i="1"/>
  <c r="M5" i="1"/>
  <c r="N6" i="1"/>
  <c r="T30" i="1" l="1"/>
  <c r="Z30" i="1" s="1"/>
  <c r="T29" i="1"/>
  <c r="Z29" i="1" s="1"/>
  <c r="T6" i="1"/>
  <c r="Z6" i="1" s="1"/>
  <c r="M4" i="1"/>
  <c r="N4" i="1" s="1"/>
  <c r="E78" i="1" s="1"/>
  <c r="G78" i="1" s="1"/>
  <c r="N5" i="1"/>
  <c r="T5" i="1" l="1"/>
  <c r="Z5" i="1" s="1"/>
  <c r="T4" i="1"/>
  <c r="Z4" i="1" s="1"/>
</calcChain>
</file>

<file path=xl/sharedStrings.xml><?xml version="1.0" encoding="utf-8"?>
<sst xmlns="http://schemas.openxmlformats.org/spreadsheetml/2006/main" count="2990" uniqueCount="93">
  <si>
    <t>Age interval</t>
  </si>
  <si>
    <t>n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</si>
  <si>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</si>
  <si>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</si>
  <si>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M</t>
    </r>
    <r>
      <rPr>
        <b/>
        <vertAlign val="subscript"/>
        <sz val="14"/>
        <color indexed="8"/>
        <rFont val="Arial"/>
        <family val="2"/>
      </rPr>
      <t>x</t>
    </r>
  </si>
  <si>
    <t>a</t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</si>
  <si>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q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</si>
  <si>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p</t>
    </r>
    <r>
      <rPr>
        <b/>
        <vertAlign val="subscript"/>
        <sz val="14"/>
        <color indexed="8"/>
        <rFont val="Arial"/>
        <family val="2"/>
      </rPr>
      <t>x</t>
    </r>
  </si>
  <si>
    <r>
      <t>l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</si>
  <si>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d</t>
    </r>
    <r>
      <rPr>
        <b/>
        <vertAlign val="subscript"/>
        <sz val="14"/>
        <color indexed="8"/>
        <rFont val="Arial"/>
        <family val="2"/>
      </rPr>
      <t>x</t>
    </r>
  </si>
  <si>
    <r>
      <rPr>
        <b/>
        <vertAlign val="subscript"/>
        <sz val="14"/>
        <color indexed="8"/>
        <rFont val="Arial"/>
        <family val="2"/>
      </rPr>
      <t>n</t>
    </r>
    <r>
      <rPr>
        <b/>
        <sz val="14"/>
        <color indexed="8"/>
        <rFont val="Arial"/>
        <family val="2"/>
      </rPr>
      <t>L</t>
    </r>
    <r>
      <rPr>
        <b/>
        <vertAlign val="subscript"/>
        <sz val="14"/>
        <color indexed="8"/>
        <rFont val="Arial"/>
        <family val="2"/>
      </rPr>
      <t>x</t>
    </r>
  </si>
  <si>
    <r>
      <t>T</t>
    </r>
    <r>
      <rPr>
        <b/>
        <vertAlign val="subscript"/>
        <sz val="14"/>
        <color indexed="8"/>
        <rFont val="Arial"/>
        <family val="2"/>
      </rPr>
      <t>x</t>
    </r>
  </si>
  <si>
    <r>
      <t>e</t>
    </r>
    <r>
      <rPr>
        <b/>
        <vertAlign val="subscript"/>
        <sz val="14"/>
        <color indexed="8"/>
        <rFont val="Arial"/>
        <family val="2"/>
      </rPr>
      <t>x</t>
    </r>
  </si>
  <si>
    <t>Males</t>
  </si>
  <si>
    <t>จากตารางชีพปกติ (From conventional life table)</t>
  </si>
  <si>
    <r>
      <t xml:space="preserve">Proportion of disability free with weighting </t>
    </r>
    <r>
      <rPr>
        <b/>
        <sz val="10"/>
        <color rgb="FFFF0000"/>
        <rFont val="Tahoma"/>
        <family val="2"/>
      </rPr>
      <t>(NE)</t>
    </r>
  </si>
  <si>
    <t>Proportion of disability with weighting</t>
  </si>
  <si>
    <t>Person-years lived without disability</t>
  </si>
  <si>
    <t>Total person-years lived without disability</t>
  </si>
  <si>
    <t>HALE</t>
  </si>
  <si>
    <t>LE-HALE</t>
  </si>
  <si>
    <t>population</t>
  </si>
  <si>
    <t>death</t>
  </si>
  <si>
    <r>
      <t>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/P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</si>
  <si>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/(1+(1-a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)*n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*M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</si>
  <si>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1-q</t>
    </r>
    <r>
      <rPr>
        <vertAlign val="subscript"/>
        <sz val="10"/>
        <color theme="0" tint="-0.499984740745262"/>
        <rFont val="Arial"/>
        <family val="2"/>
      </rPr>
      <t>x</t>
    </r>
  </si>
  <si>
    <r>
      <t>l</t>
    </r>
    <r>
      <rPr>
        <vertAlign val="subscript"/>
        <sz val="10"/>
        <color theme="0" tint="-0.499984740745262"/>
        <rFont val="Arial"/>
        <family val="2"/>
      </rPr>
      <t>x-1</t>
    </r>
    <r>
      <rPr>
        <sz val="10"/>
        <color theme="0" tint="-0.499984740745262"/>
        <rFont val="Arial"/>
        <family val="2"/>
      </rPr>
      <t>*p</t>
    </r>
    <r>
      <rPr>
        <vertAlign val="subscript"/>
        <sz val="10"/>
        <color theme="0" tint="-0.499984740745262"/>
        <rFont val="Arial"/>
        <family val="2"/>
      </rPr>
      <t>x-1</t>
    </r>
  </si>
  <si>
    <r>
      <t>l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*q</t>
    </r>
    <r>
      <rPr>
        <vertAlign val="subscript"/>
        <sz val="10"/>
        <color theme="0" tint="-0.499984740745262"/>
        <rFont val="Arial"/>
        <family val="2"/>
      </rPr>
      <t>x</t>
    </r>
  </si>
  <si>
    <r>
      <t>n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*(l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+a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*d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)</t>
    </r>
  </si>
  <si>
    <r>
      <t>T</t>
    </r>
    <r>
      <rPr>
        <vertAlign val="subscript"/>
        <sz val="10"/>
        <color theme="0" tint="-0.499984740745262"/>
        <rFont val="Arial"/>
        <family val="2"/>
      </rPr>
      <t>x+1</t>
    </r>
    <r>
      <rPr>
        <sz val="10"/>
        <color theme="0" tint="-0.499984740745262"/>
        <rFont val="Arial"/>
        <family val="2"/>
      </rPr>
      <t>+L</t>
    </r>
    <r>
      <rPr>
        <vertAlign val="subscript"/>
        <sz val="10"/>
        <color theme="0" tint="-0.499984740745262"/>
        <rFont val="Arial"/>
        <family val="2"/>
      </rPr>
      <t>x</t>
    </r>
  </si>
  <si>
    <r>
      <t>T</t>
    </r>
    <r>
      <rPr>
        <vertAlign val="subscript"/>
        <sz val="10"/>
        <color theme="0" tint="-0.499984740745262"/>
        <rFont val="Arial"/>
        <family val="2"/>
      </rPr>
      <t>x</t>
    </r>
    <r>
      <rPr>
        <sz val="10"/>
        <color theme="0" tint="-0.499984740745262"/>
        <rFont val="Arial"/>
        <family val="2"/>
      </rPr>
      <t>/l</t>
    </r>
    <r>
      <rPr>
        <vertAlign val="subscript"/>
        <sz val="10"/>
        <color theme="0" tint="-0.499984740745262"/>
        <rFont val="Arial"/>
        <family val="2"/>
      </rPr>
      <t>x</t>
    </r>
  </si>
  <si>
    <t>Age</t>
  </si>
  <si>
    <r>
      <t>l</t>
    </r>
    <r>
      <rPr>
        <b/>
        <vertAlign val="subscript"/>
        <sz val="10"/>
        <rFont val="Tahoma"/>
        <family val="2"/>
      </rPr>
      <t>x</t>
    </r>
  </si>
  <si>
    <r>
      <rPr>
        <b/>
        <vertAlign val="subscript"/>
        <sz val="10"/>
        <rFont val="Tahoma"/>
        <family val="2"/>
      </rPr>
      <t>n</t>
    </r>
    <r>
      <rPr>
        <b/>
        <sz val="10"/>
        <rFont val="Tahoma"/>
        <family val="2"/>
      </rPr>
      <t>L</t>
    </r>
    <r>
      <rPr>
        <b/>
        <vertAlign val="subscript"/>
        <sz val="10"/>
        <rFont val="Tahoma"/>
        <family val="2"/>
      </rPr>
      <t>x</t>
    </r>
  </si>
  <si>
    <r>
      <t>e</t>
    </r>
    <r>
      <rPr>
        <b/>
        <vertAlign val="subscript"/>
        <sz val="10"/>
        <rFont val="Tahoma"/>
        <family val="2"/>
      </rPr>
      <t>x</t>
    </r>
  </si>
  <si>
    <t>1 - 4</t>
  </si>
  <si>
    <t xml:space="preserve"> 1-4</t>
  </si>
  <si>
    <t>5 - 9</t>
  </si>
  <si>
    <t xml:space="preserve"> 5-9</t>
  </si>
  <si>
    <t>10 - 14</t>
  </si>
  <si>
    <t xml:space="preserve"> 10-14</t>
  </si>
  <si>
    <t>15 - 19</t>
  </si>
  <si>
    <t xml:space="preserve"> 15-19</t>
  </si>
  <si>
    <t>20 - 24</t>
  </si>
  <si>
    <t xml:space="preserve"> 20-24</t>
  </si>
  <si>
    <t>25 - 29</t>
  </si>
  <si>
    <t xml:space="preserve"> 25-29</t>
  </si>
  <si>
    <t>30 - 34</t>
  </si>
  <si>
    <t xml:space="preserve"> 30-34</t>
  </si>
  <si>
    <t>35 - 39</t>
  </si>
  <si>
    <t xml:space="preserve"> 35-39</t>
  </si>
  <si>
    <t>40 - 44</t>
  </si>
  <si>
    <t xml:space="preserve"> 40-44</t>
  </si>
  <si>
    <t xml:space="preserve"> 45 - 49</t>
  </si>
  <si>
    <t xml:space="preserve"> 45-49</t>
  </si>
  <si>
    <t xml:space="preserve"> 50 - 54</t>
  </si>
  <si>
    <t xml:space="preserve"> 50-54</t>
  </si>
  <si>
    <t>55 - 59</t>
  </si>
  <si>
    <t xml:space="preserve"> 55-59</t>
  </si>
  <si>
    <t>60 - 64</t>
  </si>
  <si>
    <t xml:space="preserve"> 60-64</t>
  </si>
  <si>
    <t>65 - 69</t>
  </si>
  <si>
    <t xml:space="preserve"> 65-69</t>
  </si>
  <si>
    <t>70 - 74</t>
  </si>
  <si>
    <t xml:space="preserve"> 70-74</t>
  </si>
  <si>
    <t>75 - 79</t>
  </si>
  <si>
    <t xml:space="preserve"> 75-79</t>
  </si>
  <si>
    <t>80 - 84</t>
  </si>
  <si>
    <t>80-84</t>
  </si>
  <si>
    <t>85+</t>
  </si>
  <si>
    <t>total</t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</si>
  <si>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</si>
  <si>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</si>
  <si>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M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</si>
  <si>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q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</si>
  <si>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p</t>
    </r>
    <r>
      <rPr>
        <b/>
        <vertAlign val="subscript"/>
        <sz val="10"/>
        <color indexed="8"/>
        <rFont val="Arial"/>
        <family val="2"/>
      </rPr>
      <t>x</t>
    </r>
  </si>
  <si>
    <r>
      <t>l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</si>
  <si>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d</t>
    </r>
    <r>
      <rPr>
        <b/>
        <vertAlign val="subscript"/>
        <sz val="10"/>
        <color indexed="8"/>
        <rFont val="Arial"/>
        <family val="2"/>
      </rPr>
      <t>x</t>
    </r>
  </si>
  <si>
    <r>
      <rPr>
        <b/>
        <vertAlign val="subscript"/>
        <sz val="10"/>
        <color indexed="8"/>
        <rFont val="Arial"/>
        <family val="2"/>
      </rPr>
      <t>n</t>
    </r>
    <r>
      <rPr>
        <b/>
        <sz val="10"/>
        <color indexed="8"/>
        <rFont val="Arial"/>
        <family val="2"/>
      </rPr>
      <t>L</t>
    </r>
    <r>
      <rPr>
        <b/>
        <vertAlign val="subscript"/>
        <sz val="10"/>
        <color indexed="8"/>
        <rFont val="Arial"/>
        <family val="2"/>
      </rPr>
      <t>x</t>
    </r>
  </si>
  <si>
    <r>
      <t>T</t>
    </r>
    <r>
      <rPr>
        <b/>
        <vertAlign val="subscript"/>
        <sz val="10"/>
        <color indexed="8"/>
        <rFont val="Arial"/>
        <family val="2"/>
      </rPr>
      <t>x</t>
    </r>
  </si>
  <si>
    <r>
      <t>e</t>
    </r>
    <r>
      <rPr>
        <b/>
        <vertAlign val="subscript"/>
        <sz val="10"/>
        <color indexed="8"/>
        <rFont val="Arial"/>
        <family val="2"/>
      </rPr>
      <t>x</t>
    </r>
  </si>
  <si>
    <t>sex</t>
  </si>
  <si>
    <t>age</t>
  </si>
  <si>
    <t>LE</t>
  </si>
  <si>
    <t>male</t>
  </si>
  <si>
    <t>female</t>
  </si>
  <si>
    <t>bothsex</t>
  </si>
  <si>
    <t xml:space="preserve">ตารางชีพย่อ ชาย </t>
  </si>
  <si>
    <t xml:space="preserve">ตารางชีพย่อ หญิง </t>
  </si>
  <si>
    <t xml:space="preserve">ตารางชีพย่อ รวมเพศ </t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</si>
  <si>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เพศชาย</t>
    </r>
    <r>
      <rPr>
        <b/>
        <sz val="12"/>
        <rFont val="Tahoma"/>
        <family val="2"/>
      </rPr>
      <t xml:space="preserve"> </t>
    </r>
  </si>
  <si>
    <r>
      <t xml:space="preserve">การคำนวณ Health-adjusted life expectancy (HALE) : </t>
    </r>
    <r>
      <rPr>
        <b/>
        <sz val="12"/>
        <color rgb="FFFF0000"/>
        <rFont val="Tahoma"/>
        <family val="2"/>
      </rPr>
      <t>เพศหญิง</t>
    </r>
  </si>
  <si>
    <t>การคำนวณ Health-adjusted life expectancy (HALE) : รวมเพศ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</si>
</sst>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0.00000"/>
    <numFmt numFmtId="165" formatCode="0.000"/>
    <numFmt numFmtId="166" formatCode="_-* #,##0_-;\-* #,##0_-;_-* &quot;-&quot;??_-;_-@_-"/>
    <numFmt numFmtId="167" formatCode="0.0"/>
  </numFmts>
  <fonts count="29" x14ac:knownFonts="1">
    <font>
      <sz val="11"/>
      <color theme="1"/>
      <name val="Tahoma"/>
      <family val="2"/>
      <charset val="222"/>
    </font>
    <font>
      <b/>
      <sz val="10"/>
      <name val="Arial"/>
      <family val="2"/>
    </font>
    <font>
      <sz val="10"/>
      <name val="Arial"/>
      <family val="2"/>
    </font>
    <font>
      <b/>
      <sz val="10"/>
      <color indexed="8"/>
      <name val="Arial"/>
      <family val="2"/>
    </font>
    <font>
      <b/>
      <vertAlign val="subscript"/>
      <sz val="10"/>
      <color indexed="8"/>
      <name val="Arial"/>
      <family val="2"/>
    </font>
    <font>
      <sz val="10"/>
      <color indexed="8"/>
      <name val="Arial"/>
      <family val="2"/>
    </font>
    <font>
      <b/>
      <sz val="14"/>
      <color indexed="9"/>
      <name val="Arial"/>
      <family val="2"/>
    </font>
    <font>
      <sz val="10"/>
      <name val="Tahoma"/>
      <family val="2"/>
    </font>
    <font>
      <b/>
      <sz val="10"/>
      <color indexed="9"/>
      <name val="Tahoma"/>
      <family val="2"/>
    </font>
    <font>
      <b/>
      <sz val="10"/>
      <name val="Tahoma"/>
      <family val="2"/>
    </font>
    <font>
      <sz val="10"/>
      <color indexed="8"/>
      <name val="Tahoma"/>
      <family val="2"/>
    </font>
    <font>
      <b/>
      <sz val="12"/>
      <name val="Tahoma"/>
      <family val="2"/>
    </font>
    <font>
      <b/>
      <vertAlign val="subscript"/>
      <sz val="10"/>
      <name val="Tahoma"/>
      <family val="2"/>
    </font>
    <font>
      <sz val="8"/>
      <name val="Tahoma"/>
      <family val="2"/>
      <charset val="222"/>
    </font>
    <font>
      <sz val="10"/>
      <color rgb="FF00B050"/>
      <name val="Arial"/>
      <family val="2"/>
    </font>
    <font>
      <sz val="11"/>
      <color theme="1"/>
      <name val="Tahoma"/>
      <family val="2"/>
      <charset val="222"/>
    </font>
    <font>
      <sz val="10"/>
      <color theme="0" tint="-0.499984740745262"/>
      <name val="Arial"/>
      <family val="2"/>
    </font>
    <font>
      <vertAlign val="subscript"/>
      <sz val="10"/>
      <color theme="0" tint="-0.499984740745262"/>
      <name val="Arial"/>
      <family val="2"/>
    </font>
    <font>
      <b/>
      <sz val="12"/>
      <color rgb="FFFF0000"/>
      <name val="Tahoma"/>
      <family val="2"/>
    </font>
    <font>
      <b/>
      <sz val="14"/>
      <name val="Arial"/>
      <family val="2"/>
    </font>
    <font>
      <b/>
      <sz val="14"/>
      <color indexed="8"/>
      <name val="Arial"/>
      <family val="2"/>
    </font>
    <font>
      <b/>
      <vertAlign val="subscript"/>
      <sz val="14"/>
      <color indexed="8"/>
      <name val="Arial"/>
      <family val="2"/>
    </font>
    <font>
      <b/>
      <sz val="10"/>
      <color rgb="FFFF0000"/>
      <name val="Tahoma"/>
      <family val="2"/>
    </font>
    <font>
      <sz val="11"/>
      <color rgb="FFFF0000"/>
      <name val="Tahoma"/>
      <family val="2"/>
      <charset val="222"/>
    </font>
    <font>
      <sz val="14"/>
      <color theme="1"/>
      <name val="Tahoma"/>
      <family val="2"/>
      <charset val="222"/>
    </font>
    <font>
      <sz val="14"/>
      <color rgb="FF00B050"/>
      <name val="Tahoma"/>
      <family val="2"/>
      <charset val="222"/>
    </font>
    <font>
      <sz val="14"/>
      <color rgb="FFFF0000"/>
      <name val="Tahoma"/>
      <family val="2"/>
      <charset val="22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43" fontId="15" fillId="0" borderId="0" applyFont="0" applyFill="0" applyBorder="0" applyAlignment="0" applyProtection="0"/>
  </cellStyleXfs>
  <cellXfs count="78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164" fontId="5" fillId="0" borderId="0" xfId="0" applyNumberFormat="1" applyFont="1"/>
    <xf numFmtId="2" fontId="5" fillId="0" borderId="0" xfId="0" applyNumberFormat="1" applyFont="1"/>
    <xf numFmtId="1" fontId="5" fillId="0" borderId="0" xfId="0" applyNumberFormat="1" applyFont="1"/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/>
    <xf numFmtId="0" fontId="2" fillId="0" borderId="3" xfId="0" applyFont="1" applyBorder="1" applyAlignment="1">
      <alignment horizontal="center"/>
    </xf>
    <xf numFmtId="3" fontId="14" fillId="0" borderId="0" xfId="0" applyNumberFormat="1" applyFont="1"/>
    <xf numFmtId="1" fontId="0" fillId="0" borderId="0" xfId="0" applyNumberFormat="1"/>
    <xf numFmtId="0" fontId="2" fillId="0" borderId="0" xfId="1"/>
    <xf numFmtId="164" fontId="5" fillId="0" borderId="3" xfId="0" applyNumberFormat="1" applyFont="1" applyBorder="1"/>
    <xf numFmtId="164" fontId="5" fillId="0" borderId="2" xfId="0" applyNumberFormat="1" applyFont="1" applyBorder="1"/>
    <xf numFmtId="0" fontId="5" fillId="0" borderId="2" xfId="0" applyFont="1" applyBorder="1"/>
    <xf numFmtId="1" fontId="5" fillId="0" borderId="2" xfId="0" applyNumberFormat="1" applyFont="1" applyBorder="1"/>
    <xf numFmtId="1" fontId="5" fillId="0" borderId="3" xfId="0" applyNumberFormat="1" applyFont="1" applyBorder="1"/>
    <xf numFmtId="0" fontId="3" fillId="0" borderId="10" xfId="0" applyFont="1" applyBorder="1" applyAlignment="1">
      <alignment horizontal="center"/>
    </xf>
    <xf numFmtId="0" fontId="16" fillId="0" borderId="1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166" fontId="5" fillId="0" borderId="0" xfId="2" applyNumberFormat="1" applyFont="1"/>
    <xf numFmtId="0" fontId="9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9" fillId="2" borderId="0" xfId="0" applyFont="1" applyFill="1" applyAlignment="1">
      <alignment horizontal="right"/>
    </xf>
    <xf numFmtId="3" fontId="10" fillId="0" borderId="0" xfId="0" applyNumberFormat="1" applyFont="1"/>
    <xf numFmtId="0" fontId="7" fillId="0" borderId="7" xfId="0" applyFont="1" applyBorder="1" applyAlignment="1">
      <alignment horizontal="center"/>
    </xf>
    <xf numFmtId="3" fontId="10" fillId="0" borderId="3" xfId="0" applyNumberFormat="1" applyFont="1" applyBorder="1"/>
    <xf numFmtId="167" fontId="5" fillId="7" borderId="10" xfId="0" applyNumberFormat="1" applyFont="1" applyFill="1" applyBorder="1"/>
    <xf numFmtId="167" fontId="5" fillId="0" borderId="4" xfId="0" applyNumberFormat="1" applyFont="1" applyBorder="1"/>
    <xf numFmtId="167" fontId="5" fillId="0" borderId="5" xfId="0" applyNumberFormat="1" applyFont="1" applyBorder="1"/>
    <xf numFmtId="167" fontId="10" fillId="0" borderId="0" xfId="0" applyNumberFormat="1" applyFont="1"/>
    <xf numFmtId="167" fontId="10" fillId="0" borderId="4" xfId="0" applyNumberFormat="1" applyFont="1" applyBorder="1"/>
    <xf numFmtId="167" fontId="10" fillId="0" borderId="5" xfId="0" applyNumberFormat="1" applyFont="1" applyBorder="1"/>
    <xf numFmtId="167" fontId="10" fillId="0" borderId="3" xfId="0" applyNumberFormat="1" applyFont="1" applyBorder="1"/>
    <xf numFmtId="0" fontId="2" fillId="0" borderId="6" xfId="0" applyFont="1" applyBorder="1" applyAlignment="1">
      <alignment horizontal="center"/>
    </xf>
    <xf numFmtId="167" fontId="10" fillId="7" borderId="0" xfId="0" applyNumberFormat="1" applyFont="1" applyFill="1"/>
    <xf numFmtId="0" fontId="5" fillId="11" borderId="2" xfId="0" applyFont="1" applyFill="1" applyBorder="1"/>
    <xf numFmtId="165" fontId="10" fillId="9" borderId="0" xfId="0" applyNumberFormat="1" applyFont="1" applyFill="1" applyAlignment="1">
      <alignment horizontal="center"/>
    </xf>
    <xf numFmtId="165" fontId="10" fillId="0" borderId="0" xfId="0" applyNumberFormat="1" applyFont="1" applyAlignment="1">
      <alignment horizontal="center"/>
    </xf>
    <xf numFmtId="165" fontId="10" fillId="9" borderId="3" xfId="0" applyNumberFormat="1" applyFont="1" applyFill="1" applyBorder="1" applyAlignment="1">
      <alignment horizontal="center"/>
    </xf>
    <xf numFmtId="165" fontId="10" fillId="0" borderId="3" xfId="0" applyNumberFormat="1" applyFont="1" applyBorder="1" applyAlignment="1">
      <alignment horizontal="center"/>
    </xf>
    <xf numFmtId="0" fontId="19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0" xfId="0" applyFont="1" applyBorder="1" applyAlignment="1">
      <alignment horizontal="center" vertical="center"/>
    </xf>
    <xf numFmtId="166" fontId="5" fillId="13" borderId="0" xfId="2" applyNumberFormat="1" applyFont="1" applyFill="1" applyAlignment="1">
      <alignment horizontal="right" wrapText="1"/>
    </xf>
    <xf numFmtId="166" fontId="5" fillId="13" borderId="3" xfId="2" applyNumberFormat="1" applyFont="1" applyFill="1" applyBorder="1" applyAlignment="1">
      <alignment horizontal="right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6" fillId="0" borderId="0" xfId="0" applyFont="1"/>
    <xf numFmtId="167" fontId="26" fillId="0" borderId="0" xfId="0" applyNumberFormat="1" applyFont="1"/>
    <xf numFmtId="0" fontId="23" fillId="0" borderId="2" xfId="0" applyFont="1" applyBorder="1"/>
    <xf numFmtId="0" fontId="23" fillId="0" borderId="3" xfId="0" applyFont="1" applyBorder="1"/>
    <xf numFmtId="0" fontId="27" fillId="0" borderId="0" xfId="0" applyFont="1" applyAlignment="1">
      <alignment wrapText="1"/>
    </xf>
    <xf numFmtId="3" fontId="27" fillId="0" borderId="0" xfId="0" applyNumberFormat="1" applyFont="1" applyAlignment="1">
      <alignment wrapText="1"/>
    </xf>
    <xf numFmtId="166" fontId="28" fillId="0" borderId="0" xfId="2" applyNumberFormat="1" applyFont="1"/>
    <xf numFmtId="3" fontId="27" fillId="0" borderId="3" xfId="0" applyNumberFormat="1" applyFont="1" applyBorder="1"/>
    <xf numFmtId="0" fontId="6" fillId="8" borderId="0" xfId="0" applyFont="1" applyFill="1" applyAlignment="1">
      <alignment horizontal="center" vertical="center"/>
    </xf>
    <xf numFmtId="0" fontId="1" fillId="0" borderId="2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6" fillId="10" borderId="0" xfId="0" applyFont="1" applyFill="1" applyAlignment="1">
      <alignment horizontal="center"/>
    </xf>
    <xf numFmtId="0" fontId="6" fillId="12" borderId="0" xfId="0" applyFont="1" applyFill="1" applyAlignment="1">
      <alignment horizontal="center"/>
    </xf>
    <xf numFmtId="0" fontId="11" fillId="4" borderId="8" xfId="0" applyFont="1" applyFill="1" applyBorder="1" applyAlignment="1">
      <alignment horizontal="center" vertical="center"/>
    </xf>
    <xf numFmtId="0" fontId="11" fillId="4" borderId="9" xfId="0" applyFont="1" applyFill="1" applyBorder="1" applyAlignment="1">
      <alignment horizontal="center" vertical="center"/>
    </xf>
    <xf numFmtId="0" fontId="11" fillId="4" borderId="12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vertical="center" wrapText="1"/>
    </xf>
    <xf numFmtId="0" fontId="9" fillId="3" borderId="0" xfId="0" applyFont="1" applyFill="1" applyAlignment="1">
      <alignment horizontal="center" vertical="center" wrapText="1"/>
    </xf>
    <xf numFmtId="0" fontId="8" fillId="6" borderId="0" xfId="0" applyFont="1" applyFill="1" applyAlignment="1">
      <alignment horizontal="center" vertical="center" wrapText="1"/>
    </xf>
    <xf numFmtId="0" fontId="8" fillId="6" borderId="4" xfId="0" applyFont="1" applyFill="1" applyBorder="1" applyAlignment="1">
      <alignment horizontal="center" vertical="center"/>
    </xf>
    <xf numFmtId="0" fontId="8" fillId="5" borderId="0" xfId="0" applyFont="1" applyFill="1" applyAlignment="1">
      <alignment horizontal="center" wrapText="1"/>
    </xf>
    <xf numFmtId="0" fontId="9" fillId="3" borderId="0" xfId="0" applyFont="1" applyFill="1" applyAlignment="1">
      <alignment horizontal="center" wrapText="1"/>
    </xf>
    <xf numFmtId="0" fontId="8" fillId="6" borderId="0" xfId="0" applyFont="1" applyFill="1" applyAlignment="1">
      <alignment horizontal="center" wrapText="1"/>
    </xf>
    <xf numFmtId="0" fontId="8" fillId="6" borderId="4" xfId="0" applyFont="1" applyFill="1" applyBorder="1" applyAlignment="1">
      <alignment horizontal="center"/>
    </xf>
  </cellXfs>
  <cellStyles count="3">
    <cellStyle name="Microsoft Excel found an error in the formula you entered. Do you want to accept the correction proposed below?_x000a__x000a_|_x000a__x000a_• To accept the correction, click Yes._x000a_• To close this message and correct the formula yourself, click No." xfId="1" xr:uid="{00000000-0005-0000-0000-000000000000}"/>
    <cellStyle name="จุลภาค" xfId="2" builtinId="3"/>
    <cellStyle name="ปกติ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Z80"/>
  <sheetViews>
    <sheetView topLeftCell="A19" zoomScale="80" zoomScaleNormal="80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5" max="5" width="8.796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119</v>
      </c>
      <c r="E4" s="51">
        <v>1</v>
      </c>
      <c r="F4" s="3">
        <f>E4/D4</f>
        <v>8.4033613445378148E-3</v>
      </c>
      <c r="G4" s="2">
        <v>0.3</v>
      </c>
      <c r="H4" s="18">
        <f>C4*F4/(1+(1-G4)*C4*F4)</f>
        <v>8.3542188805346695E-3</v>
      </c>
      <c r="I4" s="18">
        <f>1-H4</f>
        <v>0.99164578111946533</v>
      </c>
      <c r="J4" s="41">
        <v>100000</v>
      </c>
      <c r="K4" s="20">
        <f>J4*H4</f>
        <v>835.421888053467</v>
      </c>
      <c r="L4" s="20">
        <f>C4*(J5+G4*K4)</f>
        <v>99415.204678362585</v>
      </c>
      <c r="M4" s="5">
        <f t="shared" ref="M4:M20" si="0">L4+M5</f>
        <v>7493316.1747405417</v>
      </c>
      <c r="N4" s="32">
        <f>M4/J4</f>
        <v>74.933161747405421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99415.204678362585</v>
      </c>
      <c r="T4" s="35">
        <f t="shared" ref="T4:T22" si="3">N4</f>
        <v>74.933161747405421</v>
      </c>
      <c r="U4" s="42">
        <v>0.96680194174873568</v>
      </c>
      <c r="V4" s="43">
        <f>1-U4</f>
        <v>3.3198058251264317E-2</v>
      </c>
      <c r="W4" s="29">
        <f>S4*U4</f>
        <v>96114.812922388941</v>
      </c>
      <c r="X4" s="29">
        <f t="shared" ref="X4:X20" si="4">X5+W4</f>
        <v>6740457.9920746628</v>
      </c>
      <c r="Y4" s="40">
        <f>X4/R4</f>
        <v>67.404579920746627</v>
      </c>
      <c r="Z4" s="36">
        <f>T4-Y4</f>
        <v>7.5285818266587938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568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99164.578111946539</v>
      </c>
      <c r="K5" s="5">
        <f t="shared" ref="K5:K22" si="8">J5*H5</f>
        <v>0</v>
      </c>
      <c r="L5" s="5">
        <f t="shared" ref="L5:L21" si="9">C5*(J6+G5*K5)</f>
        <v>396658.31244778616</v>
      </c>
      <c r="M5" s="5">
        <f t="shared" si="0"/>
        <v>7393900.9700621795</v>
      </c>
      <c r="N5" s="33">
        <f t="shared" ref="N5:N22" si="10">M5/J5</f>
        <v>74.561916269287522</v>
      </c>
      <c r="O5" s="4"/>
      <c r="Q5" s="27" t="s">
        <v>36</v>
      </c>
      <c r="R5" s="29">
        <f t="shared" si="1"/>
        <v>99164.578111946539</v>
      </c>
      <c r="S5" s="29">
        <f t="shared" si="2"/>
        <v>396658.31244778616</v>
      </c>
      <c r="T5" s="35">
        <f t="shared" si="3"/>
        <v>74.561916269287522</v>
      </c>
      <c r="U5" s="42">
        <v>0.96680194174873568</v>
      </c>
      <c r="V5" s="43">
        <f>1-U5</f>
        <v>3.3198058251264317E-2</v>
      </c>
      <c r="W5" s="29">
        <f t="shared" ref="W5:W22" si="11">S5*U5</f>
        <v>383490.02668529633</v>
      </c>
      <c r="X5" s="29">
        <f t="shared" si="4"/>
        <v>6644343.1791522736</v>
      </c>
      <c r="Y5" s="35">
        <f t="shared" ref="Y5:Y22" si="12">X5/R5</f>
        <v>67.003191115798401</v>
      </c>
      <c r="Z5" s="36">
        <f t="shared" ref="Z5:Z22" si="13">T5-Y5</f>
        <v>7.5587251534891209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788</v>
      </c>
      <c r="E6" s="51">
        <v>1</v>
      </c>
      <c r="F6" s="3">
        <f t="shared" si="5"/>
        <v>1.2690355329949238E-3</v>
      </c>
      <c r="G6" s="2">
        <v>0.5</v>
      </c>
      <c r="H6" s="3">
        <f t="shared" si="6"/>
        <v>6.3251106894370648E-3</v>
      </c>
      <c r="I6" s="3">
        <f t="shared" si="7"/>
        <v>0.99367488931056291</v>
      </c>
      <c r="J6" s="5">
        <f t="shared" ref="J6:J22" si="14">I5*J5</f>
        <v>99164.578111946539</v>
      </c>
      <c r="K6" s="5">
        <f t="shared" si="8"/>
        <v>627.2269330293899</v>
      </c>
      <c r="L6" s="5">
        <f t="shared" si="9"/>
        <v>494254.82322715921</v>
      </c>
      <c r="M6" s="5">
        <f t="shared" si="0"/>
        <v>6997242.6576143932</v>
      </c>
      <c r="N6" s="33">
        <f t="shared" si="10"/>
        <v>70.561916269287522</v>
      </c>
      <c r="O6" s="4"/>
      <c r="Q6" s="27" t="s">
        <v>38</v>
      </c>
      <c r="R6" s="29">
        <f t="shared" si="1"/>
        <v>99164.578111946539</v>
      </c>
      <c r="S6" s="29">
        <f t="shared" si="2"/>
        <v>494254.82322715921</v>
      </c>
      <c r="T6" s="35">
        <f t="shared" si="3"/>
        <v>70.561916269287522</v>
      </c>
      <c r="U6" s="42">
        <v>0.96680194174873568</v>
      </c>
      <c r="V6" s="43">
        <f>1-U6</f>
        <v>3.3198058251264317E-2</v>
      </c>
      <c r="W6" s="29">
        <f t="shared" si="11"/>
        <v>477846.52281469561</v>
      </c>
      <c r="X6" s="29">
        <f t="shared" si="4"/>
        <v>6260853.152466977</v>
      </c>
      <c r="Y6" s="35">
        <f t="shared" si="12"/>
        <v>63.135983348803464</v>
      </c>
      <c r="Z6" s="36">
        <f t="shared" si="13"/>
        <v>7.4259329204840583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886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98537.351178917146</v>
      </c>
      <c r="K7" s="5">
        <f t="shared" si="8"/>
        <v>0</v>
      </c>
      <c r="L7" s="5">
        <f t="shared" si="9"/>
        <v>492686.75589458575</v>
      </c>
      <c r="M7" s="5">
        <f t="shared" si="0"/>
        <v>6502987.8343872335</v>
      </c>
      <c r="N7" s="33">
        <f t="shared" si="10"/>
        <v>65.995155710848863</v>
      </c>
      <c r="O7" s="4"/>
      <c r="Q7" s="27" t="s">
        <v>40</v>
      </c>
      <c r="R7" s="29">
        <f t="shared" si="1"/>
        <v>98537.351178917146</v>
      </c>
      <c r="S7" s="29">
        <f t="shared" si="2"/>
        <v>492686.75589458575</v>
      </c>
      <c r="T7" s="35">
        <f t="shared" si="3"/>
        <v>65.995155710848863</v>
      </c>
      <c r="U7" s="42">
        <v>0.96680194174873568</v>
      </c>
      <c r="V7" s="43">
        <f>1-U7</f>
        <v>3.3198058251264317E-2</v>
      </c>
      <c r="W7" s="29">
        <f t="shared" si="11"/>
        <v>476330.51227277087</v>
      </c>
      <c r="X7" s="29">
        <f t="shared" si="4"/>
        <v>5783006.6296522813</v>
      </c>
      <c r="Y7" s="35">
        <f t="shared" si="12"/>
        <v>58.688472548362981</v>
      </c>
      <c r="Z7" s="36">
        <f t="shared" si="13"/>
        <v>7.3066831624858821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963</v>
      </c>
      <c r="E8" s="51">
        <v>1</v>
      </c>
      <c r="F8" s="3">
        <f t="shared" si="5"/>
        <v>1.0384215991692627E-3</v>
      </c>
      <c r="G8" s="2">
        <v>0.5</v>
      </c>
      <c r="H8" s="3">
        <f t="shared" si="6"/>
        <v>5.1786639047125844E-3</v>
      </c>
      <c r="I8" s="3">
        <f t="shared" si="7"/>
        <v>0.99482133609528745</v>
      </c>
      <c r="J8" s="5">
        <f t="shared" si="14"/>
        <v>98537.351178917146</v>
      </c>
      <c r="K8" s="5">
        <f t="shared" si="8"/>
        <v>510.29182381624622</v>
      </c>
      <c r="L8" s="5">
        <f t="shared" si="9"/>
        <v>491411.02633504517</v>
      </c>
      <c r="M8" s="5">
        <f t="shared" si="0"/>
        <v>6010301.078492648</v>
      </c>
      <c r="N8" s="33">
        <f t="shared" si="10"/>
        <v>60.995155710848863</v>
      </c>
      <c r="O8" s="4"/>
      <c r="Q8" s="27" t="s">
        <v>42</v>
      </c>
      <c r="R8" s="29">
        <f t="shared" si="1"/>
        <v>98537.351178917146</v>
      </c>
      <c r="S8" s="29">
        <f t="shared" si="2"/>
        <v>491411.02633504517</v>
      </c>
      <c r="T8" s="35">
        <f t="shared" si="3"/>
        <v>60.995155710848863</v>
      </c>
      <c r="U8" s="42">
        <v>0.96680194174873568</v>
      </c>
      <c r="V8" s="43">
        <f>1-U8</f>
        <v>3.3198058251264317E-2</v>
      </c>
      <c r="W8" s="29">
        <f t="shared" si="11"/>
        <v>475097.13445746078</v>
      </c>
      <c r="X8" s="29">
        <f t="shared" si="4"/>
        <v>5306676.1173795108</v>
      </c>
      <c r="Y8" s="35">
        <f t="shared" si="12"/>
        <v>53.854462839619302</v>
      </c>
      <c r="Z8" s="36">
        <f t="shared" si="13"/>
        <v>7.140692871229561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946</v>
      </c>
      <c r="E9" s="51">
        <v>1</v>
      </c>
      <c r="F9" s="3">
        <f t="shared" si="5"/>
        <v>1.0570824524312897E-3</v>
      </c>
      <c r="G9" s="2">
        <v>0.5</v>
      </c>
      <c r="H9" s="3">
        <f t="shared" si="6"/>
        <v>5.2714812862414331E-3</v>
      </c>
      <c r="I9" s="3">
        <f t="shared" si="7"/>
        <v>0.99472851871375856</v>
      </c>
      <c r="J9" s="5">
        <f t="shared" si="14"/>
        <v>98027.059355100908</v>
      </c>
      <c r="K9" s="5">
        <f t="shared" si="8"/>
        <v>516.74780893569266</v>
      </c>
      <c r="L9" s="5">
        <f t="shared" si="9"/>
        <v>488843.42725316534</v>
      </c>
      <c r="M9" s="5">
        <f t="shared" si="0"/>
        <v>5518890.0521576032</v>
      </c>
      <c r="N9" s="33">
        <f t="shared" si="10"/>
        <v>56.299659384512829</v>
      </c>
      <c r="O9" s="4"/>
      <c r="Q9" s="27" t="s">
        <v>44</v>
      </c>
      <c r="R9" s="29">
        <f t="shared" si="1"/>
        <v>98027.059355100908</v>
      </c>
      <c r="S9" s="29">
        <f t="shared" si="2"/>
        <v>488843.42725316534</v>
      </c>
      <c r="T9" s="35">
        <f t="shared" si="3"/>
        <v>56.299659384512829</v>
      </c>
      <c r="U9" s="42">
        <v>0.9555940589531835</v>
      </c>
      <c r="V9" s="43">
        <f t="shared" ref="V9:V22" si="15">1-U9</f>
        <v>4.4405941046816499E-2</v>
      </c>
      <c r="W9" s="29">
        <f t="shared" si="11"/>
        <v>467135.87484143756</v>
      </c>
      <c r="X9" s="29">
        <f t="shared" si="4"/>
        <v>4831578.9829220502</v>
      </c>
      <c r="Y9" s="35">
        <f t="shared" si="12"/>
        <v>49.288217097482843</v>
      </c>
      <c r="Z9" s="36">
        <f t="shared" si="13"/>
        <v>7.0114422870299862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992</v>
      </c>
      <c r="E10" s="51">
        <v>1</v>
      </c>
      <c r="F10" s="3">
        <f t="shared" si="5"/>
        <v>1.0080645161290322E-3</v>
      </c>
      <c r="G10" s="2">
        <v>0.5</v>
      </c>
      <c r="H10" s="3">
        <f t="shared" si="6"/>
        <v>5.0276520864756162E-3</v>
      </c>
      <c r="I10" s="3">
        <f t="shared" si="7"/>
        <v>0.9949723479135244</v>
      </c>
      <c r="J10" s="5">
        <f t="shared" si="14"/>
        <v>97510.31154616522</v>
      </c>
      <c r="K10" s="5">
        <f t="shared" si="8"/>
        <v>490.24792129796492</v>
      </c>
      <c r="L10" s="5">
        <f t="shared" si="9"/>
        <v>486325.9379275812</v>
      </c>
      <c r="M10" s="5">
        <f t="shared" si="0"/>
        <v>5030046.6249044379</v>
      </c>
      <c r="N10" s="33">
        <f t="shared" si="10"/>
        <v>51.584766217499116</v>
      </c>
      <c r="O10" s="4"/>
      <c r="Q10" s="27" t="s">
        <v>46</v>
      </c>
      <c r="R10" s="29">
        <f t="shared" si="1"/>
        <v>97510.31154616522</v>
      </c>
      <c r="S10" s="29">
        <f t="shared" si="2"/>
        <v>486325.9379275812</v>
      </c>
      <c r="T10" s="35">
        <f t="shared" si="3"/>
        <v>51.584766217499116</v>
      </c>
      <c r="U10" s="42">
        <v>0.96363095511775332</v>
      </c>
      <c r="V10" s="43">
        <f t="shared" si="15"/>
        <v>3.6369044882246682E-2</v>
      </c>
      <c r="W10" s="29">
        <f t="shared" si="11"/>
        <v>468638.72806369228</v>
      </c>
      <c r="X10" s="29">
        <f t="shared" si="4"/>
        <v>4364443.1080806125</v>
      </c>
      <c r="Y10" s="35">
        <f t="shared" si="12"/>
        <v>44.758785392807546</v>
      </c>
      <c r="Z10" s="36">
        <f t="shared" si="13"/>
        <v>6.8259808246915696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997</v>
      </c>
      <c r="E11" s="51">
        <v>5</v>
      </c>
      <c r="F11" s="3">
        <f t="shared" si="5"/>
        <v>5.0150451354062184E-3</v>
      </c>
      <c r="G11" s="2">
        <v>0.5</v>
      </c>
      <c r="H11" s="3">
        <f t="shared" si="6"/>
        <v>2.4764735017335313E-2</v>
      </c>
      <c r="I11" s="3">
        <f t="shared" si="7"/>
        <v>0.97523526498266466</v>
      </c>
      <c r="J11" s="5">
        <f t="shared" si="14"/>
        <v>97020.063624867253</v>
      </c>
      <c r="K11" s="5">
        <f t="shared" si="8"/>
        <v>2402.6761670348501</v>
      </c>
      <c r="L11" s="5">
        <f t="shared" si="9"/>
        <v>479093.62770674919</v>
      </c>
      <c r="M11" s="5">
        <f t="shared" si="0"/>
        <v>4543720.6869768566</v>
      </c>
      <c r="N11" s="33">
        <f t="shared" si="10"/>
        <v>46.832794343913967</v>
      </c>
      <c r="O11" s="4"/>
      <c r="Q11" s="27" t="s">
        <v>48</v>
      </c>
      <c r="R11" s="29">
        <f t="shared" si="1"/>
        <v>97020.063624867253</v>
      </c>
      <c r="S11" s="29">
        <f t="shared" si="2"/>
        <v>479093.62770674919</v>
      </c>
      <c r="T11" s="35">
        <f t="shared" si="3"/>
        <v>46.832794343913967</v>
      </c>
      <c r="U11" s="42">
        <v>0.96005435016735896</v>
      </c>
      <c r="V11" s="43">
        <f t="shared" si="15"/>
        <v>3.9945649832641039E-2</v>
      </c>
      <c r="W11" s="29">
        <f t="shared" si="11"/>
        <v>459955.92141732568</v>
      </c>
      <c r="X11" s="29">
        <f t="shared" si="4"/>
        <v>3895804.3800169202</v>
      </c>
      <c r="Y11" s="35">
        <f t="shared" si="12"/>
        <v>40.154626109917174</v>
      </c>
      <c r="Z11" s="36">
        <f t="shared" si="13"/>
        <v>6.6781682339967929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1157</v>
      </c>
      <c r="E12" s="51">
        <v>2</v>
      </c>
      <c r="F12" s="3">
        <f t="shared" si="5"/>
        <v>1.7286084701815039E-3</v>
      </c>
      <c r="G12" s="2">
        <v>0.5</v>
      </c>
      <c r="H12" s="3">
        <f t="shared" si="6"/>
        <v>8.6058519793459562E-3</v>
      </c>
      <c r="I12" s="3">
        <f t="shared" si="7"/>
        <v>0.99139414802065406</v>
      </c>
      <c r="J12" s="5">
        <f t="shared" si="14"/>
        <v>94617.387457832403</v>
      </c>
      <c r="K12" s="5">
        <f t="shared" si="8"/>
        <v>814.2632311345302</v>
      </c>
      <c r="L12" s="5">
        <f t="shared" si="9"/>
        <v>471051.27921132575</v>
      </c>
      <c r="M12" s="5">
        <f t="shared" si="0"/>
        <v>4064627.0592701072</v>
      </c>
      <c r="N12" s="33">
        <f t="shared" si="10"/>
        <v>42.958563626390195</v>
      </c>
      <c r="O12" s="4"/>
      <c r="Q12" s="27" t="s">
        <v>50</v>
      </c>
      <c r="R12" s="29">
        <f t="shared" si="1"/>
        <v>94617.387457832403</v>
      </c>
      <c r="S12" s="29">
        <f t="shared" si="2"/>
        <v>471051.27921132575</v>
      </c>
      <c r="T12" s="35">
        <f t="shared" si="3"/>
        <v>42.958563626390195</v>
      </c>
      <c r="U12" s="42">
        <v>0.94127750867207383</v>
      </c>
      <c r="V12" s="43">
        <f t="shared" si="15"/>
        <v>5.8722491327926174E-2</v>
      </c>
      <c r="W12" s="29">
        <f t="shared" si="11"/>
        <v>443389.97455283016</v>
      </c>
      <c r="X12" s="29">
        <f t="shared" si="4"/>
        <v>3435848.4585995944</v>
      </c>
      <c r="Y12" s="35">
        <f t="shared" si="12"/>
        <v>36.313076812978267</v>
      </c>
      <c r="Z12" s="36">
        <f t="shared" si="13"/>
        <v>6.645486813411928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1114</v>
      </c>
      <c r="E13" s="51">
        <v>5</v>
      </c>
      <c r="F13" s="3">
        <f t="shared" si="5"/>
        <v>4.4883303411131061E-3</v>
      </c>
      <c r="G13" s="2">
        <v>0.5</v>
      </c>
      <c r="H13" s="3">
        <f t="shared" si="6"/>
        <v>2.2192632046160673E-2</v>
      </c>
      <c r="I13" s="3">
        <f t="shared" si="7"/>
        <v>0.97780736795383938</v>
      </c>
      <c r="J13" s="5">
        <f t="shared" si="14"/>
        <v>93803.124226697881</v>
      </c>
      <c r="K13" s="5">
        <f t="shared" si="8"/>
        <v>2081.7382207434061</v>
      </c>
      <c r="L13" s="5">
        <f t="shared" si="9"/>
        <v>463811.27558163088</v>
      </c>
      <c r="M13" s="5">
        <f t="shared" si="0"/>
        <v>3593575.7800587816</v>
      </c>
      <c r="N13" s="33">
        <f t="shared" si="10"/>
        <v>38.309766435647056</v>
      </c>
      <c r="O13" s="4"/>
      <c r="Q13" s="27" t="s">
        <v>52</v>
      </c>
      <c r="R13" s="29">
        <f t="shared" si="1"/>
        <v>93803.124226697881</v>
      </c>
      <c r="S13" s="29">
        <f t="shared" si="2"/>
        <v>463811.27558163088</v>
      </c>
      <c r="T13" s="35">
        <f t="shared" si="3"/>
        <v>38.309766435647056</v>
      </c>
      <c r="U13" s="42">
        <v>0.95386474178345915</v>
      </c>
      <c r="V13" s="43">
        <f t="shared" si="15"/>
        <v>4.6135258216540853E-2</v>
      </c>
      <c r="W13" s="29">
        <f t="shared" si="11"/>
        <v>442413.22261892917</v>
      </c>
      <c r="X13" s="29">
        <f t="shared" si="4"/>
        <v>2992458.4840467642</v>
      </c>
      <c r="Y13" s="35">
        <f t="shared" si="12"/>
        <v>31.901479921018051</v>
      </c>
      <c r="Z13" s="36">
        <f t="shared" si="13"/>
        <v>6.4082865146290047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997</v>
      </c>
      <c r="E14" s="51">
        <v>7</v>
      </c>
      <c r="F14" s="3">
        <f t="shared" si="5"/>
        <v>7.0210631895687063E-3</v>
      </c>
      <c r="G14" s="2">
        <v>0.5</v>
      </c>
      <c r="H14" s="3">
        <f t="shared" si="6"/>
        <v>3.4499753573188761E-2</v>
      </c>
      <c r="I14" s="3">
        <f t="shared" si="7"/>
        <v>0.9655002464268112</v>
      </c>
      <c r="J14" s="5">
        <f t="shared" si="14"/>
        <v>91721.386005954482</v>
      </c>
      <c r="K14" s="5">
        <f t="shared" si="8"/>
        <v>3164.365214596754</v>
      </c>
      <c r="L14" s="5">
        <f t="shared" si="9"/>
        <v>450696.01699328056</v>
      </c>
      <c r="M14" s="5">
        <f t="shared" si="0"/>
        <v>3129764.5044771507</v>
      </c>
      <c r="N14" s="33">
        <f t="shared" si="10"/>
        <v>34.122516468230963</v>
      </c>
      <c r="O14" s="4"/>
      <c r="Q14" s="27" t="s">
        <v>54</v>
      </c>
      <c r="R14" s="29">
        <f t="shared" si="1"/>
        <v>91721.386005954482</v>
      </c>
      <c r="S14" s="29">
        <f t="shared" si="2"/>
        <v>450696.01699328056</v>
      </c>
      <c r="T14" s="35">
        <f t="shared" si="3"/>
        <v>34.122516468230963</v>
      </c>
      <c r="U14" s="42">
        <v>0.94210046609890041</v>
      </c>
      <c r="V14" s="43">
        <f t="shared" si="15"/>
        <v>5.7899533901099587E-2</v>
      </c>
      <c r="W14" s="29">
        <f t="shared" si="11"/>
        <v>424600.92767828755</v>
      </c>
      <c r="X14" s="29">
        <f t="shared" si="4"/>
        <v>2550045.2614278351</v>
      </c>
      <c r="Y14" s="35">
        <f t="shared" si="12"/>
        <v>27.802079454646357</v>
      </c>
      <c r="Z14" s="36">
        <f t="shared" si="13"/>
        <v>6.3204370135846055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815</v>
      </c>
      <c r="E15" s="51">
        <v>5</v>
      </c>
      <c r="F15" s="3">
        <f t="shared" si="5"/>
        <v>6.1349693251533744E-3</v>
      </c>
      <c r="G15" s="2">
        <v>0.5</v>
      </c>
      <c r="H15" s="3">
        <f t="shared" si="6"/>
        <v>3.0211480362537766E-2</v>
      </c>
      <c r="I15" s="3">
        <f t="shared" si="7"/>
        <v>0.96978851963746227</v>
      </c>
      <c r="J15" s="5">
        <f t="shared" si="14"/>
        <v>88557.020791357732</v>
      </c>
      <c r="K15" s="5">
        <f t="shared" si="8"/>
        <v>2675.4386946029526</v>
      </c>
      <c r="L15" s="5">
        <f t="shared" si="9"/>
        <v>436096.50722028129</v>
      </c>
      <c r="M15" s="5">
        <f t="shared" si="0"/>
        <v>2679068.4874838702</v>
      </c>
      <c r="N15" s="33">
        <f t="shared" si="10"/>
        <v>30.252468562552639</v>
      </c>
      <c r="O15" s="4"/>
      <c r="Q15" s="27" t="s">
        <v>56</v>
      </c>
      <c r="R15" s="29">
        <f t="shared" si="1"/>
        <v>88557.020791357732</v>
      </c>
      <c r="S15" s="29">
        <f t="shared" si="2"/>
        <v>436096.50722028129</v>
      </c>
      <c r="T15" s="35">
        <f t="shared" si="3"/>
        <v>30.252468562552639</v>
      </c>
      <c r="U15" s="42">
        <v>0.91645683631107144</v>
      </c>
      <c r="V15" s="43">
        <f t="shared" si="15"/>
        <v>8.3543163688928557E-2</v>
      </c>
      <c r="W15" s="29">
        <f t="shared" si="11"/>
        <v>399663.62533340731</v>
      </c>
      <c r="X15" s="29">
        <f t="shared" si="4"/>
        <v>2125444.3337495476</v>
      </c>
      <c r="Y15" s="35">
        <f t="shared" si="12"/>
        <v>24.000856338168159</v>
      </c>
      <c r="Z15" s="36">
        <f t="shared" si="13"/>
        <v>6.2516122243844805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635</v>
      </c>
      <c r="E16" s="51">
        <v>7</v>
      </c>
      <c r="F16" s="3">
        <f t="shared" si="5"/>
        <v>1.1023622047244094E-2</v>
      </c>
      <c r="G16" s="2">
        <v>0.5</v>
      </c>
      <c r="H16" s="3">
        <f t="shared" si="6"/>
        <v>5.3639846743295021E-2</v>
      </c>
      <c r="I16" s="3">
        <f t="shared" si="7"/>
        <v>0.94636015325670497</v>
      </c>
      <c r="J16" s="5">
        <f t="shared" si="14"/>
        <v>85881.582096754777</v>
      </c>
      <c r="K16" s="5">
        <f t="shared" si="8"/>
        <v>4606.6749017416359</v>
      </c>
      <c r="L16" s="5">
        <f t="shared" si="9"/>
        <v>417891.22322941985</v>
      </c>
      <c r="M16" s="5">
        <f t="shared" si="0"/>
        <v>2242971.980263589</v>
      </c>
      <c r="N16" s="33">
        <f t="shared" si="10"/>
        <v>26.117031446121256</v>
      </c>
      <c r="O16" s="4"/>
      <c r="Q16" s="27" t="s">
        <v>58</v>
      </c>
      <c r="R16" s="29">
        <f t="shared" si="1"/>
        <v>85881.582096754777</v>
      </c>
      <c r="S16" s="29">
        <f t="shared" si="2"/>
        <v>417891.22322941985</v>
      </c>
      <c r="T16" s="35">
        <f t="shared" si="3"/>
        <v>26.117031446121256</v>
      </c>
      <c r="U16" s="42">
        <v>0.8859396016463057</v>
      </c>
      <c r="V16" s="43">
        <f t="shared" si="15"/>
        <v>0.1140603983536943</v>
      </c>
      <c r="W16" s="29">
        <f t="shared" si="11"/>
        <v>370226.38383935962</v>
      </c>
      <c r="X16" s="29">
        <f t="shared" si="4"/>
        <v>1725780.7084161402</v>
      </c>
      <c r="Y16" s="35">
        <f t="shared" si="12"/>
        <v>20.094887242201288</v>
      </c>
      <c r="Z16" s="36">
        <f t="shared" si="13"/>
        <v>6.022144203919968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475</v>
      </c>
      <c r="E17" s="51">
        <v>13</v>
      </c>
      <c r="F17" s="3">
        <f t="shared" si="5"/>
        <v>2.736842105263158E-2</v>
      </c>
      <c r="G17" s="2">
        <v>0.5</v>
      </c>
      <c r="H17" s="3">
        <f t="shared" si="6"/>
        <v>0.12807881773399016</v>
      </c>
      <c r="I17" s="3">
        <f t="shared" si="7"/>
        <v>0.87192118226600979</v>
      </c>
      <c r="J17" s="5">
        <f t="shared" si="14"/>
        <v>81274.907195013147</v>
      </c>
      <c r="K17" s="5">
        <f t="shared" si="8"/>
        <v>10409.594024977054</v>
      </c>
      <c r="L17" s="5">
        <f t="shared" si="9"/>
        <v>380350.55091262306</v>
      </c>
      <c r="M17" s="5">
        <f t="shared" si="0"/>
        <v>1825080.757034169</v>
      </c>
      <c r="N17" s="33">
        <f t="shared" si="10"/>
        <v>22.455648613107886</v>
      </c>
      <c r="O17" s="4"/>
      <c r="Q17" s="27" t="s">
        <v>60</v>
      </c>
      <c r="R17" s="29">
        <f t="shared" si="1"/>
        <v>81274.907195013147</v>
      </c>
      <c r="S17" s="29">
        <f t="shared" si="2"/>
        <v>380350.55091262306</v>
      </c>
      <c r="T17" s="35">
        <f t="shared" si="3"/>
        <v>22.455648613107886</v>
      </c>
      <c r="U17" s="42">
        <v>0.85631920960893304</v>
      </c>
      <c r="V17" s="43">
        <f t="shared" si="15"/>
        <v>0.14368079039106696</v>
      </c>
      <c r="W17" s="29">
        <f t="shared" si="11"/>
        <v>325701.48313181964</v>
      </c>
      <c r="X17" s="29">
        <f t="shared" si="4"/>
        <v>1355554.3245767807</v>
      </c>
      <c r="Y17" s="35">
        <f t="shared" si="12"/>
        <v>16.6786326968572</v>
      </c>
      <c r="Z17" s="36">
        <f t="shared" si="13"/>
        <v>5.7770159162506864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369</v>
      </c>
      <c r="E18" s="51">
        <v>12</v>
      </c>
      <c r="F18" s="3">
        <f t="shared" si="5"/>
        <v>3.2520325203252036E-2</v>
      </c>
      <c r="G18" s="2">
        <v>0.5</v>
      </c>
      <c r="H18" s="3">
        <f t="shared" si="6"/>
        <v>0.15037593984962408</v>
      </c>
      <c r="I18" s="3">
        <f t="shared" si="7"/>
        <v>0.84962406015037595</v>
      </c>
      <c r="J18" s="5">
        <f t="shared" si="14"/>
        <v>70865.313170036083</v>
      </c>
      <c r="K18" s="5">
        <f t="shared" si="8"/>
        <v>10656.438070682119</v>
      </c>
      <c r="L18" s="5">
        <f t="shared" si="9"/>
        <v>327685.47067347512</v>
      </c>
      <c r="M18" s="5">
        <f t="shared" si="0"/>
        <v>1444730.206121546</v>
      </c>
      <c r="N18" s="33">
        <f t="shared" si="10"/>
        <v>20.386986827462721</v>
      </c>
      <c r="O18" s="4"/>
      <c r="Q18" s="27" t="s">
        <v>62</v>
      </c>
      <c r="R18" s="29">
        <f t="shared" si="1"/>
        <v>70865.313170036083</v>
      </c>
      <c r="S18" s="29">
        <f t="shared" si="2"/>
        <v>327685.47067347512</v>
      </c>
      <c r="T18" s="35">
        <f t="shared" si="3"/>
        <v>20.386986827462721</v>
      </c>
      <c r="U18" s="42">
        <v>0.77613843304153718</v>
      </c>
      <c r="V18" s="43">
        <f t="shared" si="15"/>
        <v>0.22386156695846282</v>
      </c>
      <c r="W18" s="29">
        <f t="shared" si="11"/>
        <v>254329.28773898957</v>
      </c>
      <c r="X18" s="29">
        <f t="shared" si="4"/>
        <v>1029852.841444961</v>
      </c>
      <c r="Y18" s="35">
        <f t="shared" si="12"/>
        <v>14.532537787195059</v>
      </c>
      <c r="Z18" s="36">
        <f t="shared" si="13"/>
        <v>5.8544490402676619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185</v>
      </c>
      <c r="E19" s="51">
        <v>4</v>
      </c>
      <c r="F19" s="3">
        <f t="shared" si="5"/>
        <v>2.1621621621621623E-2</v>
      </c>
      <c r="G19" s="2">
        <v>0.5</v>
      </c>
      <c r="H19" s="3">
        <f t="shared" si="6"/>
        <v>0.10256410256410257</v>
      </c>
      <c r="I19" s="3">
        <f t="shared" si="7"/>
        <v>0.89743589743589747</v>
      </c>
      <c r="J19" s="5">
        <f t="shared" si="14"/>
        <v>60208.875099353965</v>
      </c>
      <c r="K19" s="5">
        <f t="shared" si="8"/>
        <v>6175.2692409593819</v>
      </c>
      <c r="L19" s="5">
        <f t="shared" si="9"/>
        <v>285606.20239437139</v>
      </c>
      <c r="M19" s="5">
        <f t="shared" si="0"/>
        <v>1117044.7354480708</v>
      </c>
      <c r="N19" s="33">
        <f t="shared" si="10"/>
        <v>18.552825204004794</v>
      </c>
      <c r="O19" s="4"/>
      <c r="Q19" s="27" t="s">
        <v>64</v>
      </c>
      <c r="R19" s="29">
        <f t="shared" si="1"/>
        <v>60208.875099353965</v>
      </c>
      <c r="S19" s="29">
        <f t="shared" si="2"/>
        <v>285606.20239437139</v>
      </c>
      <c r="T19" s="35">
        <f t="shared" si="3"/>
        <v>18.552825204004794</v>
      </c>
      <c r="U19" s="42">
        <v>0.73716277889453141</v>
      </c>
      <c r="V19" s="43">
        <f t="shared" si="15"/>
        <v>0.26283722110546859</v>
      </c>
      <c r="W19" s="29">
        <f t="shared" si="11"/>
        <v>210538.26182654878</v>
      </c>
      <c r="X19" s="29">
        <f t="shared" si="4"/>
        <v>775523.55370597146</v>
      </c>
      <c r="Y19" s="35">
        <f t="shared" si="12"/>
        <v>12.880552118375199</v>
      </c>
      <c r="Z19" s="36">
        <f t="shared" si="13"/>
        <v>5.6722730856295946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124</v>
      </c>
      <c r="E20" s="51">
        <v>4</v>
      </c>
      <c r="F20" s="3">
        <f t="shared" si="5"/>
        <v>3.2258064516129031E-2</v>
      </c>
      <c r="G20" s="2">
        <v>0.5</v>
      </c>
      <c r="H20" s="3">
        <f t="shared" si="6"/>
        <v>0.1492537313432836</v>
      </c>
      <c r="I20" s="3">
        <f t="shared" si="7"/>
        <v>0.85074626865671643</v>
      </c>
      <c r="J20" s="5">
        <f t="shared" si="14"/>
        <v>54033.605858394585</v>
      </c>
      <c r="K20" s="5">
        <f t="shared" si="8"/>
        <v>8064.7172922976997</v>
      </c>
      <c r="L20" s="5">
        <f t="shared" si="9"/>
        <v>250006.2360612287</v>
      </c>
      <c r="M20" s="5">
        <f t="shared" si="0"/>
        <v>831438.5330536993</v>
      </c>
      <c r="N20" s="33">
        <f t="shared" si="10"/>
        <v>15.387433798748194</v>
      </c>
      <c r="O20" s="4"/>
      <c r="Q20" s="27" t="s">
        <v>66</v>
      </c>
      <c r="R20" s="29">
        <f t="shared" si="1"/>
        <v>54033.605858394585</v>
      </c>
      <c r="S20" s="29">
        <f t="shared" si="2"/>
        <v>250006.2360612287</v>
      </c>
      <c r="T20" s="35">
        <f t="shared" si="3"/>
        <v>15.387433798748194</v>
      </c>
      <c r="U20" s="42">
        <v>0.7271372759570951</v>
      </c>
      <c r="V20" s="43">
        <f t="shared" si="15"/>
        <v>0.2728627240429049</v>
      </c>
      <c r="W20" s="29">
        <f t="shared" si="11"/>
        <v>181788.85346184831</v>
      </c>
      <c r="X20" s="29">
        <f t="shared" si="4"/>
        <v>564985.29187942261</v>
      </c>
      <c r="Y20" s="35">
        <f t="shared" si="12"/>
        <v>10.456183386318411</v>
      </c>
      <c r="Z20" s="36">
        <f t="shared" si="13"/>
        <v>4.9312504124297831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57</v>
      </c>
      <c r="E21" s="51">
        <v>2</v>
      </c>
      <c r="F21" s="3">
        <f t="shared" si="5"/>
        <v>3.5087719298245612E-2</v>
      </c>
      <c r="G21" s="2">
        <v>0.5</v>
      </c>
      <c r="H21" s="3">
        <f t="shared" si="6"/>
        <v>0.16129032258064516</v>
      </c>
      <c r="I21" s="3">
        <f t="shared" si="7"/>
        <v>0.83870967741935487</v>
      </c>
      <c r="J21" s="5">
        <f t="shared" si="14"/>
        <v>45968.888566096888</v>
      </c>
      <c r="K21" s="5">
        <f t="shared" si="8"/>
        <v>7414.3368654994974</v>
      </c>
      <c r="L21" s="5">
        <f t="shared" si="9"/>
        <v>211308.6006667357</v>
      </c>
      <c r="M21" s="5">
        <f>L21+M22</f>
        <v>581432.29699247063</v>
      </c>
      <c r="N21" s="33">
        <f t="shared" si="10"/>
        <v>12.648387096774194</v>
      </c>
      <c r="O21" s="4"/>
      <c r="Q21" s="27" t="s">
        <v>68</v>
      </c>
      <c r="R21" s="29">
        <f t="shared" si="1"/>
        <v>45968.888566096888</v>
      </c>
      <c r="S21" s="29">
        <f t="shared" si="2"/>
        <v>211308.6006667357</v>
      </c>
      <c r="T21" s="35">
        <f t="shared" si="3"/>
        <v>12.648387096774194</v>
      </c>
      <c r="U21" s="42">
        <v>0.68635947845240242</v>
      </c>
      <c r="V21" s="43">
        <f t="shared" si="15"/>
        <v>0.31364052154759758</v>
      </c>
      <c r="W21" s="29">
        <f t="shared" si="11"/>
        <v>145033.6609461277</v>
      </c>
      <c r="X21" s="29">
        <f>X22+W21</f>
        <v>383196.43841757427</v>
      </c>
      <c r="Y21" s="35">
        <f t="shared" si="12"/>
        <v>8.3359952866076128</v>
      </c>
      <c r="Z21" s="36">
        <f t="shared" si="13"/>
        <v>4.3123918101665808</v>
      </c>
    </row>
    <row r="22" spans="1:26" s="2" customFormat="1" x14ac:dyDescent="0.25">
      <c r="A22" s="12">
        <v>19</v>
      </c>
      <c r="B22" s="13" t="s">
        <v>69</v>
      </c>
      <c r="C22" s="12"/>
      <c r="D22">
        <v>48</v>
      </c>
      <c r="E22" s="51">
        <v>5</v>
      </c>
      <c r="F22" s="17">
        <f t="shared" si="5"/>
        <v>0.10416666666666667</v>
      </c>
      <c r="G22" s="12"/>
      <c r="H22" s="17">
        <v>1</v>
      </c>
      <c r="I22" s="17">
        <f t="shared" si="7"/>
        <v>0</v>
      </c>
      <c r="J22" s="21">
        <f t="shared" si="14"/>
        <v>38554.551700597389</v>
      </c>
      <c r="K22" s="21">
        <f t="shared" si="8"/>
        <v>38554.551700597389</v>
      </c>
      <c r="L22" s="21">
        <f>K22/F22</f>
        <v>370123.6963257349</v>
      </c>
      <c r="M22" s="21">
        <f>L22</f>
        <v>370123.6963257349</v>
      </c>
      <c r="N22" s="34">
        <f t="shared" si="10"/>
        <v>9.6</v>
      </c>
      <c r="O22" s="4"/>
      <c r="Q22" s="30" t="s">
        <v>69</v>
      </c>
      <c r="R22" s="31">
        <f t="shared" si="1"/>
        <v>38554.551700597389</v>
      </c>
      <c r="S22" s="31">
        <f t="shared" si="2"/>
        <v>370123.6963257349</v>
      </c>
      <c r="T22" s="38">
        <f t="shared" si="3"/>
        <v>9.6</v>
      </c>
      <c r="U22" s="44">
        <v>0.64346806172022719</v>
      </c>
      <c r="V22" s="45">
        <f t="shared" si="15"/>
        <v>0.35653193827977281</v>
      </c>
      <c r="W22" s="31">
        <f t="shared" si="11"/>
        <v>238162.77747144661</v>
      </c>
      <c r="X22" s="31">
        <f>W22</f>
        <v>238162.77747144661</v>
      </c>
      <c r="Y22" s="38">
        <f t="shared" si="12"/>
        <v>6.17729339251418</v>
      </c>
      <c r="Z22" s="37">
        <f t="shared" si="13"/>
        <v>3.4227066074858197</v>
      </c>
    </row>
    <row r="23" spans="1:26" s="2" customFormat="1" ht="13.2" x14ac:dyDescent="0.25">
      <c r="B23" s="2" t="s">
        <v>70</v>
      </c>
      <c r="D23" s="25">
        <f>SUM(D4:D22)</f>
        <v>12235</v>
      </c>
      <c r="E23" s="25">
        <f>SUM(E4:E22)</f>
        <v>76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117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8025107.8658527993</v>
      </c>
      <c r="N29" s="32">
        <f>M29/J29</f>
        <v>80.251078658527987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80.251078658527987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7091153.4858146999</v>
      </c>
      <c r="Y29" s="40">
        <f>X29/R29</f>
        <v>70.911534858146993</v>
      </c>
      <c r="Z29" s="36">
        <f>T29-Y29</f>
        <v>9.3395438003809943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551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7925107.8658527993</v>
      </c>
      <c r="N30" s="33">
        <f t="shared" ref="N30:N47" si="26">M30/J30</f>
        <v>79.251078658527987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79.251078658527987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6995288.8118117359</v>
      </c>
      <c r="Y30" s="35">
        <f t="shared" ref="Y30:Y47" si="28">X30/R30</f>
        <v>69.952888118117357</v>
      </c>
      <c r="Z30" s="36">
        <f t="shared" ref="Z30:Z47" si="29">T30-Y30</f>
        <v>9.29819054041063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774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7525107.8658527993</v>
      </c>
      <c r="N31" s="33">
        <f t="shared" si="26"/>
        <v>75.251078658527987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75.251078658527987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6611830.1157998797</v>
      </c>
      <c r="Y31" s="35">
        <f t="shared" si="28"/>
        <v>66.1183011579988</v>
      </c>
      <c r="Z31" s="36">
        <f t="shared" si="29"/>
        <v>9.1327775005291869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821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7025107.8658527993</v>
      </c>
      <c r="N32" s="33">
        <f t="shared" si="26"/>
        <v>70.251078658527987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70.251078658527987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6132506.7457850585</v>
      </c>
      <c r="Y32" s="35">
        <f t="shared" si="28"/>
        <v>61.325067457850587</v>
      </c>
      <c r="Z32" s="36">
        <f t="shared" si="29"/>
        <v>8.9260112006774008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957</v>
      </c>
      <c r="E33" s="51">
        <v>1</v>
      </c>
      <c r="F33" s="3">
        <f t="shared" si="21"/>
        <v>1.0449320794148381E-3</v>
      </c>
      <c r="G33" s="2">
        <v>0.5</v>
      </c>
      <c r="H33" s="3">
        <f t="shared" si="22"/>
        <v>5.211047420531527E-3</v>
      </c>
      <c r="I33" s="3">
        <f t="shared" si="23"/>
        <v>0.99478895257946842</v>
      </c>
      <c r="J33" s="5">
        <f t="shared" si="30"/>
        <v>100000</v>
      </c>
      <c r="K33" s="5">
        <f t="shared" si="24"/>
        <v>521.10474205315268</v>
      </c>
      <c r="L33" s="5">
        <f t="shared" si="25"/>
        <v>498697.23814486706</v>
      </c>
      <c r="M33" s="5">
        <f t="shared" si="16"/>
        <v>6525107.8658527993</v>
      </c>
      <c r="N33" s="33">
        <f t="shared" si="26"/>
        <v>65.251078658527987</v>
      </c>
      <c r="O33" s="4"/>
      <c r="Q33" s="27" t="s">
        <v>42</v>
      </c>
      <c r="R33" s="29">
        <f t="shared" si="17"/>
        <v>100000</v>
      </c>
      <c r="S33" s="29">
        <f t="shared" si="18"/>
        <v>498697.23814486706</v>
      </c>
      <c r="T33" s="35">
        <f t="shared" si="19"/>
        <v>65.251078658527987</v>
      </c>
      <c r="U33" s="42">
        <v>0.95864674002964168</v>
      </c>
      <c r="V33" s="43">
        <f>1-U33</f>
        <v>4.1353259970358325E-2</v>
      </c>
      <c r="W33" s="29">
        <f t="shared" si="27"/>
        <v>478074.4816093627</v>
      </c>
      <c r="X33" s="29">
        <f t="shared" si="20"/>
        <v>5653183.3757702373</v>
      </c>
      <c r="Y33" s="35">
        <f t="shared" si="28"/>
        <v>56.531833757702373</v>
      </c>
      <c r="Z33" s="36">
        <f t="shared" si="29"/>
        <v>8.7192449008256148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957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99478.895257946846</v>
      </c>
      <c r="K34" s="5">
        <f t="shared" si="24"/>
        <v>0</v>
      </c>
      <c r="L34" s="5">
        <f t="shared" si="25"/>
        <v>497394.47628973424</v>
      </c>
      <c r="M34" s="5">
        <f t="shared" si="16"/>
        <v>6026410.6277079321</v>
      </c>
      <c r="N34" s="33">
        <f t="shared" si="26"/>
        <v>60.579790437776438</v>
      </c>
      <c r="O34" s="4"/>
      <c r="Q34" s="27" t="s">
        <v>44</v>
      </c>
      <c r="R34" s="29">
        <f t="shared" si="17"/>
        <v>99478.895257946846</v>
      </c>
      <c r="S34" s="29">
        <f t="shared" si="18"/>
        <v>497394.47628973424</v>
      </c>
      <c r="T34" s="35">
        <f t="shared" si="19"/>
        <v>60.579790437776438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482064.88659637142</v>
      </c>
      <c r="X34" s="29">
        <f t="shared" si="20"/>
        <v>5175108.8941608742</v>
      </c>
      <c r="Y34" s="35">
        <f t="shared" si="28"/>
        <v>52.022178983209628</v>
      </c>
      <c r="Z34" s="36">
        <f t="shared" si="29"/>
        <v>8.5576114545668105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891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99478.895257946846</v>
      </c>
      <c r="K35" s="5">
        <f t="shared" si="24"/>
        <v>0</v>
      </c>
      <c r="L35" s="5">
        <f t="shared" si="25"/>
        <v>497394.47628973424</v>
      </c>
      <c r="M35" s="5">
        <f t="shared" si="16"/>
        <v>5529016.1514181979</v>
      </c>
      <c r="N35" s="33">
        <f t="shared" si="26"/>
        <v>55.579790437776438</v>
      </c>
      <c r="O35" s="4"/>
      <c r="Q35" s="27" t="s">
        <v>46</v>
      </c>
      <c r="R35" s="29">
        <f t="shared" si="17"/>
        <v>99478.895257946846</v>
      </c>
      <c r="S35" s="29">
        <f t="shared" si="18"/>
        <v>497394.47628973424</v>
      </c>
      <c r="T35" s="35">
        <f t="shared" si="19"/>
        <v>55.579790437776438</v>
      </c>
      <c r="U35" s="42">
        <v>0.96192878092594225</v>
      </c>
      <c r="V35" s="43">
        <f t="shared" si="31"/>
        <v>3.8071219074057749E-2</v>
      </c>
      <c r="W35" s="29">
        <f t="shared" si="27"/>
        <v>478458.06221668154</v>
      </c>
      <c r="X35" s="29">
        <f t="shared" si="20"/>
        <v>4693044.0075645028</v>
      </c>
      <c r="Y35" s="35">
        <f t="shared" si="28"/>
        <v>47.176277896889893</v>
      </c>
      <c r="Z35" s="36">
        <f t="shared" si="29"/>
        <v>8.4035125408865454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987</v>
      </c>
      <c r="E36" s="51">
        <v>1</v>
      </c>
      <c r="F36" s="3">
        <f t="shared" si="21"/>
        <v>1.0131712259371835E-3</v>
      </c>
      <c r="G36" s="2">
        <v>0.5</v>
      </c>
      <c r="H36" s="3">
        <f t="shared" si="22"/>
        <v>5.053057099545225E-3</v>
      </c>
      <c r="I36" s="3">
        <f t="shared" si="23"/>
        <v>0.99494694290045482</v>
      </c>
      <c r="J36" s="5">
        <f t="shared" si="30"/>
        <v>99478.895257946846</v>
      </c>
      <c r="K36" s="5">
        <f t="shared" si="24"/>
        <v>502.67253793808413</v>
      </c>
      <c r="L36" s="5">
        <f t="shared" si="25"/>
        <v>496137.79494488903</v>
      </c>
      <c r="M36" s="5">
        <f t="shared" si="16"/>
        <v>5031621.6751284637</v>
      </c>
      <c r="N36" s="33">
        <f t="shared" si="26"/>
        <v>50.579790437776438</v>
      </c>
      <c r="O36" s="4"/>
      <c r="Q36" s="27" t="s">
        <v>48</v>
      </c>
      <c r="R36" s="29">
        <f t="shared" si="17"/>
        <v>99478.895257946846</v>
      </c>
      <c r="S36" s="29">
        <f t="shared" si="18"/>
        <v>496137.79494488903</v>
      </c>
      <c r="T36" s="35">
        <f t="shared" si="19"/>
        <v>50.579790437776438</v>
      </c>
      <c r="U36" s="42">
        <v>0.95558309086652893</v>
      </c>
      <c r="V36" s="43">
        <f t="shared" si="31"/>
        <v>4.4416909133471072E-2</v>
      </c>
      <c r="W36" s="29">
        <f t="shared" si="27"/>
        <v>474100.8875891412</v>
      </c>
      <c r="X36" s="29">
        <f t="shared" si="20"/>
        <v>4214585.9453478213</v>
      </c>
      <c r="Y36" s="35">
        <f t="shared" si="28"/>
        <v>42.366633992260184</v>
      </c>
      <c r="Z36" s="36">
        <f t="shared" si="29"/>
        <v>8.2131564455162547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1136</v>
      </c>
      <c r="E37" s="51">
        <v>1</v>
      </c>
      <c r="F37" s="3">
        <f t="shared" si="21"/>
        <v>8.8028169014084509E-4</v>
      </c>
      <c r="G37" s="2">
        <v>0.5</v>
      </c>
      <c r="H37" s="3">
        <f t="shared" si="22"/>
        <v>4.3917435221783058E-3</v>
      </c>
      <c r="I37" s="3">
        <f t="shared" si="23"/>
        <v>0.9956082564778217</v>
      </c>
      <c r="J37" s="5">
        <f t="shared" si="30"/>
        <v>98976.222720008765</v>
      </c>
      <c r="K37" s="5">
        <f t="shared" si="24"/>
        <v>434.67818498027577</v>
      </c>
      <c r="L37" s="5">
        <f t="shared" si="25"/>
        <v>493794.41813759308</v>
      </c>
      <c r="M37" s="5">
        <f t="shared" si="16"/>
        <v>4535483.8801835747</v>
      </c>
      <c r="N37" s="33">
        <f t="shared" si="26"/>
        <v>45.823974238882464</v>
      </c>
      <c r="O37" s="4"/>
      <c r="Q37" s="27" t="s">
        <v>50</v>
      </c>
      <c r="R37" s="29">
        <f t="shared" si="17"/>
        <v>98976.222720008765</v>
      </c>
      <c r="S37" s="29">
        <f t="shared" si="18"/>
        <v>493794.41813759308</v>
      </c>
      <c r="T37" s="35">
        <f t="shared" si="19"/>
        <v>45.823974238882464</v>
      </c>
      <c r="U37" s="42">
        <v>0.95343645724036619</v>
      </c>
      <c r="V37" s="43">
        <f t="shared" si="31"/>
        <v>4.6563542759633814E-2</v>
      </c>
      <c r="W37" s="29">
        <f t="shared" si="27"/>
        <v>470801.60063417477</v>
      </c>
      <c r="X37" s="29">
        <f t="shared" si="20"/>
        <v>3740485.0577586801</v>
      </c>
      <c r="Y37" s="35">
        <f t="shared" si="28"/>
        <v>37.791753968425731</v>
      </c>
      <c r="Z37" s="36">
        <f t="shared" si="29"/>
        <v>8.0322202704567331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1096</v>
      </c>
      <c r="E38" s="51">
        <v>1</v>
      </c>
      <c r="F38" s="3">
        <f t="shared" si="21"/>
        <v>9.1240875912408756E-4</v>
      </c>
      <c r="G38" s="2">
        <v>0.5</v>
      </c>
      <c r="H38" s="3">
        <f t="shared" si="22"/>
        <v>4.5516613563950838E-3</v>
      </c>
      <c r="I38" s="3">
        <f t="shared" si="23"/>
        <v>0.99544833864360494</v>
      </c>
      <c r="J38" s="5">
        <f t="shared" si="30"/>
        <v>98541.544535028486</v>
      </c>
      <c r="K38" s="5">
        <f t="shared" si="24"/>
        <v>448.52774025957433</v>
      </c>
      <c r="L38" s="5">
        <f t="shared" si="25"/>
        <v>491586.4033244935</v>
      </c>
      <c r="M38" s="5">
        <f t="shared" si="16"/>
        <v>4041689.462045982</v>
      </c>
      <c r="N38" s="33">
        <f t="shared" si="26"/>
        <v>41.015081315366288</v>
      </c>
      <c r="O38" s="4"/>
      <c r="Q38" s="27" t="s">
        <v>52</v>
      </c>
      <c r="R38" s="29">
        <f t="shared" si="17"/>
        <v>98541.544535028486</v>
      </c>
      <c r="S38" s="29">
        <f t="shared" si="18"/>
        <v>491586.4033244935</v>
      </c>
      <c r="T38" s="35">
        <f t="shared" si="19"/>
        <v>41.015081315366288</v>
      </c>
      <c r="U38" s="42">
        <v>0.93748024841036759</v>
      </c>
      <c r="V38" s="43">
        <f t="shared" si="31"/>
        <v>6.2519751589632411E-2</v>
      </c>
      <c r="W38" s="29">
        <f t="shared" si="27"/>
        <v>460852.5435038053</v>
      </c>
      <c r="X38" s="29">
        <f t="shared" si="20"/>
        <v>3269683.4571245052</v>
      </c>
      <c r="Y38" s="35">
        <f t="shared" si="28"/>
        <v>33.180761196230627</v>
      </c>
      <c r="Z38" s="36">
        <f t="shared" si="29"/>
        <v>7.8343201191356613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1047</v>
      </c>
      <c r="E39" s="51">
        <v>2</v>
      </c>
      <c r="F39" s="3">
        <f t="shared" si="21"/>
        <v>1.9102196752626551E-3</v>
      </c>
      <c r="G39" s="2">
        <v>0.5</v>
      </c>
      <c r="H39" s="3">
        <f t="shared" si="22"/>
        <v>9.5057034220532317E-3</v>
      </c>
      <c r="I39" s="3">
        <f t="shared" si="23"/>
        <v>0.99049429657794674</v>
      </c>
      <c r="J39" s="5">
        <f t="shared" si="30"/>
        <v>98093.016794768919</v>
      </c>
      <c r="K39" s="5">
        <f t="shared" si="24"/>
        <v>932.44312542556008</v>
      </c>
      <c r="L39" s="5">
        <f t="shared" si="25"/>
        <v>488133.97616028064</v>
      </c>
      <c r="M39" s="5">
        <f t="shared" si="16"/>
        <v>3550103.0587214883</v>
      </c>
      <c r="N39" s="33">
        <f t="shared" si="26"/>
        <v>36.19119051205292</v>
      </c>
      <c r="O39" s="4"/>
      <c r="Q39" s="27" t="s">
        <v>54</v>
      </c>
      <c r="R39" s="29">
        <f t="shared" si="17"/>
        <v>98093.016794768919</v>
      </c>
      <c r="S39" s="29">
        <f t="shared" si="18"/>
        <v>488133.97616028064</v>
      </c>
      <c r="T39" s="35">
        <f t="shared" si="19"/>
        <v>36.19119051205292</v>
      </c>
      <c r="U39" s="42">
        <v>0.91788799906018037</v>
      </c>
      <c r="V39" s="43">
        <f t="shared" si="31"/>
        <v>8.2112000939819629E-2</v>
      </c>
      <c r="W39" s="29">
        <f t="shared" si="27"/>
        <v>448052.31865104981</v>
      </c>
      <c r="X39" s="29">
        <f t="shared" si="20"/>
        <v>2808830.9136206997</v>
      </c>
      <c r="Y39" s="35">
        <f t="shared" si="28"/>
        <v>28.634361602899425</v>
      </c>
      <c r="Z39" s="36">
        <f t="shared" si="29"/>
        <v>7.556828909153495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782</v>
      </c>
      <c r="E40" s="51">
        <v>2</v>
      </c>
      <c r="F40" s="3">
        <f t="shared" si="21"/>
        <v>2.5575447570332483E-3</v>
      </c>
      <c r="G40" s="2">
        <v>0.5</v>
      </c>
      <c r="H40" s="3">
        <f t="shared" si="22"/>
        <v>1.2706480304955529E-2</v>
      </c>
      <c r="I40" s="3">
        <f t="shared" si="23"/>
        <v>0.98729351969504442</v>
      </c>
      <c r="J40" s="5">
        <f t="shared" si="30"/>
        <v>97160.573669343357</v>
      </c>
      <c r="K40" s="5">
        <f t="shared" si="24"/>
        <v>1234.568915747692</v>
      </c>
      <c r="L40" s="5">
        <f t="shared" si="25"/>
        <v>482716.44605734746</v>
      </c>
      <c r="M40" s="5">
        <f t="shared" si="16"/>
        <v>3061969.0825612079</v>
      </c>
      <c r="N40" s="33">
        <f t="shared" si="26"/>
        <v>31.51452247474057</v>
      </c>
      <c r="O40" s="4"/>
      <c r="Q40" s="27" t="s">
        <v>56</v>
      </c>
      <c r="R40" s="29">
        <f t="shared" si="17"/>
        <v>97160.573669343357</v>
      </c>
      <c r="S40" s="29">
        <f t="shared" si="18"/>
        <v>482716.44605734746</v>
      </c>
      <c r="T40" s="35">
        <f t="shared" si="19"/>
        <v>31.51452247474057</v>
      </c>
      <c r="U40" s="42">
        <v>0.89571782863194893</v>
      </c>
      <c r="V40" s="43">
        <f t="shared" si="31"/>
        <v>0.10428217136805107</v>
      </c>
      <c r="W40" s="29">
        <f t="shared" si="27"/>
        <v>432377.72690741858</v>
      </c>
      <c r="X40" s="29">
        <f t="shared" si="20"/>
        <v>2360778.5949696498</v>
      </c>
      <c r="Y40" s="35">
        <f t="shared" si="28"/>
        <v>24.297701277514541</v>
      </c>
      <c r="Z40" s="36">
        <f t="shared" si="29"/>
        <v>7.2168211972260288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641</v>
      </c>
      <c r="E41" s="51">
        <v>4</v>
      </c>
      <c r="F41" s="3">
        <f t="shared" si="21"/>
        <v>6.2402496099843996E-3</v>
      </c>
      <c r="G41" s="2">
        <v>0.5</v>
      </c>
      <c r="H41" s="3">
        <f t="shared" si="22"/>
        <v>3.072196620583717E-2</v>
      </c>
      <c r="I41" s="3">
        <f t="shared" si="23"/>
        <v>0.96927803379416289</v>
      </c>
      <c r="J41" s="5">
        <f t="shared" si="30"/>
        <v>95926.004753595655</v>
      </c>
      <c r="K41" s="5">
        <f t="shared" si="24"/>
        <v>2947.0354763009414</v>
      </c>
      <c r="L41" s="5">
        <f t="shared" si="25"/>
        <v>472262.43507722596</v>
      </c>
      <c r="M41" s="5">
        <f t="shared" si="16"/>
        <v>2579252.6365038604</v>
      </c>
      <c r="N41" s="33">
        <f t="shared" si="26"/>
        <v>26.88793975240776</v>
      </c>
      <c r="O41" s="4"/>
      <c r="Q41" s="27" t="s">
        <v>58</v>
      </c>
      <c r="R41" s="29">
        <f t="shared" si="17"/>
        <v>95926.004753595655</v>
      </c>
      <c r="S41" s="29">
        <f t="shared" si="18"/>
        <v>472262.43507722596</v>
      </c>
      <c r="T41" s="35">
        <f t="shared" si="19"/>
        <v>26.88793975240776</v>
      </c>
      <c r="U41" s="42">
        <v>0.86473435856680392</v>
      </c>
      <c r="V41" s="43">
        <f t="shared" si="31"/>
        <v>0.13526564143319608</v>
      </c>
      <c r="W41" s="29">
        <f t="shared" si="27"/>
        <v>408381.55387170188</v>
      </c>
      <c r="X41" s="29">
        <f t="shared" si="20"/>
        <v>1928400.8680622312</v>
      </c>
      <c r="Y41" s="35">
        <f t="shared" si="28"/>
        <v>20.103004112552156</v>
      </c>
      <c r="Z41" s="36">
        <f t="shared" si="29"/>
        <v>6.784935639855604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535</v>
      </c>
      <c r="E42" s="51">
        <v>6</v>
      </c>
      <c r="F42" s="3">
        <f t="shared" si="21"/>
        <v>1.1214953271028037E-2</v>
      </c>
      <c r="G42" s="2">
        <v>0.5</v>
      </c>
      <c r="H42" s="3">
        <f t="shared" si="22"/>
        <v>5.4545454545454543E-2</v>
      </c>
      <c r="I42" s="3">
        <f t="shared" si="23"/>
        <v>0.94545454545454544</v>
      </c>
      <c r="J42" s="5">
        <f t="shared" si="30"/>
        <v>92978.969277294716</v>
      </c>
      <c r="K42" s="5">
        <f t="shared" si="24"/>
        <v>5071.5801423978937</v>
      </c>
      <c r="L42" s="5">
        <f t="shared" si="25"/>
        <v>452215.89603047882</v>
      </c>
      <c r="M42" s="5">
        <f t="shared" si="16"/>
        <v>2106990.2014266346</v>
      </c>
      <c r="N42" s="33">
        <f t="shared" si="26"/>
        <v>22.660933088458719</v>
      </c>
      <c r="O42" s="4"/>
      <c r="Q42" s="27" t="s">
        <v>60</v>
      </c>
      <c r="R42" s="29">
        <f t="shared" si="17"/>
        <v>92978.969277294716</v>
      </c>
      <c r="S42" s="29">
        <f t="shared" si="18"/>
        <v>452215.89603047882</v>
      </c>
      <c r="T42" s="35">
        <f t="shared" si="19"/>
        <v>22.660933088458719</v>
      </c>
      <c r="U42" s="42">
        <v>0.81758889711164551</v>
      </c>
      <c r="V42" s="43">
        <f t="shared" si="31"/>
        <v>0.18241110288835449</v>
      </c>
      <c r="W42" s="29">
        <f t="shared" si="27"/>
        <v>369726.69569191372</v>
      </c>
      <c r="X42" s="29">
        <f t="shared" si="20"/>
        <v>1520019.3141905293</v>
      </c>
      <c r="Y42" s="35">
        <f t="shared" si="28"/>
        <v>16.347990583304036</v>
      </c>
      <c r="Z42" s="36">
        <f t="shared" si="29"/>
        <v>6.3129425051546839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406</v>
      </c>
      <c r="E43" s="51">
        <v>10</v>
      </c>
      <c r="F43" s="3">
        <f t="shared" si="21"/>
        <v>2.4630541871921183E-2</v>
      </c>
      <c r="G43" s="2">
        <v>0.5</v>
      </c>
      <c r="H43" s="3">
        <f t="shared" si="22"/>
        <v>0.11600928074245941</v>
      </c>
      <c r="I43" s="3">
        <f t="shared" si="23"/>
        <v>0.88399071925754058</v>
      </c>
      <c r="J43" s="5">
        <f t="shared" si="30"/>
        <v>87907.389134896817</v>
      </c>
      <c r="K43" s="5">
        <f t="shared" si="24"/>
        <v>10198.072985486871</v>
      </c>
      <c r="L43" s="5">
        <f t="shared" si="25"/>
        <v>414041.76321076695</v>
      </c>
      <c r="M43" s="5">
        <f t="shared" si="16"/>
        <v>1654774.3053961559</v>
      </c>
      <c r="N43" s="33">
        <f t="shared" si="26"/>
        <v>18.824063843562111</v>
      </c>
      <c r="O43" s="4"/>
      <c r="Q43" s="27" t="s">
        <v>62</v>
      </c>
      <c r="R43" s="29">
        <f t="shared" si="17"/>
        <v>87907.389134896817</v>
      </c>
      <c r="S43" s="29">
        <f t="shared" si="18"/>
        <v>414041.76321076695</v>
      </c>
      <c r="T43" s="35">
        <f t="shared" si="19"/>
        <v>18.824063843562111</v>
      </c>
      <c r="U43" s="42">
        <v>0.77888026534586052</v>
      </c>
      <c r="V43" s="43">
        <f t="shared" si="31"/>
        <v>0.22111973465413948</v>
      </c>
      <c r="W43" s="29">
        <f t="shared" si="27"/>
        <v>322488.9583938701</v>
      </c>
      <c r="X43" s="29">
        <f t="shared" si="20"/>
        <v>1150292.6184986157</v>
      </c>
      <c r="Y43" s="35">
        <f t="shared" si="28"/>
        <v>13.085277925083787</v>
      </c>
      <c r="Z43" s="36">
        <f t="shared" si="29"/>
        <v>5.7387859184783245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225</v>
      </c>
      <c r="E44" s="51">
        <v>8</v>
      </c>
      <c r="F44" s="3">
        <f t="shared" si="21"/>
        <v>3.5555555555555556E-2</v>
      </c>
      <c r="G44" s="2">
        <v>0.5</v>
      </c>
      <c r="H44" s="3">
        <f t="shared" si="22"/>
        <v>0.16326530612244899</v>
      </c>
      <c r="I44" s="3">
        <f t="shared" si="23"/>
        <v>0.83673469387755106</v>
      </c>
      <c r="J44" s="5">
        <f t="shared" si="30"/>
        <v>77709.316149409948</v>
      </c>
      <c r="K44" s="5">
        <f t="shared" si="24"/>
        <v>12687.235289699585</v>
      </c>
      <c r="L44" s="5">
        <f t="shared" si="25"/>
        <v>356828.49252280081</v>
      </c>
      <c r="M44" s="5">
        <f t="shared" si="16"/>
        <v>1240732.542185389</v>
      </c>
      <c r="N44" s="33">
        <f t="shared" si="26"/>
        <v>15.966329439830103</v>
      </c>
      <c r="O44" s="4"/>
      <c r="Q44" s="27" t="s">
        <v>64</v>
      </c>
      <c r="R44" s="29">
        <f t="shared" si="17"/>
        <v>77709.316149409948</v>
      </c>
      <c r="S44" s="29">
        <f t="shared" si="18"/>
        <v>356828.49252280081</v>
      </c>
      <c r="T44" s="35">
        <f t="shared" si="19"/>
        <v>15.966329439830103</v>
      </c>
      <c r="U44" s="42">
        <v>0.71980976748499381</v>
      </c>
      <c r="V44" s="43">
        <f t="shared" si="31"/>
        <v>0.28019023251500619</v>
      </c>
      <c r="W44" s="29">
        <f t="shared" si="27"/>
        <v>256848.63423485809</v>
      </c>
      <c r="X44" s="29">
        <f t="shared" si="20"/>
        <v>827803.66010474565</v>
      </c>
      <c r="Y44" s="35">
        <f t="shared" si="28"/>
        <v>10.652566527713953</v>
      </c>
      <c r="Z44" s="36">
        <f t="shared" si="29"/>
        <v>5.3137629121161503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164</v>
      </c>
      <c r="E45" s="51">
        <v>8</v>
      </c>
      <c r="F45" s="3">
        <f t="shared" si="21"/>
        <v>4.878048780487805E-2</v>
      </c>
      <c r="G45" s="2">
        <v>0.5</v>
      </c>
      <c r="H45" s="3">
        <f t="shared" si="22"/>
        <v>0.21739130434782605</v>
      </c>
      <c r="I45" s="3">
        <f t="shared" si="23"/>
        <v>0.78260869565217395</v>
      </c>
      <c r="J45" s="5">
        <f t="shared" si="30"/>
        <v>65022.080859710368</v>
      </c>
      <c r="K45" s="5">
        <f t="shared" si="24"/>
        <v>14135.234969502251</v>
      </c>
      <c r="L45" s="5">
        <f t="shared" si="25"/>
        <v>289772.31687479623</v>
      </c>
      <c r="M45" s="5">
        <f t="shared" si="16"/>
        <v>883904.04966258816</v>
      </c>
      <c r="N45" s="33">
        <f t="shared" si="26"/>
        <v>13.593905915894513</v>
      </c>
      <c r="O45" s="4"/>
      <c r="Q45" s="27" t="s">
        <v>66</v>
      </c>
      <c r="R45" s="29">
        <f t="shared" si="17"/>
        <v>65022.080859710368</v>
      </c>
      <c r="S45" s="29">
        <f t="shared" si="18"/>
        <v>289772.31687479623</v>
      </c>
      <c r="T45" s="35">
        <f t="shared" si="19"/>
        <v>13.593905915894513</v>
      </c>
      <c r="U45" s="42">
        <v>0.68480776711742686</v>
      </c>
      <c r="V45" s="43">
        <f t="shared" si="31"/>
        <v>0.31519223288257314</v>
      </c>
      <c r="W45" s="29">
        <f t="shared" si="27"/>
        <v>198438.33329147269</v>
      </c>
      <c r="X45" s="29">
        <f t="shared" si="20"/>
        <v>570955.02586988756</v>
      </c>
      <c r="Y45" s="35">
        <f t="shared" si="28"/>
        <v>8.7809405408258545</v>
      </c>
      <c r="Z45" s="36">
        <f t="shared" si="29"/>
        <v>4.812965375068659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79</v>
      </c>
      <c r="E46" s="51">
        <v>5</v>
      </c>
      <c r="F46" s="3">
        <f t="shared" si="21"/>
        <v>6.3291139240506333E-2</v>
      </c>
      <c r="G46" s="2">
        <v>0.5</v>
      </c>
      <c r="H46" s="3">
        <f t="shared" si="22"/>
        <v>0.27322404371584702</v>
      </c>
      <c r="I46" s="3">
        <f t="shared" si="23"/>
        <v>0.72677595628415292</v>
      </c>
      <c r="J46" s="5">
        <f t="shared" si="30"/>
        <v>50886.845890208118</v>
      </c>
      <c r="K46" s="5">
        <f t="shared" si="24"/>
        <v>13903.509806067794</v>
      </c>
      <c r="L46" s="5">
        <f t="shared" si="25"/>
        <v>219675.45493587109</v>
      </c>
      <c r="M46" s="5">
        <f>L46+M47</f>
        <v>594131.73278779187</v>
      </c>
      <c r="N46" s="33">
        <f t="shared" si="26"/>
        <v>11.675546448087431</v>
      </c>
      <c r="O46" s="4"/>
      <c r="Q46" s="27" t="s">
        <v>68</v>
      </c>
      <c r="R46" s="29">
        <f t="shared" si="17"/>
        <v>50886.845890208118</v>
      </c>
      <c r="S46" s="29">
        <f t="shared" si="18"/>
        <v>219675.45493587109</v>
      </c>
      <c r="T46" s="35">
        <f t="shared" si="19"/>
        <v>11.675546448087431</v>
      </c>
      <c r="U46" s="42">
        <v>0.65629805890441617</v>
      </c>
      <c r="V46" s="43">
        <f t="shared" si="31"/>
        <v>0.34370194109558383</v>
      </c>
      <c r="W46" s="29">
        <f t="shared" si="27"/>
        <v>144172.57466335676</v>
      </c>
      <c r="X46" s="29">
        <f>X47+W46</f>
        <v>372516.6925784148</v>
      </c>
      <c r="Y46" s="35">
        <f t="shared" si="28"/>
        <v>7.3204909060810186</v>
      </c>
      <c r="Z46" s="36">
        <f t="shared" si="29"/>
        <v>4.3550555420064123</v>
      </c>
    </row>
    <row r="47" spans="1:26" s="2" customFormat="1" x14ac:dyDescent="0.25">
      <c r="A47" s="12">
        <v>19</v>
      </c>
      <c r="B47" s="13" t="s">
        <v>69</v>
      </c>
      <c r="C47" s="12"/>
      <c r="D47">
        <v>81</v>
      </c>
      <c r="E47" s="51">
        <v>8</v>
      </c>
      <c r="F47" s="17">
        <f t="shared" si="21"/>
        <v>9.8765432098765427E-2</v>
      </c>
      <c r="G47" s="12"/>
      <c r="H47" s="17">
        <v>1</v>
      </c>
      <c r="I47" s="17">
        <f t="shared" si="23"/>
        <v>0</v>
      </c>
      <c r="J47" s="21">
        <f t="shared" si="30"/>
        <v>36983.336084140319</v>
      </c>
      <c r="K47" s="21">
        <f t="shared" si="24"/>
        <v>36983.336084140319</v>
      </c>
      <c r="L47" s="21">
        <f>K47/F47</f>
        <v>374456.27785192075</v>
      </c>
      <c r="M47" s="21">
        <f>L47</f>
        <v>374456.27785192075</v>
      </c>
      <c r="N47" s="34">
        <f t="shared" si="26"/>
        <v>10.125</v>
      </c>
      <c r="O47" s="4"/>
      <c r="Q47" s="30" t="s">
        <v>69</v>
      </c>
      <c r="R47" s="31">
        <f t="shared" si="17"/>
        <v>36983.336084140319</v>
      </c>
      <c r="S47" s="31">
        <f t="shared" si="18"/>
        <v>374456.27785192075</v>
      </c>
      <c r="T47" s="38">
        <f t="shared" si="19"/>
        <v>10.125</v>
      </c>
      <c r="U47" s="44">
        <v>0.6098018151143324</v>
      </c>
      <c r="V47" s="45">
        <f t="shared" si="31"/>
        <v>0.3901981848856676</v>
      </c>
      <c r="W47" s="31">
        <f t="shared" si="27"/>
        <v>228344.11791505807</v>
      </c>
      <c r="X47" s="31">
        <f>W47</f>
        <v>228344.11791505807</v>
      </c>
      <c r="Y47" s="38">
        <f t="shared" si="28"/>
        <v>6.1742433780326165</v>
      </c>
      <c r="Z47" s="37">
        <f t="shared" si="29"/>
        <v>3.9507566219673835</v>
      </c>
    </row>
    <row r="48" spans="1:26" s="2" customFormat="1" ht="13.2" x14ac:dyDescent="0.25">
      <c r="B48" s="2" t="s">
        <v>70</v>
      </c>
      <c r="D48" s="25">
        <f>SUM(D29:D47)</f>
        <v>12247</v>
      </c>
      <c r="E48" s="25">
        <f>SUM(E29:E47)</f>
        <v>57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236</v>
      </c>
      <c r="E54" s="49">
        <f>E4+E29</f>
        <v>1</v>
      </c>
      <c r="F54" s="3">
        <f>E54/D54</f>
        <v>4.2372881355932203E-3</v>
      </c>
      <c r="G54" s="2">
        <v>0.3</v>
      </c>
      <c r="H54" s="18">
        <f>C54*F54/(1+(1-G54)*C54*F54)</f>
        <v>4.2247570764681035E-3</v>
      </c>
      <c r="I54" s="18">
        <f>1-H54</f>
        <v>0.99577524292353192</v>
      </c>
      <c r="J54" s="19">
        <v>100000</v>
      </c>
      <c r="K54" s="20">
        <f>J54*H54</f>
        <v>422.47570764681035</v>
      </c>
      <c r="L54" s="20">
        <f>C54*(J55+G54*K54)</f>
        <v>99704.267004647234</v>
      </c>
      <c r="M54" s="5">
        <f t="shared" ref="M54:M70" si="32">L54+M55</f>
        <v>7743958.8872473696</v>
      </c>
      <c r="N54" s="32">
        <f>M54/J54</f>
        <v>77.439588872473692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99704.267004647234</v>
      </c>
      <c r="T54" s="35">
        <f t="shared" ref="T54:T72" si="35">N54</f>
        <v>77.439588872473692</v>
      </c>
      <c r="U54" s="42">
        <v>0.96170886472285344</v>
      </c>
      <c r="V54" s="43">
        <f>1-U54</f>
        <v>3.829113527714656E-2</v>
      </c>
      <c r="W54" s="29">
        <f>S54*U54</f>
        <v>95886.47742906354</v>
      </c>
      <c r="X54" s="29">
        <f t="shared" ref="X54:X70" si="36">X55+W54</f>
        <v>6831332.6808043811</v>
      </c>
      <c r="Y54" s="40">
        <f>X54/R54</f>
        <v>68.313326808043811</v>
      </c>
      <c r="Z54" s="36">
        <f>T54-Y54</f>
        <v>9.1262620644298806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2" si="37">D5+D30</f>
        <v>1119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99577.524292353191</v>
      </c>
      <c r="K55" s="5">
        <f t="shared" ref="K55:K72" si="41">J55*H55</f>
        <v>0</v>
      </c>
      <c r="L55" s="5">
        <f t="shared" ref="L55:L71" si="42">C55*(J56+G55*K55)</f>
        <v>398310.09716941277</v>
      </c>
      <c r="M55" s="5">
        <f t="shared" si="32"/>
        <v>7644254.6202427223</v>
      </c>
      <c r="N55" s="33">
        <f t="shared" ref="N55:N72" si="43">M55/J55</f>
        <v>76.766867569429465</v>
      </c>
      <c r="O55" s="4"/>
      <c r="Q55" s="27" t="s">
        <v>36</v>
      </c>
      <c r="R55" s="29">
        <f t="shared" si="33"/>
        <v>99577.524292353191</v>
      </c>
      <c r="S55" s="29">
        <f t="shared" si="34"/>
        <v>398310.09716941277</v>
      </c>
      <c r="T55" s="35">
        <f t="shared" si="35"/>
        <v>76.766867569429465</v>
      </c>
      <c r="U55" s="42">
        <v>0.96170886472285344</v>
      </c>
      <c r="V55" s="43">
        <f>1-U55</f>
        <v>3.829113527714656E-2</v>
      </c>
      <c r="W55" s="29">
        <f t="shared" ref="W55:W72" si="44">S55*U55</f>
        <v>383058.3513564454</v>
      </c>
      <c r="X55" s="29">
        <f t="shared" si="36"/>
        <v>6735446.2033753172</v>
      </c>
      <c r="Y55" s="35">
        <f t="shared" ref="Y55:Y72" si="45">X55/R55</f>
        <v>67.640225555321919</v>
      </c>
      <c r="Z55" s="36">
        <f t="shared" ref="Z55:Z72" si="46">T55-Y55</f>
        <v>9.1266420141075457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1562</v>
      </c>
      <c r="E56" s="49">
        <f t="shared" si="37"/>
        <v>1</v>
      </c>
      <c r="F56" s="3">
        <f t="shared" si="38"/>
        <v>6.4020486555697821E-4</v>
      </c>
      <c r="G56" s="2">
        <v>0.5</v>
      </c>
      <c r="H56" s="3">
        <f t="shared" si="39"/>
        <v>3.1959092361776922E-3</v>
      </c>
      <c r="I56" s="3">
        <f t="shared" si="40"/>
        <v>0.99680409076382226</v>
      </c>
      <c r="J56" s="5">
        <f t="shared" ref="J56:J72" si="47">I55*J55</f>
        <v>99577.524292353191</v>
      </c>
      <c r="K56" s="5">
        <f t="shared" si="41"/>
        <v>318.24072960164006</v>
      </c>
      <c r="L56" s="5">
        <f t="shared" si="42"/>
        <v>497092.01963776187</v>
      </c>
      <c r="M56" s="5">
        <f t="shared" si="32"/>
        <v>7245944.5230733091</v>
      </c>
      <c r="N56" s="33">
        <f t="shared" si="43"/>
        <v>72.766867569429451</v>
      </c>
      <c r="O56" s="4"/>
      <c r="Q56" s="27" t="s">
        <v>38</v>
      </c>
      <c r="R56" s="29">
        <f t="shared" si="33"/>
        <v>99577.524292353191</v>
      </c>
      <c r="S56" s="29">
        <f t="shared" si="34"/>
        <v>497092.01963776187</v>
      </c>
      <c r="T56" s="35">
        <f t="shared" si="35"/>
        <v>72.766867569429451</v>
      </c>
      <c r="U56" s="42">
        <v>0.96170886472285344</v>
      </c>
      <c r="V56" s="43">
        <f>1-U56</f>
        <v>3.829113527714656E-2</v>
      </c>
      <c r="W56" s="29">
        <f t="shared" si="44"/>
        <v>478057.80186862231</v>
      </c>
      <c r="X56" s="29">
        <f t="shared" si="36"/>
        <v>6352387.8520188713</v>
      </c>
      <c r="Y56" s="35">
        <f t="shared" si="45"/>
        <v>63.7933900964305</v>
      </c>
      <c r="Z56" s="36">
        <f t="shared" si="46"/>
        <v>8.973477472998951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1707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99259.283562751545</v>
      </c>
      <c r="K57" s="5">
        <f t="shared" si="41"/>
        <v>0</v>
      </c>
      <c r="L57" s="5">
        <f t="shared" si="42"/>
        <v>496296.41781375773</v>
      </c>
      <c r="M57" s="5">
        <f t="shared" si="32"/>
        <v>6748852.5034355475</v>
      </c>
      <c r="N57" s="33">
        <f t="shared" si="43"/>
        <v>67.992154095782226</v>
      </c>
      <c r="O57" s="4"/>
      <c r="Q57" s="27" t="s">
        <v>40</v>
      </c>
      <c r="R57" s="29">
        <f t="shared" si="33"/>
        <v>99259.283562751545</v>
      </c>
      <c r="S57" s="29">
        <f t="shared" si="34"/>
        <v>496296.41781375773</v>
      </c>
      <c r="T57" s="35">
        <f t="shared" si="35"/>
        <v>67.992154095782226</v>
      </c>
      <c r="U57" s="42">
        <v>0.96170886472285344</v>
      </c>
      <c r="V57" s="43">
        <f>1-U57</f>
        <v>3.829113527714656E-2</v>
      </c>
      <c r="W57" s="29">
        <f t="shared" si="44"/>
        <v>477292.66454168787</v>
      </c>
      <c r="X57" s="29">
        <f t="shared" si="36"/>
        <v>5874330.0501502492</v>
      </c>
      <c r="Y57" s="35">
        <f t="shared" si="45"/>
        <v>59.181668850516211</v>
      </c>
      <c r="Z57" s="36">
        <f t="shared" si="46"/>
        <v>8.8104852452660154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1920</v>
      </c>
      <c r="E58" s="49">
        <f t="shared" si="37"/>
        <v>2</v>
      </c>
      <c r="F58" s="3">
        <f t="shared" si="38"/>
        <v>1.0416666666666667E-3</v>
      </c>
      <c r="G58" s="2">
        <v>0.5</v>
      </c>
      <c r="H58" s="3">
        <f t="shared" si="39"/>
        <v>5.1948051948051939E-3</v>
      </c>
      <c r="I58" s="3">
        <f t="shared" si="40"/>
        <v>0.9948051948051948</v>
      </c>
      <c r="J58" s="5">
        <f t="shared" si="47"/>
        <v>99259.283562751545</v>
      </c>
      <c r="K58" s="5">
        <f t="shared" si="41"/>
        <v>515.63264188442349</v>
      </c>
      <c r="L58" s="5">
        <f t="shared" si="42"/>
        <v>495007.33620904665</v>
      </c>
      <c r="M58" s="5">
        <f t="shared" si="32"/>
        <v>6252556.08562179</v>
      </c>
      <c r="N58" s="33">
        <f t="shared" si="43"/>
        <v>62.992154095782233</v>
      </c>
      <c r="O58" s="4"/>
      <c r="Q58" s="27" t="s">
        <v>42</v>
      </c>
      <c r="R58" s="29">
        <f t="shared" si="33"/>
        <v>99259.283562751545</v>
      </c>
      <c r="S58" s="29">
        <f t="shared" si="34"/>
        <v>495007.33620904665</v>
      </c>
      <c r="T58" s="35">
        <f t="shared" si="35"/>
        <v>62.992154095782233</v>
      </c>
      <c r="U58" s="42">
        <v>0.96170886472285344</v>
      </c>
      <c r="V58" s="43">
        <f>1-U58</f>
        <v>3.829113527714656E-2</v>
      </c>
      <c r="W58" s="29">
        <f t="shared" si="44"/>
        <v>476052.94333508611</v>
      </c>
      <c r="X58" s="29">
        <f t="shared" si="36"/>
        <v>5397037.3856085613</v>
      </c>
      <c r="Y58" s="35">
        <f t="shared" si="45"/>
        <v>54.373124526901947</v>
      </c>
      <c r="Z58" s="36">
        <f t="shared" si="46"/>
        <v>8.6190295688802863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1903</v>
      </c>
      <c r="E59" s="49">
        <f t="shared" si="37"/>
        <v>1</v>
      </c>
      <c r="F59" s="3">
        <f t="shared" si="38"/>
        <v>5.2548607461902258E-4</v>
      </c>
      <c r="G59" s="2">
        <v>0.5</v>
      </c>
      <c r="H59" s="3">
        <f t="shared" si="39"/>
        <v>2.6239832065074781E-3</v>
      </c>
      <c r="I59" s="3">
        <f t="shared" si="40"/>
        <v>0.99737601679349253</v>
      </c>
      <c r="J59" s="5">
        <f t="shared" si="47"/>
        <v>98743.65092086712</v>
      </c>
      <c r="K59" s="5">
        <f t="shared" si="41"/>
        <v>259.10168176559199</v>
      </c>
      <c r="L59" s="5">
        <f t="shared" si="42"/>
        <v>493070.50039992167</v>
      </c>
      <c r="M59" s="5">
        <f t="shared" si="32"/>
        <v>5757548.7494127434</v>
      </c>
      <c r="N59" s="33">
        <f t="shared" si="43"/>
        <v>58.308040017953424</v>
      </c>
      <c r="O59" s="4"/>
      <c r="Q59" s="27" t="s">
        <v>44</v>
      </c>
      <c r="R59" s="29">
        <f t="shared" si="33"/>
        <v>98743.65092086712</v>
      </c>
      <c r="S59" s="29">
        <f t="shared" si="34"/>
        <v>493070.50039992167</v>
      </c>
      <c r="T59" s="35">
        <f t="shared" si="35"/>
        <v>58.308040017953424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474872.10108059872</v>
      </c>
      <c r="X59" s="29">
        <f t="shared" si="36"/>
        <v>4920984.4422734752</v>
      </c>
      <c r="Y59" s="35">
        <f t="shared" si="45"/>
        <v>49.83595802242656</v>
      </c>
      <c r="Z59" s="36">
        <f t="shared" si="46"/>
        <v>8.4720819955268638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1883</v>
      </c>
      <c r="E60" s="49">
        <f t="shared" si="37"/>
        <v>1</v>
      </c>
      <c r="F60" s="3">
        <f t="shared" si="38"/>
        <v>5.3106744556558679E-4</v>
      </c>
      <c r="G60" s="2">
        <v>0.5</v>
      </c>
      <c r="H60" s="3">
        <f t="shared" si="39"/>
        <v>2.6518164942985947E-3</v>
      </c>
      <c r="I60" s="3">
        <f t="shared" si="40"/>
        <v>0.99734818350570142</v>
      </c>
      <c r="J60" s="5">
        <f t="shared" si="47"/>
        <v>98484.549239101529</v>
      </c>
      <c r="K60" s="5">
        <f t="shared" si="41"/>
        <v>261.16295210581154</v>
      </c>
      <c r="L60" s="5">
        <f t="shared" si="42"/>
        <v>491769.8388152431</v>
      </c>
      <c r="M60" s="5">
        <f t="shared" si="32"/>
        <v>5264478.2490128214</v>
      </c>
      <c r="N60" s="33">
        <f t="shared" si="43"/>
        <v>53.454864643099313</v>
      </c>
      <c r="O60" s="4"/>
      <c r="Q60" s="27" t="s">
        <v>46</v>
      </c>
      <c r="R60" s="29">
        <f t="shared" si="33"/>
        <v>98484.549239101529</v>
      </c>
      <c r="S60" s="29">
        <f t="shared" si="34"/>
        <v>491769.8388152431</v>
      </c>
      <c r="T60" s="35">
        <f t="shared" si="35"/>
        <v>53.454864643099313</v>
      </c>
      <c r="U60" s="42">
        <v>0.95736753435116873</v>
      </c>
      <c r="V60" s="43">
        <f t="shared" si="48"/>
        <v>4.2632465648831275E-2</v>
      </c>
      <c r="W60" s="29">
        <f t="shared" si="44"/>
        <v>470804.47805482097</v>
      </c>
      <c r="X60" s="29">
        <f t="shared" si="36"/>
        <v>4446112.3411928769</v>
      </c>
      <c r="Y60" s="35">
        <f t="shared" si="45"/>
        <v>45.145277868902788</v>
      </c>
      <c r="Z60" s="36">
        <f t="shared" si="46"/>
        <v>8.309586774196525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1984</v>
      </c>
      <c r="E61" s="49">
        <f t="shared" si="37"/>
        <v>6</v>
      </c>
      <c r="F61" s="3">
        <f t="shared" si="38"/>
        <v>3.0241935483870967E-3</v>
      </c>
      <c r="G61" s="2">
        <v>0.5</v>
      </c>
      <c r="H61" s="3">
        <f t="shared" si="39"/>
        <v>1.5007503751875938E-2</v>
      </c>
      <c r="I61" s="3">
        <f t="shared" si="40"/>
        <v>0.98499249624812402</v>
      </c>
      <c r="J61" s="5">
        <f t="shared" si="47"/>
        <v>98223.386286995723</v>
      </c>
      <c r="K61" s="5">
        <f t="shared" si="41"/>
        <v>1474.0878382240478</v>
      </c>
      <c r="L61" s="5">
        <f t="shared" si="42"/>
        <v>487431.71183941851</v>
      </c>
      <c r="M61" s="5">
        <f t="shared" si="32"/>
        <v>4772708.4101975784</v>
      </c>
      <c r="N61" s="33">
        <f t="shared" si="43"/>
        <v>48.590346867622308</v>
      </c>
      <c r="O61" s="4"/>
      <c r="Q61" s="27" t="s">
        <v>48</v>
      </c>
      <c r="R61" s="29">
        <f t="shared" si="33"/>
        <v>98223.386286995723</v>
      </c>
      <c r="S61" s="29">
        <f t="shared" si="34"/>
        <v>487431.71183941851</v>
      </c>
      <c r="T61" s="35">
        <f t="shared" si="35"/>
        <v>48.590346867622308</v>
      </c>
      <c r="U61" s="42">
        <v>0.95681081085376496</v>
      </c>
      <c r="V61" s="43">
        <f t="shared" si="48"/>
        <v>4.3189189146235041E-2</v>
      </c>
      <c r="W61" s="29">
        <f t="shared" si="44"/>
        <v>466379.93144091271</v>
      </c>
      <c r="X61" s="29">
        <f t="shared" si="36"/>
        <v>3975307.8631380559</v>
      </c>
      <c r="Y61" s="35">
        <f t="shared" si="45"/>
        <v>40.472111718106859</v>
      </c>
      <c r="Z61" s="36">
        <f t="shared" si="46"/>
        <v>8.1182351495154492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2293</v>
      </c>
      <c r="E62" s="49">
        <f t="shared" si="37"/>
        <v>3</v>
      </c>
      <c r="F62" s="3">
        <f t="shared" si="38"/>
        <v>1.3083296990841692E-3</v>
      </c>
      <c r="G62" s="2">
        <v>0.5</v>
      </c>
      <c r="H62" s="3">
        <f t="shared" si="39"/>
        <v>6.520321669202348E-3</v>
      </c>
      <c r="I62" s="3">
        <f t="shared" si="40"/>
        <v>0.99347967833079764</v>
      </c>
      <c r="J62" s="5">
        <f t="shared" si="47"/>
        <v>96749.298448771675</v>
      </c>
      <c r="K62" s="5">
        <f t="shared" si="41"/>
        <v>630.83654715565103</v>
      </c>
      <c r="L62" s="5">
        <f t="shared" si="42"/>
        <v>482169.40087596932</v>
      </c>
      <c r="M62" s="5">
        <f t="shared" si="32"/>
        <v>4285276.6983581595</v>
      </c>
      <c r="N62" s="33">
        <f t="shared" si="43"/>
        <v>44.292586789424568</v>
      </c>
      <c r="O62" s="4"/>
      <c r="Q62" s="27" t="s">
        <v>50</v>
      </c>
      <c r="R62" s="29">
        <f t="shared" si="33"/>
        <v>96749.298448771675</v>
      </c>
      <c r="S62" s="29">
        <f t="shared" si="34"/>
        <v>482169.40087596932</v>
      </c>
      <c r="T62" s="35">
        <f t="shared" si="35"/>
        <v>44.292586789424568</v>
      </c>
      <c r="U62" s="42">
        <v>0.94800928093814252</v>
      </c>
      <c r="V62" s="43">
        <f t="shared" si="48"/>
        <v>5.1990719061857482E-2</v>
      </c>
      <c r="W62" s="29">
        <f t="shared" si="44"/>
        <v>457101.06701480265</v>
      </c>
      <c r="X62" s="29">
        <f t="shared" si="36"/>
        <v>3508927.9316971432</v>
      </c>
      <c r="Y62" s="35">
        <f t="shared" si="45"/>
        <v>36.268251945569453</v>
      </c>
      <c r="Z62" s="36">
        <f t="shared" si="46"/>
        <v>8.0243348438551152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2210</v>
      </c>
      <c r="E63" s="49">
        <f t="shared" si="37"/>
        <v>6</v>
      </c>
      <c r="F63" s="3">
        <f t="shared" si="38"/>
        <v>2.7149321266968325E-3</v>
      </c>
      <c r="G63" s="2">
        <v>0.5</v>
      </c>
      <c r="H63" s="3">
        <f t="shared" si="39"/>
        <v>1.3483146067415731E-2</v>
      </c>
      <c r="I63" s="3">
        <f t="shared" si="40"/>
        <v>0.98651685393258426</v>
      </c>
      <c r="J63" s="5">
        <f t="shared" si="47"/>
        <v>96118.461901616029</v>
      </c>
      <c r="K63" s="5">
        <f t="shared" si="41"/>
        <v>1295.9792615948229</v>
      </c>
      <c r="L63" s="5">
        <f t="shared" si="42"/>
        <v>477352.36135409307</v>
      </c>
      <c r="M63" s="5">
        <f t="shared" si="32"/>
        <v>3803107.2974821907</v>
      </c>
      <c r="N63" s="33">
        <f t="shared" si="43"/>
        <v>39.566876354876932</v>
      </c>
      <c r="O63" s="4"/>
      <c r="Q63" s="27" t="s">
        <v>52</v>
      </c>
      <c r="R63" s="29">
        <f t="shared" si="33"/>
        <v>96118.461901616029</v>
      </c>
      <c r="S63" s="29">
        <f t="shared" si="34"/>
        <v>477352.36135409307</v>
      </c>
      <c r="T63" s="35">
        <f t="shared" si="35"/>
        <v>39.566876354876932</v>
      </c>
      <c r="U63" s="42">
        <v>0.94216194080535964</v>
      </c>
      <c r="V63" s="43">
        <f t="shared" si="48"/>
        <v>5.7838059194640357E-2</v>
      </c>
      <c r="W63" s="29">
        <f t="shared" si="44"/>
        <v>449743.22722139367</v>
      </c>
      <c r="X63" s="29">
        <f t="shared" si="36"/>
        <v>3051826.8646823405</v>
      </c>
      <c r="Y63" s="35">
        <f t="shared" si="45"/>
        <v>31.750683524317097</v>
      </c>
      <c r="Z63" s="36">
        <f t="shared" si="46"/>
        <v>7.8161928305598352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2044</v>
      </c>
      <c r="E64" s="49">
        <f t="shared" si="37"/>
        <v>9</v>
      </c>
      <c r="F64" s="3">
        <f t="shared" si="38"/>
        <v>4.4031311154598823E-3</v>
      </c>
      <c r="G64" s="2">
        <v>0.5</v>
      </c>
      <c r="H64" s="3">
        <f t="shared" si="39"/>
        <v>2.1775949673360755E-2</v>
      </c>
      <c r="I64" s="3">
        <f t="shared" si="40"/>
        <v>0.97822405032663928</v>
      </c>
      <c r="J64" s="5">
        <f t="shared" si="47"/>
        <v>94822.482640021204</v>
      </c>
      <c r="K64" s="5">
        <f t="shared" si="41"/>
        <v>2064.8496098722258</v>
      </c>
      <c r="L64" s="5">
        <f t="shared" si="42"/>
        <v>468950.28917542548</v>
      </c>
      <c r="M64" s="5">
        <f t="shared" si="32"/>
        <v>3325754.9361280976</v>
      </c>
      <c r="N64" s="33">
        <f t="shared" si="43"/>
        <v>35.07348514332628</v>
      </c>
      <c r="O64" s="4"/>
      <c r="Q64" s="27" t="s">
        <v>54</v>
      </c>
      <c r="R64" s="29">
        <f t="shared" si="33"/>
        <v>94822.482640021204</v>
      </c>
      <c r="S64" s="29">
        <f t="shared" si="34"/>
        <v>468950.28917542548</v>
      </c>
      <c r="T64" s="35">
        <f t="shared" si="35"/>
        <v>35.07348514332628</v>
      </c>
      <c r="U64" s="42">
        <v>0.92489605986448908</v>
      </c>
      <c r="V64" s="43">
        <f t="shared" si="48"/>
        <v>7.5103940135510916E-2</v>
      </c>
      <c r="W64" s="29">
        <f t="shared" si="44"/>
        <v>433730.2747306638</v>
      </c>
      <c r="X64" s="29">
        <f t="shared" si="36"/>
        <v>2602083.637460947</v>
      </c>
      <c r="Y64" s="35">
        <f t="shared" si="45"/>
        <v>27.441631615355956</v>
      </c>
      <c r="Z64" s="36">
        <f t="shared" si="46"/>
        <v>7.6318535279703248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1597</v>
      </c>
      <c r="E65" s="49">
        <f t="shared" si="37"/>
        <v>7</v>
      </c>
      <c r="F65" s="3">
        <f t="shared" si="38"/>
        <v>4.3832185347526609E-3</v>
      </c>
      <c r="G65" s="2">
        <v>0.5</v>
      </c>
      <c r="H65" s="3">
        <f t="shared" si="39"/>
        <v>2.1678538247135334E-2</v>
      </c>
      <c r="I65" s="3">
        <f t="shared" si="40"/>
        <v>0.97832146175286472</v>
      </c>
      <c r="J65" s="5">
        <f t="shared" si="47"/>
        <v>92757.63303014898</v>
      </c>
      <c r="K65" s="5">
        <f t="shared" si="41"/>
        <v>2010.8498953578285</v>
      </c>
      <c r="L65" s="5">
        <f t="shared" si="42"/>
        <v>458761.04041235032</v>
      </c>
      <c r="M65" s="5">
        <f t="shared" si="32"/>
        <v>2856804.6469526719</v>
      </c>
      <c r="N65" s="33">
        <f t="shared" si="43"/>
        <v>30.798593642683031</v>
      </c>
      <c r="O65" s="4"/>
      <c r="Q65" s="27" t="s">
        <v>56</v>
      </c>
      <c r="R65" s="29">
        <f t="shared" si="33"/>
        <v>92757.63303014898</v>
      </c>
      <c r="S65" s="29">
        <f t="shared" si="34"/>
        <v>458761.04041235032</v>
      </c>
      <c r="T65" s="35">
        <f t="shared" si="35"/>
        <v>30.798593642683031</v>
      </c>
      <c r="U65" s="42">
        <v>0.89970667843387275</v>
      </c>
      <c r="V65" s="43">
        <f t="shared" si="48"/>
        <v>0.10029332156612725</v>
      </c>
      <c r="W65" s="29">
        <f t="shared" si="44"/>
        <v>412750.37186426338</v>
      </c>
      <c r="X65" s="29">
        <f t="shared" si="36"/>
        <v>2168353.3627302833</v>
      </c>
      <c r="Y65" s="35">
        <f t="shared" si="45"/>
        <v>23.376549097857037</v>
      </c>
      <c r="Z65" s="36">
        <f t="shared" si="46"/>
        <v>7.4220445448259937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1276</v>
      </c>
      <c r="E66" s="49">
        <f t="shared" si="37"/>
        <v>11</v>
      </c>
      <c r="F66" s="3">
        <f t="shared" si="38"/>
        <v>8.6206896551724137E-3</v>
      </c>
      <c r="G66" s="2">
        <v>0.5</v>
      </c>
      <c r="H66" s="3">
        <f t="shared" si="39"/>
        <v>4.2194092827004225E-2</v>
      </c>
      <c r="I66" s="3">
        <f t="shared" si="40"/>
        <v>0.95780590717299574</v>
      </c>
      <c r="J66" s="5">
        <f t="shared" si="47"/>
        <v>90746.783134791156</v>
      </c>
      <c r="K66" s="5">
        <f t="shared" si="41"/>
        <v>3828.9781913413995</v>
      </c>
      <c r="L66" s="5">
        <f t="shared" si="42"/>
        <v>444161.47019560222</v>
      </c>
      <c r="M66" s="5">
        <f t="shared" si="32"/>
        <v>2398043.6065403214</v>
      </c>
      <c r="N66" s="33">
        <f t="shared" si="43"/>
        <v>26.425659661989076</v>
      </c>
      <c r="O66" s="4"/>
      <c r="Q66" s="27" t="s">
        <v>58</v>
      </c>
      <c r="R66" s="29">
        <f t="shared" si="33"/>
        <v>90746.783134791156</v>
      </c>
      <c r="S66" s="29">
        <f t="shared" si="34"/>
        <v>444161.47019560222</v>
      </c>
      <c r="T66" s="35">
        <f t="shared" si="35"/>
        <v>26.425659661989076</v>
      </c>
      <c r="U66" s="42">
        <v>0.86438699185239576</v>
      </c>
      <c r="V66" s="43">
        <f t="shared" si="48"/>
        <v>0.13561300814760424</v>
      </c>
      <c r="W66" s="29">
        <f t="shared" si="44"/>
        <v>383927.39711911412</v>
      </c>
      <c r="X66" s="29">
        <f t="shared" si="36"/>
        <v>1755602.9908660199</v>
      </c>
      <c r="Y66" s="35">
        <f t="shared" si="45"/>
        <v>19.346173277110296</v>
      </c>
      <c r="Z66" s="36">
        <f t="shared" si="46"/>
        <v>7.0794863848787806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1010</v>
      </c>
      <c r="E67" s="49">
        <f t="shared" si="37"/>
        <v>19</v>
      </c>
      <c r="F67" s="3">
        <f t="shared" si="38"/>
        <v>1.8811881188118811E-2</v>
      </c>
      <c r="G67" s="2">
        <v>0.5</v>
      </c>
      <c r="H67" s="3">
        <f t="shared" si="39"/>
        <v>8.9834515366430251E-2</v>
      </c>
      <c r="I67" s="3">
        <f t="shared" si="40"/>
        <v>0.91016548463356972</v>
      </c>
      <c r="J67" s="5">
        <f t="shared" si="47"/>
        <v>86917.804943449752</v>
      </c>
      <c r="K67" s="5">
        <f t="shared" si="41"/>
        <v>7808.2188838087241</v>
      </c>
      <c r="L67" s="5">
        <f t="shared" si="42"/>
        <v>415068.47750772693</v>
      </c>
      <c r="M67" s="5">
        <f t="shared" si="32"/>
        <v>1953882.1363447192</v>
      </c>
      <c r="N67" s="33">
        <f t="shared" si="43"/>
        <v>22.479653479697848</v>
      </c>
      <c r="O67" s="4"/>
      <c r="Q67" s="27" t="s">
        <v>60</v>
      </c>
      <c r="R67" s="29">
        <f t="shared" si="33"/>
        <v>86917.804943449752</v>
      </c>
      <c r="S67" s="29">
        <f t="shared" si="34"/>
        <v>415068.47750772693</v>
      </c>
      <c r="T67" s="35">
        <f t="shared" si="35"/>
        <v>22.479653479697848</v>
      </c>
      <c r="U67" s="42">
        <v>0.82345390469096191</v>
      </c>
      <c r="V67" s="43">
        <f t="shared" si="48"/>
        <v>0.17654609530903809</v>
      </c>
      <c r="W67" s="29">
        <f t="shared" si="44"/>
        <v>341789.75851787045</v>
      </c>
      <c r="X67" s="29">
        <f t="shared" si="36"/>
        <v>1371675.5937469057</v>
      </c>
      <c r="Y67" s="35">
        <f t="shared" si="45"/>
        <v>15.781295841966349</v>
      </c>
      <c r="Z67" s="36">
        <f t="shared" si="46"/>
        <v>6.6983576377314993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775</v>
      </c>
      <c r="E68" s="49">
        <f t="shared" si="37"/>
        <v>22</v>
      </c>
      <c r="F68" s="3">
        <f t="shared" si="38"/>
        <v>2.838709677419355E-2</v>
      </c>
      <c r="G68" s="2">
        <v>0.5</v>
      </c>
      <c r="H68" s="3">
        <f t="shared" si="39"/>
        <v>0.13253012048192769</v>
      </c>
      <c r="I68" s="3">
        <f t="shared" si="40"/>
        <v>0.86746987951807231</v>
      </c>
      <c r="J68" s="5">
        <f t="shared" si="47"/>
        <v>79109.58605964102</v>
      </c>
      <c r="K68" s="5">
        <f t="shared" si="41"/>
        <v>10484.402971759651</v>
      </c>
      <c r="L68" s="5">
        <f t="shared" si="42"/>
        <v>369336.92286880594</v>
      </c>
      <c r="M68" s="5">
        <f t="shared" si="32"/>
        <v>1538813.6588369922</v>
      </c>
      <c r="N68" s="33">
        <f t="shared" si="43"/>
        <v>19.451671225745951</v>
      </c>
      <c r="O68" s="4"/>
      <c r="Q68" s="27" t="s">
        <v>62</v>
      </c>
      <c r="R68" s="29">
        <f t="shared" si="33"/>
        <v>79109.58605964102</v>
      </c>
      <c r="S68" s="29">
        <f t="shared" si="34"/>
        <v>369336.92286880594</v>
      </c>
      <c r="T68" s="35">
        <f t="shared" si="35"/>
        <v>19.451671225745951</v>
      </c>
      <c r="U68" s="42">
        <v>0.7557222850963411</v>
      </c>
      <c r="V68" s="43">
        <f t="shared" si="48"/>
        <v>0.2442777149036589</v>
      </c>
      <c r="W68" s="29">
        <f t="shared" si="44"/>
        <v>279116.14332086511</v>
      </c>
      <c r="X68" s="29">
        <f t="shared" si="36"/>
        <v>1029885.8352290351</v>
      </c>
      <c r="Y68" s="35">
        <f t="shared" si="45"/>
        <v>13.018470788768889</v>
      </c>
      <c r="Z68" s="36">
        <f t="shared" si="46"/>
        <v>6.4332004369770619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410</v>
      </c>
      <c r="E69" s="49">
        <f t="shared" si="37"/>
        <v>12</v>
      </c>
      <c r="F69" s="3">
        <f t="shared" si="38"/>
        <v>2.9268292682926831E-2</v>
      </c>
      <c r="G69" s="2">
        <v>0.5</v>
      </c>
      <c r="H69" s="3">
        <f t="shared" si="39"/>
        <v>0.13636363636363638</v>
      </c>
      <c r="I69" s="3">
        <f t="shared" si="40"/>
        <v>0.86363636363636365</v>
      </c>
      <c r="J69" s="5">
        <f t="shared" si="47"/>
        <v>68625.183087881363</v>
      </c>
      <c r="K69" s="5">
        <f t="shared" si="41"/>
        <v>9357.9795119838236</v>
      </c>
      <c r="L69" s="5">
        <f t="shared" si="42"/>
        <v>319730.96665944724</v>
      </c>
      <c r="M69" s="5">
        <f t="shared" si="32"/>
        <v>1169476.7359681863</v>
      </c>
      <c r="N69" s="33">
        <f t="shared" si="43"/>
        <v>17.041509885234916</v>
      </c>
      <c r="O69" s="4"/>
      <c r="Q69" s="27" t="s">
        <v>64</v>
      </c>
      <c r="R69" s="29">
        <f t="shared" si="33"/>
        <v>68625.183087881363</v>
      </c>
      <c r="S69" s="29">
        <f t="shared" si="34"/>
        <v>319730.96665944724</v>
      </c>
      <c r="T69" s="35">
        <f t="shared" si="35"/>
        <v>17.041509885234916</v>
      </c>
      <c r="U69" s="42">
        <v>0.69850988448397933</v>
      </c>
      <c r="V69" s="43">
        <f t="shared" si="48"/>
        <v>0.30149011551602067</v>
      </c>
      <c r="W69" s="29">
        <f t="shared" si="44"/>
        <v>223335.24058724154</v>
      </c>
      <c r="X69" s="29">
        <f t="shared" si="36"/>
        <v>750769.69190817</v>
      </c>
      <c r="Y69" s="35">
        <f t="shared" si="45"/>
        <v>10.9401484721248</v>
      </c>
      <c r="Z69" s="36">
        <f t="shared" si="46"/>
        <v>6.1013614131101157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288</v>
      </c>
      <c r="E70" s="49">
        <f t="shared" si="37"/>
        <v>12</v>
      </c>
      <c r="F70" s="3">
        <f t="shared" si="38"/>
        <v>4.1666666666666664E-2</v>
      </c>
      <c r="G70" s="2">
        <v>0.5</v>
      </c>
      <c r="H70" s="3">
        <f t="shared" si="39"/>
        <v>0.18867924528301883</v>
      </c>
      <c r="I70" s="3">
        <f t="shared" si="40"/>
        <v>0.81132075471698117</v>
      </c>
      <c r="J70" s="5">
        <f t="shared" si="47"/>
        <v>59267.20357589754</v>
      </c>
      <c r="K70" s="5">
        <f t="shared" si="41"/>
        <v>11182.491240735382</v>
      </c>
      <c r="L70" s="5">
        <f t="shared" si="42"/>
        <v>268379.78977764922</v>
      </c>
      <c r="M70" s="5">
        <f t="shared" si="32"/>
        <v>849745.76930873911</v>
      </c>
      <c r="N70" s="33">
        <f t="shared" si="43"/>
        <v>14.337537761850959</v>
      </c>
      <c r="O70" s="4"/>
      <c r="Q70" s="27" t="s">
        <v>66</v>
      </c>
      <c r="R70" s="29">
        <f t="shared" si="33"/>
        <v>59267.20357589754</v>
      </c>
      <c r="S70" s="29">
        <f t="shared" si="34"/>
        <v>268379.78977764922</v>
      </c>
      <c r="T70" s="35">
        <f t="shared" si="35"/>
        <v>14.337537761850959</v>
      </c>
      <c r="U70" s="42">
        <v>0.67065690345363116</v>
      </c>
      <c r="V70" s="43">
        <f t="shared" si="48"/>
        <v>0.32934309654636884</v>
      </c>
      <c r="W70" s="29">
        <f t="shared" si="44"/>
        <v>179990.75876181471</v>
      </c>
      <c r="X70" s="29">
        <f t="shared" si="36"/>
        <v>527434.45132092841</v>
      </c>
      <c r="Y70" s="35">
        <f t="shared" si="45"/>
        <v>8.8992633277440909</v>
      </c>
      <c r="Z70" s="36">
        <f t="shared" si="46"/>
        <v>5.4382744341068676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si="37"/>
        <v>136</v>
      </c>
      <c r="E71" s="49">
        <f t="shared" si="37"/>
        <v>7</v>
      </c>
      <c r="F71" s="3">
        <f t="shared" si="38"/>
        <v>5.1470588235294115E-2</v>
      </c>
      <c r="G71" s="2">
        <v>0.5</v>
      </c>
      <c r="H71" s="3">
        <f t="shared" si="39"/>
        <v>0.2280130293159609</v>
      </c>
      <c r="I71" s="3">
        <f t="shared" si="40"/>
        <v>0.7719869706840391</v>
      </c>
      <c r="J71" s="5">
        <f t="shared" si="47"/>
        <v>48084.712335162156</v>
      </c>
      <c r="K71" s="5">
        <f t="shared" si="41"/>
        <v>10963.940923326876</v>
      </c>
      <c r="L71" s="5">
        <f t="shared" si="42"/>
        <v>213013.7093674936</v>
      </c>
      <c r="M71" s="5">
        <f>L71+M72</f>
        <v>581365.97953108989</v>
      </c>
      <c r="N71" s="33">
        <f t="shared" si="43"/>
        <v>12.090453520420949</v>
      </c>
      <c r="O71" s="4"/>
      <c r="Q71" s="27" t="s">
        <v>68</v>
      </c>
      <c r="R71" s="29">
        <f t="shared" si="33"/>
        <v>48084.712335162156</v>
      </c>
      <c r="S71" s="29">
        <f t="shared" si="34"/>
        <v>213013.7093674936</v>
      </c>
      <c r="T71" s="35">
        <f t="shared" si="35"/>
        <v>12.090453520420949</v>
      </c>
      <c r="U71" s="42">
        <v>0.63527807449444496</v>
      </c>
      <c r="V71" s="43">
        <f t="shared" si="48"/>
        <v>0.36472192550555504</v>
      </c>
      <c r="W71" s="29">
        <f t="shared" si="44"/>
        <v>135322.93912790064</v>
      </c>
      <c r="X71" s="29">
        <f>X72+W71</f>
        <v>347443.69255911373</v>
      </c>
      <c r="Y71" s="35">
        <f t="shared" si="45"/>
        <v>7.2256581288736133</v>
      </c>
      <c r="Z71" s="36">
        <f t="shared" si="46"/>
        <v>4.8647953915473359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37"/>
        <v>129</v>
      </c>
      <c r="E72" s="50">
        <f t="shared" si="37"/>
        <v>13</v>
      </c>
      <c r="F72" s="17">
        <f t="shared" si="38"/>
        <v>0.10077519379844961</v>
      </c>
      <c r="G72" s="12"/>
      <c r="H72" s="17">
        <v>1</v>
      </c>
      <c r="I72" s="17">
        <f t="shared" si="40"/>
        <v>0</v>
      </c>
      <c r="J72" s="21">
        <f t="shared" si="47"/>
        <v>37120.771411835281</v>
      </c>
      <c r="K72" s="21">
        <f t="shared" si="41"/>
        <v>37120.771411835281</v>
      </c>
      <c r="L72" s="21">
        <f>K72/F72</f>
        <v>368352.27016359626</v>
      </c>
      <c r="M72" s="21">
        <f>L72</f>
        <v>368352.27016359626</v>
      </c>
      <c r="N72" s="34">
        <f t="shared" si="43"/>
        <v>9.9230769230769234</v>
      </c>
      <c r="O72" s="4"/>
      <c r="Q72" s="30" t="s">
        <v>69</v>
      </c>
      <c r="R72" s="31">
        <f t="shared" si="33"/>
        <v>37120.771411835281</v>
      </c>
      <c r="S72" s="31">
        <f t="shared" si="34"/>
        <v>368352.27016359626</v>
      </c>
      <c r="T72" s="38">
        <f t="shared" si="35"/>
        <v>9.9230769230769234</v>
      </c>
      <c r="U72" s="44">
        <v>0.57586384179742911</v>
      </c>
      <c r="V72" s="45">
        <f t="shared" si="48"/>
        <v>0.42413615820257089</v>
      </c>
      <c r="W72" s="31">
        <f t="shared" si="44"/>
        <v>212120.75343121306</v>
      </c>
      <c r="X72" s="31">
        <f>W72</f>
        <v>212120.75343121306</v>
      </c>
      <c r="Y72" s="38">
        <f t="shared" si="45"/>
        <v>5.7143411993744886</v>
      </c>
      <c r="Z72" s="37">
        <f t="shared" si="46"/>
        <v>4.2087357237024348</v>
      </c>
    </row>
    <row r="73" spans="1:26" s="2" customFormat="1" ht="13.2" x14ac:dyDescent="0.25">
      <c r="B73" s="2" t="s">
        <v>70</v>
      </c>
      <c r="D73" s="25">
        <f>SUM(D54:D72)</f>
        <v>24482</v>
      </c>
      <c r="E73" s="25">
        <f>SUM(E54:E72)</f>
        <v>133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74.933161747405421</v>
      </c>
      <c r="F78" s="55">
        <f>$Y$4</f>
        <v>67.404579920746627</v>
      </c>
      <c r="G78" s="55">
        <f>E78-F78</f>
        <v>7.5285818266587938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80.251078658527987</v>
      </c>
      <c r="F79" s="55">
        <f>$Y$29</f>
        <v>70.911534858146993</v>
      </c>
      <c r="G79" s="55">
        <f t="shared" ref="G79:G80" si="49">E79-F79</f>
        <v>9.3395438003809943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77.439588872473692</v>
      </c>
      <c r="F80" s="55">
        <f>$Y$54</f>
        <v>68.313326808043811</v>
      </c>
      <c r="G80" s="55">
        <f t="shared" si="49"/>
        <v>9.1262620644298806</v>
      </c>
    </row>
  </sheetData>
  <mergeCells count="30">
    <mergeCell ref="Z27:Z28"/>
    <mergeCell ref="Q51:Z51"/>
    <mergeCell ref="R52:T52"/>
    <mergeCell ref="U52:U53"/>
    <mergeCell ref="V52:V53"/>
    <mergeCell ref="W52:W53"/>
    <mergeCell ref="X52:X53"/>
    <mergeCell ref="Y52:Y53"/>
    <mergeCell ref="Z52:Z53"/>
    <mergeCell ref="B52:B53"/>
    <mergeCell ref="Q1:Z1"/>
    <mergeCell ref="R2:T2"/>
    <mergeCell ref="U2:U3"/>
    <mergeCell ref="V2:V3"/>
    <mergeCell ref="W2:W3"/>
    <mergeCell ref="X2:X3"/>
    <mergeCell ref="Y2:Y3"/>
    <mergeCell ref="Z2:Z3"/>
    <mergeCell ref="Q26:Z26"/>
    <mergeCell ref="R27:T27"/>
    <mergeCell ref="U27:U28"/>
    <mergeCell ref="V27:V28"/>
    <mergeCell ref="W27:W28"/>
    <mergeCell ref="X27:X28"/>
    <mergeCell ref="Y27:Y28"/>
    <mergeCell ref="B1:N1"/>
    <mergeCell ref="B2:B3"/>
    <mergeCell ref="B26:N26"/>
    <mergeCell ref="B27:B28"/>
    <mergeCell ref="B51:N51"/>
  </mergeCells>
  <phoneticPr fontId="13" type="noConversion"/>
  <pageMargins left="0.7" right="0.7" top="0.75" bottom="0.75" header="0.3" footer="0.3"/>
  <pageSetup paperSize="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89DFF-BE25-E04D-94EE-089F20FC751B}">
  <dimension ref="A1:Z80"/>
  <sheetViews>
    <sheetView topLeftCell="A62" workbookViewId="0">
      <selection activeCell="D4" sqref="D4:E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127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7338087.6700094305</v>
      </c>
      <c r="N4" s="32">
        <f>M4/J4</f>
        <v>73.380876700094305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73.380876700094305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6644886.1797280004</v>
      </c>
      <c r="Y4" s="40">
        <f>X4/R4</f>
        <v>66.448861797280003</v>
      </c>
      <c r="Z4" s="36">
        <f>T4-Y4</f>
        <v>6.9320149028143021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581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7238087.6700094305</v>
      </c>
      <c r="N5" s="33">
        <f t="shared" ref="N5:N22" si="10">M5/J5</f>
        <v>72.380876700094305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72.380876700094305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6548205.9855531268</v>
      </c>
      <c r="Y5" s="35">
        <f t="shared" ref="Y5:Y22" si="12">X5/R5</f>
        <v>65.482059855531261</v>
      </c>
      <c r="Z5" s="36">
        <f t="shared" ref="Z5:Z22" si="13">T5-Y5</f>
        <v>6.8988168445630436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744</v>
      </c>
      <c r="E6" s="51">
        <v>1</v>
      </c>
      <c r="F6" s="3">
        <f t="shared" si="5"/>
        <v>1.3440860215053765E-3</v>
      </c>
      <c r="G6" s="2">
        <v>0.5</v>
      </c>
      <c r="H6" s="3">
        <f t="shared" si="6"/>
        <v>6.697923643670463E-3</v>
      </c>
      <c r="I6" s="3">
        <f t="shared" si="7"/>
        <v>0.9933020763563295</v>
      </c>
      <c r="J6" s="5">
        <f t="shared" ref="J6:J22" si="14">I5*J5</f>
        <v>100000</v>
      </c>
      <c r="K6" s="5">
        <f t="shared" si="8"/>
        <v>669.79236436704628</v>
      </c>
      <c r="L6" s="5">
        <f t="shared" si="9"/>
        <v>498325.51908908237</v>
      </c>
      <c r="M6" s="5">
        <f t="shared" si="0"/>
        <v>6838087.6700094305</v>
      </c>
      <c r="N6" s="33">
        <f t="shared" si="10"/>
        <v>68.380876700094305</v>
      </c>
      <c r="O6" s="4"/>
      <c r="Q6" s="27" t="s">
        <v>38</v>
      </c>
      <c r="R6" s="29">
        <f t="shared" si="1"/>
        <v>100000</v>
      </c>
      <c r="S6" s="29">
        <f t="shared" si="2"/>
        <v>498325.51908908237</v>
      </c>
      <c r="T6" s="35">
        <f t="shared" si="3"/>
        <v>68.380876700094305</v>
      </c>
      <c r="U6" s="42">
        <v>0.96680194174873568</v>
      </c>
      <c r="V6" s="43">
        <f>1-U6</f>
        <v>3.3198058251264317E-2</v>
      </c>
      <c r="W6" s="29">
        <f t="shared" si="11"/>
        <v>481782.07947827148</v>
      </c>
      <c r="X6" s="29">
        <f t="shared" si="4"/>
        <v>6161485.2088536322</v>
      </c>
      <c r="Y6" s="35">
        <f t="shared" si="12"/>
        <v>61.614852088536324</v>
      </c>
      <c r="Z6" s="36">
        <f t="shared" si="13"/>
        <v>6.766024611557981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863</v>
      </c>
      <c r="E7" s="51">
        <v>2</v>
      </c>
      <c r="F7" s="3">
        <f t="shared" si="5"/>
        <v>2.3174971031286211E-3</v>
      </c>
      <c r="G7" s="2">
        <v>0.5</v>
      </c>
      <c r="H7" s="3">
        <f t="shared" si="6"/>
        <v>1.1520737327188941E-2</v>
      </c>
      <c r="I7" s="3">
        <f t="shared" si="7"/>
        <v>0.98847926267281105</v>
      </c>
      <c r="J7" s="5">
        <f t="shared" si="14"/>
        <v>99330.207635632949</v>
      </c>
      <c r="K7" s="5">
        <f t="shared" si="8"/>
        <v>1144.3572308252644</v>
      </c>
      <c r="L7" s="5">
        <f t="shared" si="9"/>
        <v>493790.1451011016</v>
      </c>
      <c r="M7" s="5">
        <f t="shared" si="0"/>
        <v>6339762.1509203482</v>
      </c>
      <c r="N7" s="33">
        <f t="shared" si="10"/>
        <v>63.825117271234525</v>
      </c>
      <c r="O7" s="4"/>
      <c r="Q7" s="27" t="s">
        <v>40</v>
      </c>
      <c r="R7" s="29">
        <f t="shared" si="1"/>
        <v>99330.207635632949</v>
      </c>
      <c r="S7" s="29">
        <f t="shared" si="2"/>
        <v>493790.1451011016</v>
      </c>
      <c r="T7" s="35">
        <f t="shared" si="3"/>
        <v>63.825117271234525</v>
      </c>
      <c r="U7" s="42">
        <v>0.96680194174873568</v>
      </c>
      <c r="V7" s="43">
        <f>1-U7</f>
        <v>3.3198058251264317E-2</v>
      </c>
      <c r="W7" s="29">
        <f t="shared" si="11"/>
        <v>477397.271100135</v>
      </c>
      <c r="X7" s="29">
        <f t="shared" si="4"/>
        <v>5679703.1293753609</v>
      </c>
      <c r="Y7" s="35">
        <f t="shared" si="12"/>
        <v>57.180018692902323</v>
      </c>
      <c r="Z7" s="36">
        <f t="shared" si="13"/>
        <v>6.6450985783322025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979</v>
      </c>
      <c r="E8" s="51">
        <v>2</v>
      </c>
      <c r="F8" s="3">
        <f t="shared" si="5"/>
        <v>2.0429009193054137E-3</v>
      </c>
      <c r="G8" s="2">
        <v>0.5</v>
      </c>
      <c r="H8" s="3">
        <f t="shared" si="6"/>
        <v>1.016260162601626E-2</v>
      </c>
      <c r="I8" s="3">
        <f t="shared" si="7"/>
        <v>0.98983739837398377</v>
      </c>
      <c r="J8" s="5">
        <f t="shared" si="14"/>
        <v>98185.850404807687</v>
      </c>
      <c r="K8" s="5">
        <f t="shared" si="8"/>
        <v>997.8236829756878</v>
      </c>
      <c r="L8" s="5">
        <f t="shared" si="9"/>
        <v>488434.69281659927</v>
      </c>
      <c r="M8" s="5">
        <f t="shared" si="0"/>
        <v>5845972.0058192471</v>
      </c>
      <c r="N8" s="33">
        <f t="shared" si="10"/>
        <v>59.539862227775728</v>
      </c>
      <c r="O8" s="4"/>
      <c r="Q8" s="27" t="s">
        <v>42</v>
      </c>
      <c r="R8" s="29">
        <f t="shared" si="1"/>
        <v>98185.850404807687</v>
      </c>
      <c r="S8" s="29">
        <f t="shared" si="2"/>
        <v>488434.69281659927</v>
      </c>
      <c r="T8" s="35">
        <f t="shared" si="3"/>
        <v>59.539862227775728</v>
      </c>
      <c r="U8" s="42">
        <v>0.96680194174873568</v>
      </c>
      <c r="V8" s="43">
        <f>1-U8</f>
        <v>3.3198058251264317E-2</v>
      </c>
      <c r="W8" s="29">
        <f t="shared" si="11"/>
        <v>472219.60943253542</v>
      </c>
      <c r="X8" s="29">
        <f t="shared" si="4"/>
        <v>5202305.8582752263</v>
      </c>
      <c r="Y8" s="35">
        <f t="shared" si="12"/>
        <v>52.98427254871028</v>
      </c>
      <c r="Z8" s="36">
        <f t="shared" si="13"/>
        <v>6.5555896790654486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967</v>
      </c>
      <c r="E9" s="51">
        <v>1</v>
      </c>
      <c r="F9" s="3">
        <f t="shared" si="5"/>
        <v>1.0341261633919339E-3</v>
      </c>
      <c r="G9" s="2">
        <v>0.5</v>
      </c>
      <c r="H9" s="3">
        <f t="shared" si="6"/>
        <v>5.1572975760701394E-3</v>
      </c>
      <c r="I9" s="3">
        <f t="shared" si="7"/>
        <v>0.99484270242392991</v>
      </c>
      <c r="J9" s="5">
        <f t="shared" si="14"/>
        <v>97188.026721832008</v>
      </c>
      <c r="K9" s="5">
        <f t="shared" si="8"/>
        <v>501.22757463554416</v>
      </c>
      <c r="L9" s="5">
        <f t="shared" si="9"/>
        <v>484687.06467257114</v>
      </c>
      <c r="M9" s="5">
        <f t="shared" si="0"/>
        <v>5357537.3130026478</v>
      </c>
      <c r="N9" s="33">
        <f t="shared" si="10"/>
        <v>55.125487096644051</v>
      </c>
      <c r="O9" s="4"/>
      <c r="Q9" s="27" t="s">
        <v>44</v>
      </c>
      <c r="R9" s="29">
        <f t="shared" si="1"/>
        <v>97188.026721832008</v>
      </c>
      <c r="S9" s="29">
        <f t="shared" si="2"/>
        <v>484687.06467257114</v>
      </c>
      <c r="T9" s="35">
        <f t="shared" si="3"/>
        <v>55.125487096644051</v>
      </c>
      <c r="U9" s="42">
        <v>0.9555940589531835</v>
      </c>
      <c r="V9" s="43">
        <f t="shared" ref="V9:V22" si="15">1-U9</f>
        <v>4.4405941046816499E-2</v>
      </c>
      <c r="W9" s="29">
        <f t="shared" si="11"/>
        <v>463164.0794525664</v>
      </c>
      <c r="X9" s="29">
        <f t="shared" si="4"/>
        <v>4730086.2488426911</v>
      </c>
      <c r="Y9" s="35">
        <f t="shared" si="12"/>
        <v>48.669433966191839</v>
      </c>
      <c r="Z9" s="36">
        <f t="shared" si="13"/>
        <v>6.4560531304522115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982</v>
      </c>
      <c r="E10" s="51">
        <v>3</v>
      </c>
      <c r="F10" s="3">
        <f t="shared" si="5"/>
        <v>3.0549898167006109E-3</v>
      </c>
      <c r="G10" s="2">
        <v>0.5</v>
      </c>
      <c r="H10" s="3">
        <f t="shared" si="6"/>
        <v>1.5159171298635674E-2</v>
      </c>
      <c r="I10" s="3">
        <f t="shared" si="7"/>
        <v>0.98484082870136436</v>
      </c>
      <c r="J10" s="5">
        <f t="shared" si="14"/>
        <v>96686.799147196463</v>
      </c>
      <c r="K10" s="5">
        <f t="shared" si="8"/>
        <v>1465.6917505891329</v>
      </c>
      <c r="L10" s="5">
        <f t="shared" si="9"/>
        <v>479769.76635950955</v>
      </c>
      <c r="M10" s="5">
        <f t="shared" si="0"/>
        <v>4872850.2483300772</v>
      </c>
      <c r="N10" s="33">
        <f t="shared" si="10"/>
        <v>50.398299367751598</v>
      </c>
      <c r="O10" s="4"/>
      <c r="Q10" s="27" t="s">
        <v>46</v>
      </c>
      <c r="R10" s="29">
        <f t="shared" si="1"/>
        <v>96686.799147196463</v>
      </c>
      <c r="S10" s="29">
        <f t="shared" si="2"/>
        <v>479769.76635950955</v>
      </c>
      <c r="T10" s="35">
        <f t="shared" si="3"/>
        <v>50.398299367751598</v>
      </c>
      <c r="U10" s="42">
        <v>0.96363095511775332</v>
      </c>
      <c r="V10" s="43">
        <f t="shared" si="15"/>
        <v>3.6369044882246682E-2</v>
      </c>
      <c r="W10" s="29">
        <f t="shared" si="11"/>
        <v>462320.99819363555</v>
      </c>
      <c r="X10" s="29">
        <f t="shared" si="4"/>
        <v>4266922.1693901243</v>
      </c>
      <c r="Y10" s="35">
        <f t="shared" si="12"/>
        <v>44.131383053586674</v>
      </c>
      <c r="Z10" s="36">
        <f t="shared" si="13"/>
        <v>6.2669163141649236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946</v>
      </c>
      <c r="E11" s="51">
        <v>0</v>
      </c>
      <c r="F11" s="3">
        <f t="shared" si="5"/>
        <v>0</v>
      </c>
      <c r="G11" s="2">
        <v>0.5</v>
      </c>
      <c r="H11" s="3">
        <f t="shared" si="6"/>
        <v>0</v>
      </c>
      <c r="I11" s="3">
        <f t="shared" si="7"/>
        <v>1</v>
      </c>
      <c r="J11" s="5">
        <f t="shared" si="14"/>
        <v>95221.107396607331</v>
      </c>
      <c r="K11" s="5">
        <f t="shared" si="8"/>
        <v>0</v>
      </c>
      <c r="L11" s="5">
        <f t="shared" si="9"/>
        <v>476105.53698303667</v>
      </c>
      <c r="M11" s="5">
        <f t="shared" si="0"/>
        <v>4393080.4819705673</v>
      </c>
      <c r="N11" s="33">
        <f t="shared" si="10"/>
        <v>46.135574370846797</v>
      </c>
      <c r="O11" s="4"/>
      <c r="Q11" s="27" t="s">
        <v>48</v>
      </c>
      <c r="R11" s="29">
        <f t="shared" si="1"/>
        <v>95221.107396607331</v>
      </c>
      <c r="S11" s="29">
        <f t="shared" si="2"/>
        <v>476105.53698303667</v>
      </c>
      <c r="T11" s="35">
        <f t="shared" si="3"/>
        <v>46.135574370846797</v>
      </c>
      <c r="U11" s="42">
        <v>0.96005435016735896</v>
      </c>
      <c r="V11" s="43">
        <f t="shared" si="15"/>
        <v>3.9945649832641039E-2</v>
      </c>
      <c r="W11" s="29">
        <f t="shared" si="11"/>
        <v>457087.19191933074</v>
      </c>
      <c r="X11" s="29">
        <f t="shared" si="4"/>
        <v>3804601.1711964887</v>
      </c>
      <c r="Y11" s="35">
        <f t="shared" si="12"/>
        <v>39.955439242581676</v>
      </c>
      <c r="Z11" s="36">
        <f t="shared" si="13"/>
        <v>6.1801351282651211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1173</v>
      </c>
      <c r="E12" s="51">
        <v>5</v>
      </c>
      <c r="F12" s="3">
        <f t="shared" si="5"/>
        <v>4.2625745950554137E-3</v>
      </c>
      <c r="G12" s="2">
        <v>0.5</v>
      </c>
      <c r="H12" s="3">
        <f t="shared" si="6"/>
        <v>2.1088148460565163E-2</v>
      </c>
      <c r="I12" s="3">
        <f t="shared" si="7"/>
        <v>0.97891185153943483</v>
      </c>
      <c r="J12" s="5">
        <f t="shared" si="14"/>
        <v>95221.107396607331</v>
      </c>
      <c r="K12" s="5">
        <f t="shared" si="8"/>
        <v>2008.0368493590749</v>
      </c>
      <c r="L12" s="5">
        <f t="shared" si="9"/>
        <v>471085.44485963893</v>
      </c>
      <c r="M12" s="5">
        <f t="shared" si="0"/>
        <v>3916974.9449875308</v>
      </c>
      <c r="N12" s="33">
        <f t="shared" si="10"/>
        <v>41.135574370846797</v>
      </c>
      <c r="O12" s="4"/>
      <c r="Q12" s="27" t="s">
        <v>50</v>
      </c>
      <c r="R12" s="29">
        <f t="shared" si="1"/>
        <v>95221.107396607331</v>
      </c>
      <c r="S12" s="29">
        <f t="shared" si="2"/>
        <v>471085.44485963893</v>
      </c>
      <c r="T12" s="35">
        <f t="shared" si="3"/>
        <v>41.135574370846797</v>
      </c>
      <c r="U12" s="42">
        <v>0.94127750867207383</v>
      </c>
      <c r="V12" s="43">
        <f t="shared" si="15"/>
        <v>5.8722491327926174E-2</v>
      </c>
      <c r="W12" s="29">
        <f t="shared" si="11"/>
        <v>443422.13390915655</v>
      </c>
      <c r="X12" s="29">
        <f t="shared" si="4"/>
        <v>3347513.9792771582</v>
      </c>
      <c r="Y12" s="35">
        <f t="shared" si="12"/>
        <v>35.155167491744884</v>
      </c>
      <c r="Z12" s="36">
        <f t="shared" si="13"/>
        <v>5.9804068791019134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1137</v>
      </c>
      <c r="E13" s="51">
        <v>5</v>
      </c>
      <c r="F13" s="3">
        <f t="shared" si="5"/>
        <v>4.3975373790677225E-3</v>
      </c>
      <c r="G13" s="2">
        <v>0.5</v>
      </c>
      <c r="H13" s="3">
        <f t="shared" si="6"/>
        <v>2.1748586341887779E-2</v>
      </c>
      <c r="I13" s="3">
        <f t="shared" si="7"/>
        <v>0.97825141365811219</v>
      </c>
      <c r="J13" s="5">
        <f t="shared" si="14"/>
        <v>93213.070547248251</v>
      </c>
      <c r="K13" s="5">
        <f t="shared" si="8"/>
        <v>2027.2525129893054</v>
      </c>
      <c r="L13" s="5">
        <f t="shared" si="9"/>
        <v>460997.22145376797</v>
      </c>
      <c r="M13" s="5">
        <f t="shared" si="0"/>
        <v>3445889.500127892</v>
      </c>
      <c r="N13" s="33">
        <f t="shared" si="10"/>
        <v>36.967878859662974</v>
      </c>
      <c r="O13" s="4"/>
      <c r="Q13" s="27" t="s">
        <v>52</v>
      </c>
      <c r="R13" s="29">
        <f t="shared" si="1"/>
        <v>93213.070547248251</v>
      </c>
      <c r="S13" s="29">
        <f t="shared" si="2"/>
        <v>460997.22145376797</v>
      </c>
      <c r="T13" s="35">
        <f t="shared" si="3"/>
        <v>36.967878859662974</v>
      </c>
      <c r="U13" s="42">
        <v>0.95386474178345915</v>
      </c>
      <c r="V13" s="43">
        <f t="shared" si="15"/>
        <v>4.6135258216540853E-2</v>
      </c>
      <c r="W13" s="29">
        <f t="shared" si="11"/>
        <v>439728.99560489052</v>
      </c>
      <c r="X13" s="29">
        <f t="shared" si="4"/>
        <v>2904091.8453680016</v>
      </c>
      <c r="Y13" s="35">
        <f t="shared" si="12"/>
        <v>31.155414453340669</v>
      </c>
      <c r="Z13" s="36">
        <f t="shared" si="13"/>
        <v>5.8124644063223059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1043</v>
      </c>
      <c r="E14" s="51">
        <v>6</v>
      </c>
      <c r="F14" s="3">
        <f t="shared" si="5"/>
        <v>5.7526366251198467E-3</v>
      </c>
      <c r="G14" s="2">
        <v>0.5</v>
      </c>
      <c r="H14" s="3">
        <f t="shared" si="6"/>
        <v>2.835538752362949E-2</v>
      </c>
      <c r="I14" s="3">
        <f t="shared" si="7"/>
        <v>0.97164461247637046</v>
      </c>
      <c r="J14" s="5">
        <f t="shared" si="14"/>
        <v>91185.818034258948</v>
      </c>
      <c r="K14" s="5">
        <f t="shared" si="8"/>
        <v>2585.609207020575</v>
      </c>
      <c r="L14" s="5">
        <f t="shared" si="9"/>
        <v>449465.06715374329</v>
      </c>
      <c r="M14" s="5">
        <f t="shared" si="0"/>
        <v>2984892.2786741238</v>
      </c>
      <c r="N14" s="33">
        <f t="shared" si="10"/>
        <v>32.734172298072551</v>
      </c>
      <c r="O14" s="4"/>
      <c r="Q14" s="27" t="s">
        <v>54</v>
      </c>
      <c r="R14" s="29">
        <f t="shared" si="1"/>
        <v>91185.818034258948</v>
      </c>
      <c r="S14" s="29">
        <f t="shared" si="2"/>
        <v>449465.06715374329</v>
      </c>
      <c r="T14" s="35">
        <f t="shared" si="3"/>
        <v>32.734172298072551</v>
      </c>
      <c r="U14" s="42">
        <v>0.94210046609890041</v>
      </c>
      <c r="V14" s="43">
        <f t="shared" si="15"/>
        <v>5.7899533901099587E-2</v>
      </c>
      <c r="W14" s="29">
        <f t="shared" si="11"/>
        <v>423441.24926071515</v>
      </c>
      <c r="X14" s="29">
        <f t="shared" si="4"/>
        <v>2464362.8497631112</v>
      </c>
      <c r="Y14" s="35">
        <f t="shared" si="12"/>
        <v>27.025725084105055</v>
      </c>
      <c r="Z14" s="36">
        <f t="shared" si="13"/>
        <v>5.7084472139674958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833</v>
      </c>
      <c r="E15" s="51">
        <v>6</v>
      </c>
      <c r="F15" s="3">
        <f t="shared" si="5"/>
        <v>7.2028811524609843E-3</v>
      </c>
      <c r="G15" s="2">
        <v>0.5</v>
      </c>
      <c r="H15" s="3">
        <f t="shared" si="6"/>
        <v>3.5377358490566037E-2</v>
      </c>
      <c r="I15" s="3">
        <f t="shared" si="7"/>
        <v>0.964622641509434</v>
      </c>
      <c r="J15" s="5">
        <f t="shared" si="14"/>
        <v>88600.20882723837</v>
      </c>
      <c r="K15" s="5">
        <f t="shared" si="8"/>
        <v>3134.4413500202254</v>
      </c>
      <c r="L15" s="5">
        <f t="shared" si="9"/>
        <v>435164.94076114136</v>
      </c>
      <c r="M15" s="5">
        <f t="shared" si="0"/>
        <v>2535427.2115203803</v>
      </c>
      <c r="N15" s="33">
        <f t="shared" si="10"/>
        <v>28.616492501323695</v>
      </c>
      <c r="O15" s="4"/>
      <c r="Q15" s="27" t="s">
        <v>56</v>
      </c>
      <c r="R15" s="29">
        <f t="shared" si="1"/>
        <v>88600.20882723837</v>
      </c>
      <c r="S15" s="29">
        <f t="shared" si="2"/>
        <v>435164.94076114136</v>
      </c>
      <c r="T15" s="35">
        <f t="shared" si="3"/>
        <v>28.616492501323695</v>
      </c>
      <c r="U15" s="42">
        <v>0.91645683631107144</v>
      </c>
      <c r="V15" s="43">
        <f t="shared" si="15"/>
        <v>8.3543163688928557E-2</v>
      </c>
      <c r="W15" s="29">
        <f t="shared" si="11"/>
        <v>398809.8848834504</v>
      </c>
      <c r="X15" s="29">
        <f t="shared" si="4"/>
        <v>2040921.600502396</v>
      </c>
      <c r="Y15" s="35">
        <f t="shared" si="12"/>
        <v>23.03517821816866</v>
      </c>
      <c r="Z15" s="36">
        <f t="shared" si="13"/>
        <v>5.5813142831550344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655</v>
      </c>
      <c r="E16" s="51">
        <v>7</v>
      </c>
      <c r="F16" s="3">
        <f t="shared" si="5"/>
        <v>1.0687022900763359E-2</v>
      </c>
      <c r="G16" s="2">
        <v>0.5</v>
      </c>
      <c r="H16" s="3">
        <f t="shared" si="6"/>
        <v>5.2044609665427503E-2</v>
      </c>
      <c r="I16" s="3">
        <f t="shared" si="7"/>
        <v>0.94795539033457255</v>
      </c>
      <c r="J16" s="5">
        <f t="shared" si="14"/>
        <v>85465.767477218149</v>
      </c>
      <c r="K16" s="5">
        <f t="shared" si="8"/>
        <v>4448.0325081080073</v>
      </c>
      <c r="L16" s="5">
        <f t="shared" si="9"/>
        <v>416208.75611582072</v>
      </c>
      <c r="M16" s="5">
        <f t="shared" si="0"/>
        <v>2100262.2707592389</v>
      </c>
      <c r="N16" s="33">
        <f t="shared" si="10"/>
        <v>24.574310074721872</v>
      </c>
      <c r="O16" s="4"/>
      <c r="Q16" s="27" t="s">
        <v>58</v>
      </c>
      <c r="R16" s="29">
        <f t="shared" si="1"/>
        <v>85465.767477218149</v>
      </c>
      <c r="S16" s="29">
        <f t="shared" si="2"/>
        <v>416208.75611582072</v>
      </c>
      <c r="T16" s="35">
        <f t="shared" si="3"/>
        <v>24.574310074721872</v>
      </c>
      <c r="U16" s="42">
        <v>0.8859396016463057</v>
      </c>
      <c r="V16" s="43">
        <f t="shared" si="15"/>
        <v>0.1140603983536943</v>
      </c>
      <c r="W16" s="29">
        <f t="shared" si="11"/>
        <v>368735.81959495461</v>
      </c>
      <c r="X16" s="29">
        <f t="shared" si="4"/>
        <v>1642111.7156189457</v>
      </c>
      <c r="Y16" s="35">
        <f t="shared" si="12"/>
        <v>19.213677757666762</v>
      </c>
      <c r="Z16" s="36">
        <f t="shared" si="13"/>
        <v>5.36063231705511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502</v>
      </c>
      <c r="E17" s="51">
        <v>6</v>
      </c>
      <c r="F17" s="3">
        <f t="shared" si="5"/>
        <v>1.1952191235059761E-2</v>
      </c>
      <c r="G17" s="2">
        <v>0.5</v>
      </c>
      <c r="H17" s="3">
        <f t="shared" si="6"/>
        <v>5.8027079303675053E-2</v>
      </c>
      <c r="I17" s="3">
        <f t="shared" si="7"/>
        <v>0.94197292069632499</v>
      </c>
      <c r="J17" s="5">
        <f t="shared" si="14"/>
        <v>81017.734969110141</v>
      </c>
      <c r="K17" s="5">
        <f t="shared" si="8"/>
        <v>4701.2225320566813</v>
      </c>
      <c r="L17" s="5">
        <f t="shared" si="9"/>
        <v>393335.61851540901</v>
      </c>
      <c r="M17" s="5">
        <f t="shared" si="0"/>
        <v>1684053.5146434181</v>
      </c>
      <c r="N17" s="33">
        <f t="shared" si="10"/>
        <v>20.786232980785034</v>
      </c>
      <c r="O17" s="4"/>
      <c r="Q17" s="27" t="s">
        <v>60</v>
      </c>
      <c r="R17" s="29">
        <f t="shared" si="1"/>
        <v>81017.734969110141</v>
      </c>
      <c r="S17" s="29">
        <f t="shared" si="2"/>
        <v>393335.61851540901</v>
      </c>
      <c r="T17" s="35">
        <f t="shared" si="3"/>
        <v>20.786232980785034</v>
      </c>
      <c r="U17" s="42">
        <v>0.85631920960893304</v>
      </c>
      <c r="V17" s="43">
        <f t="shared" si="15"/>
        <v>0.14368079039106696</v>
      </c>
      <c r="W17" s="29">
        <f t="shared" si="11"/>
        <v>336820.84595815587</v>
      </c>
      <c r="X17" s="29">
        <f t="shared" si="4"/>
        <v>1273375.8960239911</v>
      </c>
      <c r="Y17" s="35">
        <f t="shared" si="12"/>
        <v>15.717248779041954</v>
      </c>
      <c r="Z17" s="36">
        <f t="shared" si="13"/>
        <v>5.0689842017430795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395</v>
      </c>
      <c r="E18" s="51">
        <v>8</v>
      </c>
      <c r="F18" s="3">
        <f t="shared" si="5"/>
        <v>2.0253164556962026E-2</v>
      </c>
      <c r="G18" s="2">
        <v>0.5</v>
      </c>
      <c r="H18" s="3">
        <f t="shared" si="6"/>
        <v>9.638554216867469E-2</v>
      </c>
      <c r="I18" s="3">
        <f t="shared" si="7"/>
        <v>0.90361445783132532</v>
      </c>
      <c r="J18" s="5">
        <f t="shared" si="14"/>
        <v>76316.512437053461</v>
      </c>
      <c r="K18" s="5">
        <f t="shared" si="8"/>
        <v>7355.8084276678028</v>
      </c>
      <c r="L18" s="5">
        <f t="shared" si="9"/>
        <v>363193.04111609783</v>
      </c>
      <c r="M18" s="5">
        <f t="shared" si="0"/>
        <v>1290717.8961280091</v>
      </c>
      <c r="N18" s="33">
        <f t="shared" si="10"/>
        <v>16.912694971387808</v>
      </c>
      <c r="O18" s="4"/>
      <c r="Q18" s="27" t="s">
        <v>62</v>
      </c>
      <c r="R18" s="29">
        <f t="shared" si="1"/>
        <v>76316.512437053461</v>
      </c>
      <c r="S18" s="29">
        <f t="shared" si="2"/>
        <v>363193.04111609783</v>
      </c>
      <c r="T18" s="35">
        <f t="shared" si="3"/>
        <v>16.912694971387808</v>
      </c>
      <c r="U18" s="42">
        <v>0.77613843304153718</v>
      </c>
      <c r="V18" s="43">
        <f t="shared" si="15"/>
        <v>0.22386156695846282</v>
      </c>
      <c r="W18" s="29">
        <f t="shared" si="11"/>
        <v>281888.07782343874</v>
      </c>
      <c r="X18" s="29">
        <f t="shared" si="4"/>
        <v>936555.05006583524</v>
      </c>
      <c r="Y18" s="35">
        <f t="shared" si="12"/>
        <v>12.27198439968433</v>
      </c>
      <c r="Z18" s="36">
        <f t="shared" si="13"/>
        <v>4.6407105717034778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205</v>
      </c>
      <c r="E19" s="51">
        <v>7</v>
      </c>
      <c r="F19" s="3">
        <f t="shared" si="5"/>
        <v>3.4146341463414637E-2</v>
      </c>
      <c r="G19" s="2">
        <v>0.5</v>
      </c>
      <c r="H19" s="3">
        <f t="shared" si="6"/>
        <v>0.15730337078651685</v>
      </c>
      <c r="I19" s="3">
        <f t="shared" si="7"/>
        <v>0.84269662921348321</v>
      </c>
      <c r="J19" s="5">
        <f t="shared" si="14"/>
        <v>68960.704009385663</v>
      </c>
      <c r="K19" s="5">
        <f t="shared" si="8"/>
        <v>10847.751192487633</v>
      </c>
      <c r="L19" s="5">
        <f t="shared" si="9"/>
        <v>317684.14206570922</v>
      </c>
      <c r="M19" s="5">
        <f t="shared" si="0"/>
        <v>927524.85501191113</v>
      </c>
      <c r="N19" s="33">
        <f t="shared" si="10"/>
        <v>13.450049101669169</v>
      </c>
      <c r="O19" s="4"/>
      <c r="Q19" s="27" t="s">
        <v>64</v>
      </c>
      <c r="R19" s="29">
        <f t="shared" si="1"/>
        <v>68960.704009385663</v>
      </c>
      <c r="S19" s="29">
        <f t="shared" si="2"/>
        <v>317684.14206570922</v>
      </c>
      <c r="T19" s="35">
        <f t="shared" si="3"/>
        <v>13.450049101669169</v>
      </c>
      <c r="U19" s="42">
        <v>0.73716277889453141</v>
      </c>
      <c r="V19" s="43">
        <f t="shared" si="15"/>
        <v>0.26283722110546859</v>
      </c>
      <c r="W19" s="29">
        <f t="shared" si="11"/>
        <v>234184.9249758833</v>
      </c>
      <c r="X19" s="29">
        <f t="shared" si="4"/>
        <v>654666.97224239656</v>
      </c>
      <c r="Y19" s="35">
        <f t="shared" si="12"/>
        <v>9.4933336549652303</v>
      </c>
      <c r="Z19" s="36">
        <f t="shared" si="13"/>
        <v>3.9567154467039387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128</v>
      </c>
      <c r="E20" s="51">
        <v>9</v>
      </c>
      <c r="F20" s="3">
        <f t="shared" si="5"/>
        <v>7.03125E-2</v>
      </c>
      <c r="G20" s="2">
        <v>0.5</v>
      </c>
      <c r="H20" s="3">
        <f t="shared" si="6"/>
        <v>0.29900332225913623</v>
      </c>
      <c r="I20" s="3">
        <f t="shared" si="7"/>
        <v>0.70099667774086383</v>
      </c>
      <c r="J20" s="5">
        <f t="shared" si="14"/>
        <v>58112.952816898032</v>
      </c>
      <c r="K20" s="5">
        <f t="shared" si="8"/>
        <v>17375.965958540939</v>
      </c>
      <c r="L20" s="5">
        <f t="shared" si="9"/>
        <v>247124.8491881378</v>
      </c>
      <c r="M20" s="5">
        <f t="shared" si="0"/>
        <v>609840.71294620191</v>
      </c>
      <c r="N20" s="33">
        <f t="shared" si="10"/>
        <v>10.494058267314081</v>
      </c>
      <c r="O20" s="4"/>
      <c r="Q20" s="27" t="s">
        <v>66</v>
      </c>
      <c r="R20" s="29">
        <f t="shared" si="1"/>
        <v>58112.952816898032</v>
      </c>
      <c r="S20" s="29">
        <f t="shared" si="2"/>
        <v>247124.8491881378</v>
      </c>
      <c r="T20" s="35">
        <f t="shared" si="3"/>
        <v>10.494058267314081</v>
      </c>
      <c r="U20" s="42">
        <v>0.7271372759570951</v>
      </c>
      <c r="V20" s="43">
        <f t="shared" si="15"/>
        <v>0.2728627240429049</v>
      </c>
      <c r="W20" s="29">
        <f t="shared" si="11"/>
        <v>179693.68965997046</v>
      </c>
      <c r="X20" s="29">
        <f t="shared" si="4"/>
        <v>420482.04726651323</v>
      </c>
      <c r="Y20" s="35">
        <f t="shared" si="12"/>
        <v>7.2355994126019674</v>
      </c>
      <c r="Z20" s="36">
        <f t="shared" si="13"/>
        <v>3.2584588547121136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55</v>
      </c>
      <c r="E21" s="51">
        <v>4</v>
      </c>
      <c r="F21" s="3">
        <f t="shared" si="5"/>
        <v>7.2727272727272724E-2</v>
      </c>
      <c r="G21" s="2">
        <v>0.5</v>
      </c>
      <c r="H21" s="3">
        <f t="shared" si="6"/>
        <v>0.30769230769230771</v>
      </c>
      <c r="I21" s="3">
        <f t="shared" si="7"/>
        <v>0.69230769230769229</v>
      </c>
      <c r="J21" s="5">
        <f t="shared" si="14"/>
        <v>40736.986858357093</v>
      </c>
      <c r="K21" s="5">
        <f t="shared" si="8"/>
        <v>12534.457494879107</v>
      </c>
      <c r="L21" s="5">
        <f t="shared" si="9"/>
        <v>172348.79055458773</v>
      </c>
      <c r="M21" s="5">
        <f>L21+M22</f>
        <v>362715.86375806417</v>
      </c>
      <c r="N21" s="33">
        <f t="shared" si="10"/>
        <v>8.9038461538461551</v>
      </c>
      <c r="O21" s="4"/>
      <c r="Q21" s="27" t="s">
        <v>68</v>
      </c>
      <c r="R21" s="29">
        <f t="shared" si="1"/>
        <v>40736.986858357093</v>
      </c>
      <c r="S21" s="29">
        <f t="shared" si="2"/>
        <v>172348.79055458773</v>
      </c>
      <c r="T21" s="35">
        <f t="shared" si="3"/>
        <v>8.9038461538461551</v>
      </c>
      <c r="U21" s="42">
        <v>0.68635947845240242</v>
      </c>
      <c r="V21" s="43">
        <f t="shared" si="15"/>
        <v>0.31364052154759758</v>
      </c>
      <c r="W21" s="29">
        <f t="shared" si="11"/>
        <v>118293.22599694917</v>
      </c>
      <c r="X21" s="29">
        <f>X22+W21</f>
        <v>240788.35760654276</v>
      </c>
      <c r="Y21" s="35">
        <f t="shared" si="12"/>
        <v>5.9108043126450731</v>
      </c>
      <c r="Z21" s="36">
        <f t="shared" si="13"/>
        <v>2.993041841201082</v>
      </c>
    </row>
    <row r="22" spans="1:26" s="2" customFormat="1" x14ac:dyDescent="0.25">
      <c r="A22" s="12">
        <v>19</v>
      </c>
      <c r="B22" s="13" t="s">
        <v>69</v>
      </c>
      <c r="C22" s="12"/>
      <c r="D22">
        <v>54</v>
      </c>
      <c r="E22" s="51">
        <v>8</v>
      </c>
      <c r="F22" s="17">
        <f t="shared" si="5"/>
        <v>0.14814814814814814</v>
      </c>
      <c r="G22" s="12"/>
      <c r="H22" s="17">
        <v>1</v>
      </c>
      <c r="I22" s="17">
        <f t="shared" si="7"/>
        <v>0</v>
      </c>
      <c r="J22" s="21">
        <f t="shared" si="14"/>
        <v>28202.529363477988</v>
      </c>
      <c r="K22" s="21">
        <f t="shared" si="8"/>
        <v>28202.529363477988</v>
      </c>
      <c r="L22" s="21">
        <f>K22/F22</f>
        <v>190367.07320347644</v>
      </c>
      <c r="M22" s="21">
        <f>L22</f>
        <v>190367.07320347644</v>
      </c>
      <c r="N22" s="34">
        <f t="shared" si="10"/>
        <v>6.7500000000000009</v>
      </c>
      <c r="O22" s="4"/>
      <c r="Q22" s="30" t="s">
        <v>69</v>
      </c>
      <c r="R22" s="31">
        <f t="shared" si="1"/>
        <v>28202.529363477988</v>
      </c>
      <c r="S22" s="31">
        <f t="shared" si="2"/>
        <v>190367.07320347644</v>
      </c>
      <c r="T22" s="38">
        <f t="shared" si="3"/>
        <v>6.7500000000000009</v>
      </c>
      <c r="U22" s="44">
        <v>0.64346806172022719</v>
      </c>
      <c r="V22" s="45">
        <f t="shared" si="15"/>
        <v>0.35653193827977281</v>
      </c>
      <c r="W22" s="31">
        <f t="shared" si="11"/>
        <v>122495.13160959359</v>
      </c>
      <c r="X22" s="31">
        <f>W22</f>
        <v>122495.13160959359</v>
      </c>
      <c r="Y22" s="38">
        <f t="shared" si="12"/>
        <v>4.343409416611534</v>
      </c>
      <c r="Z22" s="37">
        <f t="shared" si="13"/>
        <v>2.4065905833884669</v>
      </c>
    </row>
    <row r="23" spans="1:26" s="2" customFormat="1" ht="13.2" x14ac:dyDescent="0.25">
      <c r="B23" s="2" t="s">
        <v>70</v>
      </c>
      <c r="D23" s="25">
        <f>SUM(D4:D22)</f>
        <v>12369</v>
      </c>
      <c r="E23" s="25">
        <f>SUM(E4:E22)</f>
        <v>80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133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8014444.7819233481</v>
      </c>
      <c r="N29" s="32">
        <f>M29/J29</f>
        <v>80.144447819233477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80.144447819233477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7094533.9295735508</v>
      </c>
      <c r="Y29" s="40">
        <f>X29/R29</f>
        <v>70.945339295735508</v>
      </c>
      <c r="Z29" s="36">
        <f>T29-Y29</f>
        <v>9.1991085234979693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561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7914444.7819233481</v>
      </c>
      <c r="N30" s="33">
        <f t="shared" ref="N30:N47" si="26">M30/J30</f>
        <v>79.144447819233477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79.144447819233477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6998669.2555705868</v>
      </c>
      <c r="Y30" s="35">
        <f t="shared" ref="Y30:Y47" si="28">X30/R30</f>
        <v>69.986692555705872</v>
      </c>
      <c r="Z30" s="36">
        <f t="shared" ref="Z30:Z47" si="29">T30-Y30</f>
        <v>9.1577552635276049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733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7514444.7819233481</v>
      </c>
      <c r="N31" s="33">
        <f t="shared" si="26"/>
        <v>75.144447819233477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75.144447819233477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6615210.5595587296</v>
      </c>
      <c r="Y31" s="35">
        <f t="shared" si="28"/>
        <v>66.152105595587301</v>
      </c>
      <c r="Z31" s="36">
        <f t="shared" si="29"/>
        <v>8.9923422236461761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812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7014444.7819233481</v>
      </c>
      <c r="N32" s="33">
        <f t="shared" si="26"/>
        <v>70.144447819233477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70.144447819233477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6135887.1895439085</v>
      </c>
      <c r="Y32" s="35">
        <f t="shared" si="28"/>
        <v>61.358871895439087</v>
      </c>
      <c r="Z32" s="36">
        <f t="shared" si="29"/>
        <v>8.78557592379439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953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6514444.7819233481</v>
      </c>
      <c r="N33" s="33">
        <f t="shared" si="26"/>
        <v>65.144447819233477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65.144447819233477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5656563.8195290873</v>
      </c>
      <c r="Y33" s="35">
        <f t="shared" si="28"/>
        <v>56.565638195290873</v>
      </c>
      <c r="Z33" s="36">
        <f t="shared" si="29"/>
        <v>8.5788096239426039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961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100000</v>
      </c>
      <c r="K34" s="5">
        <f t="shared" si="24"/>
        <v>0</v>
      </c>
      <c r="L34" s="5">
        <f t="shared" si="25"/>
        <v>500000</v>
      </c>
      <c r="M34" s="5">
        <f t="shared" si="16"/>
        <v>6014444.7819233481</v>
      </c>
      <c r="N34" s="33">
        <f t="shared" si="26"/>
        <v>60.144447819233484</v>
      </c>
      <c r="O34" s="4"/>
      <c r="Q34" s="27" t="s">
        <v>44</v>
      </c>
      <c r="R34" s="29">
        <f t="shared" si="17"/>
        <v>100000</v>
      </c>
      <c r="S34" s="29">
        <f t="shared" si="18"/>
        <v>500000</v>
      </c>
      <c r="T34" s="35">
        <f t="shared" si="19"/>
        <v>60.144447819233484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484590.10863197315</v>
      </c>
      <c r="X34" s="29">
        <f t="shared" si="20"/>
        <v>5177240.4495142661</v>
      </c>
      <c r="Y34" s="35">
        <f t="shared" si="28"/>
        <v>51.772404495142659</v>
      </c>
      <c r="Z34" s="36">
        <f t="shared" si="29"/>
        <v>8.372043324090825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893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100000</v>
      </c>
      <c r="K35" s="5">
        <f t="shared" si="24"/>
        <v>0</v>
      </c>
      <c r="L35" s="5">
        <f t="shared" si="25"/>
        <v>500000</v>
      </c>
      <c r="M35" s="5">
        <f t="shared" si="16"/>
        <v>5514444.7819233481</v>
      </c>
      <c r="N35" s="33">
        <f t="shared" si="26"/>
        <v>55.144447819233484</v>
      </c>
      <c r="O35" s="4"/>
      <c r="Q35" s="27" t="s">
        <v>46</v>
      </c>
      <c r="R35" s="29">
        <f t="shared" si="17"/>
        <v>100000</v>
      </c>
      <c r="S35" s="29">
        <f t="shared" si="18"/>
        <v>500000</v>
      </c>
      <c r="T35" s="35">
        <f t="shared" si="19"/>
        <v>55.144447819233484</v>
      </c>
      <c r="U35" s="42">
        <v>0.96192878092594225</v>
      </c>
      <c r="V35" s="43">
        <f t="shared" si="31"/>
        <v>3.8071219074057749E-2</v>
      </c>
      <c r="W35" s="29">
        <f t="shared" si="27"/>
        <v>480964.39046297112</v>
      </c>
      <c r="X35" s="29">
        <f t="shared" si="20"/>
        <v>4692650.3408822929</v>
      </c>
      <c r="Y35" s="35">
        <f t="shared" si="28"/>
        <v>46.926503408822931</v>
      </c>
      <c r="Z35" s="36">
        <f t="shared" si="29"/>
        <v>8.2179444104105528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944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100000</v>
      </c>
      <c r="K36" s="5">
        <f t="shared" si="24"/>
        <v>0</v>
      </c>
      <c r="L36" s="5">
        <f t="shared" si="25"/>
        <v>500000</v>
      </c>
      <c r="M36" s="5">
        <f t="shared" si="16"/>
        <v>5014444.7819233481</v>
      </c>
      <c r="N36" s="33">
        <f t="shared" si="26"/>
        <v>50.144447819233484</v>
      </c>
      <c r="O36" s="4"/>
      <c r="Q36" s="27" t="s">
        <v>48</v>
      </c>
      <c r="R36" s="29">
        <f t="shared" si="17"/>
        <v>100000</v>
      </c>
      <c r="S36" s="29">
        <f t="shared" si="18"/>
        <v>500000</v>
      </c>
      <c r="T36" s="35">
        <f t="shared" si="19"/>
        <v>50.144447819233484</v>
      </c>
      <c r="U36" s="42">
        <v>0.95558309086652893</v>
      </c>
      <c r="V36" s="43">
        <f t="shared" si="31"/>
        <v>4.4416909133471072E-2</v>
      </c>
      <c r="W36" s="29">
        <f t="shared" si="27"/>
        <v>477791.54543326446</v>
      </c>
      <c r="X36" s="29">
        <f t="shared" si="20"/>
        <v>4211685.9504193217</v>
      </c>
      <c r="Y36" s="35">
        <f t="shared" si="28"/>
        <v>42.116859504193215</v>
      </c>
      <c r="Z36" s="36">
        <f t="shared" si="29"/>
        <v>8.0275883150402692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1126</v>
      </c>
      <c r="E37" s="51">
        <v>1</v>
      </c>
      <c r="F37" s="3">
        <f t="shared" si="21"/>
        <v>8.8809946714031975E-4</v>
      </c>
      <c r="G37" s="2">
        <v>0.5</v>
      </c>
      <c r="H37" s="3">
        <f t="shared" si="22"/>
        <v>4.4306601683650861E-3</v>
      </c>
      <c r="I37" s="3">
        <f t="shared" si="23"/>
        <v>0.99556933983163487</v>
      </c>
      <c r="J37" s="5">
        <f t="shared" si="30"/>
        <v>100000</v>
      </c>
      <c r="K37" s="5">
        <f t="shared" si="24"/>
        <v>443.0660168365086</v>
      </c>
      <c r="L37" s="5">
        <f t="shared" si="25"/>
        <v>498892.33495790866</v>
      </c>
      <c r="M37" s="5">
        <f t="shared" si="16"/>
        <v>4514444.7819233481</v>
      </c>
      <c r="N37" s="33">
        <f t="shared" si="26"/>
        <v>45.144447819233484</v>
      </c>
      <c r="O37" s="4"/>
      <c r="Q37" s="27" t="s">
        <v>50</v>
      </c>
      <c r="R37" s="29">
        <f t="shared" si="17"/>
        <v>100000</v>
      </c>
      <c r="S37" s="29">
        <f t="shared" si="18"/>
        <v>498892.33495790866</v>
      </c>
      <c r="T37" s="35">
        <f t="shared" si="19"/>
        <v>45.144447819233484</v>
      </c>
      <c r="U37" s="42">
        <v>0.95343645724036619</v>
      </c>
      <c r="V37" s="43">
        <f t="shared" si="31"/>
        <v>4.6563542759633814E-2</v>
      </c>
      <c r="W37" s="29">
        <f t="shared" si="27"/>
        <v>475662.14038664254</v>
      </c>
      <c r="X37" s="29">
        <f t="shared" si="20"/>
        <v>3733894.404986057</v>
      </c>
      <c r="Y37" s="35">
        <f t="shared" si="28"/>
        <v>37.338944049860572</v>
      </c>
      <c r="Z37" s="36">
        <f t="shared" si="29"/>
        <v>7.8055037693729119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1135</v>
      </c>
      <c r="E38" s="51">
        <v>2</v>
      </c>
      <c r="F38" s="3">
        <f t="shared" si="21"/>
        <v>1.762114537444934E-3</v>
      </c>
      <c r="G38" s="2">
        <v>0.5</v>
      </c>
      <c r="H38" s="3">
        <f t="shared" si="22"/>
        <v>8.7719298245614048E-3</v>
      </c>
      <c r="I38" s="3">
        <f t="shared" si="23"/>
        <v>0.99122807017543857</v>
      </c>
      <c r="J38" s="5">
        <f t="shared" si="30"/>
        <v>99556.933983163486</v>
      </c>
      <c r="K38" s="5">
        <f t="shared" si="24"/>
        <v>873.30643844880262</v>
      </c>
      <c r="L38" s="5">
        <f t="shared" si="25"/>
        <v>495601.40381969541</v>
      </c>
      <c r="M38" s="5">
        <f t="shared" si="16"/>
        <v>4015552.4469654397</v>
      </c>
      <c r="N38" s="33">
        <f t="shared" si="26"/>
        <v>40.334231743662649</v>
      </c>
      <c r="O38" s="4"/>
      <c r="Q38" s="27" t="s">
        <v>52</v>
      </c>
      <c r="R38" s="29">
        <f t="shared" si="17"/>
        <v>99556.933983163486</v>
      </c>
      <c r="S38" s="29">
        <f t="shared" si="18"/>
        <v>495601.40381969541</v>
      </c>
      <c r="T38" s="35">
        <f t="shared" si="19"/>
        <v>40.334231743662649</v>
      </c>
      <c r="U38" s="42">
        <v>0.93748024841036759</v>
      </c>
      <c r="V38" s="43">
        <f t="shared" si="31"/>
        <v>6.2519751589632411E-2</v>
      </c>
      <c r="W38" s="29">
        <f t="shared" si="27"/>
        <v>464616.52716541494</v>
      </c>
      <c r="X38" s="29">
        <f t="shared" si="20"/>
        <v>3258232.2645994145</v>
      </c>
      <c r="Y38" s="35">
        <f t="shared" si="28"/>
        <v>32.727326307080013</v>
      </c>
      <c r="Z38" s="36">
        <f t="shared" si="29"/>
        <v>7.6069054365826361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1053</v>
      </c>
      <c r="E39" s="51">
        <v>5</v>
      </c>
      <c r="F39" s="3">
        <f t="shared" si="21"/>
        <v>4.7483380816714148E-3</v>
      </c>
      <c r="G39" s="2">
        <v>0.5</v>
      </c>
      <c r="H39" s="3">
        <f t="shared" si="22"/>
        <v>2.3463162834350071E-2</v>
      </c>
      <c r="I39" s="3">
        <f t="shared" si="23"/>
        <v>0.97653683716564998</v>
      </c>
      <c r="J39" s="5">
        <f t="shared" si="30"/>
        <v>98683.627544714676</v>
      </c>
      <c r="K39" s="5">
        <f t="shared" si="24"/>
        <v>2315.4300221659942</v>
      </c>
      <c r="L39" s="5">
        <f t="shared" si="25"/>
        <v>487629.56266815838</v>
      </c>
      <c r="M39" s="5">
        <f t="shared" si="16"/>
        <v>3519951.0431457441</v>
      </c>
      <c r="N39" s="33">
        <f t="shared" si="26"/>
        <v>35.669047953783561</v>
      </c>
      <c r="O39" s="4"/>
      <c r="Q39" s="27" t="s">
        <v>54</v>
      </c>
      <c r="R39" s="29">
        <f t="shared" si="17"/>
        <v>98683.627544714676</v>
      </c>
      <c r="S39" s="29">
        <f t="shared" si="18"/>
        <v>487629.56266815838</v>
      </c>
      <c r="T39" s="35">
        <f t="shared" si="19"/>
        <v>35.669047953783561</v>
      </c>
      <c r="U39" s="42">
        <v>0.91788799906018037</v>
      </c>
      <c r="V39" s="43">
        <f t="shared" si="31"/>
        <v>8.2112000939819629E-2</v>
      </c>
      <c r="W39" s="29">
        <f t="shared" si="27"/>
        <v>447589.32356006675</v>
      </c>
      <c r="X39" s="29">
        <f t="shared" si="20"/>
        <v>2793615.7374339998</v>
      </c>
      <c r="Y39" s="35">
        <f t="shared" si="28"/>
        <v>28.308806708267596</v>
      </c>
      <c r="Z39" s="36">
        <f t="shared" si="29"/>
        <v>7.3602412455159651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814</v>
      </c>
      <c r="E40" s="51">
        <v>3</v>
      </c>
      <c r="F40" s="3">
        <f t="shared" si="21"/>
        <v>3.6855036855036856E-3</v>
      </c>
      <c r="G40" s="2">
        <v>0.5</v>
      </c>
      <c r="H40" s="3">
        <f t="shared" si="22"/>
        <v>1.8259281801582473E-2</v>
      </c>
      <c r="I40" s="3">
        <f t="shared" si="23"/>
        <v>0.98174071819841757</v>
      </c>
      <c r="J40" s="5">
        <f t="shared" si="30"/>
        <v>96368.197522548682</v>
      </c>
      <c r="K40" s="5">
        <f t="shared" si="24"/>
        <v>1759.6140752747783</v>
      </c>
      <c r="L40" s="5">
        <f t="shared" si="25"/>
        <v>477441.95242455648</v>
      </c>
      <c r="M40" s="5">
        <f t="shared" si="16"/>
        <v>3032321.4804775859</v>
      </c>
      <c r="N40" s="33">
        <f t="shared" si="26"/>
        <v>31.465997688377115</v>
      </c>
      <c r="O40" s="4"/>
      <c r="Q40" s="27" t="s">
        <v>56</v>
      </c>
      <c r="R40" s="29">
        <f t="shared" si="17"/>
        <v>96368.197522548682</v>
      </c>
      <c r="S40" s="29">
        <f t="shared" si="18"/>
        <v>477441.95242455648</v>
      </c>
      <c r="T40" s="35">
        <f t="shared" si="19"/>
        <v>31.465997688377115</v>
      </c>
      <c r="U40" s="42">
        <v>0.89571782863194893</v>
      </c>
      <c r="V40" s="43">
        <f t="shared" si="31"/>
        <v>0.10428217136805107</v>
      </c>
      <c r="W40" s="29">
        <f t="shared" si="27"/>
        <v>427653.26892352197</v>
      </c>
      <c r="X40" s="29">
        <f t="shared" si="20"/>
        <v>2346026.4138739333</v>
      </c>
      <c r="Y40" s="35">
        <f t="shared" si="28"/>
        <v>24.344404836720113</v>
      </c>
      <c r="Z40" s="36">
        <f t="shared" si="29"/>
        <v>7.1215928516570024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679</v>
      </c>
      <c r="E41" s="51">
        <v>4</v>
      </c>
      <c r="F41" s="3">
        <f t="shared" si="21"/>
        <v>5.8910162002945507E-3</v>
      </c>
      <c r="G41" s="2">
        <v>0.5</v>
      </c>
      <c r="H41" s="3">
        <f t="shared" si="22"/>
        <v>2.9027576197387519E-2</v>
      </c>
      <c r="I41" s="3">
        <f t="shared" si="23"/>
        <v>0.97097242380261251</v>
      </c>
      <c r="J41" s="5">
        <f t="shared" si="30"/>
        <v>94608.583447273908</v>
      </c>
      <c r="K41" s="5">
        <f t="shared" si="24"/>
        <v>2746.2578649426391</v>
      </c>
      <c r="L41" s="5">
        <f t="shared" si="25"/>
        <v>466177.27257401287</v>
      </c>
      <c r="M41" s="5">
        <f t="shared" si="16"/>
        <v>2554879.5280530294</v>
      </c>
      <c r="N41" s="33">
        <f t="shared" si="26"/>
        <v>27.004732921266953</v>
      </c>
      <c r="O41" s="4"/>
      <c r="Q41" s="27" t="s">
        <v>58</v>
      </c>
      <c r="R41" s="29">
        <f t="shared" si="17"/>
        <v>94608.583447273908</v>
      </c>
      <c r="S41" s="29">
        <f t="shared" si="18"/>
        <v>466177.27257401287</v>
      </c>
      <c r="T41" s="35">
        <f t="shared" si="19"/>
        <v>27.004732921266953</v>
      </c>
      <c r="U41" s="42">
        <v>0.86473435856680392</v>
      </c>
      <c r="V41" s="43">
        <f t="shared" si="31"/>
        <v>0.13526564143319608</v>
      </c>
      <c r="W41" s="29">
        <f t="shared" si="27"/>
        <v>403119.50477771112</v>
      </c>
      <c r="X41" s="29">
        <f t="shared" si="20"/>
        <v>1918373.144950411</v>
      </c>
      <c r="Y41" s="35">
        <f t="shared" si="28"/>
        <v>20.276946076668985</v>
      </c>
      <c r="Z41" s="36">
        <f t="shared" si="29"/>
        <v>6.7277868445979685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565</v>
      </c>
      <c r="E42" s="51">
        <v>4</v>
      </c>
      <c r="F42" s="3">
        <f t="shared" si="21"/>
        <v>7.0796460176991149E-3</v>
      </c>
      <c r="G42" s="2">
        <v>0.5</v>
      </c>
      <c r="H42" s="3">
        <f t="shared" si="22"/>
        <v>3.4782608695652174E-2</v>
      </c>
      <c r="I42" s="3">
        <f t="shared" si="23"/>
        <v>0.9652173913043478</v>
      </c>
      <c r="J42" s="5">
        <f t="shared" si="30"/>
        <v>91862.325582331265</v>
      </c>
      <c r="K42" s="5">
        <f t="shared" si="24"/>
        <v>3195.2113246028266</v>
      </c>
      <c r="L42" s="5">
        <f t="shared" si="25"/>
        <v>451323.59960014926</v>
      </c>
      <c r="M42" s="5">
        <f t="shared" si="16"/>
        <v>2088702.2554790163</v>
      </c>
      <c r="N42" s="33">
        <f t="shared" si="26"/>
        <v>22.737310886028297</v>
      </c>
      <c r="O42" s="4"/>
      <c r="Q42" s="27" t="s">
        <v>60</v>
      </c>
      <c r="R42" s="29">
        <f t="shared" si="17"/>
        <v>91862.325582331265</v>
      </c>
      <c r="S42" s="29">
        <f t="shared" si="18"/>
        <v>451323.59960014926</v>
      </c>
      <c r="T42" s="35">
        <f t="shared" si="19"/>
        <v>22.737310886028297</v>
      </c>
      <c r="U42" s="42">
        <v>0.81758889711164551</v>
      </c>
      <c r="V42" s="43">
        <f t="shared" si="31"/>
        <v>0.18241110288835449</v>
      </c>
      <c r="W42" s="29">
        <f t="shared" si="27"/>
        <v>368997.16403754393</v>
      </c>
      <c r="X42" s="29">
        <f t="shared" si="20"/>
        <v>1515253.6401726999</v>
      </c>
      <c r="Y42" s="35">
        <f t="shared" si="28"/>
        <v>16.494832136757299</v>
      </c>
      <c r="Z42" s="36">
        <f t="shared" si="29"/>
        <v>6.2424787492709974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410</v>
      </c>
      <c r="E43" s="51">
        <v>8</v>
      </c>
      <c r="F43" s="3">
        <f t="shared" si="21"/>
        <v>1.9512195121951219E-2</v>
      </c>
      <c r="G43" s="2">
        <v>0.5</v>
      </c>
      <c r="H43" s="3">
        <f t="shared" si="22"/>
        <v>9.3023255813953487E-2</v>
      </c>
      <c r="I43" s="3">
        <f t="shared" si="23"/>
        <v>0.90697674418604657</v>
      </c>
      <c r="J43" s="5">
        <f t="shared" si="30"/>
        <v>88667.114257728434</v>
      </c>
      <c r="K43" s="5">
        <f t="shared" si="24"/>
        <v>8248.1036518817145</v>
      </c>
      <c r="L43" s="5">
        <f t="shared" si="25"/>
        <v>422715.31215893792</v>
      </c>
      <c r="M43" s="5">
        <f t="shared" si="16"/>
        <v>1637378.655878867</v>
      </c>
      <c r="N43" s="33">
        <f t="shared" si="26"/>
        <v>18.466583350389676</v>
      </c>
      <c r="O43" s="4"/>
      <c r="Q43" s="27" t="s">
        <v>62</v>
      </c>
      <c r="R43" s="29">
        <f t="shared" si="17"/>
        <v>88667.114257728434</v>
      </c>
      <c r="S43" s="29">
        <f t="shared" si="18"/>
        <v>422715.31215893792</v>
      </c>
      <c r="T43" s="35">
        <f t="shared" si="19"/>
        <v>18.466583350389676</v>
      </c>
      <c r="U43" s="42">
        <v>0.77888026534586052</v>
      </c>
      <c r="V43" s="43">
        <f t="shared" si="31"/>
        <v>0.22111973465413948</v>
      </c>
      <c r="W43" s="29">
        <f t="shared" si="27"/>
        <v>329244.61450011184</v>
      </c>
      <c r="X43" s="29">
        <f t="shared" si="20"/>
        <v>1146256.4761351559</v>
      </c>
      <c r="Y43" s="35">
        <f t="shared" si="28"/>
        <v>12.927639359090177</v>
      </c>
      <c r="Z43" s="36">
        <f t="shared" si="29"/>
        <v>5.5389439912994991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256</v>
      </c>
      <c r="E44" s="51">
        <v>4</v>
      </c>
      <c r="F44" s="3">
        <f t="shared" si="21"/>
        <v>1.5625E-2</v>
      </c>
      <c r="G44" s="2">
        <v>0.5</v>
      </c>
      <c r="H44" s="3">
        <f t="shared" si="22"/>
        <v>7.5187969924812026E-2</v>
      </c>
      <c r="I44" s="3">
        <f t="shared" si="23"/>
        <v>0.92481203007518797</v>
      </c>
      <c r="J44" s="5">
        <f t="shared" si="30"/>
        <v>80419.010605846721</v>
      </c>
      <c r="K44" s="5">
        <f t="shared" si="24"/>
        <v>6046.5421508155423</v>
      </c>
      <c r="L44" s="5">
        <f t="shared" si="25"/>
        <v>386978.69765219477</v>
      </c>
      <c r="M44" s="5">
        <f t="shared" si="16"/>
        <v>1214663.343719929</v>
      </c>
      <c r="N44" s="33">
        <f t="shared" si="26"/>
        <v>15.104181642737334</v>
      </c>
      <c r="O44" s="4"/>
      <c r="Q44" s="27" t="s">
        <v>64</v>
      </c>
      <c r="R44" s="29">
        <f t="shared" si="17"/>
        <v>80419.010605846721</v>
      </c>
      <c r="S44" s="29">
        <f t="shared" si="18"/>
        <v>386978.69765219477</v>
      </c>
      <c r="T44" s="35">
        <f t="shared" si="19"/>
        <v>15.104181642737334</v>
      </c>
      <c r="U44" s="42">
        <v>0.71980976748499381</v>
      </c>
      <c r="V44" s="43">
        <f t="shared" si="31"/>
        <v>0.28019023251500619</v>
      </c>
      <c r="W44" s="29">
        <f t="shared" si="27"/>
        <v>278551.04637867201</v>
      </c>
      <c r="X44" s="29">
        <f t="shared" si="20"/>
        <v>817011.8616350441</v>
      </c>
      <c r="Y44" s="35">
        <f t="shared" si="28"/>
        <v>10.159436872948108</v>
      </c>
      <c r="Z44" s="36">
        <f t="shared" si="29"/>
        <v>4.9447447697892262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166</v>
      </c>
      <c r="E45" s="51">
        <v>11</v>
      </c>
      <c r="F45" s="3">
        <f t="shared" si="21"/>
        <v>6.6265060240963861E-2</v>
      </c>
      <c r="G45" s="2">
        <v>0.5</v>
      </c>
      <c r="H45" s="3">
        <f t="shared" si="22"/>
        <v>0.2842377260981912</v>
      </c>
      <c r="I45" s="3">
        <f t="shared" si="23"/>
        <v>0.7157622739018088</v>
      </c>
      <c r="J45" s="5">
        <f t="shared" si="30"/>
        <v>74372.468455031179</v>
      </c>
      <c r="K45" s="5">
        <f t="shared" si="24"/>
        <v>21139.461317967518</v>
      </c>
      <c r="L45" s="5">
        <f t="shared" si="25"/>
        <v>319013.68898023712</v>
      </c>
      <c r="M45" s="5">
        <f t="shared" si="16"/>
        <v>827684.64606773434</v>
      </c>
      <c r="N45" s="33">
        <f t="shared" si="26"/>
        <v>11.128911857594028</v>
      </c>
      <c r="O45" s="4"/>
      <c r="Q45" s="27" t="s">
        <v>66</v>
      </c>
      <c r="R45" s="29">
        <f t="shared" si="17"/>
        <v>74372.468455031179</v>
      </c>
      <c r="S45" s="29">
        <f t="shared" si="18"/>
        <v>319013.68898023712</v>
      </c>
      <c r="T45" s="35">
        <f t="shared" si="19"/>
        <v>11.128911857594028</v>
      </c>
      <c r="U45" s="42">
        <v>0.68480776711742686</v>
      </c>
      <c r="V45" s="43">
        <f t="shared" si="31"/>
        <v>0.31519223288257314</v>
      </c>
      <c r="W45" s="29">
        <f t="shared" si="27"/>
        <v>218463.05203044947</v>
      </c>
      <c r="X45" s="29">
        <f t="shared" si="20"/>
        <v>538460.81525637209</v>
      </c>
      <c r="Y45" s="35">
        <f t="shared" si="28"/>
        <v>7.2400557147292863</v>
      </c>
      <c r="Z45" s="36">
        <f t="shared" si="29"/>
        <v>3.8888561428647419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86</v>
      </c>
      <c r="E46" s="51">
        <v>9</v>
      </c>
      <c r="F46" s="3">
        <f t="shared" si="21"/>
        <v>0.10465116279069768</v>
      </c>
      <c r="G46" s="2">
        <v>0.5</v>
      </c>
      <c r="H46" s="3">
        <f t="shared" si="22"/>
        <v>0.41474654377880188</v>
      </c>
      <c r="I46" s="3">
        <f t="shared" si="23"/>
        <v>0.58525345622119818</v>
      </c>
      <c r="J46" s="5">
        <f t="shared" si="30"/>
        <v>53233.007137063665</v>
      </c>
      <c r="K46" s="5">
        <f t="shared" si="24"/>
        <v>22078.205725049447</v>
      </c>
      <c r="L46" s="5">
        <f t="shared" si="25"/>
        <v>210969.52137269473</v>
      </c>
      <c r="M46" s="5">
        <f>L46+M47</f>
        <v>508670.95708749723</v>
      </c>
      <c r="N46" s="33">
        <f t="shared" si="26"/>
        <v>9.5555555555555554</v>
      </c>
      <c r="O46" s="4"/>
      <c r="Q46" s="27" t="s">
        <v>68</v>
      </c>
      <c r="R46" s="29">
        <f t="shared" si="17"/>
        <v>53233.007137063665</v>
      </c>
      <c r="S46" s="29">
        <f t="shared" si="18"/>
        <v>210969.52137269473</v>
      </c>
      <c r="T46" s="35">
        <f t="shared" si="19"/>
        <v>9.5555555555555554</v>
      </c>
      <c r="U46" s="42">
        <v>0.65629805890441617</v>
      </c>
      <c r="V46" s="43">
        <f t="shared" si="31"/>
        <v>0.34370194109558383</v>
      </c>
      <c r="W46" s="29">
        <f t="shared" si="27"/>
        <v>138458.88736489328</v>
      </c>
      <c r="X46" s="29">
        <f>X47+W46</f>
        <v>319997.76322592259</v>
      </c>
      <c r="Y46" s="35">
        <f t="shared" si="28"/>
        <v>6.0112659501274548</v>
      </c>
      <c r="Z46" s="36">
        <f t="shared" si="29"/>
        <v>3.5442896054281006</v>
      </c>
    </row>
    <row r="47" spans="1:26" s="2" customFormat="1" x14ac:dyDescent="0.25">
      <c r="A47" s="12">
        <v>19</v>
      </c>
      <c r="B47" s="13" t="s">
        <v>69</v>
      </c>
      <c r="C47" s="12"/>
      <c r="D47">
        <v>86</v>
      </c>
      <c r="E47" s="51">
        <v>9</v>
      </c>
      <c r="F47" s="17">
        <f t="shared" si="21"/>
        <v>0.10465116279069768</v>
      </c>
      <c r="G47" s="12"/>
      <c r="H47" s="17">
        <v>1</v>
      </c>
      <c r="I47" s="17">
        <f t="shared" si="23"/>
        <v>0</v>
      </c>
      <c r="J47" s="21">
        <f t="shared" si="30"/>
        <v>31154.801412014222</v>
      </c>
      <c r="K47" s="21">
        <f t="shared" si="24"/>
        <v>31154.801412014222</v>
      </c>
      <c r="L47" s="21">
        <f>K47/F47</f>
        <v>297701.43571480253</v>
      </c>
      <c r="M47" s="21">
        <f>L47</f>
        <v>297701.43571480253</v>
      </c>
      <c r="N47" s="34">
        <f t="shared" si="26"/>
        <v>9.5555555555555554</v>
      </c>
      <c r="O47" s="4"/>
      <c r="Q47" s="30" t="s">
        <v>69</v>
      </c>
      <c r="R47" s="31">
        <f t="shared" si="17"/>
        <v>31154.801412014222</v>
      </c>
      <c r="S47" s="31">
        <f t="shared" si="18"/>
        <v>297701.43571480253</v>
      </c>
      <c r="T47" s="38">
        <f t="shared" si="19"/>
        <v>9.5555555555555554</v>
      </c>
      <c r="U47" s="44">
        <v>0.6098018151143324</v>
      </c>
      <c r="V47" s="45">
        <f t="shared" si="31"/>
        <v>0.3901981848856676</v>
      </c>
      <c r="W47" s="31">
        <f t="shared" si="27"/>
        <v>181538.87586102932</v>
      </c>
      <c r="X47" s="31">
        <f>W47</f>
        <v>181538.87586102932</v>
      </c>
      <c r="Y47" s="38">
        <f t="shared" si="28"/>
        <v>5.8269951222036198</v>
      </c>
      <c r="Z47" s="37">
        <f t="shared" si="29"/>
        <v>3.7285604333519355</v>
      </c>
    </row>
    <row r="48" spans="1:26" s="2" customFormat="1" ht="13.2" x14ac:dyDescent="0.25">
      <c r="B48" s="2" t="s">
        <v>70</v>
      </c>
      <c r="D48" s="25">
        <f>SUM(D29:D47)</f>
        <v>12366</v>
      </c>
      <c r="E48" s="25">
        <f>SUM(E29:E47)</f>
        <v>60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260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7663450.5506359329</v>
      </c>
      <c r="N54" s="32">
        <f>M54/J54</f>
        <v>76.634505506359332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76.634505506359332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6792947.6013803221</v>
      </c>
      <c r="Y54" s="40">
        <f>X54/R54</f>
        <v>67.929476013803225</v>
      </c>
      <c r="Z54" s="36">
        <f>T54-Y54</f>
        <v>8.7050294925561076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1142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7563450.5506359329</v>
      </c>
      <c r="N55" s="33">
        <f t="shared" ref="N55:N72" si="43">M55/J55</f>
        <v>75.634505506359332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75.634505506359332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6696776.7149080364</v>
      </c>
      <c r="Y55" s="35">
        <f t="shared" ref="Y55:Y72" si="45">X55/R55</f>
        <v>66.967767149080359</v>
      </c>
      <c r="Z55" s="36">
        <f t="shared" ref="Z55:Z72" si="46">T55-Y55</f>
        <v>8.6667383572789731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1477</v>
      </c>
      <c r="E56" s="49">
        <f t="shared" si="37"/>
        <v>1</v>
      </c>
      <c r="F56" s="3">
        <f t="shared" si="38"/>
        <v>6.770480704129993E-4</v>
      </c>
      <c r="G56" s="2">
        <v>0.5</v>
      </c>
      <c r="H56" s="3">
        <f t="shared" si="39"/>
        <v>3.379520108144643E-3</v>
      </c>
      <c r="I56" s="3">
        <f t="shared" si="40"/>
        <v>0.99662047989185532</v>
      </c>
      <c r="J56" s="5">
        <f t="shared" ref="J56:J72" si="47">I55*J55</f>
        <v>100000</v>
      </c>
      <c r="K56" s="5">
        <f t="shared" si="41"/>
        <v>337.9520108144643</v>
      </c>
      <c r="L56" s="5">
        <f t="shared" si="42"/>
        <v>499155.11997296388</v>
      </c>
      <c r="M56" s="5">
        <f t="shared" si="32"/>
        <v>7163450.5506359329</v>
      </c>
      <c r="N56" s="33">
        <f t="shared" si="43"/>
        <v>71.634505506359332</v>
      </c>
      <c r="O56" s="4"/>
      <c r="Q56" s="27" t="s">
        <v>38</v>
      </c>
      <c r="R56" s="29">
        <f t="shared" si="33"/>
        <v>100000</v>
      </c>
      <c r="S56" s="29">
        <f t="shared" si="34"/>
        <v>499155.11997296388</v>
      </c>
      <c r="T56" s="35">
        <f t="shared" si="35"/>
        <v>71.634505506359332</v>
      </c>
      <c r="U56" s="42">
        <v>0.96170886472285344</v>
      </c>
      <c r="V56" s="43">
        <f>1-U56</f>
        <v>3.829113527714656E-2</v>
      </c>
      <c r="W56" s="29">
        <f t="shared" si="44"/>
        <v>480041.90374979877</v>
      </c>
      <c r="X56" s="29">
        <f t="shared" si="36"/>
        <v>6312093.1690188954</v>
      </c>
      <c r="Y56" s="35">
        <f t="shared" si="45"/>
        <v>63.120931690188954</v>
      </c>
      <c r="Z56" s="36">
        <f t="shared" si="46"/>
        <v>8.5135738161703784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1675</v>
      </c>
      <c r="E57" s="49">
        <f t="shared" si="37"/>
        <v>2</v>
      </c>
      <c r="F57" s="3">
        <f t="shared" si="38"/>
        <v>1.1940298507462687E-3</v>
      </c>
      <c r="G57" s="2">
        <v>0.5</v>
      </c>
      <c r="H57" s="3">
        <f t="shared" si="39"/>
        <v>5.9523809523809529E-3</v>
      </c>
      <c r="I57" s="3">
        <f t="shared" si="40"/>
        <v>0.99404761904761907</v>
      </c>
      <c r="J57" s="5">
        <f t="shared" si="47"/>
        <v>99662.047989185536</v>
      </c>
      <c r="K57" s="5">
        <f t="shared" si="41"/>
        <v>593.22647612610444</v>
      </c>
      <c r="L57" s="5">
        <f t="shared" si="42"/>
        <v>496827.17375561246</v>
      </c>
      <c r="M57" s="5">
        <f t="shared" si="32"/>
        <v>6664295.4306629691</v>
      </c>
      <c r="N57" s="33">
        <f t="shared" si="43"/>
        <v>66.868939231372423</v>
      </c>
      <c r="O57" s="4"/>
      <c r="Q57" s="27" t="s">
        <v>40</v>
      </c>
      <c r="R57" s="29">
        <f t="shared" si="33"/>
        <v>99662.047989185536</v>
      </c>
      <c r="S57" s="29">
        <f t="shared" si="34"/>
        <v>496827.17375561246</v>
      </c>
      <c r="T57" s="35">
        <f t="shared" si="35"/>
        <v>66.868939231372423</v>
      </c>
      <c r="U57" s="42">
        <v>0.96170886472285344</v>
      </c>
      <c r="V57" s="43">
        <f>1-U57</f>
        <v>3.829113527714656E-2</v>
      </c>
      <c r="W57" s="29">
        <f t="shared" si="44"/>
        <v>477803.09723597392</v>
      </c>
      <c r="X57" s="29">
        <f t="shared" si="36"/>
        <v>5832051.2652690969</v>
      </c>
      <c r="Y57" s="35">
        <f t="shared" si="45"/>
        <v>58.518276344290463</v>
      </c>
      <c r="Z57" s="36">
        <f t="shared" si="46"/>
        <v>8.3506628870819597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1932</v>
      </c>
      <c r="E58" s="49">
        <f t="shared" si="37"/>
        <v>2</v>
      </c>
      <c r="F58" s="3">
        <f t="shared" si="38"/>
        <v>1.0351966873706005E-3</v>
      </c>
      <c r="G58" s="2">
        <v>0.5</v>
      </c>
      <c r="H58" s="3">
        <f t="shared" si="39"/>
        <v>5.1626226122870409E-3</v>
      </c>
      <c r="I58" s="3">
        <f t="shared" si="40"/>
        <v>0.99483737738771294</v>
      </c>
      <c r="J58" s="5">
        <f t="shared" si="47"/>
        <v>99068.821513059433</v>
      </c>
      <c r="K58" s="5">
        <f t="shared" si="41"/>
        <v>511.45493811594946</v>
      </c>
      <c r="L58" s="5">
        <f t="shared" si="42"/>
        <v>494065.47022000735</v>
      </c>
      <c r="M58" s="5">
        <f t="shared" si="32"/>
        <v>6167468.2569073569</v>
      </c>
      <c r="N58" s="33">
        <f t="shared" si="43"/>
        <v>62.254381981260877</v>
      </c>
      <c r="O58" s="4"/>
      <c r="Q58" s="27" t="s">
        <v>42</v>
      </c>
      <c r="R58" s="29">
        <f t="shared" si="33"/>
        <v>99068.821513059433</v>
      </c>
      <c r="S58" s="29">
        <f t="shared" si="34"/>
        <v>494065.47022000735</v>
      </c>
      <c r="T58" s="35">
        <f t="shared" si="35"/>
        <v>62.254381981260877</v>
      </c>
      <c r="U58" s="42">
        <v>0.96170886472285344</v>
      </c>
      <c r="V58" s="43">
        <f>1-U58</f>
        <v>3.829113527714656E-2</v>
      </c>
      <c r="W58" s="29">
        <f t="shared" si="44"/>
        <v>475147.14246404602</v>
      </c>
      <c r="X58" s="29">
        <f t="shared" si="36"/>
        <v>5354248.168033123</v>
      </c>
      <c r="Y58" s="35">
        <f t="shared" si="45"/>
        <v>54.045744021768911</v>
      </c>
      <c r="Z58" s="36">
        <f t="shared" si="46"/>
        <v>8.2086379594919663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1928</v>
      </c>
      <c r="E59" s="49">
        <f t="shared" si="37"/>
        <v>1</v>
      </c>
      <c r="F59" s="3">
        <f t="shared" si="38"/>
        <v>5.1867219917012448E-4</v>
      </c>
      <c r="G59" s="2">
        <v>0.5</v>
      </c>
      <c r="H59" s="3">
        <f t="shared" si="39"/>
        <v>2.5900025900025899E-3</v>
      </c>
      <c r="I59" s="3">
        <f t="shared" si="40"/>
        <v>0.99740999740999736</v>
      </c>
      <c r="J59" s="5">
        <f t="shared" si="47"/>
        <v>98557.366574943488</v>
      </c>
      <c r="K59" s="5">
        <f t="shared" si="41"/>
        <v>255.2638346929383</v>
      </c>
      <c r="L59" s="5">
        <f t="shared" si="42"/>
        <v>492148.67328798509</v>
      </c>
      <c r="M59" s="5">
        <f t="shared" si="32"/>
        <v>5673402.7866873499</v>
      </c>
      <c r="N59" s="33">
        <f t="shared" si="43"/>
        <v>57.564472183550762</v>
      </c>
      <c r="O59" s="4"/>
      <c r="Q59" s="27" t="s">
        <v>44</v>
      </c>
      <c r="R59" s="29">
        <f t="shared" si="33"/>
        <v>98557.366574943488</v>
      </c>
      <c r="S59" s="29">
        <f t="shared" si="34"/>
        <v>492148.67328798509</v>
      </c>
      <c r="T59" s="35">
        <f t="shared" si="35"/>
        <v>57.564472183550762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473984.2970502961</v>
      </c>
      <c r="X59" s="29">
        <f t="shared" si="36"/>
        <v>4879101.0255690766</v>
      </c>
      <c r="Y59" s="35">
        <f t="shared" si="45"/>
        <v>49.505188654355784</v>
      </c>
      <c r="Z59" s="36">
        <f t="shared" si="46"/>
        <v>8.0592835291949783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1875</v>
      </c>
      <c r="E60" s="49">
        <f t="shared" si="37"/>
        <v>3</v>
      </c>
      <c r="F60" s="3">
        <f t="shared" si="38"/>
        <v>1.6000000000000001E-3</v>
      </c>
      <c r="G60" s="2">
        <v>0.5</v>
      </c>
      <c r="H60" s="3">
        <f t="shared" si="39"/>
        <v>7.9681274900398405E-3</v>
      </c>
      <c r="I60" s="3">
        <f t="shared" si="40"/>
        <v>0.99203187250996017</v>
      </c>
      <c r="J60" s="5">
        <f t="shared" si="47"/>
        <v>98302.102740250542</v>
      </c>
      <c r="K60" s="5">
        <f t="shared" si="41"/>
        <v>783.28368717331114</v>
      </c>
      <c r="L60" s="5">
        <f t="shared" si="42"/>
        <v>489552.3044833194</v>
      </c>
      <c r="M60" s="5">
        <f t="shared" si="32"/>
        <v>5181254.113399365</v>
      </c>
      <c r="N60" s="33">
        <f t="shared" si="43"/>
        <v>52.707459647024024</v>
      </c>
      <c r="O60" s="4"/>
      <c r="Q60" s="27" t="s">
        <v>46</v>
      </c>
      <c r="R60" s="29">
        <f t="shared" si="33"/>
        <v>98302.102740250542</v>
      </c>
      <c r="S60" s="29">
        <f t="shared" si="34"/>
        <v>489552.3044833194</v>
      </c>
      <c r="T60" s="35">
        <f t="shared" si="35"/>
        <v>52.707459647024024</v>
      </c>
      <c r="U60" s="42">
        <v>0.95736753435116873</v>
      </c>
      <c r="V60" s="43">
        <f t="shared" si="48"/>
        <v>4.2632465648831275E-2</v>
      </c>
      <c r="W60" s="29">
        <f t="shared" si="44"/>
        <v>468681.48267912812</v>
      </c>
      <c r="X60" s="29">
        <f t="shared" si="36"/>
        <v>4405116.7285187803</v>
      </c>
      <c r="Y60" s="35">
        <f t="shared" si="45"/>
        <v>44.812029506211893</v>
      </c>
      <c r="Z60" s="36">
        <f t="shared" si="46"/>
        <v>7.895430140812131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1890</v>
      </c>
      <c r="E61" s="49">
        <f t="shared" si="37"/>
        <v>0</v>
      </c>
      <c r="F61" s="3">
        <f t="shared" si="38"/>
        <v>0</v>
      </c>
      <c r="G61" s="2">
        <v>0.5</v>
      </c>
      <c r="H61" s="3">
        <f t="shared" si="39"/>
        <v>0</v>
      </c>
      <c r="I61" s="3">
        <f t="shared" si="40"/>
        <v>1</v>
      </c>
      <c r="J61" s="5">
        <f t="shared" si="47"/>
        <v>97518.819053077226</v>
      </c>
      <c r="K61" s="5">
        <f t="shared" si="41"/>
        <v>0</v>
      </c>
      <c r="L61" s="5">
        <f t="shared" si="42"/>
        <v>487594.09526538616</v>
      </c>
      <c r="M61" s="5">
        <f t="shared" si="32"/>
        <v>4691701.8089160454</v>
      </c>
      <c r="N61" s="33">
        <f t="shared" si="43"/>
        <v>48.110732415273212</v>
      </c>
      <c r="O61" s="4"/>
      <c r="Q61" s="27" t="s">
        <v>48</v>
      </c>
      <c r="R61" s="29">
        <f t="shared" si="33"/>
        <v>97518.819053077226</v>
      </c>
      <c r="S61" s="29">
        <f t="shared" si="34"/>
        <v>487594.09526538616</v>
      </c>
      <c r="T61" s="35">
        <f t="shared" si="35"/>
        <v>48.110732415273212</v>
      </c>
      <c r="U61" s="42">
        <v>0.95681081085376496</v>
      </c>
      <c r="V61" s="43">
        <f t="shared" si="48"/>
        <v>4.3189189146235041E-2</v>
      </c>
      <c r="W61" s="29">
        <f t="shared" si="44"/>
        <v>466535.30165838206</v>
      </c>
      <c r="X61" s="29">
        <f t="shared" si="36"/>
        <v>3936435.2458396521</v>
      </c>
      <c r="Y61" s="35">
        <f t="shared" si="45"/>
        <v>40.365903566747889</v>
      </c>
      <c r="Z61" s="36">
        <f t="shared" si="46"/>
        <v>7.7448288485253229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2299</v>
      </c>
      <c r="E62" s="49">
        <f t="shared" si="37"/>
        <v>6</v>
      </c>
      <c r="F62" s="3">
        <f t="shared" si="38"/>
        <v>2.6098303610265334E-3</v>
      </c>
      <c r="G62" s="2">
        <v>0.5</v>
      </c>
      <c r="H62" s="3">
        <f t="shared" si="39"/>
        <v>1.2964563526361281E-2</v>
      </c>
      <c r="I62" s="3">
        <f t="shared" si="40"/>
        <v>0.98703543647363867</v>
      </c>
      <c r="J62" s="5">
        <f t="shared" si="47"/>
        <v>97518.819053077226</v>
      </c>
      <c r="K62" s="5">
        <f t="shared" si="41"/>
        <v>1264.2889246293505</v>
      </c>
      <c r="L62" s="5">
        <f t="shared" si="42"/>
        <v>484433.37295381282</v>
      </c>
      <c r="M62" s="5">
        <f t="shared" si="32"/>
        <v>4204107.7136506597</v>
      </c>
      <c r="N62" s="33">
        <f t="shared" si="43"/>
        <v>43.110732415273219</v>
      </c>
      <c r="O62" s="4"/>
      <c r="Q62" s="27" t="s">
        <v>50</v>
      </c>
      <c r="R62" s="29">
        <f t="shared" si="33"/>
        <v>97518.819053077226</v>
      </c>
      <c r="S62" s="29">
        <f t="shared" si="34"/>
        <v>484433.37295381282</v>
      </c>
      <c r="T62" s="35">
        <f t="shared" si="35"/>
        <v>43.110732415273219</v>
      </c>
      <c r="U62" s="42">
        <v>0.94800928093814252</v>
      </c>
      <c r="V62" s="43">
        <f t="shared" si="48"/>
        <v>5.1990719061857482E-2</v>
      </c>
      <c r="W62" s="29">
        <f t="shared" si="44"/>
        <v>459247.33355638309</v>
      </c>
      <c r="X62" s="29">
        <f t="shared" si="36"/>
        <v>3469899.94418127</v>
      </c>
      <c r="Y62" s="35">
        <f t="shared" si="45"/>
        <v>35.581849512479067</v>
      </c>
      <c r="Z62" s="36">
        <f t="shared" si="46"/>
        <v>7.5288829027941517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2272</v>
      </c>
      <c r="E63" s="49">
        <f t="shared" si="37"/>
        <v>7</v>
      </c>
      <c r="F63" s="3">
        <f t="shared" si="38"/>
        <v>3.0809859154929575E-3</v>
      </c>
      <c r="G63" s="2">
        <v>0.5</v>
      </c>
      <c r="H63" s="3">
        <f t="shared" si="39"/>
        <v>1.5287180607119456E-2</v>
      </c>
      <c r="I63" s="3">
        <f t="shared" si="40"/>
        <v>0.98471281939288058</v>
      </c>
      <c r="J63" s="5">
        <f t="shared" si="47"/>
        <v>96254.530128447877</v>
      </c>
      <c r="K63" s="5">
        <f t="shared" si="41"/>
        <v>1471.4603863270038</v>
      </c>
      <c r="L63" s="5">
        <f t="shared" si="42"/>
        <v>477593.99967642187</v>
      </c>
      <c r="M63" s="5">
        <f t="shared" si="32"/>
        <v>3719674.3406968466</v>
      </c>
      <c r="N63" s="33">
        <f t="shared" si="43"/>
        <v>38.644148340167341</v>
      </c>
      <c r="O63" s="4"/>
      <c r="Q63" s="27" t="s">
        <v>52</v>
      </c>
      <c r="R63" s="29">
        <f t="shared" si="33"/>
        <v>96254.530128447877</v>
      </c>
      <c r="S63" s="29">
        <f t="shared" si="34"/>
        <v>477593.99967642187</v>
      </c>
      <c r="T63" s="35">
        <f t="shared" si="35"/>
        <v>38.644148340167341</v>
      </c>
      <c r="U63" s="42">
        <v>0.94216194080535964</v>
      </c>
      <c r="V63" s="43">
        <f t="shared" si="48"/>
        <v>5.7838059194640357E-2</v>
      </c>
      <c r="W63" s="29">
        <f t="shared" si="44"/>
        <v>449970.88965213194</v>
      </c>
      <c r="X63" s="29">
        <f t="shared" si="36"/>
        <v>3010652.610624887</v>
      </c>
      <c r="Y63" s="35">
        <f t="shared" si="45"/>
        <v>31.278035502404819</v>
      </c>
      <c r="Z63" s="36">
        <f t="shared" si="46"/>
        <v>7.3661128377625218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2096</v>
      </c>
      <c r="E64" s="49">
        <f t="shared" si="37"/>
        <v>11</v>
      </c>
      <c r="F64" s="3">
        <f t="shared" si="38"/>
        <v>5.2480916030534352E-3</v>
      </c>
      <c r="G64" s="2">
        <v>0.5</v>
      </c>
      <c r="H64" s="3">
        <f t="shared" si="39"/>
        <v>2.5900635742877327E-2</v>
      </c>
      <c r="I64" s="3">
        <f t="shared" si="40"/>
        <v>0.97409936425712262</v>
      </c>
      <c r="J64" s="5">
        <f t="shared" si="47"/>
        <v>94783.069742120875</v>
      </c>
      <c r="K64" s="5">
        <f t="shared" si="41"/>
        <v>2454.9417639824105</v>
      </c>
      <c r="L64" s="5">
        <f t="shared" si="42"/>
        <v>467777.99430064834</v>
      </c>
      <c r="M64" s="5">
        <f t="shared" si="32"/>
        <v>3242080.3410204249</v>
      </c>
      <c r="N64" s="33">
        <f t="shared" si="43"/>
        <v>34.205268407546299</v>
      </c>
      <c r="O64" s="4"/>
      <c r="Q64" s="27" t="s">
        <v>54</v>
      </c>
      <c r="R64" s="29">
        <f t="shared" si="33"/>
        <v>94783.069742120875</v>
      </c>
      <c r="S64" s="29">
        <f t="shared" si="34"/>
        <v>467777.99430064834</v>
      </c>
      <c r="T64" s="35">
        <f t="shared" si="35"/>
        <v>34.205268407546299</v>
      </c>
      <c r="U64" s="42">
        <v>0.92489605986448908</v>
      </c>
      <c r="V64" s="43">
        <f t="shared" si="48"/>
        <v>7.5103940135510916E-2</v>
      </c>
      <c r="W64" s="29">
        <f t="shared" si="44"/>
        <v>432646.02381998306</v>
      </c>
      <c r="X64" s="29">
        <f t="shared" si="36"/>
        <v>2560681.720972755</v>
      </c>
      <c r="Y64" s="35">
        <f t="shared" si="45"/>
        <v>27.016235367135483</v>
      </c>
      <c r="Z64" s="36">
        <f t="shared" si="46"/>
        <v>7.1890330404108163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1647</v>
      </c>
      <c r="E65" s="49">
        <f t="shared" si="37"/>
        <v>9</v>
      </c>
      <c r="F65" s="3">
        <f t="shared" si="38"/>
        <v>5.4644808743169399E-3</v>
      </c>
      <c r="G65" s="2">
        <v>0.5</v>
      </c>
      <c r="H65" s="3">
        <f t="shared" si="39"/>
        <v>2.6954177897574125E-2</v>
      </c>
      <c r="I65" s="3">
        <f t="shared" si="40"/>
        <v>0.97304582210242585</v>
      </c>
      <c r="J65" s="5">
        <f t="shared" si="47"/>
        <v>92328.127978138466</v>
      </c>
      <c r="K65" s="5">
        <f t="shared" si="41"/>
        <v>2488.6287864727351</v>
      </c>
      <c r="L65" s="5">
        <f t="shared" si="42"/>
        <v>455419.06792451051</v>
      </c>
      <c r="M65" s="5">
        <f t="shared" si="32"/>
        <v>2774302.3467197763</v>
      </c>
      <c r="N65" s="33">
        <f t="shared" si="43"/>
        <v>30.048289805861526</v>
      </c>
      <c r="O65" s="4"/>
      <c r="Q65" s="27" t="s">
        <v>56</v>
      </c>
      <c r="R65" s="29">
        <f t="shared" si="33"/>
        <v>92328.127978138466</v>
      </c>
      <c r="S65" s="29">
        <f t="shared" si="34"/>
        <v>455419.06792451051</v>
      </c>
      <c r="T65" s="35">
        <f t="shared" si="35"/>
        <v>30.048289805861526</v>
      </c>
      <c r="U65" s="42">
        <v>0.89970667843387275</v>
      </c>
      <c r="V65" s="43">
        <f t="shared" si="48"/>
        <v>0.10029332156612725</v>
      </c>
      <c r="W65" s="29">
        <f t="shared" si="44"/>
        <v>409743.57689781161</v>
      </c>
      <c r="X65" s="29">
        <f t="shared" si="36"/>
        <v>2128035.697152772</v>
      </c>
      <c r="Y65" s="35">
        <f t="shared" si="45"/>
        <v>23.048617401369278</v>
      </c>
      <c r="Z65" s="36">
        <f t="shared" si="46"/>
        <v>6.999672404492248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1334</v>
      </c>
      <c r="E66" s="49">
        <f t="shared" si="37"/>
        <v>11</v>
      </c>
      <c r="F66" s="3">
        <f t="shared" si="38"/>
        <v>8.2458770614692659E-3</v>
      </c>
      <c r="G66" s="2">
        <v>0.5</v>
      </c>
      <c r="H66" s="3">
        <f t="shared" si="39"/>
        <v>4.0396621373485125E-2</v>
      </c>
      <c r="I66" s="3">
        <f t="shared" si="40"/>
        <v>0.9596033786265149</v>
      </c>
      <c r="J66" s="5">
        <f t="shared" si="47"/>
        <v>89839.499191665731</v>
      </c>
      <c r="K66" s="5">
        <f t="shared" si="41"/>
        <v>3629.2122332292433</v>
      </c>
      <c r="L66" s="5">
        <f t="shared" si="42"/>
        <v>440124.46537525562</v>
      </c>
      <c r="M66" s="5">
        <f t="shared" si="32"/>
        <v>2318883.2787952656</v>
      </c>
      <c r="N66" s="33">
        <f t="shared" si="43"/>
        <v>25.811400326799514</v>
      </c>
      <c r="O66" s="4"/>
      <c r="Q66" s="27" t="s">
        <v>58</v>
      </c>
      <c r="R66" s="29">
        <f t="shared" si="33"/>
        <v>89839.499191665731</v>
      </c>
      <c r="S66" s="29">
        <f t="shared" si="34"/>
        <v>440124.46537525562</v>
      </c>
      <c r="T66" s="35">
        <f t="shared" si="35"/>
        <v>25.811400326799514</v>
      </c>
      <c r="U66" s="42">
        <v>0.86438699185239576</v>
      </c>
      <c r="V66" s="43">
        <f t="shared" si="48"/>
        <v>0.13561300814760424</v>
      </c>
      <c r="W66" s="29">
        <f t="shared" si="44"/>
        <v>380437.86266636109</v>
      </c>
      <c r="X66" s="29">
        <f t="shared" si="36"/>
        <v>1718292.1202549606</v>
      </c>
      <c r="Y66" s="35">
        <f t="shared" si="45"/>
        <v>19.126243308515281</v>
      </c>
      <c r="Z66" s="36">
        <f t="shared" si="46"/>
        <v>6.685157018284233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1067</v>
      </c>
      <c r="E67" s="49">
        <f t="shared" si="37"/>
        <v>10</v>
      </c>
      <c r="F67" s="3">
        <f t="shared" si="38"/>
        <v>9.3720712277413302E-3</v>
      </c>
      <c r="G67" s="2">
        <v>0.5</v>
      </c>
      <c r="H67" s="3">
        <f t="shared" si="39"/>
        <v>4.5787545787545784E-2</v>
      </c>
      <c r="I67" s="3">
        <f t="shared" si="40"/>
        <v>0.95421245421245426</v>
      </c>
      <c r="J67" s="5">
        <f t="shared" si="47"/>
        <v>86210.286958436496</v>
      </c>
      <c r="K67" s="5">
        <f t="shared" si="41"/>
        <v>3947.3574614668723</v>
      </c>
      <c r="L67" s="5">
        <f t="shared" si="42"/>
        <v>421183.04113851534</v>
      </c>
      <c r="M67" s="5">
        <f t="shared" si="32"/>
        <v>1878758.81342001</v>
      </c>
      <c r="N67" s="33">
        <f t="shared" si="43"/>
        <v>21.792745154946449</v>
      </c>
      <c r="O67" s="4"/>
      <c r="Q67" s="27" t="s">
        <v>60</v>
      </c>
      <c r="R67" s="29">
        <f t="shared" si="33"/>
        <v>86210.286958436496</v>
      </c>
      <c r="S67" s="29">
        <f t="shared" si="34"/>
        <v>421183.04113851534</v>
      </c>
      <c r="T67" s="35">
        <f t="shared" si="35"/>
        <v>21.792745154946449</v>
      </c>
      <c r="U67" s="42">
        <v>0.82345390469096191</v>
      </c>
      <c r="V67" s="43">
        <f t="shared" si="48"/>
        <v>0.17654609530903809</v>
      </c>
      <c r="W67" s="29">
        <f t="shared" si="44"/>
        <v>346824.8198151245</v>
      </c>
      <c r="X67" s="29">
        <f t="shared" si="36"/>
        <v>1337854.2575885996</v>
      </c>
      <c r="Y67" s="35">
        <f t="shared" si="45"/>
        <v>15.518499065356352</v>
      </c>
      <c r="Z67" s="36">
        <f t="shared" si="46"/>
        <v>6.2742460895900969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805</v>
      </c>
      <c r="E68" s="49">
        <f t="shared" si="37"/>
        <v>16</v>
      </c>
      <c r="F68" s="3">
        <f t="shared" si="38"/>
        <v>1.9875776397515529E-2</v>
      </c>
      <c r="G68" s="2">
        <v>0.5</v>
      </c>
      <c r="H68" s="3">
        <f t="shared" si="39"/>
        <v>9.4674556213017749E-2</v>
      </c>
      <c r="I68" s="3">
        <f t="shared" si="40"/>
        <v>0.90532544378698221</v>
      </c>
      <c r="J68" s="5">
        <f t="shared" si="47"/>
        <v>82262.929496969635</v>
      </c>
      <c r="K68" s="5">
        <f t="shared" si="41"/>
        <v>7788.2063429083673</v>
      </c>
      <c r="L68" s="5">
        <f t="shared" si="42"/>
        <v>391844.1316275773</v>
      </c>
      <c r="M68" s="5">
        <f t="shared" si="32"/>
        <v>1457575.7722814947</v>
      </c>
      <c r="N68" s="33">
        <f t="shared" si="43"/>
        <v>17.718500680615662</v>
      </c>
      <c r="O68" s="4"/>
      <c r="Q68" s="27" t="s">
        <v>62</v>
      </c>
      <c r="R68" s="29">
        <f t="shared" si="33"/>
        <v>82262.929496969635</v>
      </c>
      <c r="S68" s="29">
        <f t="shared" si="34"/>
        <v>391844.1316275773</v>
      </c>
      <c r="T68" s="35">
        <f t="shared" si="35"/>
        <v>17.718500680615662</v>
      </c>
      <c r="U68" s="42">
        <v>0.7557222850963411</v>
      </c>
      <c r="V68" s="43">
        <f t="shared" si="48"/>
        <v>0.2442777149036589</v>
      </c>
      <c r="W68" s="29">
        <f t="shared" si="44"/>
        <v>296125.34255518415</v>
      </c>
      <c r="X68" s="29">
        <f t="shared" si="36"/>
        <v>991029.43777347507</v>
      </c>
      <c r="Y68" s="35">
        <f t="shared" si="45"/>
        <v>12.047096351096787</v>
      </c>
      <c r="Z68" s="36">
        <f t="shared" si="46"/>
        <v>5.6714043295188752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461</v>
      </c>
      <c r="E69" s="49">
        <f t="shared" si="37"/>
        <v>11</v>
      </c>
      <c r="F69" s="3">
        <f t="shared" si="38"/>
        <v>2.3861171366594359E-2</v>
      </c>
      <c r="G69" s="2">
        <v>0.5</v>
      </c>
      <c r="H69" s="3">
        <f t="shared" si="39"/>
        <v>0.11258955987717501</v>
      </c>
      <c r="I69" s="3">
        <f t="shared" si="40"/>
        <v>0.88741044012282499</v>
      </c>
      <c r="J69" s="5">
        <f t="shared" si="47"/>
        <v>74474.72315406127</v>
      </c>
      <c r="K69" s="5">
        <f t="shared" si="41"/>
        <v>8385.0763018902126</v>
      </c>
      <c r="L69" s="5">
        <f t="shared" si="42"/>
        <v>351410.92501558084</v>
      </c>
      <c r="M69" s="5">
        <f t="shared" si="32"/>
        <v>1065731.6406539173</v>
      </c>
      <c r="N69" s="33">
        <f t="shared" si="43"/>
        <v>14.309977875974161</v>
      </c>
      <c r="O69" s="4"/>
      <c r="Q69" s="27" t="s">
        <v>64</v>
      </c>
      <c r="R69" s="29">
        <f t="shared" si="33"/>
        <v>74474.72315406127</v>
      </c>
      <c r="S69" s="29">
        <f t="shared" si="34"/>
        <v>351410.92501558084</v>
      </c>
      <c r="T69" s="35">
        <f t="shared" si="35"/>
        <v>14.309977875974161</v>
      </c>
      <c r="U69" s="42">
        <v>0.69850988448397933</v>
      </c>
      <c r="V69" s="43">
        <f t="shared" si="48"/>
        <v>0.30149011551602067</v>
      </c>
      <c r="W69" s="29">
        <f t="shared" si="44"/>
        <v>245464.0046390417</v>
      </c>
      <c r="X69" s="29">
        <f t="shared" si="36"/>
        <v>694904.09521829092</v>
      </c>
      <c r="Y69" s="35">
        <f t="shared" si="45"/>
        <v>9.3307375413908638</v>
      </c>
      <c r="Z69" s="36">
        <f t="shared" si="46"/>
        <v>4.979240334583297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294</v>
      </c>
      <c r="E70" s="49">
        <f t="shared" si="37"/>
        <v>20</v>
      </c>
      <c r="F70" s="3">
        <f t="shared" si="38"/>
        <v>6.8027210884353748E-2</v>
      </c>
      <c r="G70" s="2">
        <v>0.5</v>
      </c>
      <c r="H70" s="3">
        <f t="shared" si="39"/>
        <v>0.29069767441860472</v>
      </c>
      <c r="I70" s="3">
        <f t="shared" si="40"/>
        <v>0.70930232558139528</v>
      </c>
      <c r="J70" s="5">
        <f t="shared" si="47"/>
        <v>66089.646852171063</v>
      </c>
      <c r="K70" s="5">
        <f t="shared" si="41"/>
        <v>19212.106643072988</v>
      </c>
      <c r="L70" s="5">
        <f t="shared" si="42"/>
        <v>282417.96765317279</v>
      </c>
      <c r="M70" s="5">
        <f t="shared" si="32"/>
        <v>714320.71563833649</v>
      </c>
      <c r="N70" s="33">
        <f t="shared" si="43"/>
        <v>10.808360305451849</v>
      </c>
      <c r="O70" s="4"/>
      <c r="Q70" s="27" t="s">
        <v>66</v>
      </c>
      <c r="R70" s="29">
        <f t="shared" si="33"/>
        <v>66089.646852171063</v>
      </c>
      <c r="S70" s="29">
        <f t="shared" si="34"/>
        <v>282417.96765317279</v>
      </c>
      <c r="T70" s="35">
        <f t="shared" si="35"/>
        <v>10.808360305451849</v>
      </c>
      <c r="U70" s="42">
        <v>0.67065690345363116</v>
      </c>
      <c r="V70" s="43">
        <f t="shared" si="48"/>
        <v>0.32934309654636884</v>
      </c>
      <c r="W70" s="29">
        <f t="shared" si="44"/>
        <v>189405.55966594463</v>
      </c>
      <c r="X70" s="29">
        <f t="shared" si="36"/>
        <v>449440.0905792492</v>
      </c>
      <c r="Y70" s="35">
        <f t="shared" si="45"/>
        <v>6.8004613730884982</v>
      </c>
      <c r="Z70" s="36">
        <f t="shared" si="46"/>
        <v>4.0078989323633509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141</v>
      </c>
      <c r="E71" s="49">
        <f t="shared" si="49"/>
        <v>13</v>
      </c>
      <c r="F71" s="3">
        <f t="shared" si="38"/>
        <v>9.2198581560283682E-2</v>
      </c>
      <c r="G71" s="2">
        <v>0.5</v>
      </c>
      <c r="H71" s="3">
        <f t="shared" si="39"/>
        <v>0.37463976945244953</v>
      </c>
      <c r="I71" s="3">
        <f t="shared" si="40"/>
        <v>0.62536023054755052</v>
      </c>
      <c r="J71" s="5">
        <f t="shared" si="47"/>
        <v>46877.540209098072</v>
      </c>
      <c r="K71" s="5">
        <f t="shared" si="41"/>
        <v>17562.190856434434</v>
      </c>
      <c r="L71" s="5">
        <f t="shared" si="42"/>
        <v>190482.22390440432</v>
      </c>
      <c r="M71" s="5">
        <f>L71+M72</f>
        <v>431902.7479851637</v>
      </c>
      <c r="N71" s="33">
        <f t="shared" si="43"/>
        <v>9.2134260044075287</v>
      </c>
      <c r="O71" s="4"/>
      <c r="Q71" s="27" t="s">
        <v>68</v>
      </c>
      <c r="R71" s="29">
        <f t="shared" si="33"/>
        <v>46877.540209098072</v>
      </c>
      <c r="S71" s="29">
        <f t="shared" si="34"/>
        <v>190482.22390440432</v>
      </c>
      <c r="T71" s="35">
        <f t="shared" si="35"/>
        <v>9.2134260044075287</v>
      </c>
      <c r="U71" s="42">
        <v>0.63527807449444496</v>
      </c>
      <c r="V71" s="43">
        <f t="shared" si="48"/>
        <v>0.36472192550555504</v>
      </c>
      <c r="W71" s="29">
        <f t="shared" si="44"/>
        <v>121009.18042740971</v>
      </c>
      <c r="X71" s="29">
        <f>X72+W71</f>
        <v>260034.53091330457</v>
      </c>
      <c r="Y71" s="35">
        <f t="shared" si="45"/>
        <v>5.5471027224000258</v>
      </c>
      <c r="Z71" s="36">
        <f t="shared" si="46"/>
        <v>3.6663232820075029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140</v>
      </c>
      <c r="E72" s="50">
        <f t="shared" si="49"/>
        <v>17</v>
      </c>
      <c r="F72" s="17">
        <f t="shared" si="38"/>
        <v>0.12142857142857143</v>
      </c>
      <c r="G72" s="12"/>
      <c r="H72" s="17">
        <v>1</v>
      </c>
      <c r="I72" s="17">
        <f t="shared" si="40"/>
        <v>0</v>
      </c>
      <c r="J72" s="21">
        <f t="shared" si="47"/>
        <v>29315.349352663641</v>
      </c>
      <c r="K72" s="21">
        <f t="shared" si="41"/>
        <v>29315.349352663641</v>
      </c>
      <c r="L72" s="21">
        <f>K72/F72</f>
        <v>241420.52408075941</v>
      </c>
      <c r="M72" s="21">
        <f>L72</f>
        <v>241420.52408075941</v>
      </c>
      <c r="N72" s="34">
        <f t="shared" si="43"/>
        <v>8.2352941176470598</v>
      </c>
      <c r="O72" s="4"/>
      <c r="Q72" s="30" t="s">
        <v>69</v>
      </c>
      <c r="R72" s="31">
        <f t="shared" si="33"/>
        <v>29315.349352663641</v>
      </c>
      <c r="S72" s="31">
        <f t="shared" si="34"/>
        <v>241420.52408075941</v>
      </c>
      <c r="T72" s="38">
        <f t="shared" si="35"/>
        <v>8.2352941176470598</v>
      </c>
      <c r="U72" s="44">
        <v>0.57586384179742911</v>
      </c>
      <c r="V72" s="45">
        <f t="shared" si="48"/>
        <v>0.42413615820257089</v>
      </c>
      <c r="W72" s="31">
        <f t="shared" si="44"/>
        <v>139025.35048589486</v>
      </c>
      <c r="X72" s="31">
        <f>W72</f>
        <v>139025.35048589486</v>
      </c>
      <c r="Y72" s="38">
        <f t="shared" si="45"/>
        <v>4.7424081089200048</v>
      </c>
      <c r="Z72" s="37">
        <f t="shared" si="46"/>
        <v>3.492886008727055</v>
      </c>
    </row>
    <row r="73" spans="1:26" s="2" customFormat="1" ht="13.2" x14ac:dyDescent="0.25">
      <c r="B73" s="2" t="s">
        <v>70</v>
      </c>
      <c r="D73" s="25">
        <f>SUM(D54:D72)</f>
        <v>24735</v>
      </c>
      <c r="E73" s="25">
        <f>SUM(E54:E72)</f>
        <v>140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73.380876700094305</v>
      </c>
      <c r="F78" s="55">
        <f>$Y$4</f>
        <v>66.448861797280003</v>
      </c>
      <c r="G78" s="55">
        <f>E78-F78</f>
        <v>6.9320149028143021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80.144447819233477</v>
      </c>
      <c r="F79" s="55">
        <f>$Y$29</f>
        <v>70.945339295735508</v>
      </c>
      <c r="G79" s="55">
        <f t="shared" ref="G79:G80" si="50">E79-F79</f>
        <v>9.1991085234979693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76.634505506359332</v>
      </c>
      <c r="F80" s="55">
        <f>$Y$54</f>
        <v>67.929476013803225</v>
      </c>
      <c r="G80" s="55">
        <f t="shared" si="50"/>
        <v>8.7050294925561076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1FD804-3C17-2A4B-B4DD-7517D4BCF4ED}">
  <dimension ref="A1:Z80"/>
  <sheetViews>
    <sheetView workbookViewId="0">
      <selection activeCell="D4" sqref="D4:E2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111</v>
      </c>
      <c r="E4" s="51">
        <v>2</v>
      </c>
      <c r="F4" s="3">
        <f>E4/D4</f>
        <v>1.8018018018018018E-2</v>
      </c>
      <c r="G4" s="2">
        <v>0.3</v>
      </c>
      <c r="H4" s="18">
        <f>C4*F4/(1+(1-G4)*C4*F4)</f>
        <v>1.779359430604982E-2</v>
      </c>
      <c r="I4" s="18">
        <f>1-H4</f>
        <v>0.98220640569395012</v>
      </c>
      <c r="J4" s="41">
        <v>100000</v>
      </c>
      <c r="K4" s="20">
        <f>J4*H4</f>
        <v>1779.359430604982</v>
      </c>
      <c r="L4" s="20">
        <f>C4*(J5+G4*K4)</f>
        <v>98754.448398576496</v>
      </c>
      <c r="M4" s="5">
        <f t="shared" ref="M4:M20" si="0">L4+M5</f>
        <v>7071259.534934626</v>
      </c>
      <c r="N4" s="32">
        <f>M4/J4</f>
        <v>70.712595349346259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98754.448398576496</v>
      </c>
      <c r="T4" s="35">
        <f t="shared" ref="T4:T22" si="3">N4</f>
        <v>70.712595349346259</v>
      </c>
      <c r="U4" s="42">
        <v>0.96680194174873568</v>
      </c>
      <c r="V4" s="43">
        <f>1-U4</f>
        <v>3.3198058251264317E-2</v>
      </c>
      <c r="W4" s="29">
        <f>S4*U4</f>
        <v>95475.992468069075</v>
      </c>
      <c r="X4" s="29">
        <f t="shared" ref="X4:X20" si="4">X5+W4</f>
        <v>6419678.0908210911</v>
      </c>
      <c r="Y4" s="40">
        <f>X4/R4</f>
        <v>64.196780908210911</v>
      </c>
      <c r="Z4" s="36">
        <f>T4-Y4</f>
        <v>6.5158144411353476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579</v>
      </c>
      <c r="E5" s="51">
        <v>1</v>
      </c>
      <c r="F5" s="3">
        <f t="shared" ref="F5:F22" si="5">E5/D5</f>
        <v>1.7271157167530224E-3</v>
      </c>
      <c r="G5" s="2">
        <v>0.4</v>
      </c>
      <c r="H5" s="3">
        <f t="shared" ref="H5:H21" si="6">C5*F5/(1+(1-G5)*C5*F5)</f>
        <v>6.8799449604403165E-3</v>
      </c>
      <c r="I5" s="3">
        <f t="shared" ref="I5:I22" si="7">1-H5</f>
        <v>0.99312005503955969</v>
      </c>
      <c r="J5" s="5">
        <f>I4*J4</f>
        <v>98220.640569395007</v>
      </c>
      <c r="K5" s="5">
        <f t="shared" ref="K5:K22" si="8">J5*H5</f>
        <v>675.75260109662884</v>
      </c>
      <c r="L5" s="5">
        <f t="shared" ref="L5:L21" si="9">C5*(J6+G5*K5)</f>
        <v>391260.75603494816</v>
      </c>
      <c r="M5" s="5">
        <f t="shared" si="0"/>
        <v>6972505.0865360498</v>
      </c>
      <c r="N5" s="33">
        <f t="shared" ref="N5:N22" si="10">M5/J5</f>
        <v>70.988185844805443</v>
      </c>
      <c r="O5" s="4"/>
      <c r="Q5" s="27" t="s">
        <v>36</v>
      </c>
      <c r="R5" s="29">
        <f t="shared" si="1"/>
        <v>98220.640569395007</v>
      </c>
      <c r="S5" s="29">
        <f t="shared" si="2"/>
        <v>391260.75603494816</v>
      </c>
      <c r="T5" s="35">
        <f t="shared" si="3"/>
        <v>70.988185844805443</v>
      </c>
      <c r="U5" s="42">
        <v>0.96680194174873568</v>
      </c>
      <c r="V5" s="43">
        <f>1-U5</f>
        <v>3.3198058251264317E-2</v>
      </c>
      <c r="W5" s="29">
        <f t="shared" ref="W5:W22" si="11">S5*U5</f>
        <v>378271.65866466623</v>
      </c>
      <c r="X5" s="29">
        <f t="shared" si="4"/>
        <v>6324202.0983530218</v>
      </c>
      <c r="Y5" s="35">
        <f t="shared" ref="Y5:Y22" si="12">X5/R5</f>
        <v>64.38770976946374</v>
      </c>
      <c r="Z5" s="36">
        <f t="shared" ref="Z5:Z22" si="13">T5-Y5</f>
        <v>6.6004760753417031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736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97544.887968298382</v>
      </c>
      <c r="K6" s="5">
        <f t="shared" si="8"/>
        <v>0</v>
      </c>
      <c r="L6" s="5">
        <f t="shared" si="9"/>
        <v>487724.43984149193</v>
      </c>
      <c r="M6" s="5">
        <f t="shared" si="0"/>
        <v>6581244.3305011019</v>
      </c>
      <c r="N6" s="33">
        <f t="shared" si="10"/>
        <v>67.46887989291632</v>
      </c>
      <c r="O6" s="4"/>
      <c r="Q6" s="27" t="s">
        <v>38</v>
      </c>
      <c r="R6" s="29">
        <f t="shared" si="1"/>
        <v>97544.887968298382</v>
      </c>
      <c r="S6" s="29">
        <f t="shared" si="2"/>
        <v>487724.43984149193</v>
      </c>
      <c r="T6" s="35">
        <f t="shared" si="3"/>
        <v>67.46887989291632</v>
      </c>
      <c r="U6" s="42">
        <v>0.96680194174873568</v>
      </c>
      <c r="V6" s="43">
        <f>1-U6</f>
        <v>3.3198058251264317E-2</v>
      </c>
      <c r="W6" s="29">
        <f t="shared" si="11"/>
        <v>471532.93547706882</v>
      </c>
      <c r="X6" s="29">
        <f t="shared" si="4"/>
        <v>5945930.4396883557</v>
      </c>
      <c r="Y6" s="35">
        <f t="shared" si="12"/>
        <v>60.955838522473414</v>
      </c>
      <c r="Z6" s="36">
        <f t="shared" si="13"/>
        <v>6.513041370442906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824</v>
      </c>
      <c r="E7" s="51">
        <v>1</v>
      </c>
      <c r="F7" s="3">
        <f t="shared" si="5"/>
        <v>1.2135922330097086E-3</v>
      </c>
      <c r="G7" s="2">
        <v>0.5</v>
      </c>
      <c r="H7" s="3">
        <f t="shared" si="6"/>
        <v>6.0496067755595869E-3</v>
      </c>
      <c r="I7" s="3">
        <f t="shared" si="7"/>
        <v>0.99395039322444045</v>
      </c>
      <c r="J7" s="5">
        <f t="shared" si="14"/>
        <v>97544.887968298382</v>
      </c>
      <c r="K7" s="5">
        <f t="shared" si="8"/>
        <v>590.10821517421869</v>
      </c>
      <c r="L7" s="5">
        <f t="shared" si="9"/>
        <v>486249.16930355644</v>
      </c>
      <c r="M7" s="5">
        <f t="shared" si="0"/>
        <v>6093519.8906596098</v>
      </c>
      <c r="N7" s="33">
        <f t="shared" si="10"/>
        <v>62.46887989291632</v>
      </c>
      <c r="O7" s="4"/>
      <c r="Q7" s="27" t="s">
        <v>40</v>
      </c>
      <c r="R7" s="29">
        <f t="shared" si="1"/>
        <v>97544.887968298382</v>
      </c>
      <c r="S7" s="29">
        <f t="shared" si="2"/>
        <v>486249.16930355644</v>
      </c>
      <c r="T7" s="35">
        <f t="shared" si="3"/>
        <v>62.46887989291632</v>
      </c>
      <c r="U7" s="42">
        <v>0.96680194174873568</v>
      </c>
      <c r="V7" s="43">
        <f>1-U7</f>
        <v>3.3198058251264317E-2</v>
      </c>
      <c r="W7" s="29">
        <f t="shared" si="11"/>
        <v>470106.64105638809</v>
      </c>
      <c r="X7" s="29">
        <f t="shared" si="4"/>
        <v>5474397.504211287</v>
      </c>
      <c r="Y7" s="35">
        <f t="shared" si="12"/>
        <v>56.121828813729735</v>
      </c>
      <c r="Z7" s="36">
        <f t="shared" si="13"/>
        <v>6.3470510791865848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977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96954.779753124167</v>
      </c>
      <c r="K8" s="5">
        <f t="shared" si="8"/>
        <v>0</v>
      </c>
      <c r="L8" s="5">
        <f t="shared" si="9"/>
        <v>484773.89876562083</v>
      </c>
      <c r="M8" s="5">
        <f t="shared" si="0"/>
        <v>5607270.7213560538</v>
      </c>
      <c r="N8" s="33">
        <f t="shared" si="10"/>
        <v>57.833876118679662</v>
      </c>
      <c r="O8" s="4"/>
      <c r="Q8" s="27" t="s">
        <v>42</v>
      </c>
      <c r="R8" s="29">
        <f t="shared" si="1"/>
        <v>96954.779753124167</v>
      </c>
      <c r="S8" s="29">
        <f t="shared" si="2"/>
        <v>484773.89876562083</v>
      </c>
      <c r="T8" s="35">
        <f t="shared" si="3"/>
        <v>57.833876118679662</v>
      </c>
      <c r="U8" s="42">
        <v>0.96680194174873568</v>
      </c>
      <c r="V8" s="43">
        <f>1-U8</f>
        <v>3.3198058251264317E-2</v>
      </c>
      <c r="W8" s="29">
        <f t="shared" si="11"/>
        <v>468680.34663570725</v>
      </c>
      <c r="X8" s="29">
        <f t="shared" si="4"/>
        <v>5004290.8631548993</v>
      </c>
      <c r="Y8" s="35">
        <f t="shared" si="12"/>
        <v>51.614689609912155</v>
      </c>
      <c r="Z8" s="36">
        <f t="shared" si="13"/>
        <v>6.2191865087675069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929</v>
      </c>
      <c r="E9" s="51">
        <v>3</v>
      </c>
      <c r="F9" s="3">
        <f t="shared" si="5"/>
        <v>3.2292787944025836E-3</v>
      </c>
      <c r="G9" s="2">
        <v>0.5</v>
      </c>
      <c r="H9" s="3">
        <f t="shared" si="6"/>
        <v>1.6017084890549919E-2</v>
      </c>
      <c r="I9" s="3">
        <f t="shared" si="7"/>
        <v>0.98398291510945013</v>
      </c>
      <c r="J9" s="5">
        <f t="shared" si="14"/>
        <v>96954.779753124167</v>
      </c>
      <c r="K9" s="5">
        <f t="shared" si="8"/>
        <v>1552.9329378503603</v>
      </c>
      <c r="L9" s="5">
        <f t="shared" si="9"/>
        <v>480891.56642099493</v>
      </c>
      <c r="M9" s="5">
        <f t="shared" si="0"/>
        <v>5122496.8225904331</v>
      </c>
      <c r="N9" s="33">
        <f t="shared" si="10"/>
        <v>52.833876118679662</v>
      </c>
      <c r="O9" s="4"/>
      <c r="Q9" s="27" t="s">
        <v>44</v>
      </c>
      <c r="R9" s="29">
        <f t="shared" si="1"/>
        <v>96954.779753124167</v>
      </c>
      <c r="S9" s="29">
        <f t="shared" si="2"/>
        <v>480891.56642099493</v>
      </c>
      <c r="T9" s="35">
        <f t="shared" si="3"/>
        <v>52.833876118679662</v>
      </c>
      <c r="U9" s="42">
        <v>0.9555940589531835</v>
      </c>
      <c r="V9" s="43">
        <f t="shared" ref="V9:V22" si="15">1-U9</f>
        <v>4.4405941046816499E-2</v>
      </c>
      <c r="W9" s="29">
        <f t="shared" si="11"/>
        <v>459537.12387259299</v>
      </c>
      <c r="X9" s="29">
        <f t="shared" si="4"/>
        <v>4535610.5165191917</v>
      </c>
      <c r="Y9" s="35">
        <f t="shared" si="12"/>
        <v>46.780679901168476</v>
      </c>
      <c r="Z9" s="36">
        <f t="shared" si="13"/>
        <v>6.0531962175111858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1024</v>
      </c>
      <c r="E10" s="51">
        <v>1</v>
      </c>
      <c r="F10" s="3">
        <f t="shared" si="5"/>
        <v>9.765625E-4</v>
      </c>
      <c r="G10" s="2">
        <v>0.5</v>
      </c>
      <c r="H10" s="3">
        <f t="shared" si="6"/>
        <v>4.870920603994155E-3</v>
      </c>
      <c r="I10" s="3">
        <f t="shared" si="7"/>
        <v>0.99512907939600581</v>
      </c>
      <c r="J10" s="5">
        <f t="shared" si="14"/>
        <v>95401.846815273806</v>
      </c>
      <c r="K10" s="5">
        <f t="shared" si="8"/>
        <v>464.69482131161135</v>
      </c>
      <c r="L10" s="5">
        <f t="shared" si="9"/>
        <v>475847.49702308996</v>
      </c>
      <c r="M10" s="5">
        <f t="shared" si="0"/>
        <v>4641605.2561694384</v>
      </c>
      <c r="N10" s="33">
        <f t="shared" si="10"/>
        <v>48.653201286102551</v>
      </c>
      <c r="O10" s="4"/>
      <c r="Q10" s="27" t="s">
        <v>46</v>
      </c>
      <c r="R10" s="29">
        <f t="shared" si="1"/>
        <v>95401.846815273806</v>
      </c>
      <c r="S10" s="29">
        <f t="shared" si="2"/>
        <v>475847.49702308996</v>
      </c>
      <c r="T10" s="35">
        <f t="shared" si="3"/>
        <v>48.653201286102551</v>
      </c>
      <c r="U10" s="42">
        <v>0.96363095511775332</v>
      </c>
      <c r="V10" s="43">
        <f t="shared" si="15"/>
        <v>3.6369044882246682E-2</v>
      </c>
      <c r="W10" s="29">
        <f t="shared" si="11"/>
        <v>458541.37804675248</v>
      </c>
      <c r="X10" s="29">
        <f t="shared" si="4"/>
        <v>4076073.3926465991</v>
      </c>
      <c r="Y10" s="35">
        <f t="shared" si="12"/>
        <v>42.725309086930807</v>
      </c>
      <c r="Z10" s="36">
        <f t="shared" si="13"/>
        <v>5.9278921991717439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949</v>
      </c>
      <c r="E11" s="51">
        <v>6</v>
      </c>
      <c r="F11" s="3">
        <f t="shared" si="5"/>
        <v>6.3224446786090622E-3</v>
      </c>
      <c r="G11" s="2">
        <v>0.5</v>
      </c>
      <c r="H11" s="3">
        <f t="shared" si="6"/>
        <v>3.1120331950207469E-2</v>
      </c>
      <c r="I11" s="3">
        <f t="shared" si="7"/>
        <v>0.96887966804979253</v>
      </c>
      <c r="J11" s="5">
        <f t="shared" si="14"/>
        <v>94937.151993962194</v>
      </c>
      <c r="K11" s="5">
        <f t="shared" si="8"/>
        <v>2954.4756844594044</v>
      </c>
      <c r="L11" s="5">
        <f t="shared" si="9"/>
        <v>467299.57075866242</v>
      </c>
      <c r="M11" s="5">
        <f t="shared" si="0"/>
        <v>4165757.7591463486</v>
      </c>
      <c r="N11" s="33">
        <f t="shared" si="10"/>
        <v>43.879110249813287</v>
      </c>
      <c r="O11" s="4"/>
      <c r="Q11" s="27" t="s">
        <v>48</v>
      </c>
      <c r="R11" s="29">
        <f t="shared" si="1"/>
        <v>94937.151993962194</v>
      </c>
      <c r="S11" s="29">
        <f t="shared" si="2"/>
        <v>467299.57075866242</v>
      </c>
      <c r="T11" s="35">
        <f t="shared" si="3"/>
        <v>43.879110249813287</v>
      </c>
      <c r="U11" s="42">
        <v>0.96005435016735896</v>
      </c>
      <c r="V11" s="43">
        <f t="shared" si="15"/>
        <v>3.9945649832641039E-2</v>
      </c>
      <c r="W11" s="29">
        <f t="shared" si="11"/>
        <v>448632.98573819344</v>
      </c>
      <c r="X11" s="29">
        <f t="shared" si="4"/>
        <v>3617532.0145998467</v>
      </c>
      <c r="Y11" s="35">
        <f t="shared" si="12"/>
        <v>38.104492694597731</v>
      </c>
      <c r="Z11" s="36">
        <f t="shared" si="13"/>
        <v>5.7746175552155563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1088</v>
      </c>
      <c r="E12" s="51">
        <v>4</v>
      </c>
      <c r="F12" s="3">
        <f t="shared" si="5"/>
        <v>3.6764705882352941E-3</v>
      </c>
      <c r="G12" s="2">
        <v>0.5</v>
      </c>
      <c r="H12" s="3">
        <f t="shared" si="6"/>
        <v>1.8214936247723131E-2</v>
      </c>
      <c r="I12" s="3">
        <f t="shared" si="7"/>
        <v>0.98178506375227692</v>
      </c>
      <c r="J12" s="5">
        <f t="shared" si="14"/>
        <v>91982.676309502785</v>
      </c>
      <c r="K12" s="5">
        <f t="shared" si="8"/>
        <v>1675.458584872546</v>
      </c>
      <c r="L12" s="5">
        <f t="shared" si="9"/>
        <v>455724.73508533259</v>
      </c>
      <c r="M12" s="5">
        <f t="shared" si="0"/>
        <v>3698458.1883876859</v>
      </c>
      <c r="N12" s="33">
        <f t="shared" si="10"/>
        <v>40.208203726788021</v>
      </c>
      <c r="O12" s="4"/>
      <c r="Q12" s="27" t="s">
        <v>50</v>
      </c>
      <c r="R12" s="29">
        <f t="shared" si="1"/>
        <v>91982.676309502785</v>
      </c>
      <c r="S12" s="29">
        <f t="shared" si="2"/>
        <v>455724.73508533259</v>
      </c>
      <c r="T12" s="35">
        <f t="shared" si="3"/>
        <v>40.208203726788021</v>
      </c>
      <c r="U12" s="42">
        <v>0.94127750867207383</v>
      </c>
      <c r="V12" s="43">
        <f t="shared" si="15"/>
        <v>5.8722491327926174E-2</v>
      </c>
      <c r="W12" s="29">
        <f t="shared" si="11"/>
        <v>428963.44328136271</v>
      </c>
      <c r="X12" s="29">
        <f t="shared" si="4"/>
        <v>3168899.0288616531</v>
      </c>
      <c r="Y12" s="35">
        <f t="shared" si="12"/>
        <v>34.451041826603955</v>
      </c>
      <c r="Z12" s="36">
        <f t="shared" si="13"/>
        <v>5.7571619001840659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1183</v>
      </c>
      <c r="E13" s="51">
        <v>5</v>
      </c>
      <c r="F13" s="3">
        <f t="shared" si="5"/>
        <v>4.22654268808115E-3</v>
      </c>
      <c r="G13" s="2">
        <v>0.5</v>
      </c>
      <c r="H13" s="3">
        <f t="shared" si="6"/>
        <v>2.091175240485153E-2</v>
      </c>
      <c r="I13" s="3">
        <f t="shared" si="7"/>
        <v>0.97908824759514845</v>
      </c>
      <c r="J13" s="5">
        <f t="shared" si="14"/>
        <v>90307.217724630245</v>
      </c>
      <c r="K13" s="5">
        <f t="shared" si="8"/>
        <v>1888.4821774284871</v>
      </c>
      <c r="L13" s="5">
        <f t="shared" si="9"/>
        <v>446814.88317957998</v>
      </c>
      <c r="M13" s="5">
        <f t="shared" si="0"/>
        <v>3242733.4533023532</v>
      </c>
      <c r="N13" s="33">
        <f t="shared" si="10"/>
        <v>35.907799343240484</v>
      </c>
      <c r="O13" s="4"/>
      <c r="Q13" s="27" t="s">
        <v>52</v>
      </c>
      <c r="R13" s="29">
        <f t="shared" si="1"/>
        <v>90307.217724630245</v>
      </c>
      <c r="S13" s="29">
        <f t="shared" si="2"/>
        <v>446814.88317957998</v>
      </c>
      <c r="T13" s="35">
        <f t="shared" si="3"/>
        <v>35.907799343240484</v>
      </c>
      <c r="U13" s="42">
        <v>0.95386474178345915</v>
      </c>
      <c r="V13" s="43">
        <f t="shared" si="15"/>
        <v>4.6135258216540853E-2</v>
      </c>
      <c r="W13" s="29">
        <f t="shared" si="11"/>
        <v>426200.9631690965</v>
      </c>
      <c r="X13" s="29">
        <f t="shared" si="4"/>
        <v>2739935.5855802903</v>
      </c>
      <c r="Y13" s="35">
        <f t="shared" si="12"/>
        <v>30.3401616683071</v>
      </c>
      <c r="Z13" s="36">
        <f t="shared" si="13"/>
        <v>5.5676376749333834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1054</v>
      </c>
      <c r="E14" s="51">
        <v>5</v>
      </c>
      <c r="F14" s="3">
        <f t="shared" si="5"/>
        <v>4.7438330170777986E-3</v>
      </c>
      <c r="G14" s="2">
        <v>0.5</v>
      </c>
      <c r="H14" s="3">
        <f t="shared" si="6"/>
        <v>2.3441162681669007E-2</v>
      </c>
      <c r="I14" s="3">
        <f t="shared" si="7"/>
        <v>0.97655883731833104</v>
      </c>
      <c r="J14" s="5">
        <f t="shared" si="14"/>
        <v>88418.735547201752</v>
      </c>
      <c r="K14" s="5">
        <f t="shared" si="8"/>
        <v>2072.6379640694267</v>
      </c>
      <c r="L14" s="5">
        <f t="shared" si="9"/>
        <v>436912.08282583521</v>
      </c>
      <c r="M14" s="5">
        <f t="shared" si="0"/>
        <v>2795918.5701227733</v>
      </c>
      <c r="N14" s="33">
        <f t="shared" si="10"/>
        <v>31.621336279234516</v>
      </c>
      <c r="O14" s="4"/>
      <c r="Q14" s="27" t="s">
        <v>54</v>
      </c>
      <c r="R14" s="29">
        <f t="shared" si="1"/>
        <v>88418.735547201752</v>
      </c>
      <c r="S14" s="29">
        <f t="shared" si="2"/>
        <v>436912.08282583521</v>
      </c>
      <c r="T14" s="35">
        <f t="shared" si="3"/>
        <v>31.621336279234516</v>
      </c>
      <c r="U14" s="42">
        <v>0.94210046609890041</v>
      </c>
      <c r="V14" s="43">
        <f t="shared" si="15"/>
        <v>5.7899533901099587E-2</v>
      </c>
      <c r="W14" s="29">
        <f t="shared" si="11"/>
        <v>411615.07687446073</v>
      </c>
      <c r="X14" s="29">
        <f t="shared" si="4"/>
        <v>2313734.6224111938</v>
      </c>
      <c r="Y14" s="35">
        <f t="shared" si="12"/>
        <v>26.167922534653552</v>
      </c>
      <c r="Z14" s="36">
        <f t="shared" si="13"/>
        <v>5.4534137445809634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869</v>
      </c>
      <c r="E15" s="51">
        <v>6</v>
      </c>
      <c r="F15" s="3">
        <f t="shared" si="5"/>
        <v>6.9044879171461446E-3</v>
      </c>
      <c r="G15" s="2">
        <v>0.5</v>
      </c>
      <c r="H15" s="3">
        <f t="shared" si="6"/>
        <v>3.3936651583710405E-2</v>
      </c>
      <c r="I15" s="3">
        <f t="shared" si="7"/>
        <v>0.9660633484162896</v>
      </c>
      <c r="J15" s="5">
        <f t="shared" si="14"/>
        <v>86346.09758313233</v>
      </c>
      <c r="K15" s="5">
        <f t="shared" si="8"/>
        <v>2930.2974292918211</v>
      </c>
      <c r="L15" s="5">
        <f t="shared" si="9"/>
        <v>424404.74434243212</v>
      </c>
      <c r="M15" s="5">
        <f t="shared" si="0"/>
        <v>2359006.487296938</v>
      </c>
      <c r="N15" s="33">
        <f t="shared" si="10"/>
        <v>27.320360193762465</v>
      </c>
      <c r="O15" s="4"/>
      <c r="Q15" s="27" t="s">
        <v>56</v>
      </c>
      <c r="R15" s="29">
        <f t="shared" si="1"/>
        <v>86346.09758313233</v>
      </c>
      <c r="S15" s="29">
        <f t="shared" si="2"/>
        <v>424404.74434243212</v>
      </c>
      <c r="T15" s="35">
        <f t="shared" si="3"/>
        <v>27.320360193762465</v>
      </c>
      <c r="U15" s="42">
        <v>0.91645683631107144</v>
      </c>
      <c r="V15" s="43">
        <f t="shared" si="15"/>
        <v>8.3543163688928557E-2</v>
      </c>
      <c r="W15" s="29">
        <f t="shared" si="11"/>
        <v>388948.62931547442</v>
      </c>
      <c r="X15" s="29">
        <f t="shared" si="4"/>
        <v>1902119.5455367332</v>
      </c>
      <c r="Y15" s="35">
        <f t="shared" si="12"/>
        <v>22.029015772315706</v>
      </c>
      <c r="Z15" s="36">
        <f t="shared" si="13"/>
        <v>5.2913444214467589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685</v>
      </c>
      <c r="E16" s="51">
        <v>11</v>
      </c>
      <c r="F16" s="3">
        <f t="shared" si="5"/>
        <v>1.6058394160583942E-2</v>
      </c>
      <c r="G16" s="2">
        <v>0.5</v>
      </c>
      <c r="H16" s="3">
        <f t="shared" si="6"/>
        <v>7.7192982456140355E-2</v>
      </c>
      <c r="I16" s="3">
        <f t="shared" si="7"/>
        <v>0.92280701754385963</v>
      </c>
      <c r="J16" s="5">
        <f t="shared" si="14"/>
        <v>83415.800153840508</v>
      </c>
      <c r="K16" s="5">
        <f t="shared" si="8"/>
        <v>6439.1143978403206</v>
      </c>
      <c r="L16" s="5">
        <f t="shared" si="9"/>
        <v>400981.21477460169</v>
      </c>
      <c r="M16" s="5">
        <f t="shared" si="0"/>
        <v>1934601.7429545061</v>
      </c>
      <c r="N16" s="33">
        <f t="shared" si="10"/>
        <v>23.192269802442649</v>
      </c>
      <c r="O16" s="4"/>
      <c r="Q16" s="27" t="s">
        <v>58</v>
      </c>
      <c r="R16" s="29">
        <f t="shared" si="1"/>
        <v>83415.800153840508</v>
      </c>
      <c r="S16" s="29">
        <f t="shared" si="2"/>
        <v>400981.21477460169</v>
      </c>
      <c r="T16" s="35">
        <f t="shared" si="3"/>
        <v>23.192269802442649</v>
      </c>
      <c r="U16" s="42">
        <v>0.8859396016463057</v>
      </c>
      <c r="V16" s="43">
        <f t="shared" si="15"/>
        <v>0.1140603983536943</v>
      </c>
      <c r="W16" s="29">
        <f t="shared" si="11"/>
        <v>355245.13768506236</v>
      </c>
      <c r="X16" s="29">
        <f t="shared" si="4"/>
        <v>1513170.9162212589</v>
      </c>
      <c r="Y16" s="35">
        <f t="shared" si="12"/>
        <v>18.140099518683233</v>
      </c>
      <c r="Z16" s="36">
        <f t="shared" si="13"/>
        <v>5.0521702837594162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533</v>
      </c>
      <c r="E17" s="51">
        <v>14</v>
      </c>
      <c r="F17" s="3">
        <f t="shared" si="5"/>
        <v>2.6266416510318951E-2</v>
      </c>
      <c r="G17" s="2">
        <v>0.5</v>
      </c>
      <c r="H17" s="3">
        <f t="shared" si="6"/>
        <v>0.12323943661971831</v>
      </c>
      <c r="I17" s="3">
        <f t="shared" si="7"/>
        <v>0.87676056338028174</v>
      </c>
      <c r="J17" s="5">
        <f t="shared" si="14"/>
        <v>76976.685756000181</v>
      </c>
      <c r="K17" s="5">
        <f t="shared" si="8"/>
        <v>9486.563385422558</v>
      </c>
      <c r="L17" s="5">
        <f t="shared" si="9"/>
        <v>361167.02031644445</v>
      </c>
      <c r="M17" s="5">
        <f t="shared" si="0"/>
        <v>1533620.5281799044</v>
      </c>
      <c r="N17" s="33">
        <f t="shared" si="10"/>
        <v>19.923182105308577</v>
      </c>
      <c r="O17" s="4"/>
      <c r="Q17" s="27" t="s">
        <v>60</v>
      </c>
      <c r="R17" s="29">
        <f t="shared" si="1"/>
        <v>76976.685756000181</v>
      </c>
      <c r="S17" s="29">
        <f t="shared" si="2"/>
        <v>361167.02031644445</v>
      </c>
      <c r="T17" s="35">
        <f t="shared" si="3"/>
        <v>19.923182105308577</v>
      </c>
      <c r="U17" s="42">
        <v>0.85631920960893304</v>
      </c>
      <c r="V17" s="43">
        <f t="shared" si="15"/>
        <v>0.14368079039106696</v>
      </c>
      <c r="W17" s="29">
        <f t="shared" si="11"/>
        <v>309274.25737419119</v>
      </c>
      <c r="X17" s="29">
        <f t="shared" si="4"/>
        <v>1157925.7785361966</v>
      </c>
      <c r="Y17" s="35">
        <f t="shared" si="12"/>
        <v>15.042551743609442</v>
      </c>
      <c r="Z17" s="36">
        <f t="shared" si="13"/>
        <v>4.8806303616991347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407</v>
      </c>
      <c r="E18" s="51">
        <v>11</v>
      </c>
      <c r="F18" s="3">
        <f t="shared" si="5"/>
        <v>2.7027027027027029E-2</v>
      </c>
      <c r="G18" s="2">
        <v>0.5</v>
      </c>
      <c r="H18" s="3">
        <f t="shared" si="6"/>
        <v>0.12658227848101267</v>
      </c>
      <c r="I18" s="3">
        <f t="shared" si="7"/>
        <v>0.87341772151898733</v>
      </c>
      <c r="J18" s="5">
        <f t="shared" si="14"/>
        <v>67490.122370577621</v>
      </c>
      <c r="K18" s="5">
        <f t="shared" si="8"/>
        <v>8543.0534646300785</v>
      </c>
      <c r="L18" s="5">
        <f t="shared" si="9"/>
        <v>316092.97819131293</v>
      </c>
      <c r="M18" s="5">
        <f t="shared" si="0"/>
        <v>1172453.5078634599</v>
      </c>
      <c r="N18" s="33">
        <f t="shared" si="10"/>
        <v>17.372223766697331</v>
      </c>
      <c r="O18" s="4"/>
      <c r="Q18" s="27" t="s">
        <v>62</v>
      </c>
      <c r="R18" s="29">
        <f t="shared" si="1"/>
        <v>67490.122370577621</v>
      </c>
      <c r="S18" s="29">
        <f t="shared" si="2"/>
        <v>316092.97819131293</v>
      </c>
      <c r="T18" s="35">
        <f t="shared" si="3"/>
        <v>17.372223766697331</v>
      </c>
      <c r="U18" s="42">
        <v>0.77613843304153718</v>
      </c>
      <c r="V18" s="43">
        <f t="shared" si="15"/>
        <v>0.22386156695846282</v>
      </c>
      <c r="W18" s="29">
        <f t="shared" si="11"/>
        <v>245331.90878883839</v>
      </c>
      <c r="X18" s="29">
        <f t="shared" si="4"/>
        <v>848651.52116200537</v>
      </c>
      <c r="Y18" s="35">
        <f t="shared" si="12"/>
        <v>12.574455214382242</v>
      </c>
      <c r="Z18" s="36">
        <f t="shared" si="13"/>
        <v>4.7977685523150893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207</v>
      </c>
      <c r="E19" s="51">
        <v>5</v>
      </c>
      <c r="F19" s="3">
        <f t="shared" si="5"/>
        <v>2.4154589371980676E-2</v>
      </c>
      <c r="G19" s="2">
        <v>0.5</v>
      </c>
      <c r="H19" s="3">
        <f t="shared" si="6"/>
        <v>0.11389521640091116</v>
      </c>
      <c r="I19" s="3">
        <f t="shared" si="7"/>
        <v>0.88610478359908884</v>
      </c>
      <c r="J19" s="5">
        <f t="shared" si="14"/>
        <v>58947.068905947541</v>
      </c>
      <c r="K19" s="5">
        <f t="shared" si="8"/>
        <v>6713.7891692423163</v>
      </c>
      <c r="L19" s="5">
        <f t="shared" si="9"/>
        <v>277950.8716066319</v>
      </c>
      <c r="M19" s="5">
        <f t="shared" si="0"/>
        <v>856360.52967214701</v>
      </c>
      <c r="N19" s="33">
        <f t="shared" si="10"/>
        <v>14.527618515494048</v>
      </c>
      <c r="O19" s="4"/>
      <c r="Q19" s="27" t="s">
        <v>64</v>
      </c>
      <c r="R19" s="29">
        <f t="shared" si="1"/>
        <v>58947.068905947541</v>
      </c>
      <c r="S19" s="29">
        <f t="shared" si="2"/>
        <v>277950.8716066319</v>
      </c>
      <c r="T19" s="35">
        <f t="shared" si="3"/>
        <v>14.527618515494048</v>
      </c>
      <c r="U19" s="42">
        <v>0.73716277889453141</v>
      </c>
      <c r="V19" s="43">
        <f t="shared" si="15"/>
        <v>0.26283722110546859</v>
      </c>
      <c r="W19" s="29">
        <f t="shared" si="11"/>
        <v>204895.03690970188</v>
      </c>
      <c r="X19" s="29">
        <f t="shared" si="4"/>
        <v>603319.61237316695</v>
      </c>
      <c r="Y19" s="35">
        <f t="shared" si="12"/>
        <v>10.234938285664178</v>
      </c>
      <c r="Z19" s="36">
        <f t="shared" si="13"/>
        <v>4.2926802298298696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144</v>
      </c>
      <c r="E20" s="51">
        <v>6</v>
      </c>
      <c r="F20" s="3">
        <f t="shared" si="5"/>
        <v>4.1666666666666664E-2</v>
      </c>
      <c r="G20" s="2">
        <v>0.5</v>
      </c>
      <c r="H20" s="3">
        <f t="shared" si="6"/>
        <v>0.18867924528301883</v>
      </c>
      <c r="I20" s="3">
        <f t="shared" si="7"/>
        <v>0.81132075471698117</v>
      </c>
      <c r="J20" s="5">
        <f t="shared" si="14"/>
        <v>52233.279736705226</v>
      </c>
      <c r="K20" s="5">
        <f t="shared" si="8"/>
        <v>9855.3357993783429</v>
      </c>
      <c r="L20" s="5">
        <f t="shared" si="9"/>
        <v>236528.05918508029</v>
      </c>
      <c r="M20" s="5">
        <f t="shared" si="0"/>
        <v>578409.6580655151</v>
      </c>
      <c r="N20" s="33">
        <f t="shared" si="10"/>
        <v>11.073584905660379</v>
      </c>
      <c r="O20" s="4"/>
      <c r="Q20" s="27" t="s">
        <v>66</v>
      </c>
      <c r="R20" s="29">
        <f t="shared" si="1"/>
        <v>52233.279736705226</v>
      </c>
      <c r="S20" s="29">
        <f t="shared" si="2"/>
        <v>236528.05918508029</v>
      </c>
      <c r="T20" s="35">
        <f t="shared" si="3"/>
        <v>11.073584905660379</v>
      </c>
      <c r="U20" s="42">
        <v>0.7271372759570951</v>
      </c>
      <c r="V20" s="43">
        <f t="shared" si="15"/>
        <v>0.2728627240429049</v>
      </c>
      <c r="W20" s="29">
        <f t="shared" si="11"/>
        <v>171988.36864325785</v>
      </c>
      <c r="X20" s="29">
        <f t="shared" si="4"/>
        <v>398424.57546346507</v>
      </c>
      <c r="Y20" s="35">
        <f t="shared" si="12"/>
        <v>7.6277916583416312</v>
      </c>
      <c r="Z20" s="36">
        <f t="shared" si="13"/>
        <v>3.4457932473187478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61</v>
      </c>
      <c r="E21" s="51">
        <v>10</v>
      </c>
      <c r="F21" s="3">
        <f t="shared" si="5"/>
        <v>0.16393442622950818</v>
      </c>
      <c r="G21" s="2">
        <v>0.5</v>
      </c>
      <c r="H21" s="3">
        <f t="shared" si="6"/>
        <v>0.58139534883720922</v>
      </c>
      <c r="I21" s="3">
        <f t="shared" si="7"/>
        <v>0.41860465116279078</v>
      </c>
      <c r="J21" s="5">
        <f t="shared" si="14"/>
        <v>42377.943937326883</v>
      </c>
      <c r="K21" s="5">
        <f t="shared" si="8"/>
        <v>24638.339498445857</v>
      </c>
      <c r="L21" s="5">
        <f t="shared" si="9"/>
        <v>150293.87094051979</v>
      </c>
      <c r="M21" s="5">
        <f>L21+M22</f>
        <v>341881.59888043487</v>
      </c>
      <c r="N21" s="33">
        <f t="shared" si="10"/>
        <v>8.0674418604651184</v>
      </c>
      <c r="O21" s="4"/>
      <c r="Q21" s="27" t="s">
        <v>68</v>
      </c>
      <c r="R21" s="29">
        <f t="shared" si="1"/>
        <v>42377.943937326883</v>
      </c>
      <c r="S21" s="29">
        <f t="shared" si="2"/>
        <v>150293.87094051979</v>
      </c>
      <c r="T21" s="35">
        <f t="shared" si="3"/>
        <v>8.0674418604651184</v>
      </c>
      <c r="U21" s="42">
        <v>0.68635947845240242</v>
      </c>
      <c r="V21" s="43">
        <f t="shared" si="15"/>
        <v>0.31364052154759758</v>
      </c>
      <c r="W21" s="29">
        <f t="shared" si="11"/>
        <v>103155.62287332784</v>
      </c>
      <c r="X21" s="29">
        <f>X22+W21</f>
        <v>226436.20682020721</v>
      </c>
      <c r="Y21" s="35">
        <f t="shared" si="12"/>
        <v>5.3432560851721762</v>
      </c>
      <c r="Z21" s="36">
        <f t="shared" si="13"/>
        <v>2.7241857752929421</v>
      </c>
    </row>
    <row r="22" spans="1:26" s="2" customFormat="1" x14ac:dyDescent="0.25">
      <c r="A22" s="12">
        <v>19</v>
      </c>
      <c r="B22" s="13" t="s">
        <v>69</v>
      </c>
      <c r="C22" s="12"/>
      <c r="D22">
        <v>54</v>
      </c>
      <c r="E22" s="51">
        <v>5</v>
      </c>
      <c r="F22" s="17">
        <f t="shared" si="5"/>
        <v>9.2592592592592587E-2</v>
      </c>
      <c r="G22" s="12"/>
      <c r="H22" s="17">
        <v>1</v>
      </c>
      <c r="I22" s="17">
        <f t="shared" si="7"/>
        <v>0</v>
      </c>
      <c r="J22" s="21">
        <f t="shared" si="14"/>
        <v>17739.604438881026</v>
      </c>
      <c r="K22" s="21">
        <f t="shared" si="8"/>
        <v>17739.604438881026</v>
      </c>
      <c r="L22" s="21">
        <f>K22/F22</f>
        <v>191587.72793991509</v>
      </c>
      <c r="M22" s="21">
        <f>L22</f>
        <v>191587.72793991509</v>
      </c>
      <c r="N22" s="34">
        <f t="shared" si="10"/>
        <v>10.8</v>
      </c>
      <c r="O22" s="4"/>
      <c r="Q22" s="30" t="s">
        <v>69</v>
      </c>
      <c r="R22" s="31">
        <f t="shared" si="1"/>
        <v>17739.604438881026</v>
      </c>
      <c r="S22" s="31">
        <f t="shared" si="2"/>
        <v>191587.72793991509</v>
      </c>
      <c r="T22" s="38">
        <f t="shared" si="3"/>
        <v>10.8</v>
      </c>
      <c r="U22" s="44">
        <v>0.64346806172022719</v>
      </c>
      <c r="V22" s="45">
        <f t="shared" si="15"/>
        <v>0.35653193827977281</v>
      </c>
      <c r="W22" s="31">
        <f t="shared" si="11"/>
        <v>123280.58394687937</v>
      </c>
      <c r="X22" s="31">
        <f>W22</f>
        <v>123280.58394687937</v>
      </c>
      <c r="Y22" s="38">
        <f t="shared" si="12"/>
        <v>6.9494550665784534</v>
      </c>
      <c r="Z22" s="37">
        <f t="shared" si="13"/>
        <v>3.8505449334215474</v>
      </c>
    </row>
    <row r="23" spans="1:26" s="2" customFormat="1" ht="13.2" x14ac:dyDescent="0.25">
      <c r="B23" s="2" t="s">
        <v>70</v>
      </c>
      <c r="D23" s="25">
        <f>SUM(D4:D22)</f>
        <v>12414</v>
      </c>
      <c r="E23" s="25">
        <f>SUM(E4:E22)</f>
        <v>96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124</v>
      </c>
      <c r="E29" s="51">
        <v>1</v>
      </c>
      <c r="F29" s="3">
        <f>E29/D29</f>
        <v>8.0645161290322578E-3</v>
      </c>
      <c r="G29" s="2">
        <v>0.3</v>
      </c>
      <c r="H29" s="18">
        <f>C29*F29/(1+(1-G29)*C29*F29)</f>
        <v>8.0192461908580592E-3</v>
      </c>
      <c r="I29" s="18">
        <f>1-H29</f>
        <v>0.99198075380914197</v>
      </c>
      <c r="J29" s="19">
        <v>100000</v>
      </c>
      <c r="K29" s="20">
        <f>J29*H29</f>
        <v>801.92461908580594</v>
      </c>
      <c r="L29" s="20">
        <f>C29*(J30+G29*K29)</f>
        <v>99438.652766639934</v>
      </c>
      <c r="M29" s="5">
        <f t="shared" ref="M29:M45" si="16">L29+M30</f>
        <v>7597144.8175503984</v>
      </c>
      <c r="N29" s="32">
        <f>M29/J29</f>
        <v>75.97144817550398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99438.652766639934</v>
      </c>
      <c r="T29" s="35">
        <f t="shared" ref="T29:T47" si="19">N29</f>
        <v>75.97144817550398</v>
      </c>
      <c r="U29" s="42">
        <v>0.95864674002964168</v>
      </c>
      <c r="V29" s="43">
        <f>1-U29</f>
        <v>4.1353259970358325E-2</v>
      </c>
      <c r="W29" s="29">
        <f>S29*U29</f>
        <v>95326.540307678879</v>
      </c>
      <c r="X29" s="29">
        <f t="shared" ref="X29:X45" si="20">X30+W29</f>
        <v>6752473.3078527488</v>
      </c>
      <c r="Y29" s="40">
        <f>X29/R29</f>
        <v>67.52473307852749</v>
      </c>
      <c r="Z29" s="36">
        <f>T29-Y29</f>
        <v>8.4467150969764901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543</v>
      </c>
      <c r="E30" s="51">
        <v>1</v>
      </c>
      <c r="F30" s="3">
        <f t="shared" ref="F30:F47" si="21">E30/D30</f>
        <v>1.841620626151013E-3</v>
      </c>
      <c r="G30" s="2">
        <v>0.4</v>
      </c>
      <c r="H30" s="3">
        <f t="shared" ref="H30:H46" si="22">C30*F30/(1+(1-G30)*C30*F30)</f>
        <v>7.3340667400073334E-3</v>
      </c>
      <c r="I30" s="3">
        <f t="shared" ref="I30:I47" si="23">1-H30</f>
        <v>0.99266593325999264</v>
      </c>
      <c r="J30" s="5">
        <f>I29*J29</f>
        <v>99198.07538091419</v>
      </c>
      <c r="K30" s="5">
        <f t="shared" ref="K30:K47" si="24">J30*H30</f>
        <v>727.52530532390301</v>
      </c>
      <c r="L30" s="5">
        <f t="shared" ref="L30:L46" si="25">C30*(J31+G30*K30)</f>
        <v>395046.24079087941</v>
      </c>
      <c r="M30" s="5">
        <f t="shared" si="16"/>
        <v>7497706.1647837581</v>
      </c>
      <c r="N30" s="33">
        <f t="shared" ref="N30:N47" si="26">M30/J30</f>
        <v>75.583181790504014</v>
      </c>
      <c r="O30" s="4"/>
      <c r="Q30" s="27" t="s">
        <v>36</v>
      </c>
      <c r="R30" s="29">
        <f t="shared" si="17"/>
        <v>99198.07538091419</v>
      </c>
      <c r="S30" s="29">
        <f t="shared" si="18"/>
        <v>395046.24079087941</v>
      </c>
      <c r="T30" s="35">
        <f t="shared" si="19"/>
        <v>75.583181790504014</v>
      </c>
      <c r="U30" s="42">
        <v>0.95864674002964168</v>
      </c>
      <c r="V30" s="43">
        <f>1-U30</f>
        <v>4.1353259970358325E-2</v>
      </c>
      <c r="W30" s="29">
        <f t="shared" ref="W30:W47" si="27">S30*U30</f>
        <v>378709.79089514143</v>
      </c>
      <c r="X30" s="29">
        <f t="shared" si="20"/>
        <v>6657146.7675450696</v>
      </c>
      <c r="Y30" s="35">
        <f t="shared" ref="Y30:Y47" si="28">X30/R30</f>
        <v>67.109636371291046</v>
      </c>
      <c r="Z30" s="36">
        <f t="shared" ref="Z30:Z47" si="29">T30-Y30</f>
        <v>8.473545419212968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747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98470.55007559029</v>
      </c>
      <c r="K31" s="5">
        <f t="shared" si="24"/>
        <v>0</v>
      </c>
      <c r="L31" s="5">
        <f t="shared" si="25"/>
        <v>492352.75037795142</v>
      </c>
      <c r="M31" s="5">
        <f t="shared" si="16"/>
        <v>7102659.9239928788</v>
      </c>
      <c r="N31" s="33">
        <f t="shared" si="26"/>
        <v>72.129788231512535</v>
      </c>
      <c r="O31" s="4"/>
      <c r="Q31" s="27" t="s">
        <v>38</v>
      </c>
      <c r="R31" s="29">
        <f t="shared" si="17"/>
        <v>98470.55007559029</v>
      </c>
      <c r="S31" s="29">
        <f t="shared" si="18"/>
        <v>492352.75037795142</v>
      </c>
      <c r="T31" s="35">
        <f t="shared" si="19"/>
        <v>72.129788231512535</v>
      </c>
      <c r="U31" s="42">
        <v>0.95864674002964168</v>
      </c>
      <c r="V31" s="43">
        <f>1-U31</f>
        <v>4.1353259970358325E-2</v>
      </c>
      <c r="W31" s="29">
        <f t="shared" si="27"/>
        <v>471992.35909445107</v>
      </c>
      <c r="X31" s="29">
        <f t="shared" si="20"/>
        <v>6278436.9766499279</v>
      </c>
      <c r="Y31" s="35">
        <f t="shared" si="28"/>
        <v>63.759540002877266</v>
      </c>
      <c r="Z31" s="36">
        <f t="shared" si="29"/>
        <v>8.3702482286352691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775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98470.55007559029</v>
      </c>
      <c r="K32" s="5">
        <f t="shared" si="24"/>
        <v>0</v>
      </c>
      <c r="L32" s="5">
        <f t="shared" si="25"/>
        <v>492352.75037795142</v>
      </c>
      <c r="M32" s="5">
        <f t="shared" si="16"/>
        <v>6610307.1736149276</v>
      </c>
      <c r="N32" s="33">
        <f t="shared" si="26"/>
        <v>67.129788231512549</v>
      </c>
      <c r="O32" s="4"/>
      <c r="Q32" s="27" t="s">
        <v>40</v>
      </c>
      <c r="R32" s="29">
        <f t="shared" si="17"/>
        <v>98470.55007559029</v>
      </c>
      <c r="S32" s="29">
        <f t="shared" si="18"/>
        <v>492352.75037795142</v>
      </c>
      <c r="T32" s="35">
        <f t="shared" si="19"/>
        <v>67.129788231512549</v>
      </c>
      <c r="U32" s="42">
        <v>0.95864674002964168</v>
      </c>
      <c r="V32" s="43">
        <f>1-U32</f>
        <v>4.1353259970358325E-2</v>
      </c>
      <c r="W32" s="29">
        <f t="shared" si="27"/>
        <v>471992.35909445107</v>
      </c>
      <c r="X32" s="29">
        <f t="shared" si="20"/>
        <v>5806444.6175554767</v>
      </c>
      <c r="Y32" s="35">
        <f t="shared" si="28"/>
        <v>58.966306302729052</v>
      </c>
      <c r="Z32" s="36">
        <f t="shared" si="29"/>
        <v>8.1634819287834972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953</v>
      </c>
      <c r="E33" s="51">
        <v>1</v>
      </c>
      <c r="F33" s="3">
        <f t="shared" si="21"/>
        <v>1.0493179433368311E-3</v>
      </c>
      <c r="G33" s="2">
        <v>0.5</v>
      </c>
      <c r="H33" s="3">
        <f t="shared" si="22"/>
        <v>5.2328623757195193E-3</v>
      </c>
      <c r="I33" s="3">
        <f t="shared" si="23"/>
        <v>0.99476713762428048</v>
      </c>
      <c r="J33" s="5">
        <f t="shared" si="30"/>
        <v>98470.55007559029</v>
      </c>
      <c r="K33" s="5">
        <f t="shared" si="24"/>
        <v>515.28283660696127</v>
      </c>
      <c r="L33" s="5">
        <f t="shared" si="25"/>
        <v>491064.54328643403</v>
      </c>
      <c r="M33" s="5">
        <f t="shared" si="16"/>
        <v>6117954.4232369764</v>
      </c>
      <c r="N33" s="33">
        <f t="shared" si="26"/>
        <v>62.129788231512542</v>
      </c>
      <c r="O33" s="4"/>
      <c r="Q33" s="27" t="s">
        <v>42</v>
      </c>
      <c r="R33" s="29">
        <f t="shared" si="17"/>
        <v>98470.55007559029</v>
      </c>
      <c r="S33" s="29">
        <f t="shared" si="18"/>
        <v>491064.54328643403</v>
      </c>
      <c r="T33" s="35">
        <f t="shared" si="19"/>
        <v>62.129788231512542</v>
      </c>
      <c r="U33" s="42">
        <v>0.95864674002964168</v>
      </c>
      <c r="V33" s="43">
        <f>1-U33</f>
        <v>4.1353259970358325E-2</v>
      </c>
      <c r="W33" s="29">
        <f t="shared" si="27"/>
        <v>470757.42356568482</v>
      </c>
      <c r="X33" s="29">
        <f t="shared" si="20"/>
        <v>5334452.2584610255</v>
      </c>
      <c r="Y33" s="35">
        <f t="shared" si="28"/>
        <v>54.173072602580845</v>
      </c>
      <c r="Z33" s="36">
        <f t="shared" si="29"/>
        <v>7.9567156289316969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929</v>
      </c>
      <c r="E34" s="51">
        <v>1</v>
      </c>
      <c r="F34" s="3">
        <f t="shared" si="21"/>
        <v>1.076426264800861E-3</v>
      </c>
      <c r="G34" s="2">
        <v>0.5</v>
      </c>
      <c r="H34" s="3">
        <f t="shared" si="22"/>
        <v>5.3676865271068174E-3</v>
      </c>
      <c r="I34" s="3">
        <f t="shared" si="23"/>
        <v>0.99463231347289316</v>
      </c>
      <c r="J34" s="5">
        <f t="shared" si="30"/>
        <v>97955.267238983331</v>
      </c>
      <c r="K34" s="5">
        <f t="shared" si="24"/>
        <v>525.79316821783868</v>
      </c>
      <c r="L34" s="5">
        <f t="shared" si="25"/>
        <v>488461.85327437206</v>
      </c>
      <c r="M34" s="5">
        <f t="shared" si="16"/>
        <v>5626889.879950542</v>
      </c>
      <c r="N34" s="33">
        <f t="shared" si="26"/>
        <v>57.443464129626754</v>
      </c>
      <c r="O34" s="4"/>
      <c r="Q34" s="27" t="s">
        <v>44</v>
      </c>
      <c r="R34" s="29">
        <f t="shared" si="17"/>
        <v>97955.267238983331</v>
      </c>
      <c r="S34" s="29">
        <f t="shared" si="18"/>
        <v>488461.85327437206</v>
      </c>
      <c r="T34" s="35">
        <f t="shared" si="19"/>
        <v>57.443464129626754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473407.5650816058</v>
      </c>
      <c r="X34" s="29">
        <f t="shared" si="20"/>
        <v>4863694.8348953407</v>
      </c>
      <c r="Y34" s="35">
        <f t="shared" si="28"/>
        <v>49.652203214649923</v>
      </c>
      <c r="Z34" s="36">
        <f t="shared" si="29"/>
        <v>7.7912609149768315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914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97429.474070765486</v>
      </c>
      <c r="K35" s="5">
        <f t="shared" si="24"/>
        <v>0</v>
      </c>
      <c r="L35" s="5">
        <f t="shared" si="25"/>
        <v>487147.37035382743</v>
      </c>
      <c r="M35" s="5">
        <f t="shared" si="16"/>
        <v>5138428.0266761696</v>
      </c>
      <c r="N35" s="33">
        <f t="shared" si="26"/>
        <v>52.739974999187616</v>
      </c>
      <c r="O35" s="4"/>
      <c r="Q35" s="27" t="s">
        <v>46</v>
      </c>
      <c r="R35" s="29">
        <f t="shared" si="17"/>
        <v>97429.474070765486</v>
      </c>
      <c r="S35" s="29">
        <f t="shared" si="18"/>
        <v>487147.37035382743</v>
      </c>
      <c r="T35" s="35">
        <f t="shared" si="19"/>
        <v>52.739974999187616</v>
      </c>
      <c r="U35" s="42">
        <v>0.96192878092594225</v>
      </c>
      <c r="V35" s="43">
        <f t="shared" si="31"/>
        <v>3.8071219074057749E-2</v>
      </c>
      <c r="W35" s="29">
        <f t="shared" si="27"/>
        <v>468601.07609573571</v>
      </c>
      <c r="X35" s="29">
        <f t="shared" si="20"/>
        <v>4390287.269813735</v>
      </c>
      <c r="Y35" s="35">
        <f t="shared" si="28"/>
        <v>45.061182067194146</v>
      </c>
      <c r="Z35" s="36">
        <f t="shared" si="29"/>
        <v>7.6787929319934705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915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97429.474070765486</v>
      </c>
      <c r="K36" s="5">
        <f t="shared" si="24"/>
        <v>0</v>
      </c>
      <c r="L36" s="5">
        <f t="shared" si="25"/>
        <v>487147.37035382743</v>
      </c>
      <c r="M36" s="5">
        <f t="shared" si="16"/>
        <v>4651280.6563223423</v>
      </c>
      <c r="N36" s="33">
        <f t="shared" si="26"/>
        <v>47.739974999187616</v>
      </c>
      <c r="O36" s="4"/>
      <c r="Q36" s="27" t="s">
        <v>48</v>
      </c>
      <c r="R36" s="29">
        <f t="shared" si="17"/>
        <v>97429.474070765486</v>
      </c>
      <c r="S36" s="29">
        <f t="shared" si="18"/>
        <v>487147.37035382743</v>
      </c>
      <c r="T36" s="35">
        <f t="shared" si="19"/>
        <v>47.739974999187616</v>
      </c>
      <c r="U36" s="42">
        <v>0.95558309086652893</v>
      </c>
      <c r="V36" s="43">
        <f t="shared" si="31"/>
        <v>4.4416909133471072E-2</v>
      </c>
      <c r="W36" s="29">
        <f t="shared" si="27"/>
        <v>465509.78987021209</v>
      </c>
      <c r="X36" s="29">
        <f t="shared" si="20"/>
        <v>3921686.1937179994</v>
      </c>
      <c r="Y36" s="35">
        <f t="shared" si="28"/>
        <v>40.251538162564437</v>
      </c>
      <c r="Z36" s="36">
        <f t="shared" si="29"/>
        <v>7.4884368366231797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1078</v>
      </c>
      <c r="E37" s="51">
        <v>5</v>
      </c>
      <c r="F37" s="3">
        <f t="shared" si="21"/>
        <v>4.6382189239332098E-3</v>
      </c>
      <c r="G37" s="2">
        <v>0.5</v>
      </c>
      <c r="H37" s="3">
        <f t="shared" si="22"/>
        <v>2.2925263640531868E-2</v>
      </c>
      <c r="I37" s="3">
        <f t="shared" si="23"/>
        <v>0.97707473635946818</v>
      </c>
      <c r="J37" s="5">
        <f t="shared" si="30"/>
        <v>97429.474070765486</v>
      </c>
      <c r="K37" s="5">
        <f t="shared" si="24"/>
        <v>2233.5963794306626</v>
      </c>
      <c r="L37" s="5">
        <f t="shared" si="25"/>
        <v>481563.37940525083</v>
      </c>
      <c r="M37" s="5">
        <f t="shared" si="16"/>
        <v>4164133.2859685146</v>
      </c>
      <c r="N37" s="33">
        <f t="shared" si="26"/>
        <v>42.739974999187616</v>
      </c>
      <c r="O37" s="4"/>
      <c r="Q37" s="27" t="s">
        <v>50</v>
      </c>
      <c r="R37" s="29">
        <f t="shared" si="17"/>
        <v>97429.474070765486</v>
      </c>
      <c r="S37" s="29">
        <f t="shared" si="18"/>
        <v>481563.37940525083</v>
      </c>
      <c r="T37" s="35">
        <f t="shared" si="19"/>
        <v>42.739974999187616</v>
      </c>
      <c r="U37" s="42">
        <v>0.95343645724036619</v>
      </c>
      <c r="V37" s="43">
        <f t="shared" si="31"/>
        <v>4.6563542759633814E-2</v>
      </c>
      <c r="W37" s="29">
        <f t="shared" si="27"/>
        <v>459140.08239684068</v>
      </c>
      <c r="X37" s="29">
        <f t="shared" si="20"/>
        <v>3456176.4038477871</v>
      </c>
      <c r="Y37" s="35">
        <f t="shared" si="28"/>
        <v>35.473622708231794</v>
      </c>
      <c r="Z37" s="36">
        <f t="shared" si="29"/>
        <v>7.2663522909558225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1119</v>
      </c>
      <c r="E38" s="51">
        <v>4</v>
      </c>
      <c r="F38" s="3">
        <f t="shared" si="21"/>
        <v>3.5746201966041107E-3</v>
      </c>
      <c r="G38" s="2">
        <v>0.5</v>
      </c>
      <c r="H38" s="3">
        <f t="shared" si="22"/>
        <v>1.771479185119575E-2</v>
      </c>
      <c r="I38" s="3">
        <f t="shared" si="23"/>
        <v>0.98228520814880427</v>
      </c>
      <c r="J38" s="5">
        <f t="shared" si="30"/>
        <v>95195.877691334827</v>
      </c>
      <c r="K38" s="5">
        <f t="shared" si="24"/>
        <v>1686.3751583938854</v>
      </c>
      <c r="L38" s="5">
        <f t="shared" si="25"/>
        <v>471763.45056068938</v>
      </c>
      <c r="M38" s="5">
        <f t="shared" si="16"/>
        <v>3682569.9065632639</v>
      </c>
      <c r="N38" s="33">
        <f t="shared" si="26"/>
        <v>38.684132085043728</v>
      </c>
      <c r="O38" s="4"/>
      <c r="Q38" s="27" t="s">
        <v>52</v>
      </c>
      <c r="R38" s="29">
        <f t="shared" si="17"/>
        <v>95195.877691334827</v>
      </c>
      <c r="S38" s="29">
        <f t="shared" si="18"/>
        <v>471763.45056068938</v>
      </c>
      <c r="T38" s="35">
        <f t="shared" si="19"/>
        <v>38.684132085043728</v>
      </c>
      <c r="U38" s="42">
        <v>0.93748024841036759</v>
      </c>
      <c r="V38" s="43">
        <f t="shared" si="31"/>
        <v>6.2519751589632411E-2</v>
      </c>
      <c r="W38" s="29">
        <f t="shared" si="27"/>
        <v>442268.91682256723</v>
      </c>
      <c r="X38" s="29">
        <f t="shared" si="20"/>
        <v>2997036.3214509464</v>
      </c>
      <c r="Y38" s="35">
        <f t="shared" si="28"/>
        <v>31.482837220836409</v>
      </c>
      <c r="Z38" s="36">
        <f t="shared" si="29"/>
        <v>7.2012948642073198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1106</v>
      </c>
      <c r="E39" s="51">
        <v>3</v>
      </c>
      <c r="F39" s="3">
        <f t="shared" si="21"/>
        <v>2.7124773960216998E-3</v>
      </c>
      <c r="G39" s="2">
        <v>0.5</v>
      </c>
      <c r="H39" s="3">
        <f t="shared" si="22"/>
        <v>1.3471037269869778E-2</v>
      </c>
      <c r="I39" s="3">
        <f t="shared" si="23"/>
        <v>0.98652896273013024</v>
      </c>
      <c r="J39" s="5">
        <f t="shared" si="30"/>
        <v>93509.50253294094</v>
      </c>
      <c r="K39" s="5">
        <f t="shared" si="24"/>
        <v>1259.6699937082299</v>
      </c>
      <c r="L39" s="5">
        <f t="shared" si="25"/>
        <v>464398.33768043411</v>
      </c>
      <c r="M39" s="5">
        <f t="shared" si="16"/>
        <v>3210806.4560025744</v>
      </c>
      <c r="N39" s="33">
        <f t="shared" si="26"/>
        <v>34.336686315612596</v>
      </c>
      <c r="O39" s="4"/>
      <c r="Q39" s="27" t="s">
        <v>54</v>
      </c>
      <c r="R39" s="29">
        <f t="shared" si="17"/>
        <v>93509.50253294094</v>
      </c>
      <c r="S39" s="29">
        <f t="shared" si="18"/>
        <v>464398.33768043411</v>
      </c>
      <c r="T39" s="35">
        <f t="shared" si="19"/>
        <v>34.336686315612596</v>
      </c>
      <c r="U39" s="42">
        <v>0.91788799906018037</v>
      </c>
      <c r="V39" s="43">
        <f t="shared" si="31"/>
        <v>8.2112000939819629E-2</v>
      </c>
      <c r="W39" s="29">
        <f t="shared" si="27"/>
        <v>426265.66094036761</v>
      </c>
      <c r="X39" s="29">
        <f t="shared" si="20"/>
        <v>2554767.4046283793</v>
      </c>
      <c r="Y39" s="35">
        <f t="shared" si="28"/>
        <v>27.320938893118395</v>
      </c>
      <c r="Z39" s="36">
        <f t="shared" si="29"/>
        <v>7.0157474224942007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869</v>
      </c>
      <c r="E40" s="51">
        <v>5</v>
      </c>
      <c r="F40" s="3">
        <f t="shared" si="21"/>
        <v>5.7537399309551211E-3</v>
      </c>
      <c r="G40" s="2">
        <v>0.5</v>
      </c>
      <c r="H40" s="3">
        <f t="shared" si="22"/>
        <v>2.8360748723766305E-2</v>
      </c>
      <c r="I40" s="3">
        <f t="shared" si="23"/>
        <v>0.97163925127623374</v>
      </c>
      <c r="J40" s="5">
        <f t="shared" si="30"/>
        <v>92249.83253923271</v>
      </c>
      <c r="K40" s="5">
        <f t="shared" si="24"/>
        <v>2616.2743204546996</v>
      </c>
      <c r="L40" s="5">
        <f t="shared" si="25"/>
        <v>454708.47689502675</v>
      </c>
      <c r="M40" s="5">
        <f t="shared" si="16"/>
        <v>2746408.1183221405</v>
      </c>
      <c r="N40" s="33">
        <f t="shared" si="26"/>
        <v>29.771415760067935</v>
      </c>
      <c r="O40" s="4"/>
      <c r="Q40" s="27" t="s">
        <v>56</v>
      </c>
      <c r="R40" s="29">
        <f t="shared" si="17"/>
        <v>92249.83253923271</v>
      </c>
      <c r="S40" s="29">
        <f t="shared" si="18"/>
        <v>454708.47689502675</v>
      </c>
      <c r="T40" s="35">
        <f t="shared" si="19"/>
        <v>29.771415760067935</v>
      </c>
      <c r="U40" s="42">
        <v>0.89571782863194893</v>
      </c>
      <c r="V40" s="43">
        <f t="shared" si="31"/>
        <v>0.10428217136805107</v>
      </c>
      <c r="W40" s="29">
        <f t="shared" si="27"/>
        <v>407290.48958495411</v>
      </c>
      <c r="X40" s="29">
        <f t="shared" si="20"/>
        <v>2128501.7436880115</v>
      </c>
      <c r="Y40" s="35">
        <f t="shared" si="28"/>
        <v>23.07323151814705</v>
      </c>
      <c r="Z40" s="36">
        <f t="shared" si="29"/>
        <v>6.6981842419208846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696</v>
      </c>
      <c r="E41" s="51">
        <v>4</v>
      </c>
      <c r="F41" s="3">
        <f t="shared" si="21"/>
        <v>5.7471264367816091E-3</v>
      </c>
      <c r="G41" s="2">
        <v>0.5</v>
      </c>
      <c r="H41" s="3">
        <f t="shared" si="22"/>
        <v>2.8328611898016998E-2</v>
      </c>
      <c r="I41" s="3">
        <f t="shared" si="23"/>
        <v>0.97167138810198295</v>
      </c>
      <c r="J41" s="5">
        <f t="shared" si="30"/>
        <v>89633.558218778009</v>
      </c>
      <c r="K41" s="5">
        <f t="shared" si="24"/>
        <v>2539.1942838180739</v>
      </c>
      <c r="L41" s="5">
        <f t="shared" si="25"/>
        <v>441819.80538434477</v>
      </c>
      <c r="M41" s="5">
        <f t="shared" si="16"/>
        <v>2291699.6414271137</v>
      </c>
      <c r="N41" s="33">
        <f t="shared" si="26"/>
        <v>25.56742906304715</v>
      </c>
      <c r="O41" s="4"/>
      <c r="Q41" s="27" t="s">
        <v>58</v>
      </c>
      <c r="R41" s="29">
        <f t="shared" si="17"/>
        <v>89633.558218778009</v>
      </c>
      <c r="S41" s="29">
        <f t="shared" si="18"/>
        <v>441819.80538434477</v>
      </c>
      <c r="T41" s="35">
        <f t="shared" si="19"/>
        <v>25.56742906304715</v>
      </c>
      <c r="U41" s="42">
        <v>0.86473435856680392</v>
      </c>
      <c r="V41" s="43">
        <f t="shared" si="31"/>
        <v>0.13526564143319608</v>
      </c>
      <c r="W41" s="29">
        <f t="shared" si="27"/>
        <v>382056.76601114153</v>
      </c>
      <c r="X41" s="29">
        <f t="shared" si="20"/>
        <v>1721211.2541030576</v>
      </c>
      <c r="Y41" s="35">
        <f t="shared" si="28"/>
        <v>19.202754953696214</v>
      </c>
      <c r="Z41" s="36">
        <f t="shared" si="29"/>
        <v>6.3646741093509362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566</v>
      </c>
      <c r="E42" s="51">
        <v>11</v>
      </c>
      <c r="F42" s="3">
        <f t="shared" si="21"/>
        <v>1.9434628975265017E-2</v>
      </c>
      <c r="G42" s="2">
        <v>0.5</v>
      </c>
      <c r="H42" s="3">
        <f t="shared" si="22"/>
        <v>9.267059814658804E-2</v>
      </c>
      <c r="I42" s="3">
        <f t="shared" si="23"/>
        <v>0.90732940185341193</v>
      </c>
      <c r="J42" s="5">
        <f t="shared" si="30"/>
        <v>87094.363934959925</v>
      </c>
      <c r="K42" s="5">
        <f t="shared" si="24"/>
        <v>8071.0868010493614</v>
      </c>
      <c r="L42" s="5">
        <f t="shared" si="25"/>
        <v>415294.1026721762</v>
      </c>
      <c r="M42" s="5">
        <f t="shared" si="16"/>
        <v>1849879.836042769</v>
      </c>
      <c r="N42" s="33">
        <f t="shared" si="26"/>
        <v>21.239948860803633</v>
      </c>
      <c r="O42" s="4"/>
      <c r="Q42" s="27" t="s">
        <v>60</v>
      </c>
      <c r="R42" s="29">
        <f t="shared" si="17"/>
        <v>87094.363934959925</v>
      </c>
      <c r="S42" s="29">
        <f t="shared" si="18"/>
        <v>415294.1026721762</v>
      </c>
      <c r="T42" s="35">
        <f t="shared" si="19"/>
        <v>21.239948860803633</v>
      </c>
      <c r="U42" s="42">
        <v>0.81758889711164551</v>
      </c>
      <c r="V42" s="43">
        <f t="shared" si="31"/>
        <v>0.18241110288835449</v>
      </c>
      <c r="W42" s="29">
        <f t="shared" si="27"/>
        <v>339539.84738071501</v>
      </c>
      <c r="X42" s="29">
        <f t="shared" si="20"/>
        <v>1339154.4880919161</v>
      </c>
      <c r="Y42" s="35">
        <f t="shared" si="28"/>
        <v>15.375902958450514</v>
      </c>
      <c r="Z42" s="36">
        <f t="shared" si="29"/>
        <v>5.8640459023531193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451</v>
      </c>
      <c r="E43" s="51">
        <v>11</v>
      </c>
      <c r="F43" s="3">
        <f t="shared" si="21"/>
        <v>2.4390243902439025E-2</v>
      </c>
      <c r="G43" s="2">
        <v>0.5</v>
      </c>
      <c r="H43" s="3">
        <f t="shared" si="22"/>
        <v>0.11494252873563218</v>
      </c>
      <c r="I43" s="3">
        <f t="shared" si="23"/>
        <v>0.88505747126436785</v>
      </c>
      <c r="J43" s="5">
        <f t="shared" si="30"/>
        <v>79023.277133910567</v>
      </c>
      <c r="K43" s="5">
        <f t="shared" si="24"/>
        <v>9083.1353027483401</v>
      </c>
      <c r="L43" s="5">
        <f t="shared" si="25"/>
        <v>372408.54741268198</v>
      </c>
      <c r="M43" s="5">
        <f t="shared" si="16"/>
        <v>1434585.7333705928</v>
      </c>
      <c r="N43" s="33">
        <f t="shared" si="26"/>
        <v>18.153964064785434</v>
      </c>
      <c r="O43" s="4"/>
      <c r="Q43" s="27" t="s">
        <v>62</v>
      </c>
      <c r="R43" s="29">
        <f t="shared" si="17"/>
        <v>79023.277133910567</v>
      </c>
      <c r="S43" s="29">
        <f t="shared" si="18"/>
        <v>372408.54741268198</v>
      </c>
      <c r="T43" s="35">
        <f t="shared" si="19"/>
        <v>18.153964064785434</v>
      </c>
      <c r="U43" s="42">
        <v>0.77888026534586052</v>
      </c>
      <c r="V43" s="43">
        <f t="shared" si="31"/>
        <v>0.22111973465413948</v>
      </c>
      <c r="W43" s="29">
        <f t="shared" si="27"/>
        <v>290061.66822585621</v>
      </c>
      <c r="X43" s="29">
        <f t="shared" si="20"/>
        <v>999614.64071120112</v>
      </c>
      <c r="Y43" s="35">
        <f t="shared" si="28"/>
        <v>12.649622705690666</v>
      </c>
      <c r="Z43" s="36">
        <f t="shared" si="29"/>
        <v>5.5043413590947683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265</v>
      </c>
      <c r="E44" s="51">
        <v>8</v>
      </c>
      <c r="F44" s="3">
        <f t="shared" si="21"/>
        <v>3.0188679245283019E-2</v>
      </c>
      <c r="G44" s="2">
        <v>0.5</v>
      </c>
      <c r="H44" s="3">
        <f t="shared" si="22"/>
        <v>0.14035087719298245</v>
      </c>
      <c r="I44" s="3">
        <f t="shared" si="23"/>
        <v>0.85964912280701755</v>
      </c>
      <c r="J44" s="5">
        <f t="shared" si="30"/>
        <v>69940.141831162226</v>
      </c>
      <c r="K44" s="5">
        <f t="shared" si="24"/>
        <v>9816.1602570052237</v>
      </c>
      <c r="L44" s="5">
        <f t="shared" si="25"/>
        <v>325160.30851329805</v>
      </c>
      <c r="M44" s="5">
        <f t="shared" si="16"/>
        <v>1062177.1859579107</v>
      </c>
      <c r="N44" s="33">
        <f t="shared" si="26"/>
        <v>15.186946410861461</v>
      </c>
      <c r="O44" s="4"/>
      <c r="Q44" s="27" t="s">
        <v>64</v>
      </c>
      <c r="R44" s="29">
        <f t="shared" si="17"/>
        <v>69940.141831162226</v>
      </c>
      <c r="S44" s="29">
        <f t="shared" si="18"/>
        <v>325160.30851329805</v>
      </c>
      <c r="T44" s="35">
        <f t="shared" si="19"/>
        <v>15.186946410861461</v>
      </c>
      <c r="U44" s="42">
        <v>0.71980976748499381</v>
      </c>
      <c r="V44" s="43">
        <f t="shared" si="31"/>
        <v>0.28019023251500619</v>
      </c>
      <c r="W44" s="29">
        <f t="shared" si="27"/>
        <v>234053.56606630591</v>
      </c>
      <c r="X44" s="29">
        <f t="shared" si="20"/>
        <v>709552.97248534486</v>
      </c>
      <c r="Y44" s="35">
        <f t="shared" si="28"/>
        <v>10.145146319523183</v>
      </c>
      <c r="Z44" s="36">
        <f t="shared" si="29"/>
        <v>5.0418000913382777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175</v>
      </c>
      <c r="E45" s="51">
        <v>14</v>
      </c>
      <c r="F45" s="3">
        <f t="shared" si="21"/>
        <v>0.08</v>
      </c>
      <c r="G45" s="2">
        <v>0.5</v>
      </c>
      <c r="H45" s="3">
        <f t="shared" si="22"/>
        <v>0.33333333333333337</v>
      </c>
      <c r="I45" s="3">
        <f t="shared" si="23"/>
        <v>0.66666666666666663</v>
      </c>
      <c r="J45" s="5">
        <f t="shared" si="30"/>
        <v>60123.981574156998</v>
      </c>
      <c r="K45" s="5">
        <f t="shared" si="24"/>
        <v>20041.32719138567</v>
      </c>
      <c r="L45" s="5">
        <f t="shared" si="25"/>
        <v>250516.58989232086</v>
      </c>
      <c r="M45" s="5">
        <f t="shared" si="16"/>
        <v>737016.87744461268</v>
      </c>
      <c r="N45" s="33">
        <f t="shared" si="26"/>
        <v>12.258284600389864</v>
      </c>
      <c r="O45" s="4"/>
      <c r="Q45" s="27" t="s">
        <v>66</v>
      </c>
      <c r="R45" s="29">
        <f t="shared" si="17"/>
        <v>60123.981574156998</v>
      </c>
      <c r="S45" s="29">
        <f t="shared" si="18"/>
        <v>250516.58989232086</v>
      </c>
      <c r="T45" s="35">
        <f t="shared" si="19"/>
        <v>12.258284600389864</v>
      </c>
      <c r="U45" s="42">
        <v>0.68480776711742686</v>
      </c>
      <c r="V45" s="43">
        <f t="shared" si="31"/>
        <v>0.31519223288257314</v>
      </c>
      <c r="W45" s="29">
        <f t="shared" si="27"/>
        <v>171555.7065500324</v>
      </c>
      <c r="X45" s="29">
        <f t="shared" si="20"/>
        <v>475499.40641903901</v>
      </c>
      <c r="Y45" s="35">
        <f t="shared" si="28"/>
        <v>7.9086479965162884</v>
      </c>
      <c r="Z45" s="36">
        <f t="shared" si="29"/>
        <v>4.3496366038735754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89</v>
      </c>
      <c r="E46" s="51">
        <v>10</v>
      </c>
      <c r="F46" s="3">
        <f t="shared" si="21"/>
        <v>0.11235955056179775</v>
      </c>
      <c r="G46" s="2">
        <v>0.5</v>
      </c>
      <c r="H46" s="3">
        <f t="shared" si="22"/>
        <v>0.43859649122807021</v>
      </c>
      <c r="I46" s="3">
        <f t="shared" si="23"/>
        <v>0.56140350877192979</v>
      </c>
      <c r="J46" s="5">
        <f t="shared" si="30"/>
        <v>40082.654382771332</v>
      </c>
      <c r="K46" s="5">
        <f t="shared" si="24"/>
        <v>17580.111571390935</v>
      </c>
      <c r="L46" s="5">
        <f t="shared" si="25"/>
        <v>156462.9929853793</v>
      </c>
      <c r="M46" s="5">
        <f>L46+M47</f>
        <v>486500.28755229182</v>
      </c>
      <c r="N46" s="33">
        <f t="shared" si="26"/>
        <v>12.137426900584796</v>
      </c>
      <c r="O46" s="4"/>
      <c r="Q46" s="27" t="s">
        <v>68</v>
      </c>
      <c r="R46" s="29">
        <f t="shared" si="17"/>
        <v>40082.654382771332</v>
      </c>
      <c r="S46" s="29">
        <f t="shared" si="18"/>
        <v>156462.9929853793</v>
      </c>
      <c r="T46" s="35">
        <f t="shared" si="19"/>
        <v>12.137426900584796</v>
      </c>
      <c r="U46" s="42">
        <v>0.65629805890441617</v>
      </c>
      <c r="V46" s="43">
        <f t="shared" si="31"/>
        <v>0.34370194109558383</v>
      </c>
      <c r="W46" s="29">
        <f t="shared" si="27"/>
        <v>102686.35858667972</v>
      </c>
      <c r="X46" s="29">
        <f>X47+W46</f>
        <v>303943.69986900658</v>
      </c>
      <c r="Y46" s="35">
        <f t="shared" si="28"/>
        <v>7.5829234502905143</v>
      </c>
      <c r="Z46" s="36">
        <f t="shared" si="29"/>
        <v>4.5545034502942814</v>
      </c>
    </row>
    <row r="47" spans="1:26" s="2" customFormat="1" x14ac:dyDescent="0.25">
      <c r="A47" s="12">
        <v>19</v>
      </c>
      <c r="B47" s="13" t="s">
        <v>69</v>
      </c>
      <c r="C47" s="12"/>
      <c r="D47">
        <v>88</v>
      </c>
      <c r="E47" s="51">
        <v>6</v>
      </c>
      <c r="F47" s="17">
        <f t="shared" si="21"/>
        <v>6.8181818181818177E-2</v>
      </c>
      <c r="G47" s="12"/>
      <c r="H47" s="17">
        <v>1</v>
      </c>
      <c r="I47" s="17">
        <f t="shared" si="23"/>
        <v>0</v>
      </c>
      <c r="J47" s="21">
        <f t="shared" si="30"/>
        <v>22502.542811380397</v>
      </c>
      <c r="K47" s="21">
        <f t="shared" si="24"/>
        <v>22502.542811380397</v>
      </c>
      <c r="L47" s="21">
        <f>K47/F47</f>
        <v>330037.29456691252</v>
      </c>
      <c r="M47" s="21">
        <f>L47</f>
        <v>330037.29456691252</v>
      </c>
      <c r="N47" s="34">
        <f t="shared" si="26"/>
        <v>14.666666666666668</v>
      </c>
      <c r="O47" s="4"/>
      <c r="Q47" s="30" t="s">
        <v>69</v>
      </c>
      <c r="R47" s="31">
        <f t="shared" si="17"/>
        <v>22502.542811380397</v>
      </c>
      <c r="S47" s="31">
        <f t="shared" si="18"/>
        <v>330037.29456691252</v>
      </c>
      <c r="T47" s="38">
        <f t="shared" si="19"/>
        <v>14.666666666666668</v>
      </c>
      <c r="U47" s="44">
        <v>0.6098018151143324</v>
      </c>
      <c r="V47" s="45">
        <f t="shared" si="31"/>
        <v>0.3901981848856676</v>
      </c>
      <c r="W47" s="31">
        <f t="shared" si="27"/>
        <v>201257.34128232684</v>
      </c>
      <c r="X47" s="31">
        <f>W47</f>
        <v>201257.34128232684</v>
      </c>
      <c r="Y47" s="38">
        <f t="shared" si="28"/>
        <v>8.9437599550102096</v>
      </c>
      <c r="Z47" s="37">
        <f t="shared" si="29"/>
        <v>5.7229067116564583</v>
      </c>
    </row>
    <row r="48" spans="1:26" s="2" customFormat="1" ht="13.2" x14ac:dyDescent="0.25">
      <c r="B48" s="2" t="s">
        <v>70</v>
      </c>
      <c r="D48" s="25">
        <f>SUM(D29:D47)</f>
        <v>12402</v>
      </c>
      <c r="E48" s="25">
        <f>SUM(E29:E47)</f>
        <v>85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235</v>
      </c>
      <c r="E54" s="49">
        <f>E4+E29</f>
        <v>3</v>
      </c>
      <c r="F54" s="3">
        <f>E54/D54</f>
        <v>1.276595744680851E-2</v>
      </c>
      <c r="G54" s="2">
        <v>0.3</v>
      </c>
      <c r="H54" s="18">
        <f>C54*F54/(1+(1-G54)*C54*F54)</f>
        <v>1.2652889076339097E-2</v>
      </c>
      <c r="I54" s="18">
        <f>1-H54</f>
        <v>0.9873471109236609</v>
      </c>
      <c r="J54" s="19">
        <v>100000</v>
      </c>
      <c r="K54" s="20">
        <f>J54*H54</f>
        <v>1265.2889076339097</v>
      </c>
      <c r="L54" s="20">
        <f>C54*(J55+G54*K54)</f>
        <v>99114.297764656265</v>
      </c>
      <c r="M54" s="5">
        <f t="shared" ref="M54:M70" si="32">L54+M55</f>
        <v>7331118.5625432674</v>
      </c>
      <c r="N54" s="32">
        <f>M54/J54</f>
        <v>73.311185625432671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99114.297764656265</v>
      </c>
      <c r="T54" s="35">
        <f t="shared" ref="T54:T72" si="35">N54</f>
        <v>73.311185625432671</v>
      </c>
      <c r="U54" s="42">
        <v>0.96170886472285344</v>
      </c>
      <c r="V54" s="43">
        <f>1-U54</f>
        <v>3.829113527714656E-2</v>
      </c>
      <c r="W54" s="29">
        <f>S54*U54</f>
        <v>95319.09878105043</v>
      </c>
      <c r="X54" s="29">
        <f t="shared" ref="X54:X70" si="36">X55+W54</f>
        <v>6521010.8858743142</v>
      </c>
      <c r="Y54" s="40">
        <f>X54/R54</f>
        <v>65.210108858743141</v>
      </c>
      <c r="Z54" s="36">
        <f>T54-Y54</f>
        <v>8.1010767666895305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1122</v>
      </c>
      <c r="E55" s="49">
        <f t="shared" si="37"/>
        <v>2</v>
      </c>
      <c r="F55" s="3">
        <f t="shared" ref="F55:F72" si="38">E55/D55</f>
        <v>1.7825311942959001E-3</v>
      </c>
      <c r="G55" s="2">
        <v>0.4</v>
      </c>
      <c r="H55" s="3">
        <f t="shared" ref="H55:H71" si="39">C55*F55/(1+(1-G55)*C55*F55)</f>
        <v>7.0997515086971942E-3</v>
      </c>
      <c r="I55" s="3">
        <f t="shared" ref="I55:I72" si="40">1-H55</f>
        <v>0.99290024849130276</v>
      </c>
      <c r="J55" s="5">
        <f>I54*J54</f>
        <v>98734.711092366095</v>
      </c>
      <c r="K55" s="5">
        <f t="shared" ref="K55:K72" si="41">J55*H55</f>
        <v>700.99191403880775</v>
      </c>
      <c r="L55" s="5">
        <f t="shared" ref="L55:L71" si="42">C55*(J56+G55*K55)</f>
        <v>393256.46377577126</v>
      </c>
      <c r="M55" s="5">
        <f t="shared" si="32"/>
        <v>7232004.2647786113</v>
      </c>
      <c r="N55" s="33">
        <f t="shared" ref="N55:N72" si="43">M55/J55</f>
        <v>73.246826620205411</v>
      </c>
      <c r="O55" s="4"/>
      <c r="Q55" s="27" t="s">
        <v>36</v>
      </c>
      <c r="R55" s="29">
        <f t="shared" si="33"/>
        <v>98734.711092366095</v>
      </c>
      <c r="S55" s="29">
        <f t="shared" si="34"/>
        <v>393256.46377577126</v>
      </c>
      <c r="T55" s="35">
        <f t="shared" si="35"/>
        <v>73.246826620205411</v>
      </c>
      <c r="U55" s="42">
        <v>0.96170886472285344</v>
      </c>
      <c r="V55" s="43">
        <f>1-U55</f>
        <v>3.829113527714656E-2</v>
      </c>
      <c r="W55" s="29">
        <f t="shared" ref="W55:W72" si="44">S55*U55</f>
        <v>378198.22732272092</v>
      </c>
      <c r="X55" s="29">
        <f t="shared" si="36"/>
        <v>6425691.7870932641</v>
      </c>
      <c r="Y55" s="35">
        <f t="shared" ref="Y55:Y72" si="45">X55/R55</f>
        <v>65.080372606570393</v>
      </c>
      <c r="Z55" s="36">
        <f t="shared" ref="Z55:Z72" si="46">T55-Y55</f>
        <v>8.1664540136350183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1483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98033.719178327286</v>
      </c>
      <c r="K56" s="5">
        <f t="shared" si="41"/>
        <v>0</v>
      </c>
      <c r="L56" s="5">
        <f t="shared" si="42"/>
        <v>490168.59589163645</v>
      </c>
      <c r="M56" s="5">
        <f t="shared" si="32"/>
        <v>6838747.8010028396</v>
      </c>
      <c r="N56" s="33">
        <f t="shared" si="43"/>
        <v>69.759138573156463</v>
      </c>
      <c r="O56" s="4"/>
      <c r="Q56" s="27" t="s">
        <v>38</v>
      </c>
      <c r="R56" s="29">
        <f t="shared" si="33"/>
        <v>98033.719178327286</v>
      </c>
      <c r="S56" s="29">
        <f t="shared" si="34"/>
        <v>490168.59589163645</v>
      </c>
      <c r="T56" s="35">
        <f t="shared" si="35"/>
        <v>69.759138573156463</v>
      </c>
      <c r="U56" s="42">
        <v>0.96170886472285344</v>
      </c>
      <c r="V56" s="43">
        <f>1-U56</f>
        <v>3.829113527714656E-2</v>
      </c>
      <c r="W56" s="29">
        <f t="shared" si="44"/>
        <v>471399.4838777408</v>
      </c>
      <c r="X56" s="29">
        <f t="shared" si="36"/>
        <v>6047493.5597705431</v>
      </c>
      <c r="Y56" s="35">
        <f t="shared" si="45"/>
        <v>61.687892803188547</v>
      </c>
      <c r="Z56" s="36">
        <f t="shared" si="46"/>
        <v>8.0712457699679163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1599</v>
      </c>
      <c r="E57" s="49">
        <f t="shared" si="37"/>
        <v>1</v>
      </c>
      <c r="F57" s="3">
        <f t="shared" si="38"/>
        <v>6.2539086929330832E-4</v>
      </c>
      <c r="G57" s="2">
        <v>0.5</v>
      </c>
      <c r="H57" s="3">
        <f t="shared" si="39"/>
        <v>3.1220730565095223E-3</v>
      </c>
      <c r="I57" s="3">
        <f t="shared" si="40"/>
        <v>0.99687792694349042</v>
      </c>
      <c r="J57" s="5">
        <f t="shared" si="47"/>
        <v>98033.719178327286</v>
      </c>
      <c r="K57" s="5">
        <f t="shared" si="41"/>
        <v>306.06843327607646</v>
      </c>
      <c r="L57" s="5">
        <f t="shared" si="42"/>
        <v>489403.4248084462</v>
      </c>
      <c r="M57" s="5">
        <f t="shared" si="32"/>
        <v>6348579.2051112028</v>
      </c>
      <c r="N57" s="33">
        <f t="shared" si="43"/>
        <v>64.759138573156463</v>
      </c>
      <c r="O57" s="4"/>
      <c r="Q57" s="27" t="s">
        <v>40</v>
      </c>
      <c r="R57" s="29">
        <f t="shared" si="33"/>
        <v>98033.719178327286</v>
      </c>
      <c r="S57" s="29">
        <f t="shared" si="34"/>
        <v>489403.4248084462</v>
      </c>
      <c r="T57" s="35">
        <f t="shared" si="35"/>
        <v>64.759138573156463</v>
      </c>
      <c r="U57" s="42">
        <v>0.96170886472285344</v>
      </c>
      <c r="V57" s="43">
        <f>1-U57</f>
        <v>3.829113527714656E-2</v>
      </c>
      <c r="W57" s="29">
        <f t="shared" si="44"/>
        <v>470663.61206400715</v>
      </c>
      <c r="X57" s="29">
        <f t="shared" si="36"/>
        <v>5576094.0758928023</v>
      </c>
      <c r="Y57" s="35">
        <f t="shared" si="45"/>
        <v>56.879348479574283</v>
      </c>
      <c r="Z57" s="36">
        <f t="shared" si="46"/>
        <v>7.8797900935821801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1930</v>
      </c>
      <c r="E58" s="49">
        <f t="shared" si="37"/>
        <v>1</v>
      </c>
      <c r="F58" s="3">
        <f t="shared" si="38"/>
        <v>5.1813471502590671E-4</v>
      </c>
      <c r="G58" s="2">
        <v>0.5</v>
      </c>
      <c r="H58" s="3">
        <f t="shared" si="39"/>
        <v>2.5873221216041395E-3</v>
      </c>
      <c r="I58" s="3">
        <f t="shared" si="40"/>
        <v>0.99741267787839583</v>
      </c>
      <c r="J58" s="5">
        <f t="shared" si="47"/>
        <v>97727.6507450512</v>
      </c>
      <c r="K58" s="5">
        <f t="shared" si="41"/>
        <v>252.85291266507423</v>
      </c>
      <c r="L58" s="5">
        <f t="shared" si="42"/>
        <v>488006.12144359329</v>
      </c>
      <c r="M58" s="5">
        <f t="shared" si="32"/>
        <v>5859175.7803027565</v>
      </c>
      <c r="N58" s="33">
        <f t="shared" si="43"/>
        <v>59.954124913817779</v>
      </c>
      <c r="O58" s="4"/>
      <c r="Q58" s="27" t="s">
        <v>42</v>
      </c>
      <c r="R58" s="29">
        <f t="shared" si="33"/>
        <v>97727.6507450512</v>
      </c>
      <c r="S58" s="29">
        <f t="shared" si="34"/>
        <v>488006.12144359329</v>
      </c>
      <c r="T58" s="35">
        <f t="shared" si="35"/>
        <v>59.954124913817779</v>
      </c>
      <c r="U58" s="42">
        <v>0.96170886472285344</v>
      </c>
      <c r="V58" s="43">
        <f>1-U58</f>
        <v>3.829113527714656E-2</v>
      </c>
      <c r="W58" s="29">
        <f t="shared" si="44"/>
        <v>469319.81303132104</v>
      </c>
      <c r="X58" s="29">
        <f t="shared" si="36"/>
        <v>5105430.4638287956</v>
      </c>
      <c r="Y58" s="35">
        <f t="shared" si="45"/>
        <v>52.241411974055133</v>
      </c>
      <c r="Z58" s="36">
        <f t="shared" si="46"/>
        <v>7.7127129397626462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1858</v>
      </c>
      <c r="E59" s="49">
        <f t="shared" si="37"/>
        <v>4</v>
      </c>
      <c r="F59" s="3">
        <f t="shared" si="38"/>
        <v>2.1528525296017221E-3</v>
      </c>
      <c r="G59" s="2">
        <v>0.5</v>
      </c>
      <c r="H59" s="3">
        <f t="shared" si="39"/>
        <v>1.0706638115631691E-2</v>
      </c>
      <c r="I59" s="3">
        <f t="shared" si="40"/>
        <v>0.98929336188436834</v>
      </c>
      <c r="J59" s="5">
        <f t="shared" si="47"/>
        <v>97474.797832386117</v>
      </c>
      <c r="K59" s="5">
        <f t="shared" si="41"/>
        <v>1043.6273857857186</v>
      </c>
      <c r="L59" s="5">
        <f t="shared" si="42"/>
        <v>484764.9206974663</v>
      </c>
      <c r="M59" s="5">
        <f t="shared" si="32"/>
        <v>5371169.6588591635</v>
      </c>
      <c r="N59" s="33">
        <f t="shared" si="43"/>
        <v>55.103162851337416</v>
      </c>
      <c r="O59" s="4"/>
      <c r="Q59" s="27" t="s">
        <v>44</v>
      </c>
      <c r="R59" s="29">
        <f t="shared" si="33"/>
        <v>97474.797832386117</v>
      </c>
      <c r="S59" s="29">
        <f t="shared" si="34"/>
        <v>484764.9206974663</v>
      </c>
      <c r="T59" s="35">
        <f t="shared" si="35"/>
        <v>55.103162851337416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466873.06629592116</v>
      </c>
      <c r="X59" s="29">
        <f t="shared" si="36"/>
        <v>4636110.6507974742</v>
      </c>
      <c r="Y59" s="35">
        <f t="shared" si="45"/>
        <v>47.562146871743714</v>
      </c>
      <c r="Z59" s="36">
        <f t="shared" si="46"/>
        <v>7.541015979593702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1938</v>
      </c>
      <c r="E60" s="49">
        <f t="shared" si="37"/>
        <v>1</v>
      </c>
      <c r="F60" s="3">
        <f t="shared" si="38"/>
        <v>5.1599587203302369E-4</v>
      </c>
      <c r="G60" s="2">
        <v>0.5</v>
      </c>
      <c r="H60" s="3">
        <f t="shared" si="39"/>
        <v>2.5766555011594947E-3</v>
      </c>
      <c r="I60" s="3">
        <f t="shared" si="40"/>
        <v>0.99742334449884051</v>
      </c>
      <c r="J60" s="5">
        <f t="shared" si="47"/>
        <v>96431.170446600401</v>
      </c>
      <c r="K60" s="5">
        <f t="shared" si="41"/>
        <v>248.46990581448182</v>
      </c>
      <c r="L60" s="5">
        <f t="shared" si="42"/>
        <v>481534.67746846582</v>
      </c>
      <c r="M60" s="5">
        <f t="shared" si="32"/>
        <v>4886404.7381616971</v>
      </c>
      <c r="N60" s="33">
        <f t="shared" si="43"/>
        <v>50.672461150594309</v>
      </c>
      <c r="O60" s="4"/>
      <c r="Q60" s="27" t="s">
        <v>46</v>
      </c>
      <c r="R60" s="29">
        <f t="shared" si="33"/>
        <v>96431.170446600401</v>
      </c>
      <c r="S60" s="29">
        <f t="shared" si="34"/>
        <v>481534.67746846582</v>
      </c>
      <c r="T60" s="35">
        <f t="shared" si="35"/>
        <v>50.672461150594309</v>
      </c>
      <c r="U60" s="42">
        <v>0.95736753435116873</v>
      </c>
      <c r="V60" s="43">
        <f t="shared" si="48"/>
        <v>4.2632465648831275E-2</v>
      </c>
      <c r="W60" s="29">
        <f t="shared" si="44"/>
        <v>461005.66687257041</v>
      </c>
      <c r="X60" s="29">
        <f t="shared" si="36"/>
        <v>4169237.5845015529</v>
      </c>
      <c r="Y60" s="35">
        <f t="shared" si="45"/>
        <v>43.235372599882574</v>
      </c>
      <c r="Z60" s="36">
        <f t="shared" si="46"/>
        <v>7.437088550711735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1864</v>
      </c>
      <c r="E61" s="49">
        <f t="shared" si="37"/>
        <v>6</v>
      </c>
      <c r="F61" s="3">
        <f t="shared" si="38"/>
        <v>3.2188841201716738E-3</v>
      </c>
      <c r="G61" s="2">
        <v>0.5</v>
      </c>
      <c r="H61" s="3">
        <f t="shared" si="39"/>
        <v>1.5965939329430547E-2</v>
      </c>
      <c r="I61" s="3">
        <f t="shared" si="40"/>
        <v>0.98403406067056942</v>
      </c>
      <c r="J61" s="5">
        <f t="shared" si="47"/>
        <v>96182.700540785925</v>
      </c>
      <c r="K61" s="5">
        <f t="shared" si="41"/>
        <v>1535.6471613749748</v>
      </c>
      <c r="L61" s="5">
        <f t="shared" si="42"/>
        <v>477074.3848004922</v>
      </c>
      <c r="M61" s="5">
        <f t="shared" si="32"/>
        <v>4404870.0606932314</v>
      </c>
      <c r="N61" s="33">
        <f t="shared" si="43"/>
        <v>45.796905638195945</v>
      </c>
      <c r="O61" s="4"/>
      <c r="Q61" s="27" t="s">
        <v>48</v>
      </c>
      <c r="R61" s="29">
        <f t="shared" si="33"/>
        <v>96182.700540785925</v>
      </c>
      <c r="S61" s="29">
        <f t="shared" si="34"/>
        <v>477074.3848004922</v>
      </c>
      <c r="T61" s="35">
        <f t="shared" si="35"/>
        <v>45.796905638195945</v>
      </c>
      <c r="U61" s="42">
        <v>0.95681081085376496</v>
      </c>
      <c r="V61" s="43">
        <f t="shared" si="48"/>
        <v>4.3189189146235041E-2</v>
      </c>
      <c r="W61" s="29">
        <f t="shared" si="44"/>
        <v>456469.92895852</v>
      </c>
      <c r="X61" s="29">
        <f t="shared" si="36"/>
        <v>3708231.9176289826</v>
      </c>
      <c r="Y61" s="35">
        <f t="shared" si="45"/>
        <v>38.554042429454562</v>
      </c>
      <c r="Z61" s="36">
        <f t="shared" si="46"/>
        <v>7.2428632087413831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2166</v>
      </c>
      <c r="E62" s="49">
        <f t="shared" si="37"/>
        <v>9</v>
      </c>
      <c r="F62" s="3">
        <f t="shared" si="38"/>
        <v>4.1551246537396124E-3</v>
      </c>
      <c r="G62" s="2">
        <v>0.5</v>
      </c>
      <c r="H62" s="3">
        <f t="shared" si="39"/>
        <v>2.0562028786840304E-2</v>
      </c>
      <c r="I62" s="3">
        <f t="shared" si="40"/>
        <v>0.97943797121315967</v>
      </c>
      <c r="J62" s="5">
        <f t="shared" si="47"/>
        <v>94647.053379410951</v>
      </c>
      <c r="K62" s="5">
        <f t="shared" si="41"/>
        <v>1946.1354361770589</v>
      </c>
      <c r="L62" s="5">
        <f t="shared" si="42"/>
        <v>468369.92830661207</v>
      </c>
      <c r="M62" s="5">
        <f t="shared" si="32"/>
        <v>3927795.6758927396</v>
      </c>
      <c r="N62" s="33">
        <f t="shared" si="43"/>
        <v>41.499397346765925</v>
      </c>
      <c r="O62" s="4"/>
      <c r="Q62" s="27" t="s">
        <v>50</v>
      </c>
      <c r="R62" s="29">
        <f t="shared" si="33"/>
        <v>94647.053379410951</v>
      </c>
      <c r="S62" s="29">
        <f t="shared" si="34"/>
        <v>468369.92830661207</v>
      </c>
      <c r="T62" s="35">
        <f t="shared" si="35"/>
        <v>41.499397346765925</v>
      </c>
      <c r="U62" s="42">
        <v>0.94800928093814252</v>
      </c>
      <c r="V62" s="43">
        <f t="shared" si="48"/>
        <v>5.1990719061857482E-2</v>
      </c>
      <c r="W62" s="29">
        <f t="shared" si="44"/>
        <v>444019.03894700069</v>
      </c>
      <c r="X62" s="29">
        <f t="shared" si="36"/>
        <v>3251761.9886704627</v>
      </c>
      <c r="Y62" s="35">
        <f t="shared" si="45"/>
        <v>34.356716586148202</v>
      </c>
      <c r="Z62" s="36">
        <f t="shared" si="46"/>
        <v>7.1426807606177221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2302</v>
      </c>
      <c r="E63" s="49">
        <f t="shared" si="37"/>
        <v>9</v>
      </c>
      <c r="F63" s="3">
        <f t="shared" si="38"/>
        <v>3.909643788010426E-3</v>
      </c>
      <c r="G63" s="2">
        <v>0.5</v>
      </c>
      <c r="H63" s="3">
        <f t="shared" si="39"/>
        <v>1.9359001935900195E-2</v>
      </c>
      <c r="I63" s="3">
        <f t="shared" si="40"/>
        <v>0.98064099806409977</v>
      </c>
      <c r="J63" s="5">
        <f t="shared" si="47"/>
        <v>92700.917943233886</v>
      </c>
      <c r="K63" s="5">
        <f t="shared" si="41"/>
        <v>1794.5972499227898</v>
      </c>
      <c r="L63" s="5">
        <f t="shared" si="42"/>
        <v>459018.09659136238</v>
      </c>
      <c r="M63" s="5">
        <f t="shared" si="32"/>
        <v>3459425.7475861274</v>
      </c>
      <c r="N63" s="33">
        <f t="shared" si="43"/>
        <v>37.31813906853148</v>
      </c>
      <c r="O63" s="4"/>
      <c r="Q63" s="27" t="s">
        <v>52</v>
      </c>
      <c r="R63" s="29">
        <f t="shared" si="33"/>
        <v>92700.917943233886</v>
      </c>
      <c r="S63" s="29">
        <f t="shared" si="34"/>
        <v>459018.09659136238</v>
      </c>
      <c r="T63" s="35">
        <f t="shared" si="35"/>
        <v>37.31813906853148</v>
      </c>
      <c r="U63" s="42">
        <v>0.94216194080535964</v>
      </c>
      <c r="V63" s="43">
        <f t="shared" si="48"/>
        <v>5.7838059194640357E-2</v>
      </c>
      <c r="W63" s="29">
        <f t="shared" si="44"/>
        <v>432469.38074930001</v>
      </c>
      <c r="X63" s="29">
        <f t="shared" si="36"/>
        <v>2807742.9497234621</v>
      </c>
      <c r="Y63" s="35">
        <f t="shared" si="45"/>
        <v>30.288189286785755</v>
      </c>
      <c r="Z63" s="36">
        <f t="shared" si="46"/>
        <v>7.0299497817457244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2160</v>
      </c>
      <c r="E64" s="49">
        <f t="shared" si="37"/>
        <v>8</v>
      </c>
      <c r="F64" s="3">
        <f t="shared" si="38"/>
        <v>3.7037037037037038E-3</v>
      </c>
      <c r="G64" s="2">
        <v>0.5</v>
      </c>
      <c r="H64" s="3">
        <f t="shared" si="39"/>
        <v>1.8348623853211007E-2</v>
      </c>
      <c r="I64" s="3">
        <f t="shared" si="40"/>
        <v>0.98165137614678899</v>
      </c>
      <c r="J64" s="5">
        <f t="shared" si="47"/>
        <v>90906.320693311092</v>
      </c>
      <c r="K64" s="5">
        <f t="shared" si="41"/>
        <v>1668.0058842809372</v>
      </c>
      <c r="L64" s="5">
        <f t="shared" si="42"/>
        <v>450361.58875585307</v>
      </c>
      <c r="M64" s="5">
        <f t="shared" si="32"/>
        <v>3000407.6509947651</v>
      </c>
      <c r="N64" s="33">
        <f t="shared" si="43"/>
        <v>33.005489916561281</v>
      </c>
      <c r="O64" s="4"/>
      <c r="Q64" s="27" t="s">
        <v>54</v>
      </c>
      <c r="R64" s="29">
        <f t="shared" si="33"/>
        <v>90906.320693311092</v>
      </c>
      <c r="S64" s="29">
        <f t="shared" si="34"/>
        <v>450361.58875585307</v>
      </c>
      <c r="T64" s="35">
        <f t="shared" si="35"/>
        <v>33.005489916561281</v>
      </c>
      <c r="U64" s="42">
        <v>0.92489605986448908</v>
      </c>
      <c r="V64" s="43">
        <f t="shared" si="48"/>
        <v>7.5103940135510916E-2</v>
      </c>
      <c r="W64" s="29">
        <f t="shared" si="44"/>
        <v>416537.65895459987</v>
      </c>
      <c r="X64" s="29">
        <f t="shared" si="36"/>
        <v>2375273.568974162</v>
      </c>
      <c r="Y64" s="35">
        <f t="shared" si="45"/>
        <v>26.128805465437072</v>
      </c>
      <c r="Z64" s="36">
        <f t="shared" si="46"/>
        <v>6.8766844511242091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1738</v>
      </c>
      <c r="E65" s="49">
        <f t="shared" si="37"/>
        <v>11</v>
      </c>
      <c r="F65" s="3">
        <f t="shared" si="38"/>
        <v>6.3291139240506328E-3</v>
      </c>
      <c r="G65" s="2">
        <v>0.5</v>
      </c>
      <c r="H65" s="3">
        <f t="shared" si="39"/>
        <v>3.1152647975077882E-2</v>
      </c>
      <c r="I65" s="3">
        <f t="shared" si="40"/>
        <v>0.96884735202492211</v>
      </c>
      <c r="J65" s="5">
        <f t="shared" si="47"/>
        <v>89238.314809030155</v>
      </c>
      <c r="K65" s="5">
        <f t="shared" si="41"/>
        <v>2780.0098071348957</v>
      </c>
      <c r="L65" s="5">
        <f t="shared" si="42"/>
        <v>439241.54952731356</v>
      </c>
      <c r="M65" s="5">
        <f t="shared" si="32"/>
        <v>2550046.0622389121</v>
      </c>
      <c r="N65" s="33">
        <f t="shared" si="43"/>
        <v>28.575685989768033</v>
      </c>
      <c r="O65" s="4"/>
      <c r="Q65" s="27" t="s">
        <v>56</v>
      </c>
      <c r="R65" s="29">
        <f t="shared" si="33"/>
        <v>89238.314809030155</v>
      </c>
      <c r="S65" s="29">
        <f t="shared" si="34"/>
        <v>439241.54952731356</v>
      </c>
      <c r="T65" s="35">
        <f t="shared" si="35"/>
        <v>28.575685989768033</v>
      </c>
      <c r="U65" s="42">
        <v>0.89970667843387275</v>
      </c>
      <c r="V65" s="43">
        <f t="shared" si="48"/>
        <v>0.10029332156612725</v>
      </c>
      <c r="W65" s="29">
        <f t="shared" si="44"/>
        <v>395188.55555536668</v>
      </c>
      <c r="X65" s="29">
        <f t="shared" si="36"/>
        <v>1958735.9100195621</v>
      </c>
      <c r="Y65" s="35">
        <f t="shared" si="45"/>
        <v>21.949494611269316</v>
      </c>
      <c r="Z65" s="36">
        <f t="shared" si="46"/>
        <v>6.6261913784987172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1381</v>
      </c>
      <c r="E66" s="49">
        <f t="shared" si="37"/>
        <v>15</v>
      </c>
      <c r="F66" s="3">
        <f t="shared" si="38"/>
        <v>1.0861694424330196E-2</v>
      </c>
      <c r="G66" s="2">
        <v>0.5</v>
      </c>
      <c r="H66" s="3">
        <f t="shared" si="39"/>
        <v>5.2872752908001412E-2</v>
      </c>
      <c r="I66" s="3">
        <f t="shared" si="40"/>
        <v>0.94712724709199858</v>
      </c>
      <c r="J66" s="5">
        <f t="shared" si="47"/>
        <v>86458.305001895264</v>
      </c>
      <c r="K66" s="5">
        <f t="shared" si="41"/>
        <v>4571.2885972098311</v>
      </c>
      <c r="L66" s="5">
        <f t="shared" si="42"/>
        <v>420863.30351645179</v>
      </c>
      <c r="M66" s="5">
        <f t="shared" si="32"/>
        <v>2110804.5127115985</v>
      </c>
      <c r="N66" s="33">
        <f t="shared" si="43"/>
        <v>24.414132484615877</v>
      </c>
      <c r="O66" s="4"/>
      <c r="Q66" s="27" t="s">
        <v>58</v>
      </c>
      <c r="R66" s="29">
        <f t="shared" si="33"/>
        <v>86458.305001895264</v>
      </c>
      <c r="S66" s="29">
        <f t="shared" si="34"/>
        <v>420863.30351645179</v>
      </c>
      <c r="T66" s="35">
        <f t="shared" si="35"/>
        <v>24.414132484615877</v>
      </c>
      <c r="U66" s="42">
        <v>0.86438699185239576</v>
      </c>
      <c r="V66" s="43">
        <f t="shared" si="48"/>
        <v>0.13561300814760424</v>
      </c>
      <c r="W66" s="29">
        <f t="shared" si="44"/>
        <v>363788.76490764756</v>
      </c>
      <c r="X66" s="29">
        <f t="shared" si="36"/>
        <v>1563547.3544641954</v>
      </c>
      <c r="Y66" s="35">
        <f t="shared" si="45"/>
        <v>18.084409062031931</v>
      </c>
      <c r="Z66" s="36">
        <f t="shared" si="46"/>
        <v>6.329723422583946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1099</v>
      </c>
      <c r="E67" s="49">
        <f t="shared" si="37"/>
        <v>25</v>
      </c>
      <c r="F67" s="3">
        <f t="shared" si="38"/>
        <v>2.2747952684258416E-2</v>
      </c>
      <c r="G67" s="2">
        <v>0.5</v>
      </c>
      <c r="H67" s="3">
        <f t="shared" si="39"/>
        <v>0.10761945759793369</v>
      </c>
      <c r="I67" s="3">
        <f t="shared" si="40"/>
        <v>0.89238054240206632</v>
      </c>
      <c r="J67" s="5">
        <f t="shared" si="47"/>
        <v>81887.016404685433</v>
      </c>
      <c r="K67" s="5">
        <f t="shared" si="41"/>
        <v>8812.6362897853451</v>
      </c>
      <c r="L67" s="5">
        <f t="shared" si="42"/>
        <v>387403.49129896384</v>
      </c>
      <c r="M67" s="5">
        <f t="shared" si="32"/>
        <v>1689941.2091951468</v>
      </c>
      <c r="N67" s="33">
        <f t="shared" si="43"/>
        <v>20.637474454356251</v>
      </c>
      <c r="O67" s="4"/>
      <c r="Q67" s="27" t="s">
        <v>60</v>
      </c>
      <c r="R67" s="29">
        <f t="shared" si="33"/>
        <v>81887.016404685433</v>
      </c>
      <c r="S67" s="29">
        <f t="shared" si="34"/>
        <v>387403.49129896384</v>
      </c>
      <c r="T67" s="35">
        <f t="shared" si="35"/>
        <v>20.637474454356251</v>
      </c>
      <c r="U67" s="42">
        <v>0.82345390469096191</v>
      </c>
      <c r="V67" s="43">
        <f t="shared" si="48"/>
        <v>0.17654609530903809</v>
      </c>
      <c r="W67" s="29">
        <f t="shared" si="44"/>
        <v>319008.91760104283</v>
      </c>
      <c r="X67" s="29">
        <f t="shared" si="36"/>
        <v>1199758.5895565478</v>
      </c>
      <c r="Y67" s="35">
        <f t="shared" si="45"/>
        <v>14.651389710272795</v>
      </c>
      <c r="Z67" s="36">
        <f t="shared" si="46"/>
        <v>5.9860847440834561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858</v>
      </c>
      <c r="E68" s="49">
        <f t="shared" si="37"/>
        <v>22</v>
      </c>
      <c r="F68" s="3">
        <f t="shared" si="38"/>
        <v>2.564102564102564E-2</v>
      </c>
      <c r="G68" s="2">
        <v>0.5</v>
      </c>
      <c r="H68" s="3">
        <f t="shared" si="39"/>
        <v>0.12048192771084336</v>
      </c>
      <c r="I68" s="3">
        <f t="shared" si="40"/>
        <v>0.87951807228915668</v>
      </c>
      <c r="J68" s="5">
        <f t="shared" si="47"/>
        <v>73074.380114900094</v>
      </c>
      <c r="K68" s="5">
        <f t="shared" si="41"/>
        <v>8804.1421825180823</v>
      </c>
      <c r="L68" s="5">
        <f t="shared" si="42"/>
        <v>343361.54511820525</v>
      </c>
      <c r="M68" s="5">
        <f t="shared" si="32"/>
        <v>1302537.717896183</v>
      </c>
      <c r="N68" s="33">
        <f t="shared" si="43"/>
        <v>17.824820625889807</v>
      </c>
      <c r="O68" s="4"/>
      <c r="Q68" s="27" t="s">
        <v>62</v>
      </c>
      <c r="R68" s="29">
        <f t="shared" si="33"/>
        <v>73074.380114900094</v>
      </c>
      <c r="S68" s="29">
        <f t="shared" si="34"/>
        <v>343361.54511820525</v>
      </c>
      <c r="T68" s="35">
        <f t="shared" si="35"/>
        <v>17.824820625889807</v>
      </c>
      <c r="U68" s="42">
        <v>0.7557222850963411</v>
      </c>
      <c r="V68" s="43">
        <f t="shared" si="48"/>
        <v>0.2442777149036589</v>
      </c>
      <c r="W68" s="29">
        <f t="shared" si="44"/>
        <v>259485.97149094049</v>
      </c>
      <c r="X68" s="29">
        <f t="shared" si="36"/>
        <v>880749.67195550492</v>
      </c>
      <c r="Y68" s="35">
        <f t="shared" si="45"/>
        <v>12.052783349932479</v>
      </c>
      <c r="Z68" s="36">
        <f t="shared" si="46"/>
        <v>5.7720372759573273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472</v>
      </c>
      <c r="E69" s="49">
        <f t="shared" si="37"/>
        <v>13</v>
      </c>
      <c r="F69" s="3">
        <f t="shared" si="38"/>
        <v>2.7542372881355932E-2</v>
      </c>
      <c r="G69" s="2">
        <v>0.5</v>
      </c>
      <c r="H69" s="3">
        <f t="shared" si="39"/>
        <v>0.12884043607532208</v>
      </c>
      <c r="I69" s="3">
        <f t="shared" si="40"/>
        <v>0.87115956392467786</v>
      </c>
      <c r="J69" s="5">
        <f t="shared" si="47"/>
        <v>64270.237932382013</v>
      </c>
      <c r="K69" s="5">
        <f t="shared" si="41"/>
        <v>8280.6054818728062</v>
      </c>
      <c r="L69" s="5">
        <f t="shared" si="42"/>
        <v>300649.67595722806</v>
      </c>
      <c r="M69" s="5">
        <f t="shared" si="32"/>
        <v>959176.17277797766</v>
      </c>
      <c r="N69" s="33">
        <f t="shared" si="43"/>
        <v>14.924111122587036</v>
      </c>
      <c r="O69" s="4"/>
      <c r="Q69" s="27" t="s">
        <v>64</v>
      </c>
      <c r="R69" s="29">
        <f t="shared" si="33"/>
        <v>64270.237932382013</v>
      </c>
      <c r="S69" s="29">
        <f t="shared" si="34"/>
        <v>300649.67595722806</v>
      </c>
      <c r="T69" s="35">
        <f t="shared" si="35"/>
        <v>14.924111122587036</v>
      </c>
      <c r="U69" s="42">
        <v>0.69850988448397933</v>
      </c>
      <c r="V69" s="43">
        <f t="shared" si="48"/>
        <v>0.30149011551602067</v>
      </c>
      <c r="W69" s="29">
        <f t="shared" si="44"/>
        <v>210006.7704230292</v>
      </c>
      <c r="X69" s="29">
        <f t="shared" si="36"/>
        <v>621263.70046456438</v>
      </c>
      <c r="Y69" s="35">
        <f t="shared" si="45"/>
        <v>9.666429135024968</v>
      </c>
      <c r="Z69" s="36">
        <f t="shared" si="46"/>
        <v>5.2576819875620675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319</v>
      </c>
      <c r="E70" s="49">
        <f t="shared" si="37"/>
        <v>20</v>
      </c>
      <c r="F70" s="3">
        <f t="shared" si="38"/>
        <v>6.2695924764890276E-2</v>
      </c>
      <c r="G70" s="2">
        <v>0.5</v>
      </c>
      <c r="H70" s="3">
        <f t="shared" si="39"/>
        <v>0.27100271002710025</v>
      </c>
      <c r="I70" s="3">
        <f t="shared" si="40"/>
        <v>0.72899728997289981</v>
      </c>
      <c r="J70" s="5">
        <f t="shared" si="47"/>
        <v>55989.632450509205</v>
      </c>
      <c r="K70" s="5">
        <f t="shared" si="41"/>
        <v>15173.342127509268</v>
      </c>
      <c r="L70" s="5">
        <f t="shared" si="42"/>
        <v>242014.8069337729</v>
      </c>
      <c r="M70" s="5">
        <f t="shared" si="32"/>
        <v>658526.4968207496</v>
      </c>
      <c r="N70" s="33">
        <f t="shared" si="43"/>
        <v>11.76157920670116</v>
      </c>
      <c r="O70" s="4"/>
      <c r="Q70" s="27" t="s">
        <v>66</v>
      </c>
      <c r="R70" s="29">
        <f t="shared" si="33"/>
        <v>55989.632450509205</v>
      </c>
      <c r="S70" s="29">
        <f t="shared" si="34"/>
        <v>242014.8069337729</v>
      </c>
      <c r="T70" s="35">
        <f t="shared" si="35"/>
        <v>11.76157920670116</v>
      </c>
      <c r="U70" s="42">
        <v>0.67065690345363116</v>
      </c>
      <c r="V70" s="43">
        <f t="shared" si="48"/>
        <v>0.32934309654636884</v>
      </c>
      <c r="W70" s="29">
        <f t="shared" si="44"/>
        <v>162308.90100813253</v>
      </c>
      <c r="X70" s="29">
        <f t="shared" si="36"/>
        <v>411256.93004153512</v>
      </c>
      <c r="Y70" s="35">
        <f t="shared" si="45"/>
        <v>7.3452336091874963</v>
      </c>
      <c r="Z70" s="36">
        <f t="shared" si="46"/>
        <v>4.4163455975136641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150</v>
      </c>
      <c r="E71" s="49">
        <f t="shared" si="49"/>
        <v>20</v>
      </c>
      <c r="F71" s="3">
        <f t="shared" si="38"/>
        <v>0.13333333333333333</v>
      </c>
      <c r="G71" s="2">
        <v>0.5</v>
      </c>
      <c r="H71" s="3">
        <f t="shared" si="39"/>
        <v>0.5</v>
      </c>
      <c r="I71" s="3">
        <f t="shared" si="40"/>
        <v>0.5</v>
      </c>
      <c r="J71" s="5">
        <f t="shared" si="47"/>
        <v>40816.290322999943</v>
      </c>
      <c r="K71" s="5">
        <f t="shared" si="41"/>
        <v>20408.145161499971</v>
      </c>
      <c r="L71" s="5">
        <f t="shared" si="42"/>
        <v>153061.08871124979</v>
      </c>
      <c r="M71" s="5">
        <f>L71+M72</f>
        <v>416511.68988697673</v>
      </c>
      <c r="N71" s="33">
        <f t="shared" si="43"/>
        <v>10.204545454545455</v>
      </c>
      <c r="O71" s="4"/>
      <c r="Q71" s="27" t="s">
        <v>68</v>
      </c>
      <c r="R71" s="29">
        <f t="shared" si="33"/>
        <v>40816.290322999943</v>
      </c>
      <c r="S71" s="29">
        <f t="shared" si="34"/>
        <v>153061.08871124979</v>
      </c>
      <c r="T71" s="35">
        <f t="shared" si="35"/>
        <v>10.204545454545455</v>
      </c>
      <c r="U71" s="42">
        <v>0.63527807449444496</v>
      </c>
      <c r="V71" s="43">
        <f t="shared" si="48"/>
        <v>0.36472192550555504</v>
      </c>
      <c r="W71" s="29">
        <f t="shared" si="44"/>
        <v>97236.353716506186</v>
      </c>
      <c r="X71" s="29">
        <f>X72+W71</f>
        <v>248948.02903340259</v>
      </c>
      <c r="Y71" s="35">
        <f t="shared" si="45"/>
        <v>6.0992321218648478</v>
      </c>
      <c r="Z71" s="36">
        <f t="shared" si="46"/>
        <v>4.1053133326806073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142</v>
      </c>
      <c r="E72" s="50">
        <f t="shared" si="49"/>
        <v>11</v>
      </c>
      <c r="F72" s="17">
        <f t="shared" si="38"/>
        <v>7.746478873239436E-2</v>
      </c>
      <c r="G72" s="12"/>
      <c r="H72" s="17">
        <v>1</v>
      </c>
      <c r="I72" s="17">
        <f t="shared" si="40"/>
        <v>0</v>
      </c>
      <c r="J72" s="21">
        <f t="shared" si="47"/>
        <v>20408.145161499971</v>
      </c>
      <c r="K72" s="21">
        <f t="shared" si="41"/>
        <v>20408.145161499971</v>
      </c>
      <c r="L72" s="21">
        <f>K72/F72</f>
        <v>263450.60117572692</v>
      </c>
      <c r="M72" s="21">
        <f>L72</f>
        <v>263450.60117572692</v>
      </c>
      <c r="N72" s="34">
        <f t="shared" si="43"/>
        <v>12.90909090909091</v>
      </c>
      <c r="O72" s="4"/>
      <c r="Q72" s="30" t="s">
        <v>69</v>
      </c>
      <c r="R72" s="31">
        <f t="shared" si="33"/>
        <v>20408.145161499971</v>
      </c>
      <c r="S72" s="31">
        <f t="shared" si="34"/>
        <v>263450.60117572692</v>
      </c>
      <c r="T72" s="38">
        <f t="shared" si="35"/>
        <v>12.90909090909091</v>
      </c>
      <c r="U72" s="44">
        <v>0.57586384179742911</v>
      </c>
      <c r="V72" s="45">
        <f t="shared" si="48"/>
        <v>0.42413615820257089</v>
      </c>
      <c r="W72" s="31">
        <f t="shared" si="44"/>
        <v>151711.67531689641</v>
      </c>
      <c r="X72" s="31">
        <f>W72</f>
        <v>151711.67531689641</v>
      </c>
      <c r="Y72" s="38">
        <f t="shared" si="45"/>
        <v>7.4338786850213587</v>
      </c>
      <c r="Z72" s="37">
        <f t="shared" si="46"/>
        <v>5.4752122240695513</v>
      </c>
    </row>
    <row r="73" spans="1:26" s="2" customFormat="1" ht="13.2" x14ac:dyDescent="0.25">
      <c r="B73" s="2" t="s">
        <v>70</v>
      </c>
      <c r="D73" s="25">
        <f>SUM(D54:D72)</f>
        <v>24816</v>
      </c>
      <c r="E73" s="25">
        <f>SUM(E54:E72)</f>
        <v>181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70.712595349346259</v>
      </c>
      <c r="F78" s="55">
        <f>$Y$4</f>
        <v>64.196780908210911</v>
      </c>
      <c r="G78" s="55">
        <f>E78-F78</f>
        <v>6.5158144411353476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75.97144817550398</v>
      </c>
      <c r="F79" s="55">
        <f>$Y$29</f>
        <v>67.52473307852749</v>
      </c>
      <c r="G79" s="55">
        <f t="shared" ref="G79:G80" si="50">E79-F79</f>
        <v>8.4467150969764901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73.311185625432671</v>
      </c>
      <c r="F80" s="55">
        <f>$Y$54</f>
        <v>65.210108858743141</v>
      </c>
      <c r="G80" s="55">
        <f t="shared" si="50"/>
        <v>8.1010767666895305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752AC-C8A4-A444-AA85-C4BC8E98743F}">
  <dimension ref="A1:Z80"/>
  <sheetViews>
    <sheetView topLeftCell="A25" workbookViewId="0">
      <selection activeCell="D43" sqref="D42:D43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121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7488860.7414128389</v>
      </c>
      <c r="N4" s="32">
        <f>M4/J4</f>
        <v>74.888607414128387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74.888607414128387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6758054.2326121246</v>
      </c>
      <c r="Y4" s="40">
        <f>X4/R4</f>
        <v>67.580542326121247</v>
      </c>
      <c r="Z4" s="36">
        <f>T4-Y4</f>
        <v>7.3080650880071403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534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7388860.7414128389</v>
      </c>
      <c r="N5" s="33">
        <f t="shared" ref="N5:N22" si="10">M5/J5</f>
        <v>73.888607414128387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73.888607414128387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6661374.038437251</v>
      </c>
      <c r="Y5" s="35">
        <f t="shared" ref="Y5:Y22" si="12">X5/R5</f>
        <v>66.613740384372505</v>
      </c>
      <c r="Z5" s="36">
        <f t="shared" ref="Z5:Z22" si="13">T5-Y5</f>
        <v>7.2748670297558817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750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6988860.7414128389</v>
      </c>
      <c r="N6" s="33">
        <f t="shared" si="10"/>
        <v>69.888607414128387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69.888607414128387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6274653.2617377564</v>
      </c>
      <c r="Y6" s="35">
        <f t="shared" si="12"/>
        <v>62.746532617377561</v>
      </c>
      <c r="Z6" s="36">
        <f t="shared" si="13"/>
        <v>7.1420747967508262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806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6488860.7414128389</v>
      </c>
      <c r="N7" s="33">
        <f t="shared" si="10"/>
        <v>64.888607414128387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64.888607414128387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5791252.2908633882</v>
      </c>
      <c r="Y7" s="35">
        <f t="shared" si="12"/>
        <v>57.912522908633882</v>
      </c>
      <c r="Z7" s="36">
        <f t="shared" si="13"/>
        <v>6.9760845054945051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961</v>
      </c>
      <c r="E8" s="51">
        <v>4</v>
      </c>
      <c r="F8" s="3">
        <f t="shared" si="5"/>
        <v>4.1623309053069723E-3</v>
      </c>
      <c r="G8" s="2">
        <v>0.5</v>
      </c>
      <c r="H8" s="3">
        <f t="shared" si="6"/>
        <v>2.0597322348094752E-2</v>
      </c>
      <c r="I8" s="3">
        <f t="shared" si="7"/>
        <v>0.97940267765190525</v>
      </c>
      <c r="J8" s="5">
        <f t="shared" si="14"/>
        <v>100000</v>
      </c>
      <c r="K8" s="5">
        <f t="shared" si="8"/>
        <v>2059.7322348094754</v>
      </c>
      <c r="L8" s="5">
        <f t="shared" si="9"/>
        <v>494850.66941297636</v>
      </c>
      <c r="M8" s="5">
        <f t="shared" si="0"/>
        <v>5988860.7414128389</v>
      </c>
      <c r="N8" s="33">
        <f t="shared" si="10"/>
        <v>59.888607414128387</v>
      </c>
      <c r="O8" s="4"/>
      <c r="Q8" s="27" t="s">
        <v>42</v>
      </c>
      <c r="R8" s="29">
        <f t="shared" si="1"/>
        <v>100000</v>
      </c>
      <c r="S8" s="29">
        <f t="shared" si="2"/>
        <v>494850.66941297636</v>
      </c>
      <c r="T8" s="35">
        <f t="shared" si="3"/>
        <v>59.888607414128387</v>
      </c>
      <c r="U8" s="42">
        <v>0.96680194174873568</v>
      </c>
      <c r="V8" s="43">
        <f>1-U8</f>
        <v>3.3198058251264317E-2</v>
      </c>
      <c r="W8" s="29">
        <f t="shared" si="11"/>
        <v>478422.58806412725</v>
      </c>
      <c r="X8" s="29">
        <f t="shared" si="4"/>
        <v>5307851.31998902</v>
      </c>
      <c r="Y8" s="35">
        <f t="shared" si="12"/>
        <v>53.078513199890203</v>
      </c>
      <c r="Z8" s="36">
        <f t="shared" si="13"/>
        <v>6.810094214238184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896</v>
      </c>
      <c r="E9" s="51">
        <v>1</v>
      </c>
      <c r="F9" s="3">
        <f t="shared" si="5"/>
        <v>1.1160714285714285E-3</v>
      </c>
      <c r="G9" s="2">
        <v>0.5</v>
      </c>
      <c r="H9" s="3">
        <f t="shared" si="6"/>
        <v>5.5648302726766822E-3</v>
      </c>
      <c r="I9" s="3">
        <f t="shared" si="7"/>
        <v>0.99443516972732326</v>
      </c>
      <c r="J9" s="5">
        <f t="shared" si="14"/>
        <v>97940.267765190525</v>
      </c>
      <c r="K9" s="5">
        <f t="shared" si="8"/>
        <v>545.0209669737925</v>
      </c>
      <c r="L9" s="5">
        <f t="shared" si="9"/>
        <v>488338.78640851815</v>
      </c>
      <c r="M9" s="5">
        <f t="shared" si="0"/>
        <v>5494010.0719998628</v>
      </c>
      <c r="N9" s="33">
        <f t="shared" si="10"/>
        <v>56.095518190450754</v>
      </c>
      <c r="O9" s="4"/>
      <c r="Q9" s="27" t="s">
        <v>44</v>
      </c>
      <c r="R9" s="29">
        <f t="shared" si="1"/>
        <v>97940.267765190525</v>
      </c>
      <c r="S9" s="29">
        <f t="shared" si="2"/>
        <v>488338.78640851815</v>
      </c>
      <c r="T9" s="35">
        <f t="shared" si="3"/>
        <v>56.095518190450754</v>
      </c>
      <c r="U9" s="42">
        <v>0.9555940589531835</v>
      </c>
      <c r="V9" s="43">
        <f t="shared" ref="V9:V22" si="15">1-U9</f>
        <v>4.4405941046816499E-2</v>
      </c>
      <c r="W9" s="29">
        <f t="shared" si="11"/>
        <v>466653.6430483876</v>
      </c>
      <c r="X9" s="29">
        <f t="shared" si="4"/>
        <v>4829428.7319248924</v>
      </c>
      <c r="Y9" s="35">
        <f t="shared" si="12"/>
        <v>49.309940049411885</v>
      </c>
      <c r="Z9" s="36">
        <f t="shared" si="13"/>
        <v>6.7855781410388687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1036</v>
      </c>
      <c r="E10" s="51">
        <v>2</v>
      </c>
      <c r="F10" s="3">
        <f t="shared" si="5"/>
        <v>1.9305019305019305E-3</v>
      </c>
      <c r="G10" s="2">
        <v>0.5</v>
      </c>
      <c r="H10" s="3">
        <f t="shared" si="6"/>
        <v>9.6061479346781949E-3</v>
      </c>
      <c r="I10" s="3">
        <f t="shared" si="7"/>
        <v>0.99039385206532182</v>
      </c>
      <c r="J10" s="5">
        <f t="shared" si="14"/>
        <v>97395.246798216729</v>
      </c>
      <c r="K10" s="5">
        <f t="shared" si="8"/>
        <v>935.59314887816265</v>
      </c>
      <c r="L10" s="5">
        <f t="shared" si="9"/>
        <v>484637.25111888826</v>
      </c>
      <c r="M10" s="5">
        <f t="shared" si="0"/>
        <v>5005671.2855913443</v>
      </c>
      <c r="N10" s="33">
        <f t="shared" si="10"/>
        <v>51.39543715066592</v>
      </c>
      <c r="O10" s="4"/>
      <c r="Q10" s="27" t="s">
        <v>46</v>
      </c>
      <c r="R10" s="29">
        <f t="shared" si="1"/>
        <v>97395.246798216729</v>
      </c>
      <c r="S10" s="29">
        <f t="shared" si="2"/>
        <v>484637.25111888826</v>
      </c>
      <c r="T10" s="35">
        <f t="shared" si="3"/>
        <v>51.39543715066592</v>
      </c>
      <c r="U10" s="42">
        <v>0.96363095511775332</v>
      </c>
      <c r="V10" s="43">
        <f t="shared" si="15"/>
        <v>3.6369044882246682E-2</v>
      </c>
      <c r="W10" s="29">
        <f t="shared" si="11"/>
        <v>467011.45718133677</v>
      </c>
      <c r="X10" s="29">
        <f t="shared" si="4"/>
        <v>4362775.0888765045</v>
      </c>
      <c r="Y10" s="35">
        <f t="shared" si="12"/>
        <v>44.794538052922569</v>
      </c>
      <c r="Z10" s="36">
        <f t="shared" si="13"/>
        <v>6.6008990977433513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948</v>
      </c>
      <c r="E11" s="51">
        <v>3</v>
      </c>
      <c r="F11" s="3">
        <f t="shared" si="5"/>
        <v>3.1645569620253164E-3</v>
      </c>
      <c r="G11" s="2">
        <v>0.5</v>
      </c>
      <c r="H11" s="3">
        <f t="shared" si="6"/>
        <v>1.5698587127158554E-2</v>
      </c>
      <c r="I11" s="3">
        <f t="shared" si="7"/>
        <v>0.98430141287284145</v>
      </c>
      <c r="J11" s="5">
        <f t="shared" si="14"/>
        <v>96459.653649338565</v>
      </c>
      <c r="K11" s="5">
        <f t="shared" si="8"/>
        <v>1514.2802770696792</v>
      </c>
      <c r="L11" s="5">
        <f t="shared" si="9"/>
        <v>478512.56755401869</v>
      </c>
      <c r="M11" s="5">
        <f t="shared" si="0"/>
        <v>4521034.0344724562</v>
      </c>
      <c r="N11" s="33">
        <f t="shared" si="10"/>
        <v>46.869689693349393</v>
      </c>
      <c r="O11" s="4"/>
      <c r="Q11" s="27" t="s">
        <v>48</v>
      </c>
      <c r="R11" s="29">
        <f t="shared" si="1"/>
        <v>96459.653649338565</v>
      </c>
      <c r="S11" s="29">
        <f t="shared" si="2"/>
        <v>478512.56755401869</v>
      </c>
      <c r="T11" s="35">
        <f t="shared" si="3"/>
        <v>46.869689693349393</v>
      </c>
      <c r="U11" s="42">
        <v>0.96005435016735896</v>
      </c>
      <c r="V11" s="43">
        <f t="shared" si="15"/>
        <v>3.9945649832641039E-2</v>
      </c>
      <c r="W11" s="29">
        <f t="shared" si="11"/>
        <v>459398.07208998787</v>
      </c>
      <c r="X11" s="29">
        <f t="shared" si="4"/>
        <v>3895763.6316951681</v>
      </c>
      <c r="Y11" s="35">
        <f t="shared" si="12"/>
        <v>40.387493468072201</v>
      </c>
      <c r="Z11" s="36">
        <f t="shared" si="13"/>
        <v>6.4821962252771925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1066</v>
      </c>
      <c r="E12" s="51">
        <v>1</v>
      </c>
      <c r="F12" s="3">
        <f t="shared" si="5"/>
        <v>9.3808630393996248E-4</v>
      </c>
      <c r="G12" s="2">
        <v>0.5</v>
      </c>
      <c r="H12" s="3">
        <f t="shared" si="6"/>
        <v>4.6794571829667769E-3</v>
      </c>
      <c r="I12" s="3">
        <f t="shared" si="7"/>
        <v>0.99532054281703319</v>
      </c>
      <c r="J12" s="5">
        <f t="shared" si="14"/>
        <v>94945.373372268892</v>
      </c>
      <c r="K12" s="5">
        <f t="shared" si="8"/>
        <v>444.29280941632624</v>
      </c>
      <c r="L12" s="5">
        <f t="shared" si="9"/>
        <v>473616.13483780361</v>
      </c>
      <c r="M12" s="5">
        <f t="shared" si="0"/>
        <v>4042521.4669184373</v>
      </c>
      <c r="N12" s="33">
        <f t="shared" si="10"/>
        <v>42.57734024667235</v>
      </c>
      <c r="O12" s="4"/>
      <c r="Q12" s="27" t="s">
        <v>50</v>
      </c>
      <c r="R12" s="29">
        <f t="shared" si="1"/>
        <v>94945.373372268892</v>
      </c>
      <c r="S12" s="29">
        <f t="shared" si="2"/>
        <v>473616.13483780361</v>
      </c>
      <c r="T12" s="35">
        <f t="shared" si="3"/>
        <v>42.57734024667235</v>
      </c>
      <c r="U12" s="42">
        <v>0.94127750867207383</v>
      </c>
      <c r="V12" s="43">
        <f t="shared" si="15"/>
        <v>5.8722491327926174E-2</v>
      </c>
      <c r="W12" s="29">
        <f t="shared" si="11"/>
        <v>445804.21546702477</v>
      </c>
      <c r="X12" s="29">
        <f t="shared" si="4"/>
        <v>3436365.5596051803</v>
      </c>
      <c r="Y12" s="35">
        <f t="shared" si="12"/>
        <v>36.193080690005004</v>
      </c>
      <c r="Z12" s="36">
        <f t="shared" si="13"/>
        <v>6.3842595566673452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1167</v>
      </c>
      <c r="E13" s="51">
        <v>5</v>
      </c>
      <c r="F13" s="3">
        <f t="shared" si="5"/>
        <v>4.2844901456726651E-3</v>
      </c>
      <c r="G13" s="2">
        <v>0.5</v>
      </c>
      <c r="H13" s="3">
        <f t="shared" si="6"/>
        <v>2.1195421788893599E-2</v>
      </c>
      <c r="I13" s="3">
        <f t="shared" si="7"/>
        <v>0.97880457821110645</v>
      </c>
      <c r="J13" s="5">
        <f t="shared" si="14"/>
        <v>94501.080562852556</v>
      </c>
      <c r="K13" s="5">
        <f t="shared" si="8"/>
        <v>2002.9902620358744</v>
      </c>
      <c r="L13" s="5">
        <f t="shared" si="9"/>
        <v>467497.92715917306</v>
      </c>
      <c r="M13" s="5">
        <f t="shared" si="0"/>
        <v>3568905.3320806338</v>
      </c>
      <c r="N13" s="33">
        <f t="shared" si="10"/>
        <v>37.765762156623801</v>
      </c>
      <c r="O13" s="4"/>
      <c r="Q13" s="27" t="s">
        <v>52</v>
      </c>
      <c r="R13" s="29">
        <f t="shared" si="1"/>
        <v>94501.080562852556</v>
      </c>
      <c r="S13" s="29">
        <f t="shared" si="2"/>
        <v>467497.92715917306</v>
      </c>
      <c r="T13" s="35">
        <f t="shared" si="3"/>
        <v>37.765762156623801</v>
      </c>
      <c r="U13" s="42">
        <v>0.95386474178345915</v>
      </c>
      <c r="V13" s="43">
        <f t="shared" si="15"/>
        <v>4.6135258216540853E-2</v>
      </c>
      <c r="W13" s="29">
        <f t="shared" si="11"/>
        <v>445929.78957398701</v>
      </c>
      <c r="X13" s="29">
        <f t="shared" si="4"/>
        <v>2990561.3441381557</v>
      </c>
      <c r="Y13" s="35">
        <f t="shared" si="12"/>
        <v>31.645789935165205</v>
      </c>
      <c r="Z13" s="36">
        <f t="shared" si="13"/>
        <v>6.1199722214585961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1047</v>
      </c>
      <c r="E14" s="51">
        <v>7</v>
      </c>
      <c r="F14" s="3">
        <f t="shared" si="5"/>
        <v>6.6857688634192934E-3</v>
      </c>
      <c r="G14" s="2">
        <v>0.5</v>
      </c>
      <c r="H14" s="3">
        <f t="shared" si="6"/>
        <v>3.2879286049788632E-2</v>
      </c>
      <c r="I14" s="3">
        <f t="shared" si="7"/>
        <v>0.96712071395021137</v>
      </c>
      <c r="J14" s="5">
        <f t="shared" si="14"/>
        <v>92498.090300816679</v>
      </c>
      <c r="K14" s="5">
        <f t="shared" si="8"/>
        <v>3041.271170059731</v>
      </c>
      <c r="L14" s="5">
        <f t="shared" si="9"/>
        <v>454887.27357893414</v>
      </c>
      <c r="M14" s="5">
        <f t="shared" si="0"/>
        <v>3101407.4049214609</v>
      </c>
      <c r="N14" s="33">
        <f t="shared" si="10"/>
        <v>33.52942093004571</v>
      </c>
      <c r="O14" s="4"/>
      <c r="Q14" s="27" t="s">
        <v>54</v>
      </c>
      <c r="R14" s="29">
        <f t="shared" si="1"/>
        <v>92498.090300816679</v>
      </c>
      <c r="S14" s="29">
        <f t="shared" si="2"/>
        <v>454887.27357893414</v>
      </c>
      <c r="T14" s="35">
        <f t="shared" si="3"/>
        <v>33.52942093004571</v>
      </c>
      <c r="U14" s="42">
        <v>0.94210046609890041</v>
      </c>
      <c r="V14" s="43">
        <f t="shared" si="15"/>
        <v>5.7899533901099587E-2</v>
      </c>
      <c r="W14" s="29">
        <f t="shared" si="11"/>
        <v>428549.51246117189</v>
      </c>
      <c r="X14" s="29">
        <f t="shared" si="4"/>
        <v>2544631.5545641687</v>
      </c>
      <c r="Y14" s="35">
        <f t="shared" si="12"/>
        <v>27.510098276501409</v>
      </c>
      <c r="Z14" s="36">
        <f t="shared" si="13"/>
        <v>6.0193226535443003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907</v>
      </c>
      <c r="E15" s="51">
        <v>6</v>
      </c>
      <c r="F15" s="3">
        <f t="shared" si="5"/>
        <v>6.615214994487321E-3</v>
      </c>
      <c r="G15" s="2">
        <v>0.5</v>
      </c>
      <c r="H15" s="3">
        <f t="shared" si="6"/>
        <v>3.253796095444686E-2</v>
      </c>
      <c r="I15" s="3">
        <f t="shared" si="7"/>
        <v>0.96746203904555317</v>
      </c>
      <c r="J15" s="5">
        <f t="shared" si="14"/>
        <v>89456.81913075695</v>
      </c>
      <c r="K15" s="5">
        <f t="shared" si="8"/>
        <v>2910.7424879855844</v>
      </c>
      <c r="L15" s="5">
        <f t="shared" si="9"/>
        <v>440007.23943382083</v>
      </c>
      <c r="M15" s="5">
        <f t="shared" si="0"/>
        <v>2646520.1313425265</v>
      </c>
      <c r="N15" s="33">
        <f t="shared" si="10"/>
        <v>29.584330820819481</v>
      </c>
      <c r="O15" s="4"/>
      <c r="Q15" s="27" t="s">
        <v>56</v>
      </c>
      <c r="R15" s="29">
        <f t="shared" si="1"/>
        <v>89456.81913075695</v>
      </c>
      <c r="S15" s="29">
        <f t="shared" si="2"/>
        <v>440007.23943382083</v>
      </c>
      <c r="T15" s="35">
        <f t="shared" si="3"/>
        <v>29.584330820819481</v>
      </c>
      <c r="U15" s="42">
        <v>0.91645683631107144</v>
      </c>
      <c r="V15" s="43">
        <f t="shared" si="15"/>
        <v>8.3543163688928557E-2</v>
      </c>
      <c r="W15" s="29">
        <f t="shared" si="11"/>
        <v>403247.64260548755</v>
      </c>
      <c r="X15" s="29">
        <f t="shared" si="4"/>
        <v>2116082.0421029967</v>
      </c>
      <c r="Y15" s="35">
        <f t="shared" si="12"/>
        <v>23.654787445661004</v>
      </c>
      <c r="Z15" s="36">
        <f t="shared" si="13"/>
        <v>5.9295433751584774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694</v>
      </c>
      <c r="E16" s="51">
        <v>6</v>
      </c>
      <c r="F16" s="3">
        <f t="shared" si="5"/>
        <v>8.6455331412103754E-3</v>
      </c>
      <c r="G16" s="2">
        <v>0.5</v>
      </c>
      <c r="H16" s="3">
        <f t="shared" si="6"/>
        <v>4.2313117066290547E-2</v>
      </c>
      <c r="I16" s="3">
        <f t="shared" si="7"/>
        <v>0.9576868829337094</v>
      </c>
      <c r="J16" s="5">
        <f t="shared" si="14"/>
        <v>86546.076642771368</v>
      </c>
      <c r="K16" s="5">
        <f t="shared" si="8"/>
        <v>3662.0342726137387</v>
      </c>
      <c r="L16" s="5">
        <f t="shared" si="9"/>
        <v>423575.29753232247</v>
      </c>
      <c r="M16" s="5">
        <f t="shared" si="0"/>
        <v>2206512.8919087057</v>
      </c>
      <c r="N16" s="33">
        <f t="shared" si="10"/>
        <v>25.49523880806677</v>
      </c>
      <c r="O16" s="4"/>
      <c r="Q16" s="27" t="s">
        <v>58</v>
      </c>
      <c r="R16" s="29">
        <f t="shared" si="1"/>
        <v>86546.076642771368</v>
      </c>
      <c r="S16" s="29">
        <f t="shared" si="2"/>
        <v>423575.29753232247</v>
      </c>
      <c r="T16" s="35">
        <f t="shared" si="3"/>
        <v>25.49523880806677</v>
      </c>
      <c r="U16" s="42">
        <v>0.8859396016463057</v>
      </c>
      <c r="V16" s="43">
        <f t="shared" si="15"/>
        <v>0.1140603983536943</v>
      </c>
      <c r="W16" s="29">
        <f t="shared" si="11"/>
        <v>375262.1303630012</v>
      </c>
      <c r="X16" s="29">
        <f t="shared" si="4"/>
        <v>1712834.3994975092</v>
      </c>
      <c r="Y16" s="35">
        <f t="shared" si="12"/>
        <v>19.791011515951499</v>
      </c>
      <c r="Z16" s="36">
        <f t="shared" si="13"/>
        <v>5.7042272921152701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571</v>
      </c>
      <c r="E17" s="51">
        <v>11</v>
      </c>
      <c r="F17" s="3">
        <f t="shared" si="5"/>
        <v>1.9264448336252189E-2</v>
      </c>
      <c r="G17" s="2">
        <v>0.5</v>
      </c>
      <c r="H17" s="3">
        <f t="shared" si="6"/>
        <v>9.1896407685881365E-2</v>
      </c>
      <c r="I17" s="3">
        <f t="shared" si="7"/>
        <v>0.90810359231411864</v>
      </c>
      <c r="J17" s="5">
        <f t="shared" si="14"/>
        <v>82884.042370157622</v>
      </c>
      <c r="K17" s="5">
        <f t="shared" si="8"/>
        <v>7616.7457483018698</v>
      </c>
      <c r="L17" s="5">
        <f t="shared" si="9"/>
        <v>395378.34748003347</v>
      </c>
      <c r="M17" s="5">
        <f t="shared" si="0"/>
        <v>1782937.5943763831</v>
      </c>
      <c r="N17" s="33">
        <f t="shared" si="10"/>
        <v>21.511228740676497</v>
      </c>
      <c r="O17" s="4"/>
      <c r="Q17" s="27" t="s">
        <v>60</v>
      </c>
      <c r="R17" s="29">
        <f t="shared" si="1"/>
        <v>82884.042370157622</v>
      </c>
      <c r="S17" s="29">
        <f t="shared" si="2"/>
        <v>395378.34748003347</v>
      </c>
      <c r="T17" s="35">
        <f t="shared" si="3"/>
        <v>21.511228740676497</v>
      </c>
      <c r="U17" s="42">
        <v>0.85631920960893304</v>
      </c>
      <c r="V17" s="43">
        <f t="shared" si="15"/>
        <v>0.14368079039106696</v>
      </c>
      <c r="W17" s="29">
        <f t="shared" si="11"/>
        <v>338570.07401058835</v>
      </c>
      <c r="X17" s="29">
        <f t="shared" si="4"/>
        <v>1337572.269134508</v>
      </c>
      <c r="Y17" s="35">
        <f t="shared" si="12"/>
        <v>16.137874443441728</v>
      </c>
      <c r="Z17" s="36">
        <f t="shared" si="13"/>
        <v>5.3733542972347692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413</v>
      </c>
      <c r="E18" s="51">
        <v>8</v>
      </c>
      <c r="F18" s="3">
        <f t="shared" si="5"/>
        <v>1.9370460048426151E-2</v>
      </c>
      <c r="G18" s="2">
        <v>0.5</v>
      </c>
      <c r="H18" s="3">
        <f t="shared" si="6"/>
        <v>9.237875288683603E-2</v>
      </c>
      <c r="I18" s="3">
        <f t="shared" si="7"/>
        <v>0.90762124711316394</v>
      </c>
      <c r="J18" s="5">
        <f t="shared" si="14"/>
        <v>75267.296621855756</v>
      </c>
      <c r="K18" s="5">
        <f t="shared" si="8"/>
        <v>6953.0989950906014</v>
      </c>
      <c r="L18" s="5">
        <f t="shared" si="9"/>
        <v>358953.73562155227</v>
      </c>
      <c r="M18" s="5">
        <f t="shared" si="0"/>
        <v>1387559.2468963496</v>
      </c>
      <c r="N18" s="33">
        <f t="shared" si="10"/>
        <v>18.435088134857189</v>
      </c>
      <c r="O18" s="4"/>
      <c r="Q18" s="27" t="s">
        <v>62</v>
      </c>
      <c r="R18" s="29">
        <f t="shared" si="1"/>
        <v>75267.296621855756</v>
      </c>
      <c r="S18" s="29">
        <f t="shared" si="2"/>
        <v>358953.73562155227</v>
      </c>
      <c r="T18" s="35">
        <f t="shared" si="3"/>
        <v>18.435088134857189</v>
      </c>
      <c r="U18" s="42">
        <v>0.77613843304153718</v>
      </c>
      <c r="V18" s="43">
        <f t="shared" si="15"/>
        <v>0.22386156695846282</v>
      </c>
      <c r="W18" s="29">
        <f t="shared" si="11"/>
        <v>278597.78989971778</v>
      </c>
      <c r="X18" s="29">
        <f t="shared" si="4"/>
        <v>999002.19512391975</v>
      </c>
      <c r="Y18" s="35">
        <f t="shared" si="12"/>
        <v>13.272725871143276</v>
      </c>
      <c r="Z18" s="36">
        <f t="shared" si="13"/>
        <v>5.1623622637139128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230</v>
      </c>
      <c r="E19" s="51">
        <v>10</v>
      </c>
      <c r="F19" s="3">
        <f t="shared" si="5"/>
        <v>4.3478260869565216E-2</v>
      </c>
      <c r="G19" s="2">
        <v>0.5</v>
      </c>
      <c r="H19" s="3">
        <f t="shared" si="6"/>
        <v>0.19607843137254902</v>
      </c>
      <c r="I19" s="3">
        <f t="shared" si="7"/>
        <v>0.80392156862745101</v>
      </c>
      <c r="J19" s="5">
        <f t="shared" si="14"/>
        <v>68314.197626765148</v>
      </c>
      <c r="K19" s="5">
        <f t="shared" si="8"/>
        <v>13394.940711130421</v>
      </c>
      <c r="L19" s="5">
        <f t="shared" si="9"/>
        <v>308083.63635599968</v>
      </c>
      <c r="M19" s="5">
        <f t="shared" si="0"/>
        <v>1028605.5112747974</v>
      </c>
      <c r="N19" s="33">
        <f t="shared" si="10"/>
        <v>15.056980056980059</v>
      </c>
      <c r="O19" s="4"/>
      <c r="Q19" s="27" t="s">
        <v>64</v>
      </c>
      <c r="R19" s="29">
        <f t="shared" si="1"/>
        <v>68314.197626765148</v>
      </c>
      <c r="S19" s="29">
        <f t="shared" si="2"/>
        <v>308083.63635599968</v>
      </c>
      <c r="T19" s="35">
        <f t="shared" si="3"/>
        <v>15.056980056980059</v>
      </c>
      <c r="U19" s="42">
        <v>0.73716277889453141</v>
      </c>
      <c r="V19" s="43">
        <f t="shared" si="15"/>
        <v>0.26283722110546859</v>
      </c>
      <c r="W19" s="29">
        <f t="shared" si="11"/>
        <v>227107.789508121</v>
      </c>
      <c r="X19" s="29">
        <f t="shared" si="4"/>
        <v>720404.40522420197</v>
      </c>
      <c r="Y19" s="35">
        <f t="shared" si="12"/>
        <v>10.545456585176245</v>
      </c>
      <c r="Z19" s="36">
        <f t="shared" si="13"/>
        <v>4.5115234718038142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150</v>
      </c>
      <c r="E20" s="51">
        <v>5</v>
      </c>
      <c r="F20" s="3">
        <f t="shared" si="5"/>
        <v>3.3333333333333333E-2</v>
      </c>
      <c r="G20" s="2">
        <v>0.5</v>
      </c>
      <c r="H20" s="3">
        <f t="shared" si="6"/>
        <v>0.15384615384615385</v>
      </c>
      <c r="I20" s="3">
        <f t="shared" si="7"/>
        <v>0.84615384615384615</v>
      </c>
      <c r="J20" s="5">
        <f t="shared" si="14"/>
        <v>54919.256915634731</v>
      </c>
      <c r="K20" s="5">
        <f t="shared" si="8"/>
        <v>8449.1164485591889</v>
      </c>
      <c r="L20" s="5">
        <f t="shared" si="9"/>
        <v>253473.49345677567</v>
      </c>
      <c r="M20" s="5">
        <f t="shared" si="0"/>
        <v>720521.87491879764</v>
      </c>
      <c r="N20" s="33">
        <f t="shared" si="10"/>
        <v>13.119658119658121</v>
      </c>
      <c r="O20" s="4"/>
      <c r="Q20" s="27" t="s">
        <v>66</v>
      </c>
      <c r="R20" s="29">
        <f t="shared" si="1"/>
        <v>54919.256915634731</v>
      </c>
      <c r="S20" s="29">
        <f t="shared" si="2"/>
        <v>253473.49345677567</v>
      </c>
      <c r="T20" s="35">
        <f t="shared" si="3"/>
        <v>13.119658119658121</v>
      </c>
      <c r="U20" s="42">
        <v>0.7271372759570951</v>
      </c>
      <c r="V20" s="43">
        <f t="shared" si="15"/>
        <v>0.2728627240429049</v>
      </c>
      <c r="W20" s="29">
        <f t="shared" si="11"/>
        <v>184310.02555948842</v>
      </c>
      <c r="X20" s="29">
        <f t="shared" si="4"/>
        <v>493296.615716081</v>
      </c>
      <c r="Y20" s="35">
        <f t="shared" si="12"/>
        <v>8.9822157731279582</v>
      </c>
      <c r="Z20" s="36">
        <f t="shared" si="13"/>
        <v>4.1374423465301629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70</v>
      </c>
      <c r="E21" s="51">
        <v>5</v>
      </c>
      <c r="F21" s="3">
        <f t="shared" si="5"/>
        <v>7.1428571428571425E-2</v>
      </c>
      <c r="G21" s="2">
        <v>0.5</v>
      </c>
      <c r="H21" s="3">
        <f t="shared" si="6"/>
        <v>0.30303030303030298</v>
      </c>
      <c r="I21" s="3">
        <f t="shared" si="7"/>
        <v>0.69696969696969702</v>
      </c>
      <c r="J21" s="5">
        <f t="shared" si="14"/>
        <v>46470.140467075544</v>
      </c>
      <c r="K21" s="5">
        <f t="shared" si="8"/>
        <v>14081.860747598648</v>
      </c>
      <c r="L21" s="5">
        <f t="shared" si="9"/>
        <v>197146.0504663811</v>
      </c>
      <c r="M21" s="5">
        <f>L21+M22</f>
        <v>467048.38146202196</v>
      </c>
      <c r="N21" s="33">
        <f t="shared" si="10"/>
        <v>10.050505050505052</v>
      </c>
      <c r="O21" s="4"/>
      <c r="Q21" s="27" t="s">
        <v>68</v>
      </c>
      <c r="R21" s="29">
        <f t="shared" si="1"/>
        <v>46470.140467075544</v>
      </c>
      <c r="S21" s="29">
        <f t="shared" si="2"/>
        <v>197146.0504663811</v>
      </c>
      <c r="T21" s="35">
        <f t="shared" si="3"/>
        <v>10.050505050505052</v>
      </c>
      <c r="U21" s="42">
        <v>0.68635947845240242</v>
      </c>
      <c r="V21" s="43">
        <f t="shared" si="15"/>
        <v>0.31364052154759758</v>
      </c>
      <c r="W21" s="29">
        <f t="shared" si="11"/>
        <v>135313.06037705633</v>
      </c>
      <c r="X21" s="29">
        <f>X22+W21</f>
        <v>308986.59015659255</v>
      </c>
      <c r="Y21" s="35">
        <f t="shared" si="12"/>
        <v>6.6491425902943408</v>
      </c>
      <c r="Z21" s="36">
        <f t="shared" si="13"/>
        <v>3.4013624602107111</v>
      </c>
    </row>
    <row r="22" spans="1:26" s="2" customFormat="1" x14ac:dyDescent="0.25">
      <c r="A22" s="12">
        <v>19</v>
      </c>
      <c r="B22" s="13" t="s">
        <v>69</v>
      </c>
      <c r="C22" s="12"/>
      <c r="D22">
        <v>50</v>
      </c>
      <c r="E22" s="51">
        <v>6</v>
      </c>
      <c r="F22" s="17">
        <f t="shared" si="5"/>
        <v>0.12</v>
      </c>
      <c r="G22" s="12"/>
      <c r="H22" s="17">
        <v>1</v>
      </c>
      <c r="I22" s="17">
        <f t="shared" si="7"/>
        <v>0</v>
      </c>
      <c r="J22" s="21">
        <f t="shared" si="14"/>
        <v>32388.279719476897</v>
      </c>
      <c r="K22" s="21">
        <f t="shared" si="8"/>
        <v>32388.279719476897</v>
      </c>
      <c r="L22" s="21">
        <f>K22/F22</f>
        <v>269902.33099564083</v>
      </c>
      <c r="M22" s="21">
        <f>L22</f>
        <v>269902.33099564083</v>
      </c>
      <c r="N22" s="34">
        <f t="shared" si="10"/>
        <v>8.3333333333333339</v>
      </c>
      <c r="O22" s="4"/>
      <c r="Q22" s="30" t="s">
        <v>69</v>
      </c>
      <c r="R22" s="31">
        <f t="shared" si="1"/>
        <v>32388.279719476897</v>
      </c>
      <c r="S22" s="31">
        <f t="shared" si="2"/>
        <v>269902.33099564083</v>
      </c>
      <c r="T22" s="38">
        <f t="shared" si="3"/>
        <v>8.3333333333333339</v>
      </c>
      <c r="U22" s="44">
        <v>0.64346806172022719</v>
      </c>
      <c r="V22" s="45">
        <f t="shared" si="15"/>
        <v>0.35653193827977281</v>
      </c>
      <c r="W22" s="31">
        <f t="shared" si="11"/>
        <v>173673.52977953621</v>
      </c>
      <c r="X22" s="31">
        <f>W22</f>
        <v>173673.52977953621</v>
      </c>
      <c r="Y22" s="38">
        <f t="shared" si="12"/>
        <v>5.3622338476685609</v>
      </c>
      <c r="Z22" s="37">
        <f t="shared" si="13"/>
        <v>2.971099485664773</v>
      </c>
    </row>
    <row r="23" spans="1:26" s="2" customFormat="1" ht="13.2" x14ac:dyDescent="0.25">
      <c r="B23" s="2" t="s">
        <v>70</v>
      </c>
      <c r="D23" s="25">
        <f>SUM(D4:D22)</f>
        <v>12417</v>
      </c>
      <c r="E23" s="25">
        <f>SUM(E4:E22)</f>
        <v>80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125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8389290.5172393024</v>
      </c>
      <c r="N29" s="32">
        <f>M29/J29</f>
        <v>83.892905172393029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83.892905172393029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7340797.8707837369</v>
      </c>
      <c r="Y29" s="40">
        <f>X29/R29</f>
        <v>73.407978707837373</v>
      </c>
      <c r="Z29" s="36">
        <f>T29-Y29</f>
        <v>10.484926464555656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538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8289290.5172393015</v>
      </c>
      <c r="N30" s="33">
        <f t="shared" ref="N30:N47" si="26">M30/J30</f>
        <v>82.892905172393014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82.892905172393014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7244933.1967807729</v>
      </c>
      <c r="Y30" s="35">
        <f t="shared" ref="Y30:Y47" si="28">X30/R30</f>
        <v>72.449331967807723</v>
      </c>
      <c r="Z30" s="36">
        <f t="shared" ref="Z30:Z47" si="29">T30-Y30</f>
        <v>10.443573204585292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716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7889290.5172393015</v>
      </c>
      <c r="N31" s="33">
        <f t="shared" si="26"/>
        <v>78.892905172393014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78.892905172393014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6861474.5007689158</v>
      </c>
      <c r="Y31" s="35">
        <f t="shared" si="28"/>
        <v>68.614745007689152</v>
      </c>
      <c r="Z31" s="36">
        <f t="shared" si="29"/>
        <v>10.278160164703863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788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7389290.5172393015</v>
      </c>
      <c r="N32" s="33">
        <f t="shared" si="26"/>
        <v>73.892905172393014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73.892905172393014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6382151.1307540946</v>
      </c>
      <c r="Y32" s="35">
        <f t="shared" si="28"/>
        <v>63.821511307540945</v>
      </c>
      <c r="Z32" s="36">
        <f t="shared" si="29"/>
        <v>10.07139386485207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901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6889290.5172393015</v>
      </c>
      <c r="N33" s="33">
        <f t="shared" si="26"/>
        <v>68.892905172393014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68.892905172393014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5902827.7607392734</v>
      </c>
      <c r="Y33" s="35">
        <f t="shared" si="28"/>
        <v>59.028277607392731</v>
      </c>
      <c r="Z33" s="36">
        <f t="shared" si="29"/>
        <v>9.8646275650002835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939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100000</v>
      </c>
      <c r="K34" s="5">
        <f t="shared" si="24"/>
        <v>0</v>
      </c>
      <c r="L34" s="5">
        <f t="shared" si="25"/>
        <v>500000</v>
      </c>
      <c r="M34" s="5">
        <f t="shared" si="16"/>
        <v>6389290.5172393015</v>
      </c>
      <c r="N34" s="33">
        <f t="shared" si="26"/>
        <v>63.892905172393014</v>
      </c>
      <c r="O34" s="4"/>
      <c r="Q34" s="27" t="s">
        <v>44</v>
      </c>
      <c r="R34" s="29">
        <f t="shared" si="17"/>
        <v>100000</v>
      </c>
      <c r="S34" s="29">
        <f t="shared" si="18"/>
        <v>500000</v>
      </c>
      <c r="T34" s="35">
        <f t="shared" si="19"/>
        <v>63.892905172393014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484590.10863197315</v>
      </c>
      <c r="X34" s="29">
        <f t="shared" si="20"/>
        <v>5423504.3907244522</v>
      </c>
      <c r="Y34" s="35">
        <f t="shared" si="28"/>
        <v>54.235043907244524</v>
      </c>
      <c r="Z34" s="36">
        <f t="shared" si="29"/>
        <v>9.6578612651484903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926</v>
      </c>
      <c r="E35" s="51">
        <v>1</v>
      </c>
      <c r="F35" s="3">
        <f t="shared" si="21"/>
        <v>1.0799136069114472E-3</v>
      </c>
      <c r="G35" s="2">
        <v>0.5</v>
      </c>
      <c r="H35" s="3">
        <f t="shared" si="22"/>
        <v>5.3850296176628978E-3</v>
      </c>
      <c r="I35" s="3">
        <f t="shared" si="23"/>
        <v>0.99461497038233715</v>
      </c>
      <c r="J35" s="5">
        <f t="shared" si="30"/>
        <v>100000</v>
      </c>
      <c r="K35" s="5">
        <f t="shared" si="24"/>
        <v>538.50296176628979</v>
      </c>
      <c r="L35" s="5">
        <f t="shared" si="25"/>
        <v>498653.74259558436</v>
      </c>
      <c r="M35" s="5">
        <f t="shared" si="16"/>
        <v>5889290.5172393015</v>
      </c>
      <c r="N35" s="33">
        <f t="shared" si="26"/>
        <v>58.892905172393014</v>
      </c>
      <c r="O35" s="4"/>
      <c r="Q35" s="27" t="s">
        <v>46</v>
      </c>
      <c r="R35" s="29">
        <f t="shared" si="17"/>
        <v>100000</v>
      </c>
      <c r="S35" s="29">
        <f t="shared" si="18"/>
        <v>498653.74259558436</v>
      </c>
      <c r="T35" s="35">
        <f t="shared" si="19"/>
        <v>58.892905172393014</v>
      </c>
      <c r="U35" s="42">
        <v>0.96192878092594225</v>
      </c>
      <c r="V35" s="43">
        <f t="shared" si="31"/>
        <v>3.8071219074057749E-2</v>
      </c>
      <c r="W35" s="29">
        <f t="shared" si="27"/>
        <v>479669.38671912905</v>
      </c>
      <c r="X35" s="29">
        <f t="shared" si="20"/>
        <v>4938914.2820924791</v>
      </c>
      <c r="Y35" s="35">
        <f t="shared" si="28"/>
        <v>49.389142820924789</v>
      </c>
      <c r="Z35" s="36">
        <f t="shared" si="29"/>
        <v>9.5037623514682252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866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99461.49703823372</v>
      </c>
      <c r="K36" s="5">
        <f t="shared" si="24"/>
        <v>0</v>
      </c>
      <c r="L36" s="5">
        <f t="shared" si="25"/>
        <v>497307.48519116861</v>
      </c>
      <c r="M36" s="5">
        <f t="shared" si="16"/>
        <v>5390636.7746437173</v>
      </c>
      <c r="N36" s="33">
        <f t="shared" si="26"/>
        <v>54.198226802996111</v>
      </c>
      <c r="O36" s="4"/>
      <c r="Q36" s="27" t="s">
        <v>48</v>
      </c>
      <c r="R36" s="29">
        <f t="shared" si="17"/>
        <v>99461.49703823372</v>
      </c>
      <c r="S36" s="29">
        <f t="shared" si="18"/>
        <v>497307.48519116861</v>
      </c>
      <c r="T36" s="35">
        <f t="shared" si="19"/>
        <v>54.198226802996111</v>
      </c>
      <c r="U36" s="42">
        <v>0.95558309086652893</v>
      </c>
      <c r="V36" s="43">
        <f t="shared" si="31"/>
        <v>4.4416909133471072E-2</v>
      </c>
      <c r="W36" s="29">
        <f t="shared" si="27"/>
        <v>475218.62381003745</v>
      </c>
      <c r="X36" s="29">
        <f t="shared" si="20"/>
        <v>4459244.89537335</v>
      </c>
      <c r="Y36" s="35">
        <f t="shared" si="28"/>
        <v>44.833880729335732</v>
      </c>
      <c r="Z36" s="36">
        <f t="shared" si="29"/>
        <v>9.3643460736603785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1057</v>
      </c>
      <c r="E37" s="51">
        <v>1</v>
      </c>
      <c r="F37" s="3">
        <f t="shared" si="21"/>
        <v>9.4607379375591296E-4</v>
      </c>
      <c r="G37" s="2">
        <v>0.5</v>
      </c>
      <c r="H37" s="3">
        <f t="shared" si="22"/>
        <v>4.7192071731949033E-3</v>
      </c>
      <c r="I37" s="3">
        <f t="shared" si="23"/>
        <v>0.99528079282680515</v>
      </c>
      <c r="J37" s="5">
        <f t="shared" si="30"/>
        <v>99461.49703823372</v>
      </c>
      <c r="K37" s="5">
        <f t="shared" si="24"/>
        <v>469.37941027953622</v>
      </c>
      <c r="L37" s="5">
        <f t="shared" si="25"/>
        <v>496134.03666546976</v>
      </c>
      <c r="M37" s="5">
        <f t="shared" si="16"/>
        <v>4893329.2894525491</v>
      </c>
      <c r="N37" s="33">
        <f t="shared" si="26"/>
        <v>49.198226802996118</v>
      </c>
      <c r="O37" s="4"/>
      <c r="Q37" s="27" t="s">
        <v>50</v>
      </c>
      <c r="R37" s="29">
        <f t="shared" si="17"/>
        <v>99461.49703823372</v>
      </c>
      <c r="S37" s="29">
        <f t="shared" si="18"/>
        <v>496134.03666546976</v>
      </c>
      <c r="T37" s="35">
        <f t="shared" si="19"/>
        <v>49.198226802996118</v>
      </c>
      <c r="U37" s="42">
        <v>0.95343645724036619</v>
      </c>
      <c r="V37" s="43">
        <f t="shared" si="31"/>
        <v>4.6563542759633814E-2</v>
      </c>
      <c r="W37" s="29">
        <f t="shared" si="27"/>
        <v>473032.2782346874</v>
      </c>
      <c r="X37" s="29">
        <f t="shared" si="20"/>
        <v>3984026.271563313</v>
      </c>
      <c r="Y37" s="35">
        <f t="shared" si="28"/>
        <v>40.055965275003096</v>
      </c>
      <c r="Z37" s="36">
        <f t="shared" si="29"/>
        <v>9.1422615279930213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1141</v>
      </c>
      <c r="E38" s="51">
        <v>2</v>
      </c>
      <c r="F38" s="3">
        <f t="shared" si="21"/>
        <v>1.7528483786152498E-3</v>
      </c>
      <c r="G38" s="2">
        <v>0.5</v>
      </c>
      <c r="H38" s="3">
        <f t="shared" si="22"/>
        <v>8.7260034904013961E-3</v>
      </c>
      <c r="I38" s="3">
        <f t="shared" si="23"/>
        <v>0.99127399650959858</v>
      </c>
      <c r="J38" s="5">
        <f t="shared" si="30"/>
        <v>98992.117627954183</v>
      </c>
      <c r="K38" s="5">
        <f t="shared" si="24"/>
        <v>863.80556394375378</v>
      </c>
      <c r="L38" s="5">
        <f t="shared" si="25"/>
        <v>492801.07422991155</v>
      </c>
      <c r="M38" s="5">
        <f t="shared" si="16"/>
        <v>4397195.2527870797</v>
      </c>
      <c r="N38" s="33">
        <f t="shared" si="26"/>
        <v>44.419650353508196</v>
      </c>
      <c r="O38" s="4"/>
      <c r="Q38" s="27" t="s">
        <v>52</v>
      </c>
      <c r="R38" s="29">
        <f t="shared" si="17"/>
        <v>98992.117627954183</v>
      </c>
      <c r="S38" s="29">
        <f t="shared" si="18"/>
        <v>492801.07422991155</v>
      </c>
      <c r="T38" s="35">
        <f t="shared" si="19"/>
        <v>44.419650353508196</v>
      </c>
      <c r="U38" s="42">
        <v>0.93748024841036759</v>
      </c>
      <c r="V38" s="43">
        <f t="shared" si="31"/>
        <v>6.2519751589632411E-2</v>
      </c>
      <c r="W38" s="29">
        <f t="shared" si="27"/>
        <v>461991.27348595345</v>
      </c>
      <c r="X38" s="29">
        <f t="shared" si="20"/>
        <v>3510993.9933286258</v>
      </c>
      <c r="Y38" s="35">
        <f t="shared" si="28"/>
        <v>35.467409703509198</v>
      </c>
      <c r="Z38" s="36">
        <f t="shared" si="29"/>
        <v>8.9522406499989984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1124</v>
      </c>
      <c r="E39" s="51">
        <v>3</v>
      </c>
      <c r="F39" s="3">
        <f t="shared" si="21"/>
        <v>2.6690391459074734E-3</v>
      </c>
      <c r="G39" s="2">
        <v>0.5</v>
      </c>
      <c r="H39" s="3">
        <f t="shared" si="22"/>
        <v>1.3256738842244809E-2</v>
      </c>
      <c r="I39" s="3">
        <f t="shared" si="23"/>
        <v>0.98674326115775524</v>
      </c>
      <c r="J39" s="5">
        <f t="shared" si="30"/>
        <v>98128.312064010432</v>
      </c>
      <c r="K39" s="5">
        <f t="shared" si="24"/>
        <v>1300.861406062887</v>
      </c>
      <c r="L39" s="5">
        <f t="shared" si="25"/>
        <v>487389.40680489491</v>
      </c>
      <c r="M39" s="5">
        <f t="shared" si="16"/>
        <v>3904394.1785571682</v>
      </c>
      <c r="N39" s="33">
        <f t="shared" si="26"/>
        <v>39.788661360141191</v>
      </c>
      <c r="O39" s="4"/>
      <c r="Q39" s="27" t="s">
        <v>54</v>
      </c>
      <c r="R39" s="29">
        <f t="shared" si="17"/>
        <v>98128.312064010432</v>
      </c>
      <c r="S39" s="29">
        <f t="shared" si="18"/>
        <v>487389.40680489491</v>
      </c>
      <c r="T39" s="35">
        <f t="shared" si="19"/>
        <v>39.788661360141191</v>
      </c>
      <c r="U39" s="42">
        <v>0.91788799906018037</v>
      </c>
      <c r="V39" s="43">
        <f t="shared" si="31"/>
        <v>8.2112000939819629E-2</v>
      </c>
      <c r="W39" s="29">
        <f t="shared" si="27"/>
        <v>447368.88737527328</v>
      </c>
      <c r="X39" s="29">
        <f t="shared" si="20"/>
        <v>3049002.7198426723</v>
      </c>
      <c r="Y39" s="35">
        <f t="shared" si="28"/>
        <v>31.071590407605978</v>
      </c>
      <c r="Z39" s="36">
        <f t="shared" si="29"/>
        <v>8.717070952535213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900</v>
      </c>
      <c r="E40" s="51">
        <v>2</v>
      </c>
      <c r="F40" s="3">
        <f t="shared" si="21"/>
        <v>2.2222222222222222E-3</v>
      </c>
      <c r="G40" s="2">
        <v>0.5</v>
      </c>
      <c r="H40" s="3">
        <f t="shared" si="22"/>
        <v>1.1049723756906079E-2</v>
      </c>
      <c r="I40" s="3">
        <f t="shared" si="23"/>
        <v>0.98895027624309395</v>
      </c>
      <c r="J40" s="5">
        <f t="shared" si="30"/>
        <v>96827.450657947542</v>
      </c>
      <c r="K40" s="5">
        <f t="shared" si="24"/>
        <v>1069.916581855774</v>
      </c>
      <c r="L40" s="5">
        <f t="shared" si="25"/>
        <v>481462.46183509828</v>
      </c>
      <c r="M40" s="5">
        <f t="shared" si="16"/>
        <v>3417004.7717522732</v>
      </c>
      <c r="N40" s="33">
        <f t="shared" si="26"/>
        <v>35.289628597402377</v>
      </c>
      <c r="O40" s="4"/>
      <c r="Q40" s="27" t="s">
        <v>56</v>
      </c>
      <c r="R40" s="29">
        <f t="shared" si="17"/>
        <v>96827.450657947542</v>
      </c>
      <c r="S40" s="29">
        <f t="shared" si="18"/>
        <v>481462.46183509828</v>
      </c>
      <c r="T40" s="35">
        <f t="shared" si="19"/>
        <v>35.289628597402377</v>
      </c>
      <c r="U40" s="42">
        <v>0.89571782863194893</v>
      </c>
      <c r="V40" s="43">
        <f t="shared" si="31"/>
        <v>0.10428217136805107</v>
      </c>
      <c r="W40" s="29">
        <f t="shared" si="27"/>
        <v>431254.51088272681</v>
      </c>
      <c r="X40" s="29">
        <f t="shared" si="20"/>
        <v>2601633.8324673991</v>
      </c>
      <c r="Y40" s="35">
        <f t="shared" si="28"/>
        <v>26.868763091346125</v>
      </c>
      <c r="Z40" s="36">
        <f t="shared" si="29"/>
        <v>8.4208655060562521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739</v>
      </c>
      <c r="E41" s="51">
        <v>3</v>
      </c>
      <c r="F41" s="3">
        <f t="shared" si="21"/>
        <v>4.0595399188092015E-3</v>
      </c>
      <c r="G41" s="2">
        <v>0.5</v>
      </c>
      <c r="H41" s="3">
        <f t="shared" si="22"/>
        <v>2.0093770931011386E-2</v>
      </c>
      <c r="I41" s="3">
        <f t="shared" si="23"/>
        <v>0.97990622906898861</v>
      </c>
      <c r="J41" s="5">
        <f t="shared" si="30"/>
        <v>95757.534076091775</v>
      </c>
      <c r="K41" s="5">
        <f t="shared" si="24"/>
        <v>1924.1299546435052</v>
      </c>
      <c r="L41" s="5">
        <f t="shared" si="25"/>
        <v>473977.34549385018</v>
      </c>
      <c r="M41" s="5">
        <f t="shared" si="16"/>
        <v>2935542.3099171747</v>
      </c>
      <c r="N41" s="33">
        <f t="shared" si="26"/>
        <v>30.655993162736479</v>
      </c>
      <c r="O41" s="4"/>
      <c r="Q41" s="27" t="s">
        <v>58</v>
      </c>
      <c r="R41" s="29">
        <f t="shared" si="17"/>
        <v>95757.534076091775</v>
      </c>
      <c r="S41" s="29">
        <f t="shared" si="18"/>
        <v>473977.34549385018</v>
      </c>
      <c r="T41" s="35">
        <f t="shared" si="19"/>
        <v>30.655993162736479</v>
      </c>
      <c r="U41" s="42">
        <v>0.86473435856680392</v>
      </c>
      <c r="V41" s="43">
        <f t="shared" si="31"/>
        <v>0.13526564143319608</v>
      </c>
      <c r="W41" s="29">
        <f t="shared" si="27"/>
        <v>409864.49583082093</v>
      </c>
      <c r="X41" s="29">
        <f t="shared" si="20"/>
        <v>2170379.3215846722</v>
      </c>
      <c r="Y41" s="35">
        <f t="shared" si="28"/>
        <v>22.665363540586</v>
      </c>
      <c r="Z41" s="36">
        <f t="shared" si="29"/>
        <v>7.9906296221504789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576</v>
      </c>
      <c r="E42" s="51">
        <v>5</v>
      </c>
      <c r="F42" s="3">
        <f t="shared" si="21"/>
        <v>8.6805555555555559E-3</v>
      </c>
      <c r="G42" s="2">
        <v>0.5</v>
      </c>
      <c r="H42" s="3">
        <f t="shared" si="22"/>
        <v>4.2480883602378929E-2</v>
      </c>
      <c r="I42" s="3">
        <f t="shared" si="23"/>
        <v>0.95751911639762111</v>
      </c>
      <c r="J42" s="5">
        <f t="shared" si="30"/>
        <v>93833.404121448271</v>
      </c>
      <c r="K42" s="5">
        <f t="shared" si="24"/>
        <v>3986.1259184982273</v>
      </c>
      <c r="L42" s="5">
        <f t="shared" si="25"/>
        <v>459201.70581099583</v>
      </c>
      <c r="M42" s="5">
        <f t="shared" si="16"/>
        <v>2461564.9644233244</v>
      </c>
      <c r="N42" s="33">
        <f t="shared" si="26"/>
        <v>26.233354608315487</v>
      </c>
      <c r="O42" s="4"/>
      <c r="Q42" s="27" t="s">
        <v>60</v>
      </c>
      <c r="R42" s="29">
        <f t="shared" si="17"/>
        <v>93833.404121448271</v>
      </c>
      <c r="S42" s="29">
        <f t="shared" si="18"/>
        <v>459201.70581099583</v>
      </c>
      <c r="T42" s="35">
        <f t="shared" si="19"/>
        <v>26.233354608315487</v>
      </c>
      <c r="U42" s="42">
        <v>0.81758889711164551</v>
      </c>
      <c r="V42" s="43">
        <f t="shared" si="31"/>
        <v>0.18241110288835449</v>
      </c>
      <c r="W42" s="29">
        <f t="shared" si="27"/>
        <v>375438.21620579838</v>
      </c>
      <c r="X42" s="29">
        <f t="shared" si="20"/>
        <v>1760514.8257538511</v>
      </c>
      <c r="Y42" s="35">
        <f t="shared" si="28"/>
        <v>18.762133189532616</v>
      </c>
      <c r="Z42" s="36">
        <f t="shared" si="29"/>
        <v>7.4712214187828714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456</v>
      </c>
      <c r="E43" s="51">
        <v>3</v>
      </c>
      <c r="F43" s="3">
        <f t="shared" si="21"/>
        <v>6.5789473684210523E-3</v>
      </c>
      <c r="G43" s="2">
        <v>0.5</v>
      </c>
      <c r="H43" s="3">
        <f t="shared" si="22"/>
        <v>3.2362459546925564E-2</v>
      </c>
      <c r="I43" s="3">
        <f t="shared" si="23"/>
        <v>0.96763754045307449</v>
      </c>
      <c r="J43" s="5">
        <f t="shared" si="30"/>
        <v>89847.278202950052</v>
      </c>
      <c r="K43" s="5">
        <f t="shared" si="24"/>
        <v>2907.6789062443381</v>
      </c>
      <c r="L43" s="5">
        <f t="shared" si="25"/>
        <v>441967.19374913949</v>
      </c>
      <c r="M43" s="5">
        <f t="shared" si="16"/>
        <v>2002363.2586123287</v>
      </c>
      <c r="N43" s="33">
        <f t="shared" si="26"/>
        <v>22.2862984684892</v>
      </c>
      <c r="O43" s="4"/>
      <c r="Q43" s="27" t="s">
        <v>62</v>
      </c>
      <c r="R43" s="29">
        <f t="shared" si="17"/>
        <v>89847.278202950052</v>
      </c>
      <c r="S43" s="29">
        <f t="shared" si="18"/>
        <v>441967.19374913949</v>
      </c>
      <c r="T43" s="35">
        <f t="shared" si="19"/>
        <v>22.2862984684892</v>
      </c>
      <c r="U43" s="42">
        <v>0.77888026534586052</v>
      </c>
      <c r="V43" s="43">
        <f t="shared" si="31"/>
        <v>0.22111973465413948</v>
      </c>
      <c r="W43" s="29">
        <f t="shared" si="27"/>
        <v>344239.52514149511</v>
      </c>
      <c r="X43" s="29">
        <f t="shared" si="20"/>
        <v>1385076.6095480528</v>
      </c>
      <c r="Y43" s="35">
        <f t="shared" si="28"/>
        <v>15.415899482446148</v>
      </c>
      <c r="Z43" s="36">
        <f t="shared" si="29"/>
        <v>6.8703989860430514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298</v>
      </c>
      <c r="E44" s="51">
        <v>5</v>
      </c>
      <c r="F44" s="3">
        <f t="shared" si="21"/>
        <v>1.6778523489932886E-2</v>
      </c>
      <c r="G44" s="2">
        <v>0.5</v>
      </c>
      <c r="H44" s="3">
        <f t="shared" si="22"/>
        <v>8.0515297906602265E-2</v>
      </c>
      <c r="I44" s="3">
        <f t="shared" si="23"/>
        <v>0.91948470209339772</v>
      </c>
      <c r="J44" s="5">
        <f t="shared" si="30"/>
        <v>86939.599296705725</v>
      </c>
      <c r="K44" s="5">
        <f t="shared" si="24"/>
        <v>6999.9677372548904</v>
      </c>
      <c r="L44" s="5">
        <f t="shared" si="25"/>
        <v>417198.0771403914</v>
      </c>
      <c r="M44" s="5">
        <f t="shared" si="16"/>
        <v>1560396.0648631891</v>
      </c>
      <c r="N44" s="33">
        <f t="shared" si="26"/>
        <v>17.948047581147698</v>
      </c>
      <c r="O44" s="4"/>
      <c r="Q44" s="27" t="s">
        <v>64</v>
      </c>
      <c r="R44" s="29">
        <f t="shared" si="17"/>
        <v>86939.599296705725</v>
      </c>
      <c r="S44" s="29">
        <f t="shared" si="18"/>
        <v>417198.0771403914</v>
      </c>
      <c r="T44" s="35">
        <f t="shared" si="19"/>
        <v>17.948047581147698</v>
      </c>
      <c r="U44" s="42">
        <v>0.71980976748499381</v>
      </c>
      <c r="V44" s="43">
        <f t="shared" si="31"/>
        <v>0.28019023251500619</v>
      </c>
      <c r="W44" s="29">
        <f t="shared" si="27"/>
        <v>300303.25090161164</v>
      </c>
      <c r="X44" s="29">
        <f t="shared" si="20"/>
        <v>1040837.0844065576</v>
      </c>
      <c r="Y44" s="35">
        <f t="shared" si="28"/>
        <v>11.971956310201174</v>
      </c>
      <c r="Z44" s="36">
        <f t="shared" si="29"/>
        <v>5.9760912709465241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170</v>
      </c>
      <c r="E45" s="51">
        <v>4</v>
      </c>
      <c r="F45" s="3">
        <f t="shared" si="21"/>
        <v>2.3529411764705882E-2</v>
      </c>
      <c r="G45" s="2">
        <v>0.5</v>
      </c>
      <c r="H45" s="3">
        <f t="shared" si="22"/>
        <v>0.1111111111111111</v>
      </c>
      <c r="I45" s="3">
        <f t="shared" si="23"/>
        <v>0.88888888888888884</v>
      </c>
      <c r="J45" s="5">
        <f t="shared" si="30"/>
        <v>79939.631559450834</v>
      </c>
      <c r="K45" s="5">
        <f t="shared" si="24"/>
        <v>8882.181284383425</v>
      </c>
      <c r="L45" s="5">
        <f t="shared" si="25"/>
        <v>377492.70458629559</v>
      </c>
      <c r="M45" s="5">
        <f t="shared" si="16"/>
        <v>1143197.9877227978</v>
      </c>
      <c r="N45" s="33">
        <f t="shared" si="26"/>
        <v>14.300766283524903</v>
      </c>
      <c r="O45" s="4"/>
      <c r="Q45" s="27" t="s">
        <v>66</v>
      </c>
      <c r="R45" s="29">
        <f t="shared" si="17"/>
        <v>79939.631559450834</v>
      </c>
      <c r="S45" s="29">
        <f t="shared" si="18"/>
        <v>377492.70458629559</v>
      </c>
      <c r="T45" s="35">
        <f t="shared" si="19"/>
        <v>14.300766283524903</v>
      </c>
      <c r="U45" s="42">
        <v>0.68480776711742686</v>
      </c>
      <c r="V45" s="43">
        <f t="shared" si="31"/>
        <v>0.31519223288257314</v>
      </c>
      <c r="W45" s="29">
        <f t="shared" si="27"/>
        <v>258509.93613085951</v>
      </c>
      <c r="X45" s="29">
        <f t="shared" si="20"/>
        <v>740533.83350494597</v>
      </c>
      <c r="Y45" s="35">
        <f t="shared" si="28"/>
        <v>9.2636633301745146</v>
      </c>
      <c r="Z45" s="36">
        <f t="shared" si="29"/>
        <v>5.0371029533503879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106</v>
      </c>
      <c r="E46" s="51">
        <v>4</v>
      </c>
      <c r="F46" s="3">
        <f t="shared" si="21"/>
        <v>3.7735849056603772E-2</v>
      </c>
      <c r="G46" s="2">
        <v>0.5</v>
      </c>
      <c r="H46" s="3">
        <f t="shared" si="22"/>
        <v>0.17241379310344826</v>
      </c>
      <c r="I46" s="3">
        <f t="shared" si="23"/>
        <v>0.82758620689655171</v>
      </c>
      <c r="J46" s="5">
        <f t="shared" si="30"/>
        <v>71057.4502750674</v>
      </c>
      <c r="K46" s="5">
        <f t="shared" si="24"/>
        <v>12251.284530184033</v>
      </c>
      <c r="L46" s="5">
        <f t="shared" si="25"/>
        <v>324659.0400498769</v>
      </c>
      <c r="M46" s="5">
        <f>L46+M47</f>
        <v>765705.28313650214</v>
      </c>
      <c r="N46" s="33">
        <f t="shared" si="26"/>
        <v>10.775862068965518</v>
      </c>
      <c r="O46" s="4"/>
      <c r="Q46" s="27" t="s">
        <v>68</v>
      </c>
      <c r="R46" s="29">
        <f t="shared" si="17"/>
        <v>71057.4502750674</v>
      </c>
      <c r="S46" s="29">
        <f t="shared" si="18"/>
        <v>324659.0400498769</v>
      </c>
      <c r="T46" s="35">
        <f t="shared" si="19"/>
        <v>10.775862068965518</v>
      </c>
      <c r="U46" s="42">
        <v>0.65629805890441617</v>
      </c>
      <c r="V46" s="43">
        <f t="shared" si="31"/>
        <v>0.34370194109558383</v>
      </c>
      <c r="W46" s="29">
        <f t="shared" si="27"/>
        <v>213073.09779050533</v>
      </c>
      <c r="X46" s="29">
        <f>X47+W46</f>
        <v>482023.89737408649</v>
      </c>
      <c r="Y46" s="35">
        <f t="shared" si="28"/>
        <v>6.7835799836349997</v>
      </c>
      <c r="Z46" s="36">
        <f t="shared" si="29"/>
        <v>3.9922820853305181</v>
      </c>
    </row>
    <row r="47" spans="1:26" s="2" customFormat="1" x14ac:dyDescent="0.25">
      <c r="A47" s="12">
        <v>19</v>
      </c>
      <c r="B47" s="13" t="s">
        <v>69</v>
      </c>
      <c r="C47" s="12"/>
      <c r="D47">
        <v>90</v>
      </c>
      <c r="E47" s="51">
        <v>12</v>
      </c>
      <c r="F47" s="17">
        <f t="shared" si="21"/>
        <v>0.13333333333333333</v>
      </c>
      <c r="G47" s="12"/>
      <c r="H47" s="17">
        <v>1</v>
      </c>
      <c r="I47" s="17">
        <f t="shared" si="23"/>
        <v>0</v>
      </c>
      <c r="J47" s="21">
        <f t="shared" si="30"/>
        <v>58806.165744883365</v>
      </c>
      <c r="K47" s="21">
        <f t="shared" si="24"/>
        <v>58806.165744883365</v>
      </c>
      <c r="L47" s="21">
        <f>K47/F47</f>
        <v>441046.24308662524</v>
      </c>
      <c r="M47" s="21">
        <f>L47</f>
        <v>441046.24308662524</v>
      </c>
      <c r="N47" s="34">
        <f t="shared" si="26"/>
        <v>7.5</v>
      </c>
      <c r="O47" s="4"/>
      <c r="Q47" s="30" t="s">
        <v>69</v>
      </c>
      <c r="R47" s="31">
        <f t="shared" si="17"/>
        <v>58806.165744883365</v>
      </c>
      <c r="S47" s="31">
        <f t="shared" si="18"/>
        <v>441046.24308662524</v>
      </c>
      <c r="T47" s="38">
        <f t="shared" si="19"/>
        <v>7.5</v>
      </c>
      <c r="U47" s="44">
        <v>0.6098018151143324</v>
      </c>
      <c r="V47" s="45">
        <f t="shared" si="31"/>
        <v>0.3901981848856676</v>
      </c>
      <c r="W47" s="31">
        <f t="shared" si="27"/>
        <v>268950.79958358116</v>
      </c>
      <c r="X47" s="31">
        <f>W47</f>
        <v>268950.79958358116</v>
      </c>
      <c r="Y47" s="38">
        <f t="shared" si="28"/>
        <v>4.573513613357493</v>
      </c>
      <c r="Z47" s="37">
        <f t="shared" si="29"/>
        <v>2.926486386642507</v>
      </c>
    </row>
    <row r="48" spans="1:26" s="2" customFormat="1" ht="13.2" x14ac:dyDescent="0.25">
      <c r="B48" s="2" t="s">
        <v>70</v>
      </c>
      <c r="D48" s="25">
        <f>SUM(D29:D47)</f>
        <v>12456</v>
      </c>
      <c r="E48" s="25">
        <f>SUM(E29:E47)</f>
        <v>45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246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7918068.9263343867</v>
      </c>
      <c r="N54" s="32">
        <f>M54/J54</f>
        <v>79.180689263343865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79.180689263343865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6959600.0562399505</v>
      </c>
      <c r="Y54" s="40">
        <f>X54/R54</f>
        <v>69.59600056239951</v>
      </c>
      <c r="Z54" s="36">
        <f>T54-Y54</f>
        <v>9.5846887009443549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1072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7818068.9263343867</v>
      </c>
      <c r="N55" s="33">
        <f t="shared" ref="N55:N72" si="43">M55/J55</f>
        <v>78.180689263343865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78.180689263343865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6863429.1697676647</v>
      </c>
      <c r="Y55" s="35">
        <f t="shared" ref="Y55:Y72" si="45">X55/R55</f>
        <v>68.634291697676645</v>
      </c>
      <c r="Z55" s="36">
        <f t="shared" ref="Z55:Z72" si="46">T55-Y55</f>
        <v>9.5463975656672204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1466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100000</v>
      </c>
      <c r="K56" s="5">
        <f t="shared" si="41"/>
        <v>0</v>
      </c>
      <c r="L56" s="5">
        <f t="shared" si="42"/>
        <v>500000</v>
      </c>
      <c r="M56" s="5">
        <f t="shared" si="32"/>
        <v>7418068.9263343867</v>
      </c>
      <c r="N56" s="33">
        <f t="shared" si="43"/>
        <v>74.180689263343865</v>
      </c>
      <c r="O56" s="4"/>
      <c r="Q56" s="27" t="s">
        <v>38</v>
      </c>
      <c r="R56" s="29">
        <f t="shared" si="33"/>
        <v>100000</v>
      </c>
      <c r="S56" s="29">
        <f t="shared" si="34"/>
        <v>500000</v>
      </c>
      <c r="T56" s="35">
        <f t="shared" si="35"/>
        <v>74.180689263343865</v>
      </c>
      <c r="U56" s="42">
        <v>0.96170886472285344</v>
      </c>
      <c r="V56" s="43">
        <f>1-U56</f>
        <v>3.829113527714656E-2</v>
      </c>
      <c r="W56" s="29">
        <f t="shared" si="44"/>
        <v>480854.43236142671</v>
      </c>
      <c r="X56" s="29">
        <f t="shared" si="36"/>
        <v>6478745.6238785237</v>
      </c>
      <c r="Y56" s="35">
        <f t="shared" si="45"/>
        <v>64.787456238785239</v>
      </c>
      <c r="Z56" s="36">
        <f t="shared" si="46"/>
        <v>9.3932330245586257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1594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100000</v>
      </c>
      <c r="K57" s="5">
        <f t="shared" si="41"/>
        <v>0</v>
      </c>
      <c r="L57" s="5">
        <f t="shared" si="42"/>
        <v>500000</v>
      </c>
      <c r="M57" s="5">
        <f t="shared" si="32"/>
        <v>6918068.9263343867</v>
      </c>
      <c r="N57" s="33">
        <f t="shared" si="43"/>
        <v>69.180689263343865</v>
      </c>
      <c r="O57" s="4"/>
      <c r="Q57" s="27" t="s">
        <v>40</v>
      </c>
      <c r="R57" s="29">
        <f t="shared" si="33"/>
        <v>100000</v>
      </c>
      <c r="S57" s="29">
        <f t="shared" si="34"/>
        <v>500000</v>
      </c>
      <c r="T57" s="35">
        <f t="shared" si="35"/>
        <v>69.180689263343865</v>
      </c>
      <c r="U57" s="42">
        <v>0.96170886472285344</v>
      </c>
      <c r="V57" s="43">
        <f>1-U57</f>
        <v>3.829113527714656E-2</v>
      </c>
      <c r="W57" s="29">
        <f t="shared" si="44"/>
        <v>480854.43236142671</v>
      </c>
      <c r="X57" s="29">
        <f t="shared" si="36"/>
        <v>5997891.1915170969</v>
      </c>
      <c r="Y57" s="35">
        <f t="shared" si="45"/>
        <v>59.978911915170968</v>
      </c>
      <c r="Z57" s="36">
        <f t="shared" si="46"/>
        <v>9.2017773481728966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1862</v>
      </c>
      <c r="E58" s="49">
        <f t="shared" si="37"/>
        <v>4</v>
      </c>
      <c r="F58" s="3">
        <f t="shared" si="38"/>
        <v>2.1482277121374865E-3</v>
      </c>
      <c r="G58" s="2">
        <v>0.5</v>
      </c>
      <c r="H58" s="3">
        <f t="shared" si="39"/>
        <v>1.0683760683760686E-2</v>
      </c>
      <c r="I58" s="3">
        <f t="shared" si="40"/>
        <v>0.98931623931623935</v>
      </c>
      <c r="J58" s="5">
        <f t="shared" si="47"/>
        <v>100000</v>
      </c>
      <c r="K58" s="5">
        <f t="shared" si="41"/>
        <v>1068.3760683760686</v>
      </c>
      <c r="L58" s="5">
        <f t="shared" si="42"/>
        <v>497329.05982905987</v>
      </c>
      <c r="M58" s="5">
        <f t="shared" si="32"/>
        <v>6418068.9263343867</v>
      </c>
      <c r="N58" s="33">
        <f t="shared" si="43"/>
        <v>64.180689263343865</v>
      </c>
      <c r="O58" s="4"/>
      <c r="Q58" s="27" t="s">
        <v>42</v>
      </c>
      <c r="R58" s="29">
        <f t="shared" si="33"/>
        <v>100000</v>
      </c>
      <c r="S58" s="29">
        <f t="shared" si="34"/>
        <v>497329.05982905987</v>
      </c>
      <c r="T58" s="35">
        <f t="shared" si="35"/>
        <v>64.180689263343865</v>
      </c>
      <c r="U58" s="42">
        <v>0.96170886472285344</v>
      </c>
      <c r="V58" s="43">
        <f>1-U58</f>
        <v>3.829113527714656E-2</v>
      </c>
      <c r="W58" s="29">
        <f t="shared" si="44"/>
        <v>478285.7655218892</v>
      </c>
      <c r="X58" s="29">
        <f t="shared" si="36"/>
        <v>5517036.7591556702</v>
      </c>
      <c r="Y58" s="35">
        <f t="shared" si="45"/>
        <v>55.170367591556705</v>
      </c>
      <c r="Z58" s="36">
        <f t="shared" si="46"/>
        <v>9.0103216717871604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1835</v>
      </c>
      <c r="E59" s="49">
        <f t="shared" si="37"/>
        <v>1</v>
      </c>
      <c r="F59" s="3">
        <f t="shared" si="38"/>
        <v>5.4495912806539512E-4</v>
      </c>
      <c r="G59" s="2">
        <v>0.5</v>
      </c>
      <c r="H59" s="3">
        <f t="shared" si="39"/>
        <v>2.7210884353741499E-3</v>
      </c>
      <c r="I59" s="3">
        <f t="shared" si="40"/>
        <v>0.99727891156462589</v>
      </c>
      <c r="J59" s="5">
        <f t="shared" si="47"/>
        <v>98931.623931623937</v>
      </c>
      <c r="K59" s="5">
        <f t="shared" si="41"/>
        <v>269.2016977731264</v>
      </c>
      <c r="L59" s="5">
        <f t="shared" si="42"/>
        <v>493985.11541368684</v>
      </c>
      <c r="M59" s="5">
        <f t="shared" si="32"/>
        <v>5920739.8665053267</v>
      </c>
      <c r="N59" s="33">
        <f t="shared" si="43"/>
        <v>59.846787419535481</v>
      </c>
      <c r="O59" s="4"/>
      <c r="Q59" s="27" t="s">
        <v>44</v>
      </c>
      <c r="R59" s="29">
        <f t="shared" si="33"/>
        <v>98931.623931623937</v>
      </c>
      <c r="S59" s="29">
        <f t="shared" si="34"/>
        <v>493985.11541368684</v>
      </c>
      <c r="T59" s="35">
        <f t="shared" si="35"/>
        <v>59.846787419535481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475752.95919909142</v>
      </c>
      <c r="X59" s="29">
        <f t="shared" si="36"/>
        <v>5038750.9936337806</v>
      </c>
      <c r="Y59" s="35">
        <f t="shared" si="45"/>
        <v>50.931651512324173</v>
      </c>
      <c r="Z59" s="36">
        <f t="shared" si="46"/>
        <v>8.9151359072113081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1962</v>
      </c>
      <c r="E60" s="49">
        <f t="shared" si="37"/>
        <v>3</v>
      </c>
      <c r="F60" s="3">
        <f t="shared" si="38"/>
        <v>1.5290519877675841E-3</v>
      </c>
      <c r="G60" s="2">
        <v>0.5</v>
      </c>
      <c r="H60" s="3">
        <f t="shared" si="39"/>
        <v>7.6161462300076152E-3</v>
      </c>
      <c r="I60" s="3">
        <f t="shared" si="40"/>
        <v>0.99238385376999239</v>
      </c>
      <c r="J60" s="5">
        <f t="shared" si="47"/>
        <v>98662.422233850812</v>
      </c>
      <c r="K60" s="5">
        <f t="shared" si="41"/>
        <v>751.42743513976234</v>
      </c>
      <c r="L60" s="5">
        <f t="shared" si="42"/>
        <v>491433.54258140468</v>
      </c>
      <c r="M60" s="5">
        <f t="shared" si="32"/>
        <v>5426754.7510916395</v>
      </c>
      <c r="N60" s="33">
        <f t="shared" si="43"/>
        <v>55.003258872249077</v>
      </c>
      <c r="O60" s="4"/>
      <c r="Q60" s="27" t="s">
        <v>46</v>
      </c>
      <c r="R60" s="29">
        <f t="shared" si="33"/>
        <v>98662.422233850812</v>
      </c>
      <c r="S60" s="29">
        <f t="shared" si="34"/>
        <v>491433.54258140468</v>
      </c>
      <c r="T60" s="35">
        <f t="shared" si="35"/>
        <v>55.003258872249077</v>
      </c>
      <c r="U60" s="42">
        <v>0.95736753435116873</v>
      </c>
      <c r="V60" s="43">
        <f t="shared" si="48"/>
        <v>4.2632465648831275E-2</v>
      </c>
      <c r="W60" s="29">
        <f t="shared" si="44"/>
        <v>470482.5189586195</v>
      </c>
      <c r="X60" s="29">
        <f t="shared" si="36"/>
        <v>4562998.0344346892</v>
      </c>
      <c r="Y60" s="35">
        <f t="shared" si="45"/>
        <v>46.248591217631152</v>
      </c>
      <c r="Z60" s="36">
        <f t="shared" si="46"/>
        <v>8.7546676546179256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1814</v>
      </c>
      <c r="E61" s="49">
        <f t="shared" si="37"/>
        <v>3</v>
      </c>
      <c r="F61" s="3">
        <f t="shared" si="38"/>
        <v>1.6538037486218302E-3</v>
      </c>
      <c r="G61" s="2">
        <v>0.5</v>
      </c>
      <c r="H61" s="3">
        <f t="shared" si="39"/>
        <v>8.2349711776008791E-3</v>
      </c>
      <c r="I61" s="3">
        <f t="shared" si="40"/>
        <v>0.99176502882239914</v>
      </c>
      <c r="J61" s="5">
        <f t="shared" si="47"/>
        <v>97910.99479871105</v>
      </c>
      <c r="K61" s="5">
        <f t="shared" si="41"/>
        <v>806.29422013761507</v>
      </c>
      <c r="L61" s="5">
        <f t="shared" si="42"/>
        <v>487539.23844321119</v>
      </c>
      <c r="M61" s="5">
        <f t="shared" si="32"/>
        <v>4935321.208510235</v>
      </c>
      <c r="N61" s="33">
        <f t="shared" si="43"/>
        <v>50.406200229672329</v>
      </c>
      <c r="O61" s="4"/>
      <c r="Q61" s="27" t="s">
        <v>48</v>
      </c>
      <c r="R61" s="29">
        <f t="shared" si="33"/>
        <v>97910.99479871105</v>
      </c>
      <c r="S61" s="29">
        <f t="shared" si="34"/>
        <v>487539.23844321119</v>
      </c>
      <c r="T61" s="35">
        <f t="shared" si="35"/>
        <v>50.406200229672329</v>
      </c>
      <c r="U61" s="42">
        <v>0.95681081085376496</v>
      </c>
      <c r="V61" s="43">
        <f t="shared" si="48"/>
        <v>4.3189189146235041E-2</v>
      </c>
      <c r="W61" s="29">
        <f t="shared" si="44"/>
        <v>466482.81405787595</v>
      </c>
      <c r="X61" s="29">
        <f t="shared" si="36"/>
        <v>4092515.5154760699</v>
      </c>
      <c r="Y61" s="35">
        <f t="shared" si="45"/>
        <v>41.798324323939418</v>
      </c>
      <c r="Z61" s="36">
        <f t="shared" si="46"/>
        <v>8.6078759057329108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2123</v>
      </c>
      <c r="E62" s="49">
        <f t="shared" si="37"/>
        <v>2</v>
      </c>
      <c r="F62" s="3">
        <f t="shared" si="38"/>
        <v>9.4206311822892137E-4</v>
      </c>
      <c r="G62" s="2">
        <v>0.5</v>
      </c>
      <c r="H62" s="3">
        <f t="shared" si="39"/>
        <v>4.6992481203007525E-3</v>
      </c>
      <c r="I62" s="3">
        <f t="shared" si="40"/>
        <v>0.99530075187969924</v>
      </c>
      <c r="J62" s="5">
        <f t="shared" si="47"/>
        <v>97104.700578573436</v>
      </c>
      <c r="K62" s="5">
        <f t="shared" si="41"/>
        <v>456.31908166622861</v>
      </c>
      <c r="L62" s="5">
        <f t="shared" si="42"/>
        <v>484382.70518870163</v>
      </c>
      <c r="M62" s="5">
        <f t="shared" si="32"/>
        <v>4447781.9700670233</v>
      </c>
      <c r="N62" s="33">
        <f t="shared" si="43"/>
        <v>45.803982130278513</v>
      </c>
      <c r="O62" s="4"/>
      <c r="Q62" s="27" t="s">
        <v>50</v>
      </c>
      <c r="R62" s="29">
        <f t="shared" si="33"/>
        <v>97104.700578573436</v>
      </c>
      <c r="S62" s="29">
        <f t="shared" si="34"/>
        <v>484382.70518870163</v>
      </c>
      <c r="T62" s="35">
        <f t="shared" si="35"/>
        <v>45.803982130278513</v>
      </c>
      <c r="U62" s="42">
        <v>0.94800928093814252</v>
      </c>
      <c r="V62" s="43">
        <f t="shared" si="48"/>
        <v>5.1990719061857482E-2</v>
      </c>
      <c r="W62" s="29">
        <f t="shared" si="44"/>
        <v>459199.30004481331</v>
      </c>
      <c r="X62" s="29">
        <f t="shared" si="36"/>
        <v>3626032.701418194</v>
      </c>
      <c r="Y62" s="35">
        <f t="shared" si="45"/>
        <v>37.341474509610848</v>
      </c>
      <c r="Z62" s="36">
        <f t="shared" si="46"/>
        <v>8.4625076206676653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2308</v>
      </c>
      <c r="E63" s="49">
        <f t="shared" si="37"/>
        <v>7</v>
      </c>
      <c r="F63" s="3">
        <f t="shared" si="38"/>
        <v>3.0329289428076256E-3</v>
      </c>
      <c r="G63" s="2">
        <v>0.5</v>
      </c>
      <c r="H63" s="3">
        <f t="shared" si="39"/>
        <v>1.5050526768436896E-2</v>
      </c>
      <c r="I63" s="3">
        <f t="shared" si="40"/>
        <v>0.98494947323156312</v>
      </c>
      <c r="J63" s="5">
        <f t="shared" si="47"/>
        <v>96648.381496907212</v>
      </c>
      <c r="K63" s="5">
        <f t="shared" si="41"/>
        <v>1454.609052845303</v>
      </c>
      <c r="L63" s="5">
        <f t="shared" si="42"/>
        <v>479605.38485242281</v>
      </c>
      <c r="M63" s="5">
        <f t="shared" si="32"/>
        <v>3963399.2648783214</v>
      </c>
      <c r="N63" s="33">
        <f t="shared" si="43"/>
        <v>41.008439080846394</v>
      </c>
      <c r="O63" s="4"/>
      <c r="Q63" s="27" t="s">
        <v>52</v>
      </c>
      <c r="R63" s="29">
        <f t="shared" si="33"/>
        <v>96648.381496907212</v>
      </c>
      <c r="S63" s="29">
        <f t="shared" si="34"/>
        <v>479605.38485242281</v>
      </c>
      <c r="T63" s="35">
        <f t="shared" si="35"/>
        <v>41.008439080846394</v>
      </c>
      <c r="U63" s="42">
        <v>0.94216194080535964</v>
      </c>
      <c r="V63" s="43">
        <f t="shared" si="48"/>
        <v>5.7838059194640357E-2</v>
      </c>
      <c r="W63" s="29">
        <f t="shared" si="44"/>
        <v>451865.94021326012</v>
      </c>
      <c r="X63" s="29">
        <f t="shared" si="36"/>
        <v>3166833.4013733808</v>
      </c>
      <c r="Y63" s="35">
        <f t="shared" si="45"/>
        <v>32.766543550185794</v>
      </c>
      <c r="Z63" s="36">
        <f t="shared" si="46"/>
        <v>8.2418955306605994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2171</v>
      </c>
      <c r="E64" s="49">
        <f t="shared" si="37"/>
        <v>10</v>
      </c>
      <c r="F64" s="3">
        <f t="shared" si="38"/>
        <v>4.6061722708429292E-3</v>
      </c>
      <c r="G64" s="2">
        <v>0.5</v>
      </c>
      <c r="H64" s="3">
        <f t="shared" si="39"/>
        <v>2.2768670309653918E-2</v>
      </c>
      <c r="I64" s="3">
        <f t="shared" si="40"/>
        <v>0.9772313296903461</v>
      </c>
      <c r="J64" s="5">
        <f t="shared" si="47"/>
        <v>95193.772444061906</v>
      </c>
      <c r="K64" s="5">
        <f t="shared" si="41"/>
        <v>2167.4356203110638</v>
      </c>
      <c r="L64" s="5">
        <f t="shared" si="42"/>
        <v>470550.27316953184</v>
      </c>
      <c r="M64" s="5">
        <f t="shared" si="32"/>
        <v>3483793.8800258986</v>
      </c>
      <c r="N64" s="33">
        <f t="shared" si="43"/>
        <v>36.596867532201834</v>
      </c>
      <c r="O64" s="4"/>
      <c r="Q64" s="27" t="s">
        <v>54</v>
      </c>
      <c r="R64" s="29">
        <f t="shared" si="33"/>
        <v>95193.772444061906</v>
      </c>
      <c r="S64" s="29">
        <f t="shared" si="34"/>
        <v>470550.27316953184</v>
      </c>
      <c r="T64" s="35">
        <f t="shared" si="35"/>
        <v>36.596867532201834</v>
      </c>
      <c r="U64" s="42">
        <v>0.92489605986448908</v>
      </c>
      <c r="V64" s="43">
        <f t="shared" si="48"/>
        <v>7.5103940135510916E-2</v>
      </c>
      <c r="W64" s="29">
        <f t="shared" si="44"/>
        <v>435210.09362265898</v>
      </c>
      <c r="X64" s="29">
        <f t="shared" si="36"/>
        <v>2714967.4611601206</v>
      </c>
      <c r="Y64" s="35">
        <f t="shared" si="45"/>
        <v>28.52043144687326</v>
      </c>
      <c r="Z64" s="36">
        <f t="shared" si="46"/>
        <v>8.0764360853285737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1807</v>
      </c>
      <c r="E65" s="49">
        <f t="shared" si="37"/>
        <v>8</v>
      </c>
      <c r="F65" s="3">
        <f t="shared" si="38"/>
        <v>4.4272274488101823E-3</v>
      </c>
      <c r="G65" s="2">
        <v>0.5</v>
      </c>
      <c r="H65" s="3">
        <f t="shared" si="39"/>
        <v>2.1893814997263273E-2</v>
      </c>
      <c r="I65" s="3">
        <f t="shared" si="40"/>
        <v>0.97810618500273672</v>
      </c>
      <c r="J65" s="5">
        <f t="shared" si="47"/>
        <v>93026.33682375084</v>
      </c>
      <c r="K65" s="5">
        <f t="shared" si="41"/>
        <v>2036.7014082923008</v>
      </c>
      <c r="L65" s="5">
        <f t="shared" si="42"/>
        <v>460039.93059802346</v>
      </c>
      <c r="M65" s="5">
        <f t="shared" si="32"/>
        <v>3013243.6068563666</v>
      </c>
      <c r="N65" s="33">
        <f t="shared" si="43"/>
        <v>32.391295946279229</v>
      </c>
      <c r="O65" s="4"/>
      <c r="Q65" s="27" t="s">
        <v>56</v>
      </c>
      <c r="R65" s="29">
        <f t="shared" si="33"/>
        <v>93026.33682375084</v>
      </c>
      <c r="S65" s="29">
        <f t="shared" si="34"/>
        <v>460039.93059802346</v>
      </c>
      <c r="T65" s="35">
        <f t="shared" si="35"/>
        <v>32.391295946279229</v>
      </c>
      <c r="U65" s="42">
        <v>0.89970667843387275</v>
      </c>
      <c r="V65" s="43">
        <f t="shared" si="48"/>
        <v>0.10029332156612725</v>
      </c>
      <c r="W65" s="29">
        <f t="shared" si="44"/>
        <v>413900.99790529703</v>
      </c>
      <c r="X65" s="29">
        <f t="shared" si="36"/>
        <v>2279757.3675374617</v>
      </c>
      <c r="Y65" s="35">
        <f t="shared" si="45"/>
        <v>24.506580022136376</v>
      </c>
      <c r="Z65" s="36">
        <f t="shared" si="46"/>
        <v>7.8847159241428528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1433</v>
      </c>
      <c r="E66" s="49">
        <f t="shared" si="37"/>
        <v>9</v>
      </c>
      <c r="F66" s="3">
        <f t="shared" si="38"/>
        <v>6.2805303558967204E-3</v>
      </c>
      <c r="G66" s="2">
        <v>0.5</v>
      </c>
      <c r="H66" s="3">
        <f t="shared" si="39"/>
        <v>3.0917210580556506E-2</v>
      </c>
      <c r="I66" s="3">
        <f t="shared" si="40"/>
        <v>0.96908278941944348</v>
      </c>
      <c r="J66" s="5">
        <f t="shared" si="47"/>
        <v>90989.635415458542</v>
      </c>
      <c r="K66" s="5">
        <f t="shared" si="41"/>
        <v>2813.1457187877936</v>
      </c>
      <c r="L66" s="5">
        <f t="shared" si="42"/>
        <v>447915.31278032321</v>
      </c>
      <c r="M66" s="5">
        <f t="shared" si="32"/>
        <v>2553203.6762583433</v>
      </c>
      <c r="N66" s="33">
        <f t="shared" si="43"/>
        <v>28.060379235507639</v>
      </c>
      <c r="O66" s="4"/>
      <c r="Q66" s="27" t="s">
        <v>58</v>
      </c>
      <c r="R66" s="29">
        <f t="shared" si="33"/>
        <v>90989.635415458542</v>
      </c>
      <c r="S66" s="29">
        <f t="shared" si="34"/>
        <v>447915.31278032321</v>
      </c>
      <c r="T66" s="35">
        <f t="shared" si="35"/>
        <v>28.060379235507639</v>
      </c>
      <c r="U66" s="42">
        <v>0.86438699185239576</v>
      </c>
      <c r="V66" s="43">
        <f t="shared" si="48"/>
        <v>0.13561300814760424</v>
      </c>
      <c r="W66" s="29">
        <f t="shared" si="44"/>
        <v>387172.16981880856</v>
      </c>
      <c r="X66" s="29">
        <f t="shared" si="36"/>
        <v>1865856.3696321647</v>
      </c>
      <c r="Y66" s="35">
        <f t="shared" si="45"/>
        <v>20.506251740790777</v>
      </c>
      <c r="Z66" s="36">
        <f t="shared" si="46"/>
        <v>7.5541274947168624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1147</v>
      </c>
      <c r="E67" s="49">
        <f t="shared" si="37"/>
        <v>16</v>
      </c>
      <c r="F67" s="3">
        <f t="shared" si="38"/>
        <v>1.3949433304272014E-2</v>
      </c>
      <c r="G67" s="2">
        <v>0.5</v>
      </c>
      <c r="H67" s="3">
        <f t="shared" si="39"/>
        <v>6.7396798652064022E-2</v>
      </c>
      <c r="I67" s="3">
        <f t="shared" si="40"/>
        <v>0.93260320134793595</v>
      </c>
      <c r="J67" s="5">
        <f t="shared" si="47"/>
        <v>88176.489696670746</v>
      </c>
      <c r="K67" s="5">
        <f t="shared" si="41"/>
        <v>5942.8131219323159</v>
      </c>
      <c r="L67" s="5">
        <f t="shared" si="42"/>
        <v>426025.41567852302</v>
      </c>
      <c r="M67" s="5">
        <f t="shared" si="32"/>
        <v>2105288.3634780198</v>
      </c>
      <c r="N67" s="33">
        <f t="shared" si="43"/>
        <v>23.875846846707809</v>
      </c>
      <c r="O67" s="4"/>
      <c r="Q67" s="27" t="s">
        <v>60</v>
      </c>
      <c r="R67" s="29">
        <f t="shared" si="33"/>
        <v>88176.489696670746</v>
      </c>
      <c r="S67" s="29">
        <f t="shared" si="34"/>
        <v>426025.41567852302</v>
      </c>
      <c r="T67" s="35">
        <f t="shared" si="35"/>
        <v>23.875846846707809</v>
      </c>
      <c r="U67" s="42">
        <v>0.82345390469096191</v>
      </c>
      <c r="V67" s="43">
        <f t="shared" si="48"/>
        <v>0.17654609530903809</v>
      </c>
      <c r="W67" s="29">
        <f t="shared" si="44"/>
        <v>350812.29203806992</v>
      </c>
      <c r="X67" s="29">
        <f t="shared" si="36"/>
        <v>1478684.1998133562</v>
      </c>
      <c r="Y67" s="35">
        <f t="shared" si="45"/>
        <v>16.769597030910003</v>
      </c>
      <c r="Z67" s="36">
        <f t="shared" si="46"/>
        <v>7.1062498157978062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869</v>
      </c>
      <c r="E68" s="49">
        <f t="shared" si="37"/>
        <v>11</v>
      </c>
      <c r="F68" s="3">
        <f t="shared" si="38"/>
        <v>1.2658227848101266E-2</v>
      </c>
      <c r="G68" s="2">
        <v>0.5</v>
      </c>
      <c r="H68" s="3">
        <f t="shared" si="39"/>
        <v>6.1349693251533749E-2</v>
      </c>
      <c r="I68" s="3">
        <f t="shared" si="40"/>
        <v>0.93865030674846628</v>
      </c>
      <c r="J68" s="5">
        <f t="shared" si="47"/>
        <v>82233.676574738434</v>
      </c>
      <c r="K68" s="5">
        <f t="shared" si="41"/>
        <v>5045.0108328060396</v>
      </c>
      <c r="L68" s="5">
        <f t="shared" si="42"/>
        <v>398555.85579167708</v>
      </c>
      <c r="M68" s="5">
        <f t="shared" si="32"/>
        <v>1679262.9477994971</v>
      </c>
      <c r="N68" s="33">
        <f t="shared" si="43"/>
        <v>20.420623493263026</v>
      </c>
      <c r="O68" s="4"/>
      <c r="Q68" s="27" t="s">
        <v>62</v>
      </c>
      <c r="R68" s="29">
        <f t="shared" si="33"/>
        <v>82233.676574738434</v>
      </c>
      <c r="S68" s="29">
        <f t="shared" si="34"/>
        <v>398555.85579167708</v>
      </c>
      <c r="T68" s="35">
        <f t="shared" si="35"/>
        <v>20.420623493263026</v>
      </c>
      <c r="U68" s="42">
        <v>0.7557222850963411</v>
      </c>
      <c r="V68" s="43">
        <f t="shared" si="48"/>
        <v>0.2442777149036589</v>
      </c>
      <c r="W68" s="29">
        <f t="shared" si="44"/>
        <v>301197.54207741399</v>
      </c>
      <c r="X68" s="29">
        <f t="shared" si="36"/>
        <v>1127871.9077752861</v>
      </c>
      <c r="Y68" s="35">
        <f t="shared" si="45"/>
        <v>13.715450345336498</v>
      </c>
      <c r="Z68" s="36">
        <f t="shared" si="46"/>
        <v>6.7051731479265282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528</v>
      </c>
      <c r="E69" s="49">
        <f t="shared" si="37"/>
        <v>15</v>
      </c>
      <c r="F69" s="3">
        <f t="shared" si="38"/>
        <v>2.8409090909090908E-2</v>
      </c>
      <c r="G69" s="2">
        <v>0.5</v>
      </c>
      <c r="H69" s="3">
        <f t="shared" si="39"/>
        <v>0.1326259946949602</v>
      </c>
      <c r="I69" s="3">
        <f t="shared" si="40"/>
        <v>0.86737400530503983</v>
      </c>
      <c r="J69" s="5">
        <f t="shared" si="47"/>
        <v>77188.665741932404</v>
      </c>
      <c r="K69" s="5">
        <f t="shared" si="41"/>
        <v>10237.223573200583</v>
      </c>
      <c r="L69" s="5">
        <f t="shared" si="42"/>
        <v>360350.2697766606</v>
      </c>
      <c r="M69" s="5">
        <f t="shared" si="32"/>
        <v>1280707.09200782</v>
      </c>
      <c r="N69" s="33">
        <f t="shared" si="43"/>
        <v>16.591906074522047</v>
      </c>
      <c r="O69" s="4"/>
      <c r="Q69" s="27" t="s">
        <v>64</v>
      </c>
      <c r="R69" s="29">
        <f t="shared" si="33"/>
        <v>77188.665741932404</v>
      </c>
      <c r="S69" s="29">
        <f t="shared" si="34"/>
        <v>360350.2697766606</v>
      </c>
      <c r="T69" s="35">
        <f t="shared" si="35"/>
        <v>16.591906074522047</v>
      </c>
      <c r="U69" s="42">
        <v>0.69850988448397933</v>
      </c>
      <c r="V69" s="43">
        <f t="shared" si="48"/>
        <v>0.30149011551602067</v>
      </c>
      <c r="W69" s="29">
        <f t="shared" si="44"/>
        <v>251708.22531546597</v>
      </c>
      <c r="X69" s="29">
        <f t="shared" si="36"/>
        <v>826674.36569787213</v>
      </c>
      <c r="Y69" s="35">
        <f t="shared" si="45"/>
        <v>10.709789549436206</v>
      </c>
      <c r="Z69" s="36">
        <f t="shared" si="46"/>
        <v>5.8821165250858414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320</v>
      </c>
      <c r="E70" s="49">
        <f t="shared" si="37"/>
        <v>9</v>
      </c>
      <c r="F70" s="3">
        <f t="shared" si="38"/>
        <v>2.8125000000000001E-2</v>
      </c>
      <c r="G70" s="2">
        <v>0.5</v>
      </c>
      <c r="H70" s="3">
        <f t="shared" si="39"/>
        <v>0.13138686131386862</v>
      </c>
      <c r="I70" s="3">
        <f t="shared" si="40"/>
        <v>0.86861313868613133</v>
      </c>
      <c r="J70" s="5">
        <f t="shared" si="47"/>
        <v>66951.442168731824</v>
      </c>
      <c r="K70" s="5">
        <f t="shared" si="41"/>
        <v>8796.5398469866632</v>
      </c>
      <c r="L70" s="5">
        <f t="shared" si="42"/>
        <v>312765.86122619244</v>
      </c>
      <c r="M70" s="5">
        <f t="shared" si="32"/>
        <v>920356.82223115943</v>
      </c>
      <c r="N70" s="33">
        <f t="shared" si="43"/>
        <v>13.746631773990247</v>
      </c>
      <c r="O70" s="4"/>
      <c r="Q70" s="27" t="s">
        <v>66</v>
      </c>
      <c r="R70" s="29">
        <f t="shared" si="33"/>
        <v>66951.442168731824</v>
      </c>
      <c r="S70" s="29">
        <f t="shared" si="34"/>
        <v>312765.86122619244</v>
      </c>
      <c r="T70" s="35">
        <f t="shared" si="35"/>
        <v>13.746631773990247</v>
      </c>
      <c r="U70" s="42">
        <v>0.67065690345363116</v>
      </c>
      <c r="V70" s="43">
        <f t="shared" si="48"/>
        <v>0.32934309654636884</v>
      </c>
      <c r="W70" s="29">
        <f t="shared" si="44"/>
        <v>209758.58399596636</v>
      </c>
      <c r="X70" s="29">
        <f t="shared" si="36"/>
        <v>574966.14038240619</v>
      </c>
      <c r="Y70" s="35">
        <f t="shared" si="45"/>
        <v>8.5878081450937174</v>
      </c>
      <c r="Z70" s="36">
        <f t="shared" si="46"/>
        <v>5.1588236288965295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176</v>
      </c>
      <c r="E71" s="49">
        <f t="shared" si="49"/>
        <v>9</v>
      </c>
      <c r="F71" s="3">
        <f t="shared" si="38"/>
        <v>5.113636363636364E-2</v>
      </c>
      <c r="G71" s="2">
        <v>0.5</v>
      </c>
      <c r="H71" s="3">
        <f t="shared" si="39"/>
        <v>0.22670025188916876</v>
      </c>
      <c r="I71" s="3">
        <f t="shared" si="40"/>
        <v>0.77329974811083124</v>
      </c>
      <c r="J71" s="5">
        <f t="shared" si="47"/>
        <v>58154.902321745154</v>
      </c>
      <c r="K71" s="5">
        <f t="shared" si="41"/>
        <v>13183.731004929632</v>
      </c>
      <c r="L71" s="5">
        <f t="shared" si="42"/>
        <v>257815.18409640173</v>
      </c>
      <c r="M71" s="5">
        <f>L71+M72</f>
        <v>607590.96100496699</v>
      </c>
      <c r="N71" s="33">
        <f t="shared" si="43"/>
        <v>10.447802966694656</v>
      </c>
      <c r="O71" s="4"/>
      <c r="Q71" s="27" t="s">
        <v>68</v>
      </c>
      <c r="R71" s="29">
        <f t="shared" si="33"/>
        <v>58154.902321745154</v>
      </c>
      <c r="S71" s="29">
        <f t="shared" si="34"/>
        <v>257815.18409640173</v>
      </c>
      <c r="T71" s="35">
        <f t="shared" si="35"/>
        <v>10.447802966694656</v>
      </c>
      <c r="U71" s="42">
        <v>0.63527807449444496</v>
      </c>
      <c r="V71" s="43">
        <f t="shared" si="48"/>
        <v>0.36472192550555504</v>
      </c>
      <c r="W71" s="29">
        <f t="shared" si="44"/>
        <v>163784.33372819293</v>
      </c>
      <c r="X71" s="29">
        <f>X72+W71</f>
        <v>365207.55638643983</v>
      </c>
      <c r="Y71" s="35">
        <f t="shared" si="45"/>
        <v>6.2799100644329036</v>
      </c>
      <c r="Z71" s="36">
        <f t="shared" si="46"/>
        <v>4.1678929022617526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140</v>
      </c>
      <c r="E72" s="50">
        <f t="shared" si="49"/>
        <v>18</v>
      </c>
      <c r="F72" s="17">
        <f t="shared" si="38"/>
        <v>0.12857142857142856</v>
      </c>
      <c r="G72" s="12"/>
      <c r="H72" s="17">
        <v>1</v>
      </c>
      <c r="I72" s="17">
        <f t="shared" si="40"/>
        <v>0</v>
      </c>
      <c r="J72" s="21">
        <f t="shared" si="47"/>
        <v>44971.171316815526</v>
      </c>
      <c r="K72" s="21">
        <f t="shared" si="41"/>
        <v>44971.171316815526</v>
      </c>
      <c r="L72" s="21">
        <f>K72/F72</f>
        <v>349775.77690856525</v>
      </c>
      <c r="M72" s="21">
        <f>L72</f>
        <v>349775.77690856525</v>
      </c>
      <c r="N72" s="34">
        <f t="shared" si="43"/>
        <v>7.7777777777777786</v>
      </c>
      <c r="O72" s="4"/>
      <c r="Q72" s="30" t="s">
        <v>69</v>
      </c>
      <c r="R72" s="31">
        <f t="shared" si="33"/>
        <v>44971.171316815526</v>
      </c>
      <c r="S72" s="31">
        <f t="shared" si="34"/>
        <v>349775.77690856525</v>
      </c>
      <c r="T72" s="38">
        <f t="shared" si="35"/>
        <v>7.7777777777777786</v>
      </c>
      <c r="U72" s="44">
        <v>0.57586384179742911</v>
      </c>
      <c r="V72" s="45">
        <f t="shared" si="48"/>
        <v>0.42413615820257089</v>
      </c>
      <c r="W72" s="31">
        <f t="shared" si="44"/>
        <v>201423.22265824687</v>
      </c>
      <c r="X72" s="31">
        <f>W72</f>
        <v>201423.22265824687</v>
      </c>
      <c r="Y72" s="38">
        <f t="shared" si="45"/>
        <v>4.4789409917577823</v>
      </c>
      <c r="Z72" s="37">
        <f t="shared" si="46"/>
        <v>3.2988367860199963</v>
      </c>
    </row>
    <row r="73" spans="1:26" s="2" customFormat="1" ht="13.2" x14ac:dyDescent="0.25">
      <c r="B73" s="2" t="s">
        <v>70</v>
      </c>
      <c r="D73" s="25">
        <f>SUM(D54:D72)</f>
        <v>24873</v>
      </c>
      <c r="E73" s="25">
        <f>SUM(E54:E72)</f>
        <v>125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74.888607414128387</v>
      </c>
      <c r="F78" s="55">
        <f>$Y$4</f>
        <v>67.580542326121247</v>
      </c>
      <c r="G78" s="55">
        <f>E78-F78</f>
        <v>7.3080650880071403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83.892905172393029</v>
      </c>
      <c r="F79" s="55">
        <f>$Y$29</f>
        <v>73.407978707837373</v>
      </c>
      <c r="G79" s="55">
        <f t="shared" ref="G79:G80" si="50">E79-F79</f>
        <v>10.484926464555656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79.180689263343865</v>
      </c>
      <c r="F80" s="55">
        <f>$Y$54</f>
        <v>69.59600056239951</v>
      </c>
      <c r="G80" s="55">
        <f t="shared" si="50"/>
        <v>9.5846887009443549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96168-CB50-4146-ADCE-6D5B789566AA}">
  <dimension ref="A1:Z80"/>
  <sheetViews>
    <sheetView topLeftCell="A26" workbookViewId="0">
      <selection activeCell="D35" sqref="D35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133</v>
      </c>
      <c r="E4" s="51">
        <v>1</v>
      </c>
      <c r="F4" s="3">
        <f>E4/D4</f>
        <v>7.5187969924812026E-3</v>
      </c>
      <c r="G4" s="2">
        <v>0.3</v>
      </c>
      <c r="H4" s="18">
        <f>C4*F4/(1+(1-G4)*C4*F4)</f>
        <v>7.4794315632011965E-3</v>
      </c>
      <c r="I4" s="18">
        <f>1-H4</f>
        <v>0.99252056843679881</v>
      </c>
      <c r="J4" s="41">
        <v>100000</v>
      </c>
      <c r="K4" s="20">
        <f>J4*H4</f>
        <v>747.94315632011967</v>
      </c>
      <c r="L4" s="20">
        <f>C4*(J5+G4*K4)</f>
        <v>99476.439790575911</v>
      </c>
      <c r="M4" s="5">
        <f t="shared" ref="M4:M20" si="0">L4+M5</f>
        <v>7484130.1663159179</v>
      </c>
      <c r="N4" s="32">
        <f>M4/J4</f>
        <v>74.841301663159172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99476.439790575911</v>
      </c>
      <c r="T4" s="35">
        <f t="shared" ref="T4:T22" si="3">N4</f>
        <v>74.841301663159172</v>
      </c>
      <c r="U4" s="42">
        <v>0.96680194174873568</v>
      </c>
      <c r="V4" s="43">
        <f>1-U4</f>
        <v>3.3198058251264317E-2</v>
      </c>
      <c r="W4" s="29">
        <f>S4*U4</f>
        <v>96174.015147779981</v>
      </c>
      <c r="X4" s="29">
        <f t="shared" ref="X4:X20" si="4">X5+W4</f>
        <v>6727455.7285972144</v>
      </c>
      <c r="Y4" s="40">
        <f>X4/R4</f>
        <v>67.274557285972151</v>
      </c>
      <c r="Z4" s="36">
        <f>T4-Y4</f>
        <v>7.5667443771870211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514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99252.056843679879</v>
      </c>
      <c r="K5" s="5">
        <f t="shared" ref="K5:K22" si="8">J5*H5</f>
        <v>0</v>
      </c>
      <c r="L5" s="5">
        <f t="shared" ref="L5:L21" si="9">C5*(J6+G5*K5)</f>
        <v>397008.22737471951</v>
      </c>
      <c r="M5" s="5">
        <f t="shared" si="0"/>
        <v>7384653.7265253421</v>
      </c>
      <c r="N5" s="33">
        <f t="shared" ref="N5:N22" si="10">M5/J5</f>
        <v>74.403029633491954</v>
      </c>
      <c r="O5" s="4"/>
      <c r="Q5" s="27" t="s">
        <v>36</v>
      </c>
      <c r="R5" s="29">
        <f t="shared" si="1"/>
        <v>99252.056843679879</v>
      </c>
      <c r="S5" s="29">
        <f t="shared" si="2"/>
        <v>397008.22737471951</v>
      </c>
      <c r="T5" s="35">
        <f t="shared" si="3"/>
        <v>74.403029633491954</v>
      </c>
      <c r="U5" s="42">
        <v>0.96680194174873568</v>
      </c>
      <c r="V5" s="43">
        <f>1-U5</f>
        <v>3.3198058251264317E-2</v>
      </c>
      <c r="W5" s="29">
        <f t="shared" ref="W5:W22" si="11">S5*U5</f>
        <v>383828.32511610241</v>
      </c>
      <c r="X5" s="29">
        <f t="shared" si="4"/>
        <v>6631281.7134494344</v>
      </c>
      <c r="Y5" s="35">
        <f t="shared" ref="Y5:Y22" si="12">X5/R5</f>
        <v>66.812536932041397</v>
      </c>
      <c r="Z5" s="36">
        <f t="shared" ref="Z5:Z22" si="13">T5-Y5</f>
        <v>7.5904927014505574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719</v>
      </c>
      <c r="E6" s="51">
        <v>1</v>
      </c>
      <c r="F6" s="3">
        <f t="shared" si="5"/>
        <v>1.3908205841446453E-3</v>
      </c>
      <c r="G6" s="2">
        <v>0.5</v>
      </c>
      <c r="H6" s="3">
        <f t="shared" si="6"/>
        <v>6.9300069300069289E-3</v>
      </c>
      <c r="I6" s="3">
        <f t="shared" si="7"/>
        <v>0.99306999306999311</v>
      </c>
      <c r="J6" s="5">
        <f t="shared" ref="J6:J22" si="14">I5*J5</f>
        <v>99252.056843679879</v>
      </c>
      <c r="K6" s="5">
        <f t="shared" si="8"/>
        <v>687.81744174414325</v>
      </c>
      <c r="L6" s="5">
        <f t="shared" si="9"/>
        <v>494540.74061403912</v>
      </c>
      <c r="M6" s="5">
        <f t="shared" si="0"/>
        <v>6987645.4991506226</v>
      </c>
      <c r="N6" s="33">
        <f t="shared" si="10"/>
        <v>70.403029633491954</v>
      </c>
      <c r="O6" s="4"/>
      <c r="Q6" s="27" t="s">
        <v>38</v>
      </c>
      <c r="R6" s="29">
        <f t="shared" si="1"/>
        <v>99252.056843679879</v>
      </c>
      <c r="S6" s="29">
        <f t="shared" si="2"/>
        <v>494540.74061403912</v>
      </c>
      <c r="T6" s="35">
        <f t="shared" si="3"/>
        <v>70.403029633491954</v>
      </c>
      <c r="U6" s="42">
        <v>0.96680194174873568</v>
      </c>
      <c r="V6" s="43">
        <f>1-U6</f>
        <v>3.3198058251264317E-2</v>
      </c>
      <c r="W6" s="29">
        <f t="shared" si="11"/>
        <v>478122.94829951087</v>
      </c>
      <c r="X6" s="29">
        <f t="shared" si="4"/>
        <v>6247453.3883333318</v>
      </c>
      <c r="Y6" s="35">
        <f t="shared" si="12"/>
        <v>62.945329165046459</v>
      </c>
      <c r="Z6" s="36">
        <f t="shared" si="13"/>
        <v>7.4577004684454948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798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98564.239401935745</v>
      </c>
      <c r="K7" s="5">
        <f t="shared" si="8"/>
        <v>0</v>
      </c>
      <c r="L7" s="5">
        <f t="shared" si="9"/>
        <v>492821.1970096787</v>
      </c>
      <c r="M7" s="5">
        <f t="shared" si="0"/>
        <v>6493104.7585365837</v>
      </c>
      <c r="N7" s="33">
        <f t="shared" si="10"/>
        <v>65.876881898903619</v>
      </c>
      <c r="O7" s="4"/>
      <c r="Q7" s="27" t="s">
        <v>40</v>
      </c>
      <c r="R7" s="29">
        <f t="shared" si="1"/>
        <v>98564.239401935745</v>
      </c>
      <c r="S7" s="29">
        <f t="shared" si="2"/>
        <v>492821.1970096787</v>
      </c>
      <c r="T7" s="35">
        <f t="shared" si="3"/>
        <v>65.876881898903619</v>
      </c>
      <c r="U7" s="42">
        <v>0.96680194174873568</v>
      </c>
      <c r="V7" s="43">
        <f>1-U7</f>
        <v>3.3198058251264317E-2</v>
      </c>
      <c r="W7" s="29">
        <f t="shared" si="11"/>
        <v>476460.49020389357</v>
      </c>
      <c r="X7" s="29">
        <f t="shared" si="4"/>
        <v>5769330.4400338214</v>
      </c>
      <c r="Y7" s="35">
        <f t="shared" si="12"/>
        <v>58.533708320996944</v>
      </c>
      <c r="Z7" s="36">
        <f t="shared" si="13"/>
        <v>7.3431735779066756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923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98564.239401935745</v>
      </c>
      <c r="K8" s="5">
        <f t="shared" si="8"/>
        <v>0</v>
      </c>
      <c r="L8" s="5">
        <f t="shared" si="9"/>
        <v>492821.1970096787</v>
      </c>
      <c r="M8" s="5">
        <f t="shared" si="0"/>
        <v>6000283.5615269048</v>
      </c>
      <c r="N8" s="33">
        <f t="shared" si="10"/>
        <v>60.876881898903619</v>
      </c>
      <c r="O8" s="4"/>
      <c r="Q8" s="27" t="s">
        <v>42</v>
      </c>
      <c r="R8" s="29">
        <f t="shared" si="1"/>
        <v>98564.239401935745</v>
      </c>
      <c r="S8" s="29">
        <f t="shared" si="2"/>
        <v>492821.1970096787</v>
      </c>
      <c r="T8" s="35">
        <f t="shared" si="3"/>
        <v>60.876881898903619</v>
      </c>
      <c r="U8" s="42">
        <v>0.96680194174873568</v>
      </c>
      <c r="V8" s="43">
        <f>1-U8</f>
        <v>3.3198058251264317E-2</v>
      </c>
      <c r="W8" s="29">
        <f t="shared" si="11"/>
        <v>476460.49020389357</v>
      </c>
      <c r="X8" s="29">
        <f t="shared" si="4"/>
        <v>5292869.9498299276</v>
      </c>
      <c r="Y8" s="35">
        <f t="shared" si="12"/>
        <v>53.699698612253265</v>
      </c>
      <c r="Z8" s="36">
        <f t="shared" si="13"/>
        <v>7.1771832866503544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889</v>
      </c>
      <c r="E9" s="51">
        <v>1</v>
      </c>
      <c r="F9" s="3">
        <f t="shared" si="5"/>
        <v>1.1248593925759281E-3</v>
      </c>
      <c r="G9" s="2">
        <v>0.5</v>
      </c>
      <c r="H9" s="3">
        <f t="shared" si="6"/>
        <v>5.6085249579360631E-3</v>
      </c>
      <c r="I9" s="3">
        <f t="shared" si="7"/>
        <v>0.99439147504206393</v>
      </c>
      <c r="J9" s="5">
        <f t="shared" si="14"/>
        <v>98564.239401935745</v>
      </c>
      <c r="K9" s="5">
        <f t="shared" si="8"/>
        <v>552.79999664574177</v>
      </c>
      <c r="L9" s="5">
        <f t="shared" si="9"/>
        <v>491439.19701806438</v>
      </c>
      <c r="M9" s="5">
        <f t="shared" si="0"/>
        <v>5507462.3645172259</v>
      </c>
      <c r="N9" s="33">
        <f t="shared" si="10"/>
        <v>55.876881898903612</v>
      </c>
      <c r="O9" s="4"/>
      <c r="Q9" s="27" t="s">
        <v>44</v>
      </c>
      <c r="R9" s="29">
        <f t="shared" si="1"/>
        <v>98564.239401935745</v>
      </c>
      <c r="S9" s="29">
        <f t="shared" si="2"/>
        <v>491439.19701806438</v>
      </c>
      <c r="T9" s="35">
        <f t="shared" si="3"/>
        <v>55.876881898903612</v>
      </c>
      <c r="U9" s="42">
        <v>0.9555940589531835</v>
      </c>
      <c r="V9" s="43">
        <f t="shared" ref="V9:V22" si="15">1-U9</f>
        <v>4.4405941046816499E-2</v>
      </c>
      <c r="W9" s="29">
        <f t="shared" si="11"/>
        <v>469616.37700718537</v>
      </c>
      <c r="X9" s="29">
        <f t="shared" si="4"/>
        <v>4816409.4596260339</v>
      </c>
      <c r="Y9" s="35">
        <f t="shared" si="12"/>
        <v>48.865688903509586</v>
      </c>
      <c r="Z9" s="36">
        <f t="shared" si="13"/>
        <v>7.0111929953940262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1036</v>
      </c>
      <c r="E10" s="51">
        <v>1</v>
      </c>
      <c r="F10" s="3">
        <f t="shared" si="5"/>
        <v>9.6525096525096527E-4</v>
      </c>
      <c r="G10" s="2">
        <v>0.5</v>
      </c>
      <c r="H10" s="3">
        <f t="shared" si="6"/>
        <v>4.8146364949446319E-3</v>
      </c>
      <c r="I10" s="3">
        <f t="shared" si="7"/>
        <v>0.99518536350505538</v>
      </c>
      <c r="J10" s="5">
        <f t="shared" si="14"/>
        <v>98011.439405290002</v>
      </c>
      <c r="K10" s="5">
        <f t="shared" si="8"/>
        <v>471.88945308276362</v>
      </c>
      <c r="L10" s="5">
        <f t="shared" si="9"/>
        <v>488877.47339374304</v>
      </c>
      <c r="M10" s="5">
        <f t="shared" si="0"/>
        <v>5016023.1674991613</v>
      </c>
      <c r="N10" s="33">
        <f t="shared" si="10"/>
        <v>51.177935942326648</v>
      </c>
      <c r="O10" s="4"/>
      <c r="Q10" s="27" t="s">
        <v>46</v>
      </c>
      <c r="R10" s="29">
        <f t="shared" si="1"/>
        <v>98011.439405290002</v>
      </c>
      <c r="S10" s="29">
        <f t="shared" si="2"/>
        <v>488877.47339374304</v>
      </c>
      <c r="T10" s="35">
        <f t="shared" si="3"/>
        <v>51.177935942326648</v>
      </c>
      <c r="U10" s="42">
        <v>0.96363095511775332</v>
      </c>
      <c r="V10" s="43">
        <f t="shared" si="15"/>
        <v>3.6369044882246682E-2</v>
      </c>
      <c r="W10" s="29">
        <f t="shared" si="11"/>
        <v>471097.46662196663</v>
      </c>
      <c r="X10" s="29">
        <f t="shared" si="4"/>
        <v>4346793.0826188484</v>
      </c>
      <c r="Y10" s="35">
        <f t="shared" si="12"/>
        <v>44.349854557734794</v>
      </c>
      <c r="Z10" s="36">
        <f t="shared" si="13"/>
        <v>6.8280813845918544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957</v>
      </c>
      <c r="E11" s="51">
        <v>6</v>
      </c>
      <c r="F11" s="3">
        <f t="shared" si="5"/>
        <v>6.269592476489028E-3</v>
      </c>
      <c r="G11" s="2">
        <v>0.5</v>
      </c>
      <c r="H11" s="3">
        <f t="shared" si="6"/>
        <v>3.0864197530864196E-2</v>
      </c>
      <c r="I11" s="3">
        <f t="shared" si="7"/>
        <v>0.96913580246913578</v>
      </c>
      <c r="J11" s="5">
        <f t="shared" si="14"/>
        <v>97539.549952207235</v>
      </c>
      <c r="K11" s="5">
        <f t="shared" si="8"/>
        <v>3010.4799367965193</v>
      </c>
      <c r="L11" s="5">
        <f t="shared" si="9"/>
        <v>480171.54991904495</v>
      </c>
      <c r="M11" s="5">
        <f t="shared" si="0"/>
        <v>4527145.6941054184</v>
      </c>
      <c r="N11" s="33">
        <f t="shared" si="10"/>
        <v>46.413436358109557</v>
      </c>
      <c r="O11" s="4"/>
      <c r="Q11" s="27" t="s">
        <v>48</v>
      </c>
      <c r="R11" s="29">
        <f t="shared" si="1"/>
        <v>97539.549952207235</v>
      </c>
      <c r="S11" s="29">
        <f t="shared" si="2"/>
        <v>480171.54991904495</v>
      </c>
      <c r="T11" s="35">
        <f t="shared" si="3"/>
        <v>46.413436358109557</v>
      </c>
      <c r="U11" s="42">
        <v>0.96005435016735896</v>
      </c>
      <c r="V11" s="43">
        <f t="shared" si="15"/>
        <v>3.9945649832641039E-2</v>
      </c>
      <c r="W11" s="29">
        <f t="shared" si="11"/>
        <v>460990.78532638226</v>
      </c>
      <c r="X11" s="29">
        <f t="shared" si="4"/>
        <v>3875695.6159968819</v>
      </c>
      <c r="Y11" s="35">
        <f t="shared" si="12"/>
        <v>39.734606299659049</v>
      </c>
      <c r="Z11" s="36">
        <f t="shared" si="13"/>
        <v>6.678830058450508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1024</v>
      </c>
      <c r="E12" s="51">
        <v>1</v>
      </c>
      <c r="F12" s="3">
        <f t="shared" si="5"/>
        <v>9.765625E-4</v>
      </c>
      <c r="G12" s="2">
        <v>0.5</v>
      </c>
      <c r="H12" s="3">
        <f t="shared" si="6"/>
        <v>4.870920603994155E-3</v>
      </c>
      <c r="I12" s="3">
        <f t="shared" si="7"/>
        <v>0.99512907939600581</v>
      </c>
      <c r="J12" s="5">
        <f t="shared" si="14"/>
        <v>94529.070015410718</v>
      </c>
      <c r="K12" s="5">
        <f t="shared" si="8"/>
        <v>460.44359481447015</v>
      </c>
      <c r="L12" s="5">
        <f t="shared" si="9"/>
        <v>471494.24109001749</v>
      </c>
      <c r="M12" s="5">
        <f t="shared" si="0"/>
        <v>4046974.1441863738</v>
      </c>
      <c r="N12" s="33">
        <f t="shared" si="10"/>
        <v>42.811953439578012</v>
      </c>
      <c r="O12" s="4"/>
      <c r="Q12" s="27" t="s">
        <v>50</v>
      </c>
      <c r="R12" s="29">
        <f t="shared" si="1"/>
        <v>94529.070015410718</v>
      </c>
      <c r="S12" s="29">
        <f t="shared" si="2"/>
        <v>471494.24109001749</v>
      </c>
      <c r="T12" s="35">
        <f t="shared" si="3"/>
        <v>42.811953439578012</v>
      </c>
      <c r="U12" s="42">
        <v>0.94127750867207383</v>
      </c>
      <c r="V12" s="43">
        <f t="shared" si="15"/>
        <v>5.8722491327926174E-2</v>
      </c>
      <c r="W12" s="29">
        <f t="shared" si="11"/>
        <v>443806.92460644181</v>
      </c>
      <c r="X12" s="29">
        <f t="shared" si="4"/>
        <v>3414704.8306704997</v>
      </c>
      <c r="Y12" s="35">
        <f t="shared" si="12"/>
        <v>36.123330422205711</v>
      </c>
      <c r="Z12" s="36">
        <f t="shared" si="13"/>
        <v>6.6886230173723007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1177</v>
      </c>
      <c r="E13" s="51">
        <v>5</v>
      </c>
      <c r="F13" s="3">
        <f t="shared" si="5"/>
        <v>4.248088360237893E-3</v>
      </c>
      <c r="G13" s="2">
        <v>0.5</v>
      </c>
      <c r="H13" s="3">
        <f t="shared" si="6"/>
        <v>2.1017234131988229E-2</v>
      </c>
      <c r="I13" s="3">
        <f t="shared" si="7"/>
        <v>0.97898276586801181</v>
      </c>
      <c r="J13" s="5">
        <f t="shared" si="14"/>
        <v>94068.626420596251</v>
      </c>
      <c r="K13" s="5">
        <f t="shared" si="8"/>
        <v>1977.0623459562053</v>
      </c>
      <c r="L13" s="5">
        <f t="shared" si="9"/>
        <v>465400.47623809078</v>
      </c>
      <c r="M13" s="5">
        <f t="shared" si="0"/>
        <v>3575479.9030963564</v>
      </c>
      <c r="N13" s="33">
        <f t="shared" si="10"/>
        <v>38.009270881768799</v>
      </c>
      <c r="O13" s="4"/>
      <c r="Q13" s="27" t="s">
        <v>52</v>
      </c>
      <c r="R13" s="29">
        <f t="shared" si="1"/>
        <v>94068.626420596251</v>
      </c>
      <c r="S13" s="29">
        <f t="shared" si="2"/>
        <v>465400.47623809078</v>
      </c>
      <c r="T13" s="35">
        <f t="shared" si="3"/>
        <v>38.009270881768799</v>
      </c>
      <c r="U13" s="42">
        <v>0.95386474178345915</v>
      </c>
      <c r="V13" s="43">
        <f t="shared" si="15"/>
        <v>4.6135258216540853E-2</v>
      </c>
      <c r="W13" s="29">
        <f t="shared" si="11"/>
        <v>443929.10509274539</v>
      </c>
      <c r="X13" s="29">
        <f t="shared" si="4"/>
        <v>2970897.9060640577</v>
      </c>
      <c r="Y13" s="35">
        <f t="shared" si="12"/>
        <v>31.582239680854762</v>
      </c>
      <c r="Z13" s="36">
        <f t="shared" si="13"/>
        <v>6.4270312009140369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1080</v>
      </c>
      <c r="E14" s="51">
        <v>11</v>
      </c>
      <c r="F14" s="3">
        <f t="shared" si="5"/>
        <v>1.0185185185185186E-2</v>
      </c>
      <c r="G14" s="2">
        <v>0.5</v>
      </c>
      <c r="H14" s="3">
        <f t="shared" si="6"/>
        <v>4.9661399548532735E-2</v>
      </c>
      <c r="I14" s="3">
        <f t="shared" si="7"/>
        <v>0.95033860045146723</v>
      </c>
      <c r="J14" s="5">
        <f t="shared" si="14"/>
        <v>92091.564074640046</v>
      </c>
      <c r="K14" s="5">
        <f t="shared" si="8"/>
        <v>4573.3959585600023</v>
      </c>
      <c r="L14" s="5">
        <f t="shared" si="9"/>
        <v>449024.33047680015</v>
      </c>
      <c r="M14" s="5">
        <f t="shared" si="0"/>
        <v>3110079.4268582654</v>
      </c>
      <c r="N14" s="33">
        <f t="shared" si="10"/>
        <v>33.771599582536702</v>
      </c>
      <c r="O14" s="4"/>
      <c r="Q14" s="27" t="s">
        <v>54</v>
      </c>
      <c r="R14" s="29">
        <f t="shared" si="1"/>
        <v>92091.564074640046</v>
      </c>
      <c r="S14" s="29">
        <f t="shared" si="2"/>
        <v>449024.33047680015</v>
      </c>
      <c r="T14" s="35">
        <f t="shared" si="3"/>
        <v>33.771599582536702</v>
      </c>
      <c r="U14" s="42">
        <v>0.94210046609890041</v>
      </c>
      <c r="V14" s="43">
        <f t="shared" si="15"/>
        <v>5.7899533901099587E-2</v>
      </c>
      <c r="W14" s="29">
        <f t="shared" si="11"/>
        <v>423026.03103194013</v>
      </c>
      <c r="X14" s="29">
        <f t="shared" si="4"/>
        <v>2526968.8009713124</v>
      </c>
      <c r="Y14" s="35">
        <f t="shared" si="12"/>
        <v>27.439742460267141</v>
      </c>
      <c r="Z14" s="36">
        <f t="shared" si="13"/>
        <v>6.331857122269561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934</v>
      </c>
      <c r="E15" s="51">
        <v>8</v>
      </c>
      <c r="F15" s="3">
        <f t="shared" si="5"/>
        <v>8.5653104925053538E-3</v>
      </c>
      <c r="G15" s="2">
        <v>0.5</v>
      </c>
      <c r="H15" s="3">
        <f t="shared" si="6"/>
        <v>4.1928721174004202E-2</v>
      </c>
      <c r="I15" s="3">
        <f t="shared" si="7"/>
        <v>0.95807127882599574</v>
      </c>
      <c r="J15" s="5">
        <f t="shared" si="14"/>
        <v>87518.168116080036</v>
      </c>
      <c r="K15" s="5">
        <f t="shared" si="8"/>
        <v>3669.5248685987444</v>
      </c>
      <c r="L15" s="5">
        <f t="shared" si="9"/>
        <v>428417.02840890328</v>
      </c>
      <c r="M15" s="5">
        <f t="shared" si="0"/>
        <v>2661055.0963814654</v>
      </c>
      <c r="N15" s="33">
        <f t="shared" si="10"/>
        <v>30.405744928892542</v>
      </c>
      <c r="O15" s="4"/>
      <c r="Q15" s="27" t="s">
        <v>56</v>
      </c>
      <c r="R15" s="29">
        <f t="shared" si="1"/>
        <v>87518.168116080036</v>
      </c>
      <c r="S15" s="29">
        <f t="shared" si="2"/>
        <v>428417.02840890328</v>
      </c>
      <c r="T15" s="35">
        <f t="shared" si="3"/>
        <v>30.405744928892542</v>
      </c>
      <c r="U15" s="42">
        <v>0.91645683631107144</v>
      </c>
      <c r="V15" s="43">
        <f t="shared" si="15"/>
        <v>8.3543163688928557E-2</v>
      </c>
      <c r="W15" s="29">
        <f t="shared" si="11"/>
        <v>392625.71447741392</v>
      </c>
      <c r="X15" s="29">
        <f t="shared" si="4"/>
        <v>2103942.7699393723</v>
      </c>
      <c r="Y15" s="35">
        <f t="shared" si="12"/>
        <v>24.040068653502896</v>
      </c>
      <c r="Z15" s="36">
        <f t="shared" si="13"/>
        <v>6.3656762753896459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729</v>
      </c>
      <c r="E16" s="51">
        <v>8</v>
      </c>
      <c r="F16" s="3">
        <f t="shared" si="5"/>
        <v>1.0973936899862825E-2</v>
      </c>
      <c r="G16" s="2">
        <v>0.5</v>
      </c>
      <c r="H16" s="3">
        <f t="shared" si="6"/>
        <v>5.3404539385847792E-2</v>
      </c>
      <c r="I16" s="3">
        <f t="shared" si="7"/>
        <v>0.94659546061415223</v>
      </c>
      <c r="J16" s="5">
        <f t="shared" si="14"/>
        <v>83848.64324748129</v>
      </c>
      <c r="K16" s="5">
        <f t="shared" si="8"/>
        <v>4477.8981707600151</v>
      </c>
      <c r="L16" s="5">
        <f t="shared" si="9"/>
        <v>408048.47081050638</v>
      </c>
      <c r="M16" s="5">
        <f t="shared" si="0"/>
        <v>2232638.0679725623</v>
      </c>
      <c r="N16" s="33">
        <f t="shared" si="10"/>
        <v>26.627002912651516</v>
      </c>
      <c r="O16" s="4"/>
      <c r="Q16" s="27" t="s">
        <v>58</v>
      </c>
      <c r="R16" s="29">
        <f t="shared" si="1"/>
        <v>83848.64324748129</v>
      </c>
      <c r="S16" s="29">
        <f t="shared" si="2"/>
        <v>408048.47081050638</v>
      </c>
      <c r="T16" s="35">
        <f t="shared" si="3"/>
        <v>26.627002912651516</v>
      </c>
      <c r="U16" s="42">
        <v>0.8859396016463057</v>
      </c>
      <c r="V16" s="43">
        <f t="shared" si="15"/>
        <v>0.1140603983536943</v>
      </c>
      <c r="W16" s="29">
        <f t="shared" si="11"/>
        <v>361506.29968224419</v>
      </c>
      <c r="X16" s="29">
        <f t="shared" si="4"/>
        <v>1711317.0554619583</v>
      </c>
      <c r="Y16" s="35">
        <f t="shared" si="12"/>
        <v>20.409597450622602</v>
      </c>
      <c r="Z16" s="36">
        <f t="shared" si="13"/>
        <v>6.2174054620289141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579</v>
      </c>
      <c r="E17" s="51">
        <v>10</v>
      </c>
      <c r="F17" s="3">
        <f t="shared" si="5"/>
        <v>1.7271157167530225E-2</v>
      </c>
      <c r="G17" s="2">
        <v>0.5</v>
      </c>
      <c r="H17" s="3">
        <f t="shared" si="6"/>
        <v>8.2781456953642377E-2</v>
      </c>
      <c r="I17" s="3">
        <f t="shared" si="7"/>
        <v>0.91721854304635764</v>
      </c>
      <c r="J17" s="5">
        <f t="shared" si="14"/>
        <v>79370.745076721272</v>
      </c>
      <c r="K17" s="5">
        <f t="shared" si="8"/>
        <v>6570.4259169471243</v>
      </c>
      <c r="L17" s="5">
        <f t="shared" si="9"/>
        <v>380427.66059123859</v>
      </c>
      <c r="M17" s="5">
        <f t="shared" si="0"/>
        <v>1824589.597162056</v>
      </c>
      <c r="N17" s="33">
        <f t="shared" si="10"/>
        <v>22.988187844253861</v>
      </c>
      <c r="O17" s="4"/>
      <c r="Q17" s="27" t="s">
        <v>60</v>
      </c>
      <c r="R17" s="29">
        <f t="shared" si="1"/>
        <v>79370.745076721272</v>
      </c>
      <c r="S17" s="29">
        <f t="shared" si="2"/>
        <v>380427.66059123859</v>
      </c>
      <c r="T17" s="35">
        <f t="shared" si="3"/>
        <v>22.988187844253861</v>
      </c>
      <c r="U17" s="42">
        <v>0.85631920960893304</v>
      </c>
      <c r="V17" s="43">
        <f t="shared" si="15"/>
        <v>0.14368079039106696</v>
      </c>
      <c r="W17" s="29">
        <f t="shared" si="11"/>
        <v>325767.51363086485</v>
      </c>
      <c r="X17" s="29">
        <f t="shared" si="4"/>
        <v>1349810.7557797141</v>
      </c>
      <c r="Y17" s="35">
        <f t="shared" si="12"/>
        <v>17.006401470402746</v>
      </c>
      <c r="Z17" s="36">
        <f t="shared" si="13"/>
        <v>5.981786373851115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414</v>
      </c>
      <c r="E18" s="51">
        <v>13</v>
      </c>
      <c r="F18" s="3">
        <f t="shared" si="5"/>
        <v>3.140096618357488E-2</v>
      </c>
      <c r="G18" s="2">
        <v>0.5</v>
      </c>
      <c r="H18" s="3">
        <f t="shared" si="6"/>
        <v>0.14557670772676373</v>
      </c>
      <c r="I18" s="3">
        <f t="shared" si="7"/>
        <v>0.85442329227323621</v>
      </c>
      <c r="J18" s="5">
        <f t="shared" si="14"/>
        <v>72800.319159774153</v>
      </c>
      <c r="K18" s="5">
        <f t="shared" si="8"/>
        <v>10598.030784737559</v>
      </c>
      <c r="L18" s="5">
        <f t="shared" si="9"/>
        <v>337506.51883702679</v>
      </c>
      <c r="M18" s="5">
        <f t="shared" si="0"/>
        <v>1444161.9365708174</v>
      </c>
      <c r="N18" s="33">
        <f t="shared" si="10"/>
        <v>19.837302270630563</v>
      </c>
      <c r="O18" s="4"/>
      <c r="Q18" s="27" t="s">
        <v>62</v>
      </c>
      <c r="R18" s="29">
        <f t="shared" si="1"/>
        <v>72800.319159774153</v>
      </c>
      <c r="S18" s="29">
        <f t="shared" si="2"/>
        <v>337506.51883702679</v>
      </c>
      <c r="T18" s="35">
        <f t="shared" si="3"/>
        <v>19.837302270630563</v>
      </c>
      <c r="U18" s="42">
        <v>0.77613843304153718</v>
      </c>
      <c r="V18" s="43">
        <f t="shared" si="15"/>
        <v>0.22386156695846282</v>
      </c>
      <c r="W18" s="29">
        <f t="shared" si="11"/>
        <v>261951.78067147403</v>
      </c>
      <c r="X18" s="29">
        <f t="shared" si="4"/>
        <v>1024043.2421488493</v>
      </c>
      <c r="Y18" s="35">
        <f t="shared" si="12"/>
        <v>14.066466383222737</v>
      </c>
      <c r="Z18" s="36">
        <f t="shared" si="13"/>
        <v>5.7708358874078254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275</v>
      </c>
      <c r="E19" s="51">
        <v>13</v>
      </c>
      <c r="F19" s="3">
        <f t="shared" si="5"/>
        <v>4.7272727272727272E-2</v>
      </c>
      <c r="G19" s="2">
        <v>0.5</v>
      </c>
      <c r="H19" s="3">
        <f t="shared" si="6"/>
        <v>0.21138211382113822</v>
      </c>
      <c r="I19" s="3">
        <f t="shared" si="7"/>
        <v>0.78861788617886175</v>
      </c>
      <c r="J19" s="5">
        <f t="shared" si="14"/>
        <v>62202.288375036587</v>
      </c>
      <c r="K19" s="5">
        <f t="shared" si="8"/>
        <v>13148.451201227246</v>
      </c>
      <c r="L19" s="5">
        <f t="shared" si="9"/>
        <v>278140.31387211481</v>
      </c>
      <c r="M19" s="5">
        <f t="shared" si="0"/>
        <v>1106655.4177337906</v>
      </c>
      <c r="N19" s="33">
        <f t="shared" si="10"/>
        <v>17.791233194853334</v>
      </c>
      <c r="O19" s="4"/>
      <c r="Q19" s="27" t="s">
        <v>64</v>
      </c>
      <c r="R19" s="29">
        <f t="shared" si="1"/>
        <v>62202.288375036587</v>
      </c>
      <c r="S19" s="29">
        <f t="shared" si="2"/>
        <v>278140.31387211481</v>
      </c>
      <c r="T19" s="35">
        <f t="shared" si="3"/>
        <v>17.791233194853334</v>
      </c>
      <c r="U19" s="42">
        <v>0.73716277889453141</v>
      </c>
      <c r="V19" s="43">
        <f t="shared" si="15"/>
        <v>0.26283722110546859</v>
      </c>
      <c r="W19" s="29">
        <f t="shared" si="11"/>
        <v>205034.68669656533</v>
      </c>
      <c r="X19" s="29">
        <f t="shared" si="4"/>
        <v>762091.46147737524</v>
      </c>
      <c r="Y19" s="35">
        <f t="shared" si="12"/>
        <v>12.251823548395731</v>
      </c>
      <c r="Z19" s="36">
        <f t="shared" si="13"/>
        <v>5.539409646457603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144</v>
      </c>
      <c r="E20" s="51">
        <v>10</v>
      </c>
      <c r="F20" s="3">
        <f t="shared" si="5"/>
        <v>6.9444444444444448E-2</v>
      </c>
      <c r="G20" s="2">
        <v>0.5</v>
      </c>
      <c r="H20" s="3">
        <f t="shared" si="6"/>
        <v>0.29585798816568043</v>
      </c>
      <c r="I20" s="3">
        <f t="shared" si="7"/>
        <v>0.70414201183431957</v>
      </c>
      <c r="J20" s="5">
        <f t="shared" si="14"/>
        <v>49053.837173809341</v>
      </c>
      <c r="K20" s="5">
        <f t="shared" si="8"/>
        <v>14512.969578050099</v>
      </c>
      <c r="L20" s="5">
        <f t="shared" si="9"/>
        <v>208986.76192392144</v>
      </c>
      <c r="M20" s="5">
        <f t="shared" si="0"/>
        <v>828515.10386167571</v>
      </c>
      <c r="N20" s="33">
        <f t="shared" si="10"/>
        <v>16.889914257391339</v>
      </c>
      <c r="O20" s="4"/>
      <c r="Q20" s="27" t="s">
        <v>66</v>
      </c>
      <c r="R20" s="29">
        <f t="shared" si="1"/>
        <v>49053.837173809341</v>
      </c>
      <c r="S20" s="29">
        <f t="shared" si="2"/>
        <v>208986.76192392144</v>
      </c>
      <c r="T20" s="35">
        <f t="shared" si="3"/>
        <v>16.889914257391339</v>
      </c>
      <c r="U20" s="42">
        <v>0.7271372759570951</v>
      </c>
      <c r="V20" s="43">
        <f t="shared" si="15"/>
        <v>0.2728627240429049</v>
      </c>
      <c r="W20" s="29">
        <f t="shared" si="11"/>
        <v>151962.06477645421</v>
      </c>
      <c r="X20" s="29">
        <f t="shared" si="4"/>
        <v>557056.77478080988</v>
      </c>
      <c r="Y20" s="35">
        <f t="shared" si="12"/>
        <v>11.356028536708067</v>
      </c>
      <c r="Z20" s="36">
        <f t="shared" si="13"/>
        <v>5.5338857206832728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84</v>
      </c>
      <c r="E21" s="51">
        <v>5</v>
      </c>
      <c r="F21" s="3">
        <f t="shared" si="5"/>
        <v>5.9523809523809521E-2</v>
      </c>
      <c r="G21" s="2">
        <v>0.5</v>
      </c>
      <c r="H21" s="3">
        <f t="shared" si="6"/>
        <v>0.2590673575129534</v>
      </c>
      <c r="I21" s="3">
        <f t="shared" si="7"/>
        <v>0.7409326424870466</v>
      </c>
      <c r="J21" s="5">
        <f t="shared" si="14"/>
        <v>34540.867595759242</v>
      </c>
      <c r="K21" s="5">
        <f t="shared" si="8"/>
        <v>8948.4112942381471</v>
      </c>
      <c r="L21" s="5">
        <f t="shared" si="9"/>
        <v>150333.30974320084</v>
      </c>
      <c r="M21" s="5">
        <f>L21+M22</f>
        <v>619528.3419377543</v>
      </c>
      <c r="N21" s="33">
        <f t="shared" si="10"/>
        <v>17.93609671848014</v>
      </c>
      <c r="O21" s="4"/>
      <c r="Q21" s="27" t="s">
        <v>68</v>
      </c>
      <c r="R21" s="29">
        <f t="shared" si="1"/>
        <v>34540.867595759242</v>
      </c>
      <c r="S21" s="29">
        <f t="shared" si="2"/>
        <v>150333.30974320084</v>
      </c>
      <c r="T21" s="35">
        <f t="shared" si="3"/>
        <v>17.93609671848014</v>
      </c>
      <c r="U21" s="42">
        <v>0.68635947845240242</v>
      </c>
      <c r="V21" s="43">
        <f t="shared" si="15"/>
        <v>0.31364052154759758</v>
      </c>
      <c r="W21" s="29">
        <f t="shared" si="11"/>
        <v>103182.69206936679</v>
      </c>
      <c r="X21" s="29">
        <f>X22+W21</f>
        <v>405094.7100043557</v>
      </c>
      <c r="Y21" s="35">
        <f t="shared" si="12"/>
        <v>11.72798305894584</v>
      </c>
      <c r="Z21" s="36">
        <f t="shared" si="13"/>
        <v>6.2081136595343001</v>
      </c>
    </row>
    <row r="22" spans="1:26" s="2" customFormat="1" x14ac:dyDescent="0.25">
      <c r="A22" s="12">
        <v>19</v>
      </c>
      <c r="B22" s="13" t="s">
        <v>69</v>
      </c>
      <c r="C22" s="12"/>
      <c r="D22">
        <v>55</v>
      </c>
      <c r="E22" s="51">
        <v>3</v>
      </c>
      <c r="F22" s="17">
        <f t="shared" si="5"/>
        <v>5.4545454545454543E-2</v>
      </c>
      <c r="G22" s="12"/>
      <c r="H22" s="17">
        <v>1</v>
      </c>
      <c r="I22" s="17">
        <f t="shared" si="7"/>
        <v>0</v>
      </c>
      <c r="J22" s="21">
        <f t="shared" si="14"/>
        <v>25592.456301521095</v>
      </c>
      <c r="K22" s="21">
        <f t="shared" si="8"/>
        <v>25592.456301521095</v>
      </c>
      <c r="L22" s="21">
        <f>K22/F22</f>
        <v>469195.03219455341</v>
      </c>
      <c r="M22" s="21">
        <f>L22</f>
        <v>469195.03219455341</v>
      </c>
      <c r="N22" s="34">
        <f t="shared" si="10"/>
        <v>18.333333333333332</v>
      </c>
      <c r="O22" s="4"/>
      <c r="Q22" s="30" t="s">
        <v>69</v>
      </c>
      <c r="R22" s="31">
        <f t="shared" si="1"/>
        <v>25592.456301521095</v>
      </c>
      <c r="S22" s="31">
        <f t="shared" si="2"/>
        <v>469195.03219455341</v>
      </c>
      <c r="T22" s="38">
        <f t="shared" si="3"/>
        <v>18.333333333333332</v>
      </c>
      <c r="U22" s="44">
        <v>0.64346806172022719</v>
      </c>
      <c r="V22" s="45">
        <f t="shared" si="15"/>
        <v>0.35653193827977281</v>
      </c>
      <c r="W22" s="31">
        <f t="shared" si="11"/>
        <v>301912.01793498889</v>
      </c>
      <c r="X22" s="31">
        <f>W22</f>
        <v>301912.01793498889</v>
      </c>
      <c r="Y22" s="38">
        <f t="shared" si="12"/>
        <v>11.796914464870833</v>
      </c>
      <c r="Z22" s="37">
        <f t="shared" si="13"/>
        <v>6.5364188684624995</v>
      </c>
    </row>
    <row r="23" spans="1:26" s="2" customFormat="1" ht="13.2" x14ac:dyDescent="0.25">
      <c r="B23" s="2" t="s">
        <v>70</v>
      </c>
      <c r="D23" s="25">
        <f>SUM(D4:D22)</f>
        <v>12464</v>
      </c>
      <c r="E23" s="25">
        <f>SUM(E4:E22)</f>
        <v>97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113</v>
      </c>
      <c r="E29" s="51">
        <v>1</v>
      </c>
      <c r="F29" s="3">
        <f>E29/D29</f>
        <v>8.8495575221238937E-3</v>
      </c>
      <c r="G29" s="2">
        <v>0.3</v>
      </c>
      <c r="H29" s="18">
        <f>C29*F29/(1+(1-G29)*C29*F29)</f>
        <v>8.7950747581354433E-3</v>
      </c>
      <c r="I29" s="18">
        <f>1-H29</f>
        <v>0.99120492524186454</v>
      </c>
      <c r="J29" s="19">
        <v>100000</v>
      </c>
      <c r="K29" s="20">
        <f>J29*H29</f>
        <v>879.50747581354437</v>
      </c>
      <c r="L29" s="20">
        <f>C29*(J30+G29*K29)</f>
        <v>99384.344766930517</v>
      </c>
      <c r="M29" s="5">
        <f t="shared" ref="M29:M45" si="16">L29+M30</f>
        <v>7934323.3955964232</v>
      </c>
      <c r="N29" s="32">
        <f>M29/J29</f>
        <v>79.343233955964237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99384.344766930517</v>
      </c>
      <c r="T29" s="35">
        <f t="shared" ref="T29:T47" si="19">N29</f>
        <v>79.343233955964237</v>
      </c>
      <c r="U29" s="42">
        <v>0.95864674002964168</v>
      </c>
      <c r="V29" s="43">
        <f>1-U29</f>
        <v>4.1353259970358325E-2</v>
      </c>
      <c r="W29" s="29">
        <f>S29*U29</f>
        <v>95274.478120799919</v>
      </c>
      <c r="X29" s="29">
        <f t="shared" ref="X29:X45" si="20">X30+W29</f>
        <v>7003630.0241770977</v>
      </c>
      <c r="Y29" s="40">
        <f>X29/R29</f>
        <v>70.036300241770974</v>
      </c>
      <c r="Z29" s="36">
        <f>T29-Y29</f>
        <v>9.3069337141932635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524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99120.492524186455</v>
      </c>
      <c r="K30" s="5">
        <f t="shared" ref="K30:K47" si="24">J30*H30</f>
        <v>0</v>
      </c>
      <c r="L30" s="5">
        <f t="shared" ref="L30:L46" si="25">C30*(J31+G30*K30)</f>
        <v>396481.97009674582</v>
      </c>
      <c r="M30" s="5">
        <f t="shared" si="16"/>
        <v>7834939.0508294925</v>
      </c>
      <c r="N30" s="33">
        <f t="shared" ref="N30:N47" si="26">M30/J30</f>
        <v>79.04459361839514</v>
      </c>
      <c r="O30" s="4"/>
      <c r="Q30" s="27" t="s">
        <v>36</v>
      </c>
      <c r="R30" s="29">
        <f t="shared" si="17"/>
        <v>99120.492524186455</v>
      </c>
      <c r="S30" s="29">
        <f t="shared" si="18"/>
        <v>396481.97009674582</v>
      </c>
      <c r="T30" s="35">
        <f t="shared" si="19"/>
        <v>79.04459361839514</v>
      </c>
      <c r="U30" s="42">
        <v>0.95864674002964168</v>
      </c>
      <c r="V30" s="43">
        <f>1-U30</f>
        <v>4.1353259970358325E-2</v>
      </c>
      <c r="W30" s="29">
        <f t="shared" ref="W30:W47" si="27">S30*U30</f>
        <v>380086.14811377524</v>
      </c>
      <c r="X30" s="29">
        <f t="shared" si="20"/>
        <v>6908355.5460562976</v>
      </c>
      <c r="Y30" s="35">
        <f t="shared" ref="Y30:Y47" si="28">X30/R30</f>
        <v>69.696541755687761</v>
      </c>
      <c r="Z30" s="36">
        <f t="shared" ref="Z30:Z47" si="29">T30-Y30</f>
        <v>9.3480518627073792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707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99120.492524186455</v>
      </c>
      <c r="K31" s="5">
        <f t="shared" si="24"/>
        <v>0</v>
      </c>
      <c r="L31" s="5">
        <f t="shared" si="25"/>
        <v>495602.46262093226</v>
      </c>
      <c r="M31" s="5">
        <f t="shared" si="16"/>
        <v>7438457.080732747</v>
      </c>
      <c r="N31" s="33">
        <f t="shared" si="26"/>
        <v>75.044593618395155</v>
      </c>
      <c r="O31" s="4"/>
      <c r="Q31" s="27" t="s">
        <v>38</v>
      </c>
      <c r="R31" s="29">
        <f t="shared" si="17"/>
        <v>99120.492524186455</v>
      </c>
      <c r="S31" s="29">
        <f t="shared" si="18"/>
        <v>495602.46262093226</v>
      </c>
      <c r="T31" s="35">
        <f t="shared" si="19"/>
        <v>75.044593618395155</v>
      </c>
      <c r="U31" s="42">
        <v>0.95864674002964168</v>
      </c>
      <c r="V31" s="43">
        <f>1-U31</f>
        <v>4.1353259970358325E-2</v>
      </c>
      <c r="W31" s="29">
        <f t="shared" si="27"/>
        <v>475107.68514221907</v>
      </c>
      <c r="X31" s="29">
        <f t="shared" si="20"/>
        <v>6528269.3979425225</v>
      </c>
      <c r="Y31" s="35">
        <f t="shared" si="28"/>
        <v>65.86195479556919</v>
      </c>
      <c r="Z31" s="36">
        <f t="shared" si="29"/>
        <v>9.1826388228259646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779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99120.492524186455</v>
      </c>
      <c r="K32" s="5">
        <f t="shared" si="24"/>
        <v>0</v>
      </c>
      <c r="L32" s="5">
        <f t="shared" si="25"/>
        <v>495602.46262093226</v>
      </c>
      <c r="M32" s="5">
        <f t="shared" si="16"/>
        <v>6942854.6181118144</v>
      </c>
      <c r="N32" s="33">
        <f t="shared" si="26"/>
        <v>70.04459361839514</v>
      </c>
      <c r="O32" s="4"/>
      <c r="Q32" s="27" t="s">
        <v>40</v>
      </c>
      <c r="R32" s="29">
        <f t="shared" si="17"/>
        <v>99120.492524186455</v>
      </c>
      <c r="S32" s="29">
        <f t="shared" si="18"/>
        <v>495602.46262093226</v>
      </c>
      <c r="T32" s="35">
        <f t="shared" si="19"/>
        <v>70.04459361839514</v>
      </c>
      <c r="U32" s="42">
        <v>0.95864674002964168</v>
      </c>
      <c r="V32" s="43">
        <f>1-U32</f>
        <v>4.1353259970358325E-2</v>
      </c>
      <c r="W32" s="29">
        <f t="shared" si="27"/>
        <v>475107.68514221907</v>
      </c>
      <c r="X32" s="29">
        <f t="shared" si="20"/>
        <v>6053161.7128003035</v>
      </c>
      <c r="Y32" s="35">
        <f t="shared" si="28"/>
        <v>61.068721095420983</v>
      </c>
      <c r="Z32" s="36">
        <f t="shared" si="29"/>
        <v>8.9758725229741572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867</v>
      </c>
      <c r="E33" s="51">
        <v>1</v>
      </c>
      <c r="F33" s="3">
        <f t="shared" si="21"/>
        <v>1.1534025374855825E-3</v>
      </c>
      <c r="G33" s="2">
        <v>0.5</v>
      </c>
      <c r="H33" s="3">
        <f t="shared" si="22"/>
        <v>5.7504312823461754E-3</v>
      </c>
      <c r="I33" s="3">
        <f t="shared" si="23"/>
        <v>0.9942495687176538</v>
      </c>
      <c r="J33" s="5">
        <f t="shared" si="30"/>
        <v>99120.492524186455</v>
      </c>
      <c r="K33" s="5">
        <f t="shared" si="24"/>
        <v>569.98558093264205</v>
      </c>
      <c r="L33" s="5">
        <f t="shared" si="25"/>
        <v>494177.49866860069</v>
      </c>
      <c r="M33" s="5">
        <f t="shared" si="16"/>
        <v>6447252.1554908818</v>
      </c>
      <c r="N33" s="33">
        <f t="shared" si="26"/>
        <v>65.04459361839514</v>
      </c>
      <c r="O33" s="4"/>
      <c r="Q33" s="27" t="s">
        <v>42</v>
      </c>
      <c r="R33" s="29">
        <f t="shared" si="17"/>
        <v>99120.492524186455</v>
      </c>
      <c r="S33" s="29">
        <f t="shared" si="18"/>
        <v>494177.49866860069</v>
      </c>
      <c r="T33" s="35">
        <f t="shared" si="19"/>
        <v>65.04459361839514</v>
      </c>
      <c r="U33" s="42">
        <v>0.95864674002964168</v>
      </c>
      <c r="V33" s="43">
        <f>1-U33</f>
        <v>4.1353259970358325E-2</v>
      </c>
      <c r="W33" s="29">
        <f t="shared" si="27"/>
        <v>473741.64809465664</v>
      </c>
      <c r="X33" s="29">
        <f t="shared" si="20"/>
        <v>5578054.0276580844</v>
      </c>
      <c r="Y33" s="35">
        <f t="shared" si="28"/>
        <v>56.275487395272776</v>
      </c>
      <c r="Z33" s="36">
        <f t="shared" si="29"/>
        <v>8.769106223122364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948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98550.506943253815</v>
      </c>
      <c r="K34" s="5">
        <f t="shared" si="24"/>
        <v>0</v>
      </c>
      <c r="L34" s="5">
        <f t="shared" si="25"/>
        <v>492752.53471626906</v>
      </c>
      <c r="M34" s="5">
        <f t="shared" si="16"/>
        <v>5953074.656822281</v>
      </c>
      <c r="N34" s="33">
        <f t="shared" si="26"/>
        <v>60.406332158698177</v>
      </c>
      <c r="O34" s="4"/>
      <c r="Q34" s="27" t="s">
        <v>44</v>
      </c>
      <c r="R34" s="29">
        <f t="shared" si="17"/>
        <v>98550.506943253815</v>
      </c>
      <c r="S34" s="29">
        <f t="shared" si="18"/>
        <v>492752.53471626906</v>
      </c>
      <c r="T34" s="35">
        <f t="shared" si="19"/>
        <v>60.406332158698177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477566.00865367393</v>
      </c>
      <c r="X34" s="29">
        <f t="shared" si="20"/>
        <v>5104312.3795634275</v>
      </c>
      <c r="Y34" s="35">
        <f t="shared" si="28"/>
        <v>51.793872379596507</v>
      </c>
      <c r="Z34" s="36">
        <f t="shared" si="29"/>
        <v>8.6124597791016697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938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98550.506943253815</v>
      </c>
      <c r="K35" s="5">
        <f t="shared" si="24"/>
        <v>0</v>
      </c>
      <c r="L35" s="5">
        <f t="shared" si="25"/>
        <v>492752.53471626906</v>
      </c>
      <c r="M35" s="5">
        <f t="shared" si="16"/>
        <v>5460322.122106012</v>
      </c>
      <c r="N35" s="33">
        <f t="shared" si="26"/>
        <v>55.406332158698177</v>
      </c>
      <c r="O35" s="4"/>
      <c r="Q35" s="27" t="s">
        <v>46</v>
      </c>
      <c r="R35" s="29">
        <f t="shared" si="17"/>
        <v>98550.506943253815</v>
      </c>
      <c r="S35" s="29">
        <f t="shared" si="18"/>
        <v>492752.53471626906</v>
      </c>
      <c r="T35" s="35">
        <f t="shared" si="19"/>
        <v>55.406332158698177</v>
      </c>
      <c r="U35" s="42">
        <v>0.96192878092594225</v>
      </c>
      <c r="V35" s="43">
        <f t="shared" si="31"/>
        <v>3.8071219074057749E-2</v>
      </c>
      <c r="W35" s="29">
        <f t="shared" si="27"/>
        <v>473992.84501778876</v>
      </c>
      <c r="X35" s="29">
        <f t="shared" si="20"/>
        <v>4626746.3709097533</v>
      </c>
      <c r="Y35" s="35">
        <f t="shared" si="28"/>
        <v>46.947971293276773</v>
      </c>
      <c r="Z35" s="36">
        <f t="shared" si="29"/>
        <v>8.4583608654214046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853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98550.506943253815</v>
      </c>
      <c r="K36" s="5">
        <f t="shared" si="24"/>
        <v>0</v>
      </c>
      <c r="L36" s="5">
        <f t="shared" si="25"/>
        <v>492752.53471626906</v>
      </c>
      <c r="M36" s="5">
        <f t="shared" si="16"/>
        <v>4967569.587389743</v>
      </c>
      <c r="N36" s="33">
        <f t="shared" si="26"/>
        <v>50.406332158698177</v>
      </c>
      <c r="O36" s="4"/>
      <c r="Q36" s="27" t="s">
        <v>48</v>
      </c>
      <c r="R36" s="29">
        <f t="shared" si="17"/>
        <v>98550.506943253815</v>
      </c>
      <c r="S36" s="29">
        <f t="shared" si="18"/>
        <v>492752.53471626906</v>
      </c>
      <c r="T36" s="35">
        <f t="shared" si="19"/>
        <v>50.406332158698177</v>
      </c>
      <c r="U36" s="42">
        <v>0.95558309086652893</v>
      </c>
      <c r="V36" s="43">
        <f t="shared" si="31"/>
        <v>4.4416909133471072E-2</v>
      </c>
      <c r="W36" s="29">
        <f t="shared" si="27"/>
        <v>470865.99015648896</v>
      </c>
      <c r="X36" s="29">
        <f t="shared" si="20"/>
        <v>4152753.5258919648</v>
      </c>
      <c r="Y36" s="35">
        <f t="shared" si="28"/>
        <v>42.138327388647063</v>
      </c>
      <c r="Z36" s="36">
        <f t="shared" si="29"/>
        <v>8.2680047700511139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1015</v>
      </c>
      <c r="E37" s="51">
        <v>3</v>
      </c>
      <c r="F37" s="3">
        <f t="shared" si="21"/>
        <v>2.9556650246305421E-3</v>
      </c>
      <c r="G37" s="2">
        <v>0.5</v>
      </c>
      <c r="H37" s="3">
        <f t="shared" si="22"/>
        <v>1.466992665036675E-2</v>
      </c>
      <c r="I37" s="3">
        <f t="shared" si="23"/>
        <v>0.9853300733496333</v>
      </c>
      <c r="J37" s="5">
        <f t="shared" si="30"/>
        <v>98550.506943253815</v>
      </c>
      <c r="K37" s="5">
        <f t="shared" si="24"/>
        <v>1445.7287082139926</v>
      </c>
      <c r="L37" s="5">
        <f t="shared" si="25"/>
        <v>489138.21294573415</v>
      </c>
      <c r="M37" s="5">
        <f t="shared" si="16"/>
        <v>4474817.052673474</v>
      </c>
      <c r="N37" s="33">
        <f t="shared" si="26"/>
        <v>45.406332158698177</v>
      </c>
      <c r="O37" s="4"/>
      <c r="Q37" s="27" t="s">
        <v>50</v>
      </c>
      <c r="R37" s="29">
        <f t="shared" si="17"/>
        <v>98550.506943253815</v>
      </c>
      <c r="S37" s="29">
        <f t="shared" si="18"/>
        <v>489138.21294573415</v>
      </c>
      <c r="T37" s="35">
        <f t="shared" si="19"/>
        <v>45.406332158698177</v>
      </c>
      <c r="U37" s="42">
        <v>0.95343645724036619</v>
      </c>
      <c r="V37" s="43">
        <f t="shared" si="31"/>
        <v>4.6563542759633814E-2</v>
      </c>
      <c r="W37" s="29">
        <f t="shared" si="27"/>
        <v>466362.2048518646</v>
      </c>
      <c r="X37" s="29">
        <f t="shared" si="20"/>
        <v>3681887.5357354758</v>
      </c>
      <c r="Y37" s="35">
        <f t="shared" si="28"/>
        <v>37.360411934314421</v>
      </c>
      <c r="Z37" s="36">
        <f t="shared" si="29"/>
        <v>8.0459202243837566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1151</v>
      </c>
      <c r="E38" s="51">
        <v>5</v>
      </c>
      <c r="F38" s="3">
        <f t="shared" si="21"/>
        <v>4.3440486533449178E-3</v>
      </c>
      <c r="G38" s="2">
        <v>0.5</v>
      </c>
      <c r="H38" s="3">
        <f t="shared" si="22"/>
        <v>2.1486892995272882E-2</v>
      </c>
      <c r="I38" s="3">
        <f t="shared" si="23"/>
        <v>0.97851310700472716</v>
      </c>
      <c r="J38" s="5">
        <f t="shared" si="30"/>
        <v>97104.778235039834</v>
      </c>
      <c r="K38" s="5">
        <f t="shared" si="24"/>
        <v>2086.4799792660042</v>
      </c>
      <c r="L38" s="5">
        <f t="shared" si="25"/>
        <v>480307.69122703414</v>
      </c>
      <c r="M38" s="5">
        <f t="shared" si="16"/>
        <v>3985678.8397277398</v>
      </c>
      <c r="N38" s="33">
        <f t="shared" si="26"/>
        <v>41.045136111433138</v>
      </c>
      <c r="O38" s="4"/>
      <c r="Q38" s="27" t="s">
        <v>52</v>
      </c>
      <c r="R38" s="29">
        <f t="shared" si="17"/>
        <v>97104.778235039834</v>
      </c>
      <c r="S38" s="29">
        <f t="shared" si="18"/>
        <v>480307.69122703414</v>
      </c>
      <c r="T38" s="35">
        <f t="shared" si="19"/>
        <v>41.045136111433138</v>
      </c>
      <c r="U38" s="42">
        <v>0.93748024841036759</v>
      </c>
      <c r="V38" s="43">
        <f t="shared" si="31"/>
        <v>6.2519751589632411E-2</v>
      </c>
      <c r="W38" s="29">
        <f t="shared" si="27"/>
        <v>450278.97368493013</v>
      </c>
      <c r="X38" s="29">
        <f t="shared" si="20"/>
        <v>3215525.330883611</v>
      </c>
      <c r="Y38" s="35">
        <f t="shared" si="28"/>
        <v>33.113976359644298</v>
      </c>
      <c r="Z38" s="36">
        <f t="shared" si="29"/>
        <v>7.9311597517888401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1109</v>
      </c>
      <c r="E39" s="51">
        <v>4</v>
      </c>
      <c r="F39" s="3">
        <f t="shared" si="21"/>
        <v>3.6068530207394047E-3</v>
      </c>
      <c r="G39" s="2">
        <v>0.5</v>
      </c>
      <c r="H39" s="3">
        <f t="shared" si="22"/>
        <v>1.7873100983020553E-2</v>
      </c>
      <c r="I39" s="3">
        <f t="shared" si="23"/>
        <v>0.98212689901697947</v>
      </c>
      <c r="J39" s="5">
        <f t="shared" si="30"/>
        <v>95018.298255773829</v>
      </c>
      <c r="K39" s="5">
        <f t="shared" si="24"/>
        <v>1698.2716399602114</v>
      </c>
      <c r="L39" s="5">
        <f t="shared" si="25"/>
        <v>470845.81217896863</v>
      </c>
      <c r="M39" s="5">
        <f t="shared" si="16"/>
        <v>3505371.1485007056</v>
      </c>
      <c r="N39" s="33">
        <f t="shared" si="26"/>
        <v>36.891537870577473</v>
      </c>
      <c r="O39" s="4"/>
      <c r="Q39" s="27" t="s">
        <v>54</v>
      </c>
      <c r="R39" s="29">
        <f t="shared" si="17"/>
        <v>95018.298255773829</v>
      </c>
      <c r="S39" s="29">
        <f t="shared" si="18"/>
        <v>470845.81217896863</v>
      </c>
      <c r="T39" s="35">
        <f t="shared" si="19"/>
        <v>36.891537870577473</v>
      </c>
      <c r="U39" s="42">
        <v>0.91788799906018037</v>
      </c>
      <c r="V39" s="43">
        <f t="shared" si="31"/>
        <v>8.2112000939819629E-2</v>
      </c>
      <c r="W39" s="29">
        <f t="shared" si="27"/>
        <v>432183.72040681902</v>
      </c>
      <c r="X39" s="29">
        <f t="shared" si="20"/>
        <v>2765246.3571986808</v>
      </c>
      <c r="Y39" s="35">
        <f t="shared" si="28"/>
        <v>29.102250913346044</v>
      </c>
      <c r="Z39" s="36">
        <f t="shared" si="29"/>
        <v>7.7892869572314289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954</v>
      </c>
      <c r="E40" s="51">
        <v>4</v>
      </c>
      <c r="F40" s="3">
        <f t="shared" si="21"/>
        <v>4.1928721174004195E-3</v>
      </c>
      <c r="G40" s="2">
        <v>0.5</v>
      </c>
      <c r="H40" s="3">
        <f t="shared" si="22"/>
        <v>2.0746887966804978E-2</v>
      </c>
      <c r="I40" s="3">
        <f t="shared" si="23"/>
        <v>0.97925311203319498</v>
      </c>
      <c r="J40" s="5">
        <f t="shared" si="30"/>
        <v>93320.026615813622</v>
      </c>
      <c r="K40" s="5">
        <f t="shared" si="24"/>
        <v>1936.100137257544</v>
      </c>
      <c r="L40" s="5">
        <f t="shared" si="25"/>
        <v>461759.88273592427</v>
      </c>
      <c r="M40" s="5">
        <f t="shared" si="16"/>
        <v>3034525.3363217372</v>
      </c>
      <c r="N40" s="33">
        <f t="shared" si="26"/>
        <v>32.517407531552493</v>
      </c>
      <c r="O40" s="4"/>
      <c r="Q40" s="27" t="s">
        <v>56</v>
      </c>
      <c r="R40" s="29">
        <f t="shared" si="17"/>
        <v>93320.026615813622</v>
      </c>
      <c r="S40" s="29">
        <f t="shared" si="18"/>
        <v>461759.88273592427</v>
      </c>
      <c r="T40" s="35">
        <f t="shared" si="19"/>
        <v>32.517407531552493</v>
      </c>
      <c r="U40" s="42">
        <v>0.89571782863194893</v>
      </c>
      <c r="V40" s="43">
        <f t="shared" si="31"/>
        <v>0.10428217136805107</v>
      </c>
      <c r="W40" s="29">
        <f t="shared" si="27"/>
        <v>413606.55951356544</v>
      </c>
      <c r="X40" s="29">
        <f t="shared" si="20"/>
        <v>2333062.6367918616</v>
      </c>
      <c r="Y40" s="35">
        <f t="shared" si="28"/>
        <v>25.000664073926771</v>
      </c>
      <c r="Z40" s="36">
        <f t="shared" si="29"/>
        <v>7.5167434576257222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773</v>
      </c>
      <c r="E41" s="51">
        <v>6</v>
      </c>
      <c r="F41" s="3">
        <f t="shared" si="21"/>
        <v>7.7619663648124193E-3</v>
      </c>
      <c r="G41" s="2">
        <v>0.5</v>
      </c>
      <c r="H41" s="3">
        <f t="shared" si="22"/>
        <v>3.8071065989847719E-2</v>
      </c>
      <c r="I41" s="3">
        <f t="shared" si="23"/>
        <v>0.96192893401015223</v>
      </c>
      <c r="J41" s="5">
        <f t="shared" si="30"/>
        <v>91383.926478556081</v>
      </c>
      <c r="K41" s="5">
        <f t="shared" si="24"/>
        <v>3479.0834953765007</v>
      </c>
      <c r="L41" s="5">
        <f t="shared" si="25"/>
        <v>448221.92365433916</v>
      </c>
      <c r="M41" s="5">
        <f t="shared" si="16"/>
        <v>2572765.4535858128</v>
      </c>
      <c r="N41" s="33">
        <f t="shared" si="26"/>
        <v>28.153369555526062</v>
      </c>
      <c r="O41" s="4"/>
      <c r="Q41" s="27" t="s">
        <v>58</v>
      </c>
      <c r="R41" s="29">
        <f t="shared" si="17"/>
        <v>91383.926478556081</v>
      </c>
      <c r="S41" s="29">
        <f t="shared" si="18"/>
        <v>448221.92365433916</v>
      </c>
      <c r="T41" s="35">
        <f t="shared" si="19"/>
        <v>28.153369555526062</v>
      </c>
      <c r="U41" s="42">
        <v>0.86473435856680392</v>
      </c>
      <c r="V41" s="43">
        <f t="shared" si="31"/>
        <v>0.13526564143319608</v>
      </c>
      <c r="W41" s="29">
        <f t="shared" si="27"/>
        <v>387592.89764681394</v>
      </c>
      <c r="X41" s="29">
        <f t="shared" si="20"/>
        <v>1919456.0772782962</v>
      </c>
      <c r="Y41" s="35">
        <f t="shared" si="28"/>
        <v>21.004307335477765</v>
      </c>
      <c r="Z41" s="36">
        <f t="shared" si="29"/>
        <v>7.1490622200482967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576</v>
      </c>
      <c r="E42" s="51">
        <v>4</v>
      </c>
      <c r="F42" s="3">
        <f t="shared" si="21"/>
        <v>6.9444444444444441E-3</v>
      </c>
      <c r="G42" s="2">
        <v>0.5</v>
      </c>
      <c r="H42" s="3">
        <f t="shared" si="22"/>
        <v>3.4129692832764506E-2</v>
      </c>
      <c r="I42" s="3">
        <f t="shared" si="23"/>
        <v>0.96587030716723554</v>
      </c>
      <c r="J42" s="5">
        <f t="shared" si="30"/>
        <v>87904.84298317958</v>
      </c>
      <c r="K42" s="5">
        <f t="shared" si="24"/>
        <v>3000.1652895283132</v>
      </c>
      <c r="L42" s="5">
        <f t="shared" si="25"/>
        <v>432023.80169207719</v>
      </c>
      <c r="M42" s="5">
        <f t="shared" si="16"/>
        <v>2124543.5299314735</v>
      </c>
      <c r="N42" s="33">
        <f t="shared" si="26"/>
        <v>24.168674419201235</v>
      </c>
      <c r="O42" s="4"/>
      <c r="Q42" s="27" t="s">
        <v>60</v>
      </c>
      <c r="R42" s="29">
        <f t="shared" si="17"/>
        <v>87904.84298317958</v>
      </c>
      <c r="S42" s="29">
        <f t="shared" si="18"/>
        <v>432023.80169207719</v>
      </c>
      <c r="T42" s="35">
        <f t="shared" si="19"/>
        <v>24.168674419201235</v>
      </c>
      <c r="U42" s="42">
        <v>0.81758889711164551</v>
      </c>
      <c r="V42" s="43">
        <f t="shared" si="31"/>
        <v>0.18241110288835449</v>
      </c>
      <c r="W42" s="29">
        <f t="shared" si="27"/>
        <v>353217.86355140567</v>
      </c>
      <c r="X42" s="29">
        <f t="shared" si="20"/>
        <v>1531863.1796314823</v>
      </c>
      <c r="Y42" s="35">
        <f t="shared" si="28"/>
        <v>17.426379794849318</v>
      </c>
      <c r="Z42" s="36">
        <f t="shared" si="29"/>
        <v>6.7422946243519171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473</v>
      </c>
      <c r="E43" s="51">
        <v>6</v>
      </c>
      <c r="F43" s="3">
        <f t="shared" si="21"/>
        <v>1.2684989429175475E-2</v>
      </c>
      <c r="G43" s="2">
        <v>0.5</v>
      </c>
      <c r="H43" s="3">
        <f t="shared" si="22"/>
        <v>6.1475409836065573E-2</v>
      </c>
      <c r="I43" s="3">
        <f t="shared" si="23"/>
        <v>0.93852459016393441</v>
      </c>
      <c r="J43" s="5">
        <f t="shared" si="30"/>
        <v>84904.677693651276</v>
      </c>
      <c r="K43" s="5">
        <f t="shared" si="24"/>
        <v>5219.5498582162672</v>
      </c>
      <c r="L43" s="5">
        <f t="shared" si="25"/>
        <v>411474.51382271567</v>
      </c>
      <c r="M43" s="5">
        <f t="shared" si="16"/>
        <v>1692519.7282393966</v>
      </c>
      <c r="N43" s="33">
        <f t="shared" si="26"/>
        <v>19.934351960515766</v>
      </c>
      <c r="O43" s="4"/>
      <c r="Q43" s="27" t="s">
        <v>62</v>
      </c>
      <c r="R43" s="29">
        <f t="shared" si="17"/>
        <v>84904.677693651276</v>
      </c>
      <c r="S43" s="29">
        <f t="shared" si="18"/>
        <v>411474.51382271567</v>
      </c>
      <c r="T43" s="35">
        <f t="shared" si="19"/>
        <v>19.934351960515766</v>
      </c>
      <c r="U43" s="42">
        <v>0.77888026534586052</v>
      </c>
      <c r="V43" s="43">
        <f t="shared" si="31"/>
        <v>0.22111973465413948</v>
      </c>
      <c r="W43" s="29">
        <f t="shared" si="27"/>
        <v>320489.37850929576</v>
      </c>
      <c r="X43" s="29">
        <f t="shared" si="20"/>
        <v>1178645.3160800766</v>
      </c>
      <c r="Y43" s="35">
        <f t="shared" si="28"/>
        <v>13.881983279328901</v>
      </c>
      <c r="Z43" s="36">
        <f t="shared" si="29"/>
        <v>6.0523686811868647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339</v>
      </c>
      <c r="E44" s="51">
        <v>4</v>
      </c>
      <c r="F44" s="3">
        <f t="shared" si="21"/>
        <v>1.1799410029498525E-2</v>
      </c>
      <c r="G44" s="2">
        <v>0.5</v>
      </c>
      <c r="H44" s="3">
        <f t="shared" si="22"/>
        <v>5.730659025787966E-2</v>
      </c>
      <c r="I44" s="3">
        <f t="shared" si="23"/>
        <v>0.94269340974212035</v>
      </c>
      <c r="J44" s="5">
        <f t="shared" si="30"/>
        <v>79685.127835435007</v>
      </c>
      <c r="K44" s="5">
        <f t="shared" si="24"/>
        <v>4566.4829705120346</v>
      </c>
      <c r="L44" s="5">
        <f t="shared" si="25"/>
        <v>387009.43175089493</v>
      </c>
      <c r="M44" s="5">
        <f t="shared" si="16"/>
        <v>1281045.2144166809</v>
      </c>
      <c r="N44" s="33">
        <f t="shared" si="26"/>
        <v>16.076340080200204</v>
      </c>
      <c r="O44" s="4"/>
      <c r="Q44" s="27" t="s">
        <v>64</v>
      </c>
      <c r="R44" s="29">
        <f t="shared" si="17"/>
        <v>79685.127835435007</v>
      </c>
      <c r="S44" s="29">
        <f t="shared" si="18"/>
        <v>387009.43175089493</v>
      </c>
      <c r="T44" s="35">
        <f t="shared" si="19"/>
        <v>16.076340080200204</v>
      </c>
      <c r="U44" s="42">
        <v>0.71980976748499381</v>
      </c>
      <c r="V44" s="43">
        <f t="shared" si="31"/>
        <v>0.28019023251500619</v>
      </c>
      <c r="W44" s="29">
        <f t="shared" si="27"/>
        <v>278573.16908311128</v>
      </c>
      <c r="X44" s="29">
        <f t="shared" si="20"/>
        <v>858155.93757078098</v>
      </c>
      <c r="Y44" s="35">
        <f t="shared" si="28"/>
        <v>10.769336272422587</v>
      </c>
      <c r="Z44" s="36">
        <f t="shared" si="29"/>
        <v>5.3070038077776172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179</v>
      </c>
      <c r="E45" s="51">
        <v>12</v>
      </c>
      <c r="F45" s="3">
        <f t="shared" si="21"/>
        <v>6.7039106145251395E-2</v>
      </c>
      <c r="G45" s="2">
        <v>0.5</v>
      </c>
      <c r="H45" s="3">
        <f t="shared" si="22"/>
        <v>0.28708133971291866</v>
      </c>
      <c r="I45" s="3">
        <f t="shared" si="23"/>
        <v>0.7129186602870814</v>
      </c>
      <c r="J45" s="5">
        <f t="shared" si="30"/>
        <v>75118.644864922971</v>
      </c>
      <c r="K45" s="5">
        <f t="shared" si="24"/>
        <v>21565.161205241046</v>
      </c>
      <c r="L45" s="5">
        <f t="shared" si="25"/>
        <v>321680.32131151226</v>
      </c>
      <c r="M45" s="5">
        <f t="shared" si="16"/>
        <v>894035.78266578598</v>
      </c>
      <c r="N45" s="33">
        <f t="shared" si="26"/>
        <v>11.901649507568001</v>
      </c>
      <c r="O45" s="4"/>
      <c r="Q45" s="27" t="s">
        <v>66</v>
      </c>
      <c r="R45" s="29">
        <f t="shared" si="17"/>
        <v>75118.644864922971</v>
      </c>
      <c r="S45" s="29">
        <f t="shared" si="18"/>
        <v>321680.32131151226</v>
      </c>
      <c r="T45" s="35">
        <f t="shared" si="19"/>
        <v>11.901649507568001</v>
      </c>
      <c r="U45" s="42">
        <v>0.68480776711742686</v>
      </c>
      <c r="V45" s="43">
        <f t="shared" si="31"/>
        <v>0.31519223288257314</v>
      </c>
      <c r="W45" s="29">
        <f t="shared" si="27"/>
        <v>220289.18256295312</v>
      </c>
      <c r="X45" s="29">
        <f t="shared" si="20"/>
        <v>579582.76848766964</v>
      </c>
      <c r="Y45" s="35">
        <f t="shared" si="28"/>
        <v>7.715564751332578</v>
      </c>
      <c r="Z45" s="36">
        <f t="shared" si="29"/>
        <v>4.1860847562354229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106</v>
      </c>
      <c r="E46" s="51">
        <v>9</v>
      </c>
      <c r="F46" s="3">
        <f t="shared" si="21"/>
        <v>8.4905660377358486E-2</v>
      </c>
      <c r="G46" s="2">
        <v>0.5</v>
      </c>
      <c r="H46" s="3">
        <f t="shared" si="22"/>
        <v>0.35019455252918286</v>
      </c>
      <c r="I46" s="3">
        <f t="shared" si="23"/>
        <v>0.64980544747081714</v>
      </c>
      <c r="J46" s="5">
        <f t="shared" si="30"/>
        <v>53553.48365968193</v>
      </c>
      <c r="K46" s="5">
        <f t="shared" si="24"/>
        <v>18754.13824658122</v>
      </c>
      <c r="L46" s="5">
        <f t="shared" si="25"/>
        <v>220882.0726819566</v>
      </c>
      <c r="M46" s="5">
        <f>L46+M47</f>
        <v>572355.46135427372</v>
      </c>
      <c r="N46" s="33">
        <f t="shared" si="26"/>
        <v>10.687548638132295</v>
      </c>
      <c r="O46" s="4"/>
      <c r="Q46" s="27" t="s">
        <v>68</v>
      </c>
      <c r="R46" s="29">
        <f t="shared" si="17"/>
        <v>53553.48365968193</v>
      </c>
      <c r="S46" s="29">
        <f t="shared" si="18"/>
        <v>220882.0726819566</v>
      </c>
      <c r="T46" s="35">
        <f t="shared" si="19"/>
        <v>10.687548638132295</v>
      </c>
      <c r="U46" s="42">
        <v>0.65629805890441617</v>
      </c>
      <c r="V46" s="43">
        <f t="shared" si="31"/>
        <v>0.34370194109558383</v>
      </c>
      <c r="W46" s="29">
        <f t="shared" si="27"/>
        <v>144964.47554795229</v>
      </c>
      <c r="X46" s="29">
        <f>X47+W46</f>
        <v>359293.58592471655</v>
      </c>
      <c r="Y46" s="35">
        <f t="shared" si="28"/>
        <v>6.7090609493853144</v>
      </c>
      <c r="Z46" s="36">
        <f t="shared" si="29"/>
        <v>3.9784876887469807</v>
      </c>
    </row>
    <row r="47" spans="1:26" s="2" customFormat="1" x14ac:dyDescent="0.25">
      <c r="A47" s="12">
        <v>19</v>
      </c>
      <c r="B47" s="13" t="s">
        <v>69</v>
      </c>
      <c r="C47" s="12"/>
      <c r="D47">
        <v>101</v>
      </c>
      <c r="E47" s="51">
        <v>10</v>
      </c>
      <c r="F47" s="17">
        <f t="shared" si="21"/>
        <v>9.9009900990099015E-2</v>
      </c>
      <c r="G47" s="12"/>
      <c r="H47" s="17">
        <v>1</v>
      </c>
      <c r="I47" s="17">
        <f t="shared" si="23"/>
        <v>0</v>
      </c>
      <c r="J47" s="21">
        <f t="shared" si="30"/>
        <v>34799.345413100709</v>
      </c>
      <c r="K47" s="21">
        <f t="shared" si="24"/>
        <v>34799.345413100709</v>
      </c>
      <c r="L47" s="21">
        <f>K47/F47</f>
        <v>351473.38867231715</v>
      </c>
      <c r="M47" s="21">
        <f>L47</f>
        <v>351473.38867231715</v>
      </c>
      <c r="N47" s="34">
        <f t="shared" si="26"/>
        <v>10.1</v>
      </c>
      <c r="O47" s="4"/>
      <c r="Q47" s="30" t="s">
        <v>69</v>
      </c>
      <c r="R47" s="31">
        <f t="shared" si="17"/>
        <v>34799.345413100709</v>
      </c>
      <c r="S47" s="31">
        <f t="shared" si="18"/>
        <v>351473.38867231715</v>
      </c>
      <c r="T47" s="38">
        <f t="shared" si="19"/>
        <v>10.1</v>
      </c>
      <c r="U47" s="44">
        <v>0.6098018151143324</v>
      </c>
      <c r="V47" s="45">
        <f t="shared" si="31"/>
        <v>0.3901981848856676</v>
      </c>
      <c r="W47" s="31">
        <f t="shared" si="27"/>
        <v>214329.11037676423</v>
      </c>
      <c r="X47" s="31">
        <f>W47</f>
        <v>214329.11037676423</v>
      </c>
      <c r="Y47" s="38">
        <f t="shared" si="28"/>
        <v>6.1589983326547566</v>
      </c>
      <c r="Z47" s="37">
        <f t="shared" si="29"/>
        <v>3.941001667345243</v>
      </c>
    </row>
    <row r="48" spans="1:26" s="2" customFormat="1" ht="13.2" x14ac:dyDescent="0.25">
      <c r="B48" s="2" t="s">
        <v>70</v>
      </c>
      <c r="D48" s="25">
        <f>SUM(D29:D47)</f>
        <v>12505</v>
      </c>
      <c r="E48" s="25">
        <f>SUM(E29:E47)</f>
        <v>69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246</v>
      </c>
      <c r="E54" s="49">
        <f>E4+E29</f>
        <v>2</v>
      </c>
      <c r="F54" s="3">
        <f>E54/D54</f>
        <v>8.130081300813009E-3</v>
      </c>
      <c r="G54" s="2">
        <v>0.3</v>
      </c>
      <c r="H54" s="18">
        <f>C54*F54/(1+(1-G54)*C54*F54)</f>
        <v>8.0840743734842367E-3</v>
      </c>
      <c r="I54" s="18">
        <f>1-H54</f>
        <v>0.99191592562651576</v>
      </c>
      <c r="J54" s="19">
        <v>100000</v>
      </c>
      <c r="K54" s="20">
        <f>J54*H54</f>
        <v>808.40743734842363</v>
      </c>
      <c r="L54" s="20">
        <f>C54*(J55+G54*K54)</f>
        <v>99434.114793856104</v>
      </c>
      <c r="M54" s="5">
        <f t="shared" ref="M54:M70" si="32">L54+M55</f>
        <v>7647481.0316878799</v>
      </c>
      <c r="N54" s="32">
        <f>M54/J54</f>
        <v>76.474810316878802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99434.114793856104</v>
      </c>
      <c r="T54" s="35">
        <f t="shared" ref="T54:T72" si="35">N54</f>
        <v>76.474810316878802</v>
      </c>
      <c r="U54" s="42">
        <v>0.96170886472285344</v>
      </c>
      <c r="V54" s="43">
        <f>1-U54</f>
        <v>3.829113527714656E-2</v>
      </c>
      <c r="W54" s="29">
        <f>S54*U54</f>
        <v>95626.669653121236</v>
      </c>
      <c r="X54" s="29">
        <f t="shared" ref="X54:X70" si="36">X55+W54</f>
        <v>6753653.8604830774</v>
      </c>
      <c r="Y54" s="40">
        <f>X54/R54</f>
        <v>67.536538604830767</v>
      </c>
      <c r="Z54" s="36">
        <f>T54-Y54</f>
        <v>8.9382717120480351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1038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99191.592562651582</v>
      </c>
      <c r="K55" s="5">
        <f t="shared" ref="K55:K72" si="41">J55*H55</f>
        <v>0</v>
      </c>
      <c r="L55" s="5">
        <f t="shared" ref="L55:L71" si="42">C55*(J56+G55*K55)</f>
        <v>396766.37025060633</v>
      </c>
      <c r="M55" s="5">
        <f t="shared" si="32"/>
        <v>7548046.9168940242</v>
      </c>
      <c r="N55" s="33">
        <f t="shared" ref="N55:N72" si="43">M55/J55</f>
        <v>76.095631916853364</v>
      </c>
      <c r="O55" s="4"/>
      <c r="Q55" s="27" t="s">
        <v>36</v>
      </c>
      <c r="R55" s="29">
        <f t="shared" si="33"/>
        <v>99191.592562651582</v>
      </c>
      <c r="S55" s="29">
        <f t="shared" si="34"/>
        <v>396766.37025060633</v>
      </c>
      <c r="T55" s="35">
        <f t="shared" si="35"/>
        <v>76.095631916853364</v>
      </c>
      <c r="U55" s="42">
        <v>0.96170886472285344</v>
      </c>
      <c r="V55" s="43">
        <f>1-U55</f>
        <v>3.829113527714656E-2</v>
      </c>
      <c r="W55" s="29">
        <f t="shared" ref="W55:W72" si="44">S55*U55</f>
        <v>381573.73549391795</v>
      </c>
      <c r="X55" s="29">
        <f t="shared" si="36"/>
        <v>6658027.190829956</v>
      </c>
      <c r="Y55" s="35">
        <f t="shared" ref="Y55:Y72" si="45">X55/R55</f>
        <v>67.12289841121968</v>
      </c>
      <c r="Z55" s="36">
        <f t="shared" ref="Z55:Z72" si="46">T55-Y55</f>
        <v>8.9727335056336841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1426</v>
      </c>
      <c r="E56" s="49">
        <f t="shared" si="37"/>
        <v>1</v>
      </c>
      <c r="F56" s="3">
        <f t="shared" si="38"/>
        <v>7.0126227208976155E-4</v>
      </c>
      <c r="G56" s="2">
        <v>0.5</v>
      </c>
      <c r="H56" s="3">
        <f t="shared" si="39"/>
        <v>3.5001750087504373E-3</v>
      </c>
      <c r="I56" s="3">
        <f t="shared" si="40"/>
        <v>0.99649982499124956</v>
      </c>
      <c r="J56" s="5">
        <f t="shared" ref="J56:J72" si="47">I55*J55</f>
        <v>99191.592562651582</v>
      </c>
      <c r="K56" s="5">
        <f t="shared" si="41"/>
        <v>347.18793336594882</v>
      </c>
      <c r="L56" s="5">
        <f t="shared" si="42"/>
        <v>495089.99297984305</v>
      </c>
      <c r="M56" s="5">
        <f t="shared" si="32"/>
        <v>7151280.5466434183</v>
      </c>
      <c r="N56" s="33">
        <f t="shared" si="43"/>
        <v>72.095631916853364</v>
      </c>
      <c r="O56" s="4"/>
      <c r="Q56" s="27" t="s">
        <v>38</v>
      </c>
      <c r="R56" s="29">
        <f t="shared" si="33"/>
        <v>99191.592562651582</v>
      </c>
      <c r="S56" s="29">
        <f t="shared" si="34"/>
        <v>495089.99297984305</v>
      </c>
      <c r="T56" s="35">
        <f t="shared" si="35"/>
        <v>72.095631916853364</v>
      </c>
      <c r="U56" s="42">
        <v>0.96170886472285344</v>
      </c>
      <c r="V56" s="43">
        <f>1-U56</f>
        <v>3.829113527714656E-2</v>
      </c>
      <c r="W56" s="29">
        <f t="shared" si="44"/>
        <v>476132.43508429034</v>
      </c>
      <c r="X56" s="29">
        <f t="shared" si="36"/>
        <v>6276453.455336038</v>
      </c>
      <c r="Y56" s="35">
        <f t="shared" si="45"/>
        <v>63.276062952328267</v>
      </c>
      <c r="Z56" s="36">
        <f t="shared" si="46"/>
        <v>8.8195689645250965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1577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98844.404629285636</v>
      </c>
      <c r="K57" s="5">
        <f t="shared" si="41"/>
        <v>0</v>
      </c>
      <c r="L57" s="5">
        <f t="shared" si="42"/>
        <v>494222.02314642817</v>
      </c>
      <c r="M57" s="5">
        <f t="shared" si="32"/>
        <v>6656190.5536635751</v>
      </c>
      <c r="N57" s="33">
        <f t="shared" si="43"/>
        <v>67.340084435001771</v>
      </c>
      <c r="O57" s="4"/>
      <c r="Q57" s="27" t="s">
        <v>40</v>
      </c>
      <c r="R57" s="29">
        <f t="shared" si="33"/>
        <v>98844.404629285636</v>
      </c>
      <c r="S57" s="29">
        <f t="shared" si="34"/>
        <v>494222.02314642817</v>
      </c>
      <c r="T57" s="35">
        <f t="shared" si="35"/>
        <v>67.340084435001771</v>
      </c>
      <c r="U57" s="42">
        <v>0.96170886472285344</v>
      </c>
      <c r="V57" s="43">
        <f>1-U57</f>
        <v>3.829113527714656E-2</v>
      </c>
      <c r="W57" s="29">
        <f t="shared" si="44"/>
        <v>475297.70080118324</v>
      </c>
      <c r="X57" s="29">
        <f t="shared" si="36"/>
        <v>5800321.0202517482</v>
      </c>
      <c r="Y57" s="35">
        <f t="shared" si="45"/>
        <v>58.681328923025632</v>
      </c>
      <c r="Z57" s="36">
        <f t="shared" si="46"/>
        <v>8.658755511976139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1790</v>
      </c>
      <c r="E58" s="49">
        <f t="shared" si="37"/>
        <v>1</v>
      </c>
      <c r="F58" s="3">
        <f t="shared" si="38"/>
        <v>5.5865921787709492E-4</v>
      </c>
      <c r="G58" s="2">
        <v>0.5</v>
      </c>
      <c r="H58" s="3">
        <f t="shared" si="39"/>
        <v>2.7894002789400274E-3</v>
      </c>
      <c r="I58" s="3">
        <f t="shared" si="40"/>
        <v>0.99721059972105996</v>
      </c>
      <c r="J58" s="5">
        <f t="shared" si="47"/>
        <v>98844.404629285636</v>
      </c>
      <c r="K58" s="5">
        <f t="shared" si="41"/>
        <v>275.71660984459027</v>
      </c>
      <c r="L58" s="5">
        <f t="shared" si="42"/>
        <v>493532.7316218167</v>
      </c>
      <c r="M58" s="5">
        <f t="shared" si="32"/>
        <v>6161968.5305171469</v>
      </c>
      <c r="N58" s="33">
        <f t="shared" si="43"/>
        <v>62.340084435001778</v>
      </c>
      <c r="O58" s="4"/>
      <c r="Q58" s="27" t="s">
        <v>42</v>
      </c>
      <c r="R58" s="29">
        <f t="shared" si="33"/>
        <v>98844.404629285636</v>
      </c>
      <c r="S58" s="29">
        <f t="shared" si="34"/>
        <v>493532.7316218167</v>
      </c>
      <c r="T58" s="35">
        <f t="shared" si="35"/>
        <v>62.340084435001778</v>
      </c>
      <c r="U58" s="42">
        <v>0.96170886472285344</v>
      </c>
      <c r="V58" s="43">
        <f>1-U58</f>
        <v>3.829113527714656E-2</v>
      </c>
      <c r="W58" s="29">
        <f t="shared" si="44"/>
        <v>474634.80303158605</v>
      </c>
      <c r="X58" s="29">
        <f t="shared" si="36"/>
        <v>5325023.3194505647</v>
      </c>
      <c r="Y58" s="35">
        <f t="shared" si="45"/>
        <v>53.872784599411368</v>
      </c>
      <c r="Z58" s="36">
        <f t="shared" si="46"/>
        <v>8.4672998355904099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1837</v>
      </c>
      <c r="E59" s="49">
        <f t="shared" si="37"/>
        <v>1</v>
      </c>
      <c r="F59" s="3">
        <f t="shared" si="38"/>
        <v>5.4436581382689172E-4</v>
      </c>
      <c r="G59" s="2">
        <v>0.5</v>
      </c>
      <c r="H59" s="3">
        <f t="shared" si="39"/>
        <v>2.7181299266104924E-3</v>
      </c>
      <c r="I59" s="3">
        <f t="shared" si="40"/>
        <v>0.99728187007338953</v>
      </c>
      <c r="J59" s="5">
        <f t="shared" si="47"/>
        <v>98568.688019441048</v>
      </c>
      <c r="K59" s="5">
        <f t="shared" si="41"/>
        <v>267.92250073237579</v>
      </c>
      <c r="L59" s="5">
        <f t="shared" si="42"/>
        <v>492173.63384537434</v>
      </c>
      <c r="M59" s="5">
        <f t="shared" si="32"/>
        <v>5668435.7988953302</v>
      </c>
      <c r="N59" s="33">
        <f t="shared" si="43"/>
        <v>57.50746928656821</v>
      </c>
      <c r="O59" s="4"/>
      <c r="Q59" s="27" t="s">
        <v>44</v>
      </c>
      <c r="R59" s="29">
        <f t="shared" si="33"/>
        <v>98568.688019441048</v>
      </c>
      <c r="S59" s="29">
        <f t="shared" si="34"/>
        <v>492173.63384537434</v>
      </c>
      <c r="T59" s="35">
        <f t="shared" si="35"/>
        <v>57.50746928656821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474008.33635567327</v>
      </c>
      <c r="X59" s="29">
        <f t="shared" si="36"/>
        <v>4850388.5164189786</v>
      </c>
      <c r="Y59" s="35">
        <f t="shared" si="45"/>
        <v>49.208208142755431</v>
      </c>
      <c r="Z59" s="36">
        <f t="shared" si="46"/>
        <v>8.2992611438127781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1974</v>
      </c>
      <c r="E60" s="49">
        <f t="shared" si="37"/>
        <v>1</v>
      </c>
      <c r="F60" s="3">
        <f t="shared" si="38"/>
        <v>5.0658561296859173E-4</v>
      </c>
      <c r="G60" s="2">
        <v>0.5</v>
      </c>
      <c r="H60" s="3">
        <f t="shared" si="39"/>
        <v>2.5297242600556538E-3</v>
      </c>
      <c r="I60" s="3">
        <f t="shared" si="40"/>
        <v>0.9974702757399444</v>
      </c>
      <c r="J60" s="5">
        <f t="shared" si="47"/>
        <v>98300.765518708678</v>
      </c>
      <c r="K60" s="5">
        <f t="shared" si="41"/>
        <v>248.67383131471965</v>
      </c>
      <c r="L60" s="5">
        <f t="shared" si="42"/>
        <v>490882.14301525668</v>
      </c>
      <c r="M60" s="5">
        <f t="shared" si="32"/>
        <v>5176262.1650499562</v>
      </c>
      <c r="N60" s="33">
        <f t="shared" si="43"/>
        <v>52.657394250554496</v>
      </c>
      <c r="O60" s="4"/>
      <c r="Q60" s="27" t="s">
        <v>46</v>
      </c>
      <c r="R60" s="29">
        <f t="shared" si="33"/>
        <v>98300.765518708678</v>
      </c>
      <c r="S60" s="29">
        <f t="shared" si="34"/>
        <v>490882.14301525668</v>
      </c>
      <c r="T60" s="35">
        <f t="shared" si="35"/>
        <v>52.657394250554496</v>
      </c>
      <c r="U60" s="42">
        <v>0.95736753435116873</v>
      </c>
      <c r="V60" s="43">
        <f t="shared" si="48"/>
        <v>4.2632465648831275E-2</v>
      </c>
      <c r="W60" s="29">
        <f t="shared" si="44"/>
        <v>469954.62691553409</v>
      </c>
      <c r="X60" s="29">
        <f t="shared" si="36"/>
        <v>4376380.1800633054</v>
      </c>
      <c r="Y60" s="35">
        <f t="shared" si="45"/>
        <v>44.520306194669352</v>
      </c>
      <c r="Z60" s="36">
        <f t="shared" si="46"/>
        <v>8.1370880558851439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1810</v>
      </c>
      <c r="E61" s="49">
        <f t="shared" si="37"/>
        <v>6</v>
      </c>
      <c r="F61" s="3">
        <f t="shared" si="38"/>
        <v>3.3149171270718232E-3</v>
      </c>
      <c r="G61" s="2">
        <v>0.5</v>
      </c>
      <c r="H61" s="3">
        <f t="shared" si="39"/>
        <v>1.643835616438356E-2</v>
      </c>
      <c r="I61" s="3">
        <f t="shared" si="40"/>
        <v>0.98356164383561639</v>
      </c>
      <c r="J61" s="5">
        <f t="shared" si="47"/>
        <v>98052.091687393971</v>
      </c>
      <c r="K61" s="5">
        <f t="shared" si="41"/>
        <v>1611.8152058201747</v>
      </c>
      <c r="L61" s="5">
        <f t="shared" si="42"/>
        <v>486230.92042241938</v>
      </c>
      <c r="M61" s="5">
        <f t="shared" si="32"/>
        <v>4685380.0220346991</v>
      </c>
      <c r="N61" s="33">
        <f t="shared" si="43"/>
        <v>47.784600424154675</v>
      </c>
      <c r="O61" s="4"/>
      <c r="Q61" s="27" t="s">
        <v>48</v>
      </c>
      <c r="R61" s="29">
        <f t="shared" si="33"/>
        <v>98052.091687393971</v>
      </c>
      <c r="S61" s="29">
        <f t="shared" si="34"/>
        <v>486230.92042241938</v>
      </c>
      <c r="T61" s="35">
        <f t="shared" si="35"/>
        <v>47.784600424154675</v>
      </c>
      <c r="U61" s="42">
        <v>0.95681081085376496</v>
      </c>
      <c r="V61" s="43">
        <f t="shared" si="48"/>
        <v>4.3189189146235041E-2</v>
      </c>
      <c r="W61" s="29">
        <f t="shared" si="44"/>
        <v>465231.00123154756</v>
      </c>
      <c r="X61" s="29">
        <f t="shared" si="36"/>
        <v>3906425.5531477709</v>
      </c>
      <c r="Y61" s="35">
        <f t="shared" si="45"/>
        <v>39.840308206805943</v>
      </c>
      <c r="Z61" s="36">
        <f t="shared" si="46"/>
        <v>7.9442922173487318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2039</v>
      </c>
      <c r="E62" s="49">
        <f t="shared" si="37"/>
        <v>4</v>
      </c>
      <c r="F62" s="3">
        <f t="shared" si="38"/>
        <v>1.9617459538989702E-3</v>
      </c>
      <c r="G62" s="2">
        <v>0.5</v>
      </c>
      <c r="H62" s="3">
        <f t="shared" si="39"/>
        <v>9.7608589555880938E-3</v>
      </c>
      <c r="I62" s="3">
        <f t="shared" si="40"/>
        <v>0.99023914104441191</v>
      </c>
      <c r="J62" s="5">
        <f t="shared" si="47"/>
        <v>96440.27648157379</v>
      </c>
      <c r="K62" s="5">
        <f t="shared" si="41"/>
        <v>941.33993637456138</v>
      </c>
      <c r="L62" s="5">
        <f t="shared" si="42"/>
        <v>479848.03256693261</v>
      </c>
      <c r="M62" s="5">
        <f t="shared" si="32"/>
        <v>4199149.1016122801</v>
      </c>
      <c r="N62" s="33">
        <f t="shared" si="43"/>
        <v>43.541446113694874</v>
      </c>
      <c r="O62" s="4"/>
      <c r="Q62" s="27" t="s">
        <v>50</v>
      </c>
      <c r="R62" s="29">
        <f t="shared" si="33"/>
        <v>96440.27648157379</v>
      </c>
      <c r="S62" s="29">
        <f t="shared" si="34"/>
        <v>479848.03256693261</v>
      </c>
      <c r="T62" s="35">
        <f t="shared" si="35"/>
        <v>43.541446113694874</v>
      </c>
      <c r="U62" s="42">
        <v>0.94800928093814252</v>
      </c>
      <c r="V62" s="43">
        <f t="shared" si="48"/>
        <v>5.1990719061857482E-2</v>
      </c>
      <c r="W62" s="29">
        <f t="shared" si="44"/>
        <v>454900.38831336016</v>
      </c>
      <c r="X62" s="29">
        <f t="shared" si="36"/>
        <v>3441194.5519162235</v>
      </c>
      <c r="Y62" s="35">
        <f t="shared" si="45"/>
        <v>35.682130718214083</v>
      </c>
      <c r="Z62" s="36">
        <f t="shared" si="46"/>
        <v>7.8593153954807917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2328</v>
      </c>
      <c r="E63" s="49">
        <f t="shared" si="37"/>
        <v>10</v>
      </c>
      <c r="F63" s="3">
        <f t="shared" si="38"/>
        <v>4.2955326460481103E-3</v>
      </c>
      <c r="G63" s="2">
        <v>0.5</v>
      </c>
      <c r="H63" s="3">
        <f t="shared" si="39"/>
        <v>2.1249468763280918E-2</v>
      </c>
      <c r="I63" s="3">
        <f t="shared" si="40"/>
        <v>0.97875053123671907</v>
      </c>
      <c r="J63" s="5">
        <f t="shared" si="47"/>
        <v>95498.936545199234</v>
      </c>
      <c r="K63" s="5">
        <f t="shared" si="41"/>
        <v>2029.3016690437576</v>
      </c>
      <c r="L63" s="5">
        <f t="shared" si="42"/>
        <v>472421.42855338671</v>
      </c>
      <c r="M63" s="5">
        <f t="shared" si="32"/>
        <v>3719301.0690453472</v>
      </c>
      <c r="N63" s="33">
        <f t="shared" si="43"/>
        <v>38.94599462146909</v>
      </c>
      <c r="O63" s="4"/>
      <c r="Q63" s="27" t="s">
        <v>52</v>
      </c>
      <c r="R63" s="29">
        <f t="shared" si="33"/>
        <v>95498.936545199234</v>
      </c>
      <c r="S63" s="29">
        <f t="shared" si="34"/>
        <v>472421.42855338671</v>
      </c>
      <c r="T63" s="35">
        <f t="shared" si="35"/>
        <v>38.94599462146909</v>
      </c>
      <c r="U63" s="42">
        <v>0.94216194080535964</v>
      </c>
      <c r="V63" s="43">
        <f t="shared" si="48"/>
        <v>5.7838059194640357E-2</v>
      </c>
      <c r="W63" s="29">
        <f t="shared" si="44"/>
        <v>445097.49000389938</v>
      </c>
      <c r="X63" s="29">
        <f t="shared" si="36"/>
        <v>2986294.1636028634</v>
      </c>
      <c r="Y63" s="35">
        <f t="shared" si="45"/>
        <v>31.270444170752238</v>
      </c>
      <c r="Z63" s="36">
        <f t="shared" si="46"/>
        <v>7.6755504507168517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2189</v>
      </c>
      <c r="E64" s="49">
        <f t="shared" si="37"/>
        <v>15</v>
      </c>
      <c r="F64" s="3">
        <f t="shared" si="38"/>
        <v>6.8524440383736862E-3</v>
      </c>
      <c r="G64" s="2">
        <v>0.5</v>
      </c>
      <c r="H64" s="3">
        <f t="shared" si="39"/>
        <v>3.368515607455648E-2</v>
      </c>
      <c r="I64" s="3">
        <f t="shared" si="40"/>
        <v>0.96631484392544353</v>
      </c>
      <c r="J64" s="5">
        <f t="shared" si="47"/>
        <v>93469.634876155469</v>
      </c>
      <c r="K64" s="5">
        <f t="shared" si="41"/>
        <v>3148.5392390351044</v>
      </c>
      <c r="L64" s="5">
        <f t="shared" si="42"/>
        <v>459476.82628318958</v>
      </c>
      <c r="M64" s="5">
        <f t="shared" si="32"/>
        <v>3246879.6404919606</v>
      </c>
      <c r="N64" s="33">
        <f t="shared" si="43"/>
        <v>34.737266758279105</v>
      </c>
      <c r="O64" s="4"/>
      <c r="Q64" s="27" t="s">
        <v>54</v>
      </c>
      <c r="R64" s="29">
        <f t="shared" si="33"/>
        <v>93469.634876155469</v>
      </c>
      <c r="S64" s="29">
        <f t="shared" si="34"/>
        <v>459476.82628318958</v>
      </c>
      <c r="T64" s="35">
        <f t="shared" si="35"/>
        <v>34.737266758279105</v>
      </c>
      <c r="U64" s="42">
        <v>0.92489605986448908</v>
      </c>
      <c r="V64" s="43">
        <f t="shared" si="48"/>
        <v>7.5103940135510916E-2</v>
      </c>
      <c r="W64" s="29">
        <f t="shared" si="44"/>
        <v>424968.30622836237</v>
      </c>
      <c r="X64" s="29">
        <f t="shared" si="36"/>
        <v>2541196.6735989642</v>
      </c>
      <c r="Y64" s="35">
        <f t="shared" si="45"/>
        <v>27.1874034488952</v>
      </c>
      <c r="Z64" s="36">
        <f t="shared" si="46"/>
        <v>7.5498633093839054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1888</v>
      </c>
      <c r="E65" s="49">
        <f t="shared" si="37"/>
        <v>12</v>
      </c>
      <c r="F65" s="3">
        <f t="shared" si="38"/>
        <v>6.3559322033898309E-3</v>
      </c>
      <c r="G65" s="2">
        <v>0.5</v>
      </c>
      <c r="H65" s="3">
        <f t="shared" si="39"/>
        <v>3.1282586027111578E-2</v>
      </c>
      <c r="I65" s="3">
        <f t="shared" si="40"/>
        <v>0.96871741397288846</v>
      </c>
      <c r="J65" s="5">
        <f t="shared" si="47"/>
        <v>90321.095637120365</v>
      </c>
      <c r="K65" s="5">
        <f t="shared" si="41"/>
        <v>2825.4774443311899</v>
      </c>
      <c r="L65" s="5">
        <f t="shared" si="42"/>
        <v>444541.78457477386</v>
      </c>
      <c r="M65" s="5">
        <f t="shared" si="32"/>
        <v>2787402.8142087711</v>
      </c>
      <c r="N65" s="33">
        <f t="shared" si="43"/>
        <v>30.861038548597922</v>
      </c>
      <c r="O65" s="4"/>
      <c r="Q65" s="27" t="s">
        <v>56</v>
      </c>
      <c r="R65" s="29">
        <f t="shared" si="33"/>
        <v>90321.095637120365</v>
      </c>
      <c r="S65" s="29">
        <f t="shared" si="34"/>
        <v>444541.78457477386</v>
      </c>
      <c r="T65" s="35">
        <f t="shared" si="35"/>
        <v>30.861038548597922</v>
      </c>
      <c r="U65" s="42">
        <v>0.89970667843387275</v>
      </c>
      <c r="V65" s="43">
        <f t="shared" si="48"/>
        <v>0.10029332156612725</v>
      </c>
      <c r="W65" s="29">
        <f t="shared" si="44"/>
        <v>399957.21242483601</v>
      </c>
      <c r="X65" s="29">
        <f t="shared" si="36"/>
        <v>2116228.3673706017</v>
      </c>
      <c r="Y65" s="35">
        <f t="shared" si="45"/>
        <v>23.430056427491667</v>
      </c>
      <c r="Z65" s="36">
        <f t="shared" si="46"/>
        <v>7.4309821211062541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1502</v>
      </c>
      <c r="E66" s="49">
        <f t="shared" si="37"/>
        <v>14</v>
      </c>
      <c r="F66" s="3">
        <f t="shared" si="38"/>
        <v>9.3209054593874838E-3</v>
      </c>
      <c r="G66" s="2">
        <v>0.5</v>
      </c>
      <c r="H66" s="3">
        <f t="shared" si="39"/>
        <v>4.5543266102797658E-2</v>
      </c>
      <c r="I66" s="3">
        <f t="shared" si="40"/>
        <v>0.95445673389720231</v>
      </c>
      <c r="J66" s="5">
        <f t="shared" si="47"/>
        <v>87495.618192789174</v>
      </c>
      <c r="K66" s="5">
        <f t="shared" si="41"/>
        <v>3984.8362221829811</v>
      </c>
      <c r="L66" s="5">
        <f t="shared" si="42"/>
        <v>427516.00040848838</v>
      </c>
      <c r="M66" s="5">
        <f t="shared" si="32"/>
        <v>2342861.029633997</v>
      </c>
      <c r="N66" s="33">
        <f t="shared" si="43"/>
        <v>26.776895552320134</v>
      </c>
      <c r="O66" s="4"/>
      <c r="Q66" s="27" t="s">
        <v>58</v>
      </c>
      <c r="R66" s="29">
        <f t="shared" si="33"/>
        <v>87495.618192789174</v>
      </c>
      <c r="S66" s="29">
        <f t="shared" si="34"/>
        <v>427516.00040848838</v>
      </c>
      <c r="T66" s="35">
        <f t="shared" si="35"/>
        <v>26.776895552320134</v>
      </c>
      <c r="U66" s="42">
        <v>0.86438699185239576</v>
      </c>
      <c r="V66" s="43">
        <f t="shared" si="48"/>
        <v>0.13561300814760424</v>
      </c>
      <c r="W66" s="29">
        <f t="shared" si="44"/>
        <v>369539.26956186089</v>
      </c>
      <c r="X66" s="29">
        <f t="shared" si="36"/>
        <v>1716271.1549457659</v>
      </c>
      <c r="Y66" s="35">
        <f t="shared" si="45"/>
        <v>19.615509786605632</v>
      </c>
      <c r="Z66" s="36">
        <f t="shared" si="46"/>
        <v>7.1613857657145026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1155</v>
      </c>
      <c r="E67" s="49">
        <f t="shared" si="37"/>
        <v>14</v>
      </c>
      <c r="F67" s="3">
        <f t="shared" si="38"/>
        <v>1.2121212121212121E-2</v>
      </c>
      <c r="G67" s="2">
        <v>0.5</v>
      </c>
      <c r="H67" s="3">
        <f t="shared" si="39"/>
        <v>5.8823529411764712E-2</v>
      </c>
      <c r="I67" s="3">
        <f t="shared" si="40"/>
        <v>0.94117647058823528</v>
      </c>
      <c r="J67" s="5">
        <f t="shared" si="47"/>
        <v>83510.781970606185</v>
      </c>
      <c r="K67" s="5">
        <f t="shared" si="41"/>
        <v>4912.3989394474229</v>
      </c>
      <c r="L67" s="5">
        <f t="shared" si="42"/>
        <v>405272.91250441235</v>
      </c>
      <c r="M67" s="5">
        <f t="shared" si="32"/>
        <v>1915345.0292255087</v>
      </c>
      <c r="N67" s="33">
        <f t="shared" si="43"/>
        <v>22.935302293057976</v>
      </c>
      <c r="O67" s="4"/>
      <c r="Q67" s="27" t="s">
        <v>60</v>
      </c>
      <c r="R67" s="29">
        <f t="shared" si="33"/>
        <v>83510.781970606185</v>
      </c>
      <c r="S67" s="29">
        <f t="shared" si="34"/>
        <v>405272.91250441235</v>
      </c>
      <c r="T67" s="35">
        <f t="shared" si="35"/>
        <v>22.935302293057976</v>
      </c>
      <c r="U67" s="42">
        <v>0.82345390469096191</v>
      </c>
      <c r="V67" s="43">
        <f t="shared" si="48"/>
        <v>0.17654609530903809</v>
      </c>
      <c r="W67" s="29">
        <f t="shared" si="44"/>
        <v>333723.56226723694</v>
      </c>
      <c r="X67" s="29">
        <f t="shared" si="36"/>
        <v>1346731.8853839049</v>
      </c>
      <c r="Y67" s="35">
        <f t="shared" si="45"/>
        <v>16.126443240082732</v>
      </c>
      <c r="Z67" s="36">
        <f t="shared" si="46"/>
        <v>6.8088590529752437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887</v>
      </c>
      <c r="E68" s="49">
        <f t="shared" si="37"/>
        <v>19</v>
      </c>
      <c r="F68" s="3">
        <f t="shared" si="38"/>
        <v>2.1420518602029311E-2</v>
      </c>
      <c r="G68" s="2">
        <v>0.5</v>
      </c>
      <c r="H68" s="3">
        <f t="shared" si="39"/>
        <v>0.10165864098448368</v>
      </c>
      <c r="I68" s="3">
        <f t="shared" si="40"/>
        <v>0.89834135901551626</v>
      </c>
      <c r="J68" s="5">
        <f t="shared" si="47"/>
        <v>78598.383031158766</v>
      </c>
      <c r="K68" s="5">
        <f t="shared" si="41"/>
        <v>7990.2048025255035</v>
      </c>
      <c r="L68" s="5">
        <f t="shared" si="42"/>
        <v>373016.40314948</v>
      </c>
      <c r="M68" s="5">
        <f t="shared" si="32"/>
        <v>1510072.1167210964</v>
      </c>
      <c r="N68" s="33">
        <f t="shared" si="43"/>
        <v>19.2125086863741</v>
      </c>
      <c r="O68" s="4"/>
      <c r="Q68" s="27" t="s">
        <v>62</v>
      </c>
      <c r="R68" s="29">
        <f t="shared" si="33"/>
        <v>78598.383031158766</v>
      </c>
      <c r="S68" s="29">
        <f t="shared" si="34"/>
        <v>373016.40314948</v>
      </c>
      <c r="T68" s="35">
        <f t="shared" si="35"/>
        <v>19.2125086863741</v>
      </c>
      <c r="U68" s="42">
        <v>0.7557222850963411</v>
      </c>
      <c r="V68" s="43">
        <f t="shared" si="48"/>
        <v>0.2442777149036589</v>
      </c>
      <c r="W68" s="29">
        <f t="shared" si="44"/>
        <v>281896.80856654304</v>
      </c>
      <c r="X68" s="29">
        <f t="shared" si="36"/>
        <v>1013008.323116668</v>
      </c>
      <c r="Y68" s="35">
        <f t="shared" si="45"/>
        <v>12.888411746525129</v>
      </c>
      <c r="Z68" s="36">
        <f t="shared" si="46"/>
        <v>6.324096939848971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614</v>
      </c>
      <c r="E69" s="49">
        <f t="shared" si="37"/>
        <v>17</v>
      </c>
      <c r="F69" s="3">
        <f t="shared" si="38"/>
        <v>2.7687296416938109E-2</v>
      </c>
      <c r="G69" s="2">
        <v>0.5</v>
      </c>
      <c r="H69" s="3">
        <f t="shared" si="39"/>
        <v>0.1294744859101295</v>
      </c>
      <c r="I69" s="3">
        <f t="shared" si="40"/>
        <v>0.87052551408987044</v>
      </c>
      <c r="J69" s="5">
        <f t="shared" si="47"/>
        <v>70608.17822863326</v>
      </c>
      <c r="K69" s="5">
        <f t="shared" si="41"/>
        <v>9141.9575772030894</v>
      </c>
      <c r="L69" s="5">
        <f t="shared" si="42"/>
        <v>330185.99720015854</v>
      </c>
      <c r="M69" s="5">
        <f t="shared" si="32"/>
        <v>1137055.7135716164</v>
      </c>
      <c r="N69" s="33">
        <f t="shared" si="43"/>
        <v>16.103739568096007</v>
      </c>
      <c r="O69" s="4"/>
      <c r="Q69" s="27" t="s">
        <v>64</v>
      </c>
      <c r="R69" s="29">
        <f t="shared" si="33"/>
        <v>70608.17822863326</v>
      </c>
      <c r="S69" s="29">
        <f t="shared" si="34"/>
        <v>330185.99720015854</v>
      </c>
      <c r="T69" s="35">
        <f t="shared" si="35"/>
        <v>16.103739568096007</v>
      </c>
      <c r="U69" s="42">
        <v>0.69850988448397933</v>
      </c>
      <c r="V69" s="43">
        <f t="shared" si="48"/>
        <v>0.30149011551602067</v>
      </c>
      <c r="W69" s="29">
        <f t="shared" si="44"/>
        <v>230638.18276251026</v>
      </c>
      <c r="X69" s="29">
        <f t="shared" si="36"/>
        <v>731111.51455012499</v>
      </c>
      <c r="Y69" s="35">
        <f t="shared" si="45"/>
        <v>10.354487722126816</v>
      </c>
      <c r="Z69" s="36">
        <f t="shared" si="46"/>
        <v>5.7492518459691908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323</v>
      </c>
      <c r="E70" s="49">
        <f t="shared" si="37"/>
        <v>22</v>
      </c>
      <c r="F70" s="3">
        <f t="shared" si="38"/>
        <v>6.8111455108359129E-2</v>
      </c>
      <c r="G70" s="2">
        <v>0.5</v>
      </c>
      <c r="H70" s="3">
        <f t="shared" si="39"/>
        <v>0.29100529100529099</v>
      </c>
      <c r="I70" s="3">
        <f t="shared" si="40"/>
        <v>0.70899470899470907</v>
      </c>
      <c r="J70" s="5">
        <f t="shared" si="47"/>
        <v>61466.220651430165</v>
      </c>
      <c r="K70" s="5">
        <f t="shared" si="41"/>
        <v>17886.99542766486</v>
      </c>
      <c r="L70" s="5">
        <f t="shared" si="42"/>
        <v>262613.61468798871</v>
      </c>
      <c r="M70" s="5">
        <f t="shared" si="32"/>
        <v>806869.71637145779</v>
      </c>
      <c r="N70" s="33">
        <f t="shared" si="43"/>
        <v>13.127042915931808</v>
      </c>
      <c r="O70" s="4"/>
      <c r="Q70" s="27" t="s">
        <v>66</v>
      </c>
      <c r="R70" s="29">
        <f t="shared" si="33"/>
        <v>61466.220651430165</v>
      </c>
      <c r="S70" s="29">
        <f t="shared" si="34"/>
        <v>262613.61468798871</v>
      </c>
      <c r="T70" s="35">
        <f t="shared" si="35"/>
        <v>13.127042915931808</v>
      </c>
      <c r="U70" s="42">
        <v>0.67065690345363116</v>
      </c>
      <c r="V70" s="43">
        <f t="shared" si="48"/>
        <v>0.32934309654636884</v>
      </c>
      <c r="W70" s="29">
        <f t="shared" si="44"/>
        <v>176123.63363141153</v>
      </c>
      <c r="X70" s="29">
        <f t="shared" si="36"/>
        <v>500473.33178761479</v>
      </c>
      <c r="Y70" s="35">
        <f t="shared" si="45"/>
        <v>8.142249946125002</v>
      </c>
      <c r="Z70" s="36">
        <f t="shared" si="46"/>
        <v>4.9847929698068061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190</v>
      </c>
      <c r="E71" s="49">
        <f t="shared" si="49"/>
        <v>14</v>
      </c>
      <c r="F71" s="3">
        <f t="shared" si="38"/>
        <v>7.3684210526315783E-2</v>
      </c>
      <c r="G71" s="2">
        <v>0.5</v>
      </c>
      <c r="H71" s="3">
        <f t="shared" si="39"/>
        <v>0.31111111111111112</v>
      </c>
      <c r="I71" s="3">
        <f t="shared" si="40"/>
        <v>0.68888888888888888</v>
      </c>
      <c r="J71" s="5">
        <f t="shared" si="47"/>
        <v>43579.225223765308</v>
      </c>
      <c r="K71" s="5">
        <f t="shared" si="41"/>
        <v>13557.981180726985</v>
      </c>
      <c r="L71" s="5">
        <f t="shared" si="42"/>
        <v>184001.17316700908</v>
      </c>
      <c r="M71" s="5">
        <f>L71+M72</f>
        <v>544256.10168346902</v>
      </c>
      <c r="N71" s="33">
        <f t="shared" si="43"/>
        <v>12.488888888888891</v>
      </c>
      <c r="O71" s="4"/>
      <c r="Q71" s="27" t="s">
        <v>68</v>
      </c>
      <c r="R71" s="29">
        <f t="shared" si="33"/>
        <v>43579.225223765308</v>
      </c>
      <c r="S71" s="29">
        <f t="shared" si="34"/>
        <v>184001.17316700908</v>
      </c>
      <c r="T71" s="35">
        <f t="shared" si="35"/>
        <v>12.488888888888891</v>
      </c>
      <c r="U71" s="42">
        <v>0.63527807449444496</v>
      </c>
      <c r="V71" s="43">
        <f t="shared" si="48"/>
        <v>0.36472192550555504</v>
      </c>
      <c r="W71" s="29">
        <f t="shared" si="44"/>
        <v>116891.91099425647</v>
      </c>
      <c r="X71" s="29">
        <f>X72+W71</f>
        <v>324349.69815620326</v>
      </c>
      <c r="Y71" s="35">
        <f t="shared" si="45"/>
        <v>7.442759628946404</v>
      </c>
      <c r="Z71" s="36">
        <f t="shared" si="46"/>
        <v>5.0461292599424867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156</v>
      </c>
      <c r="E72" s="50">
        <f t="shared" si="49"/>
        <v>13</v>
      </c>
      <c r="F72" s="17">
        <f t="shared" si="38"/>
        <v>8.3333333333333329E-2</v>
      </c>
      <c r="G72" s="12"/>
      <c r="H72" s="17">
        <v>1</v>
      </c>
      <c r="I72" s="17">
        <f t="shared" si="40"/>
        <v>0</v>
      </c>
      <c r="J72" s="21">
        <f t="shared" si="47"/>
        <v>30021.244043038325</v>
      </c>
      <c r="K72" s="21">
        <f t="shared" si="41"/>
        <v>30021.244043038325</v>
      </c>
      <c r="L72" s="21">
        <f>K72/F72</f>
        <v>360254.92851645994</v>
      </c>
      <c r="M72" s="21">
        <f>L72</f>
        <v>360254.92851645994</v>
      </c>
      <c r="N72" s="34">
        <f t="shared" si="43"/>
        <v>12.000000000000002</v>
      </c>
      <c r="O72" s="4"/>
      <c r="Q72" s="30" t="s">
        <v>69</v>
      </c>
      <c r="R72" s="31">
        <f t="shared" si="33"/>
        <v>30021.244043038325</v>
      </c>
      <c r="S72" s="31">
        <f t="shared" si="34"/>
        <v>360254.92851645994</v>
      </c>
      <c r="T72" s="38">
        <f t="shared" si="35"/>
        <v>12.000000000000002</v>
      </c>
      <c r="U72" s="44">
        <v>0.57586384179742911</v>
      </c>
      <c r="V72" s="45">
        <f t="shared" si="48"/>
        <v>0.42413615820257089</v>
      </c>
      <c r="W72" s="31">
        <f t="shared" si="44"/>
        <v>207457.78716194682</v>
      </c>
      <c r="X72" s="31">
        <f>W72</f>
        <v>207457.78716194682</v>
      </c>
      <c r="Y72" s="38">
        <f t="shared" si="45"/>
        <v>6.9103661015691502</v>
      </c>
      <c r="Z72" s="37">
        <f t="shared" si="46"/>
        <v>5.0896338984308516</v>
      </c>
    </row>
    <row r="73" spans="1:26" s="2" customFormat="1" ht="13.2" x14ac:dyDescent="0.25">
      <c r="B73" s="2" t="s">
        <v>70</v>
      </c>
      <c r="D73" s="25">
        <f>SUM(D54:D72)</f>
        <v>24969</v>
      </c>
      <c r="E73" s="25">
        <f>SUM(E54:E72)</f>
        <v>166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74.841301663159172</v>
      </c>
      <c r="F78" s="55">
        <f>$Y$4</f>
        <v>67.274557285972151</v>
      </c>
      <c r="G78" s="55">
        <f>E78-F78</f>
        <v>7.5667443771870211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79.343233955964237</v>
      </c>
      <c r="F79" s="55">
        <f>$Y$29</f>
        <v>70.036300241770974</v>
      </c>
      <c r="G79" s="55">
        <f t="shared" ref="G79:G80" si="50">E79-F79</f>
        <v>9.3069337141932635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76.474810316878802</v>
      </c>
      <c r="F80" s="55">
        <f>$Y$54</f>
        <v>67.536538604830767</v>
      </c>
      <c r="G80" s="55">
        <f t="shared" si="50"/>
        <v>8.9382717120480351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F8B377-CBD6-DC40-9E8D-16491646C2AD}">
  <dimension ref="A1:Z80"/>
  <sheetViews>
    <sheetView workbookViewId="0">
      <selection activeCell="D57" sqref="D5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132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7364346.7535743332</v>
      </c>
      <c r="N4" s="32">
        <f>M4/J4</f>
        <v>73.643467535743326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73.643467535743326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6683166.2280592434</v>
      </c>
      <c r="Y4" s="40">
        <f>X4/R4</f>
        <v>66.83166228059244</v>
      </c>
      <c r="Z4" s="36">
        <f>T4-Y4</f>
        <v>6.8118052551508868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543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7264346.7535743332</v>
      </c>
      <c r="N5" s="33">
        <f t="shared" ref="N5:N22" si="10">M5/J5</f>
        <v>72.643467535743326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72.643467535743326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6586486.0338843698</v>
      </c>
      <c r="Y5" s="35">
        <f t="shared" ref="Y5:Y22" si="12">X5/R5</f>
        <v>65.864860338843698</v>
      </c>
      <c r="Z5" s="36">
        <f t="shared" ref="Z5:Z22" si="13">T5-Y5</f>
        <v>6.7786071968996282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685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6864346.7535743332</v>
      </c>
      <c r="N6" s="33">
        <f t="shared" si="10"/>
        <v>68.643467535743326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68.643467535743326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6199765.2571848752</v>
      </c>
      <c r="Y6" s="35">
        <f t="shared" si="12"/>
        <v>61.997652571848754</v>
      </c>
      <c r="Z6" s="36">
        <f t="shared" si="13"/>
        <v>6.6458149638945727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791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6364346.7535743332</v>
      </c>
      <c r="N7" s="33">
        <f t="shared" si="10"/>
        <v>63.643467535743333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63.643467535743333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5716364.286310507</v>
      </c>
      <c r="Y7" s="35">
        <f t="shared" si="12"/>
        <v>57.163642863105068</v>
      </c>
      <c r="Z7" s="36">
        <f t="shared" si="13"/>
        <v>6.4798246726382658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878</v>
      </c>
      <c r="E8" s="51">
        <v>2</v>
      </c>
      <c r="F8" s="3">
        <f t="shared" si="5"/>
        <v>2.2779043280182231E-3</v>
      </c>
      <c r="G8" s="2">
        <v>0.5</v>
      </c>
      <c r="H8" s="3">
        <f t="shared" si="6"/>
        <v>1.1325028312570781E-2</v>
      </c>
      <c r="I8" s="3">
        <f t="shared" si="7"/>
        <v>0.98867497168742924</v>
      </c>
      <c r="J8" s="5">
        <f t="shared" si="14"/>
        <v>100000</v>
      </c>
      <c r="K8" s="5">
        <f t="shared" si="8"/>
        <v>1132.502831257078</v>
      </c>
      <c r="L8" s="5">
        <f t="shared" si="9"/>
        <v>497168.74292185728</v>
      </c>
      <c r="M8" s="5">
        <f t="shared" si="0"/>
        <v>5864346.7535743332</v>
      </c>
      <c r="N8" s="33">
        <f t="shared" si="10"/>
        <v>58.643467535743333</v>
      </c>
      <c r="O8" s="4"/>
      <c r="Q8" s="27" t="s">
        <v>42</v>
      </c>
      <c r="R8" s="29">
        <f t="shared" si="1"/>
        <v>100000</v>
      </c>
      <c r="S8" s="29">
        <f t="shared" si="2"/>
        <v>497168.74292185728</v>
      </c>
      <c r="T8" s="35">
        <f t="shared" si="3"/>
        <v>58.643467535743333</v>
      </c>
      <c r="U8" s="42">
        <v>0.96680194174873568</v>
      </c>
      <c r="V8" s="43">
        <f>1-U8</f>
        <v>3.3198058251264317E-2</v>
      </c>
      <c r="W8" s="29">
        <f t="shared" si="11"/>
        <v>480663.7060336296</v>
      </c>
      <c r="X8" s="29">
        <f t="shared" si="4"/>
        <v>5232963.3154361388</v>
      </c>
      <c r="Y8" s="35">
        <f t="shared" si="12"/>
        <v>52.329633154361389</v>
      </c>
      <c r="Z8" s="36">
        <f t="shared" si="13"/>
        <v>6.3138343813819446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879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98867.497168742921</v>
      </c>
      <c r="K9" s="5">
        <f t="shared" si="8"/>
        <v>0</v>
      </c>
      <c r="L9" s="5">
        <f t="shared" si="9"/>
        <v>494337.48584371462</v>
      </c>
      <c r="M9" s="5">
        <f t="shared" si="0"/>
        <v>5367178.010652476</v>
      </c>
      <c r="N9" s="33">
        <f t="shared" si="10"/>
        <v>54.286577129509006</v>
      </c>
      <c r="O9" s="4"/>
      <c r="Q9" s="27" t="s">
        <v>44</v>
      </c>
      <c r="R9" s="29">
        <f t="shared" si="1"/>
        <v>98867.497168742921</v>
      </c>
      <c r="S9" s="29">
        <f t="shared" si="2"/>
        <v>494337.48584371462</v>
      </c>
      <c r="T9" s="35">
        <f t="shared" si="3"/>
        <v>54.286577129509006</v>
      </c>
      <c r="U9" s="42">
        <v>0.9555940589531835</v>
      </c>
      <c r="V9" s="43">
        <f t="shared" ref="V9:V22" si="15">1-U9</f>
        <v>4.4405941046816499E-2</v>
      </c>
      <c r="W9" s="29">
        <f t="shared" si="11"/>
        <v>472385.96459010715</v>
      </c>
      <c r="X9" s="29">
        <f t="shared" si="4"/>
        <v>4752299.6094025094</v>
      </c>
      <c r="Y9" s="35">
        <f t="shared" si="12"/>
        <v>48.067360310451498</v>
      </c>
      <c r="Z9" s="36">
        <f t="shared" si="13"/>
        <v>6.2192168190575075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992</v>
      </c>
      <c r="E10" s="51">
        <v>2</v>
      </c>
      <c r="F10" s="3">
        <f t="shared" si="5"/>
        <v>2.0161290322580645E-3</v>
      </c>
      <c r="G10" s="2">
        <v>0.5</v>
      </c>
      <c r="H10" s="3">
        <f t="shared" si="6"/>
        <v>1.0030090270812437E-2</v>
      </c>
      <c r="I10" s="3">
        <f t="shared" si="7"/>
        <v>0.98996990972918752</v>
      </c>
      <c r="J10" s="5">
        <f t="shared" si="14"/>
        <v>98867.497168742921</v>
      </c>
      <c r="K10" s="5">
        <f t="shared" si="8"/>
        <v>991.64992145178451</v>
      </c>
      <c r="L10" s="5">
        <f t="shared" si="9"/>
        <v>491858.36104008515</v>
      </c>
      <c r="M10" s="5">
        <f t="shared" si="0"/>
        <v>4872840.5248087617</v>
      </c>
      <c r="N10" s="33">
        <f t="shared" si="10"/>
        <v>49.286577129509013</v>
      </c>
      <c r="O10" s="4"/>
      <c r="Q10" s="27" t="s">
        <v>46</v>
      </c>
      <c r="R10" s="29">
        <f t="shared" si="1"/>
        <v>98867.497168742921</v>
      </c>
      <c r="S10" s="29">
        <f t="shared" si="2"/>
        <v>491858.36104008515</v>
      </c>
      <c r="T10" s="35">
        <f t="shared" si="3"/>
        <v>49.286577129509013</v>
      </c>
      <c r="U10" s="42">
        <v>0.96363095511775332</v>
      </c>
      <c r="V10" s="43">
        <f t="shared" si="15"/>
        <v>3.6369044882246682E-2</v>
      </c>
      <c r="W10" s="29">
        <f t="shared" si="11"/>
        <v>473969.94223171001</v>
      </c>
      <c r="X10" s="29">
        <f t="shared" si="4"/>
        <v>4279913.6448124023</v>
      </c>
      <c r="Y10" s="35">
        <f t="shared" si="12"/>
        <v>43.289390015685584</v>
      </c>
      <c r="Z10" s="36">
        <f t="shared" si="13"/>
        <v>5.9971871138234292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989</v>
      </c>
      <c r="E11" s="51">
        <v>1</v>
      </c>
      <c r="F11" s="3">
        <f t="shared" si="5"/>
        <v>1.0111223458038423E-3</v>
      </c>
      <c r="G11" s="2">
        <v>0.5</v>
      </c>
      <c r="H11" s="3">
        <f t="shared" si="6"/>
        <v>5.0428643469490669E-3</v>
      </c>
      <c r="I11" s="3">
        <f t="shared" si="7"/>
        <v>0.99495713565305088</v>
      </c>
      <c r="J11" s="5">
        <f t="shared" si="14"/>
        <v>97875.847247291138</v>
      </c>
      <c r="K11" s="5">
        <f t="shared" si="8"/>
        <v>493.57462051079744</v>
      </c>
      <c r="L11" s="5">
        <f t="shared" si="9"/>
        <v>488145.29968517867</v>
      </c>
      <c r="M11" s="5">
        <f t="shared" si="0"/>
        <v>4380982.1637686761</v>
      </c>
      <c r="N11" s="33">
        <f t="shared" si="10"/>
        <v>44.760605266586097</v>
      </c>
      <c r="O11" s="4"/>
      <c r="Q11" s="27" t="s">
        <v>48</v>
      </c>
      <c r="R11" s="29">
        <f t="shared" si="1"/>
        <v>97875.847247291138</v>
      </c>
      <c r="S11" s="29">
        <f t="shared" si="2"/>
        <v>488145.29968517867</v>
      </c>
      <c r="T11" s="35">
        <f t="shared" si="3"/>
        <v>44.760605266586097</v>
      </c>
      <c r="U11" s="42">
        <v>0.96005435016735896</v>
      </c>
      <c r="V11" s="43">
        <f t="shared" si="15"/>
        <v>3.9945649832641039E-2</v>
      </c>
      <c r="W11" s="29">
        <f t="shared" si="11"/>
        <v>468646.01847650489</v>
      </c>
      <c r="X11" s="29">
        <f t="shared" si="4"/>
        <v>3805943.7025806922</v>
      </c>
      <c r="Y11" s="35">
        <f t="shared" si="12"/>
        <v>38.885422804715773</v>
      </c>
      <c r="Z11" s="36">
        <f t="shared" si="13"/>
        <v>5.8751824618703239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988</v>
      </c>
      <c r="E12" s="51">
        <v>5</v>
      </c>
      <c r="F12" s="3">
        <f t="shared" si="5"/>
        <v>5.0607287449392713E-3</v>
      </c>
      <c r="G12" s="2">
        <v>0.5</v>
      </c>
      <c r="H12" s="3">
        <f t="shared" si="6"/>
        <v>2.498750624687656E-2</v>
      </c>
      <c r="I12" s="3">
        <f t="shared" si="7"/>
        <v>0.97501249375312349</v>
      </c>
      <c r="J12" s="5">
        <f t="shared" si="14"/>
        <v>97382.272626780337</v>
      </c>
      <c r="K12" s="5">
        <f t="shared" si="8"/>
        <v>2433.34014559671</v>
      </c>
      <c r="L12" s="5">
        <f t="shared" si="9"/>
        <v>480828.01276990992</v>
      </c>
      <c r="M12" s="5">
        <f t="shared" si="0"/>
        <v>3892836.8640834973</v>
      </c>
      <c r="N12" s="33">
        <f t="shared" si="10"/>
        <v>39.974799920750243</v>
      </c>
      <c r="O12" s="4"/>
      <c r="Q12" s="27" t="s">
        <v>50</v>
      </c>
      <c r="R12" s="29">
        <f t="shared" si="1"/>
        <v>97382.272626780337</v>
      </c>
      <c r="S12" s="29">
        <f t="shared" si="2"/>
        <v>480828.01276990992</v>
      </c>
      <c r="T12" s="35">
        <f t="shared" si="3"/>
        <v>39.974799920750243</v>
      </c>
      <c r="U12" s="42">
        <v>0.94127750867207383</v>
      </c>
      <c r="V12" s="43">
        <f t="shared" si="15"/>
        <v>5.8722491327926174E-2</v>
      </c>
      <c r="W12" s="29">
        <f t="shared" si="11"/>
        <v>452592.59395980492</v>
      </c>
      <c r="X12" s="29">
        <f t="shared" si="4"/>
        <v>3337297.6841041874</v>
      </c>
      <c r="Y12" s="35">
        <f t="shared" si="12"/>
        <v>34.270073947590575</v>
      </c>
      <c r="Z12" s="36">
        <f t="shared" si="13"/>
        <v>5.7047259731596682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1141</v>
      </c>
      <c r="E13" s="51">
        <v>6</v>
      </c>
      <c r="F13" s="3">
        <f t="shared" si="5"/>
        <v>5.2585451358457495E-3</v>
      </c>
      <c r="G13" s="2">
        <v>0.5</v>
      </c>
      <c r="H13" s="3">
        <f t="shared" si="6"/>
        <v>2.5951557093425601E-2</v>
      </c>
      <c r="I13" s="3">
        <f t="shared" si="7"/>
        <v>0.97404844290657444</v>
      </c>
      <c r="J13" s="5">
        <f t="shared" si="14"/>
        <v>94948.932481183627</v>
      </c>
      <c r="K13" s="5">
        <f t="shared" si="8"/>
        <v>2464.0726422452494</v>
      </c>
      <c r="L13" s="5">
        <f t="shared" si="9"/>
        <v>468584.48080030503</v>
      </c>
      <c r="M13" s="5">
        <f t="shared" si="0"/>
        <v>3412008.8513135873</v>
      </c>
      <c r="N13" s="33">
        <f t="shared" si="10"/>
        <v>35.935199713696171</v>
      </c>
      <c r="O13" s="4"/>
      <c r="Q13" s="27" t="s">
        <v>52</v>
      </c>
      <c r="R13" s="29">
        <f t="shared" si="1"/>
        <v>94948.932481183627</v>
      </c>
      <c r="S13" s="29">
        <f t="shared" si="2"/>
        <v>468584.48080030503</v>
      </c>
      <c r="T13" s="35">
        <f t="shared" si="3"/>
        <v>35.935199713696171</v>
      </c>
      <c r="U13" s="42">
        <v>0.95386474178345915</v>
      </c>
      <c r="V13" s="43">
        <f t="shared" si="15"/>
        <v>4.6135258216540853E-2</v>
      </c>
      <c r="W13" s="29">
        <f t="shared" si="11"/>
        <v>446966.21478231921</v>
      </c>
      <c r="X13" s="29">
        <f t="shared" si="4"/>
        <v>2884705.0901443823</v>
      </c>
      <c r="Y13" s="35">
        <f t="shared" si="12"/>
        <v>30.381648479471369</v>
      </c>
      <c r="Z13" s="36">
        <f t="shared" si="13"/>
        <v>5.5535512342248019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1100</v>
      </c>
      <c r="E14" s="51">
        <v>4</v>
      </c>
      <c r="F14" s="3">
        <f t="shared" si="5"/>
        <v>3.6363636363636364E-3</v>
      </c>
      <c r="G14" s="2">
        <v>0.5</v>
      </c>
      <c r="H14" s="3">
        <f t="shared" si="6"/>
        <v>1.8018018018018018E-2</v>
      </c>
      <c r="I14" s="3">
        <f t="shared" si="7"/>
        <v>0.98198198198198194</v>
      </c>
      <c r="J14" s="5">
        <f t="shared" si="14"/>
        <v>92484.859838938384</v>
      </c>
      <c r="K14" s="5">
        <f t="shared" si="8"/>
        <v>1666.3938709718627</v>
      </c>
      <c r="L14" s="5">
        <f t="shared" si="9"/>
        <v>458258.31451726228</v>
      </c>
      <c r="M14" s="5">
        <f t="shared" si="0"/>
        <v>2943424.3705132823</v>
      </c>
      <c r="N14" s="33">
        <f t="shared" si="10"/>
        <v>31.826013205180086</v>
      </c>
      <c r="O14" s="4"/>
      <c r="Q14" s="27" t="s">
        <v>54</v>
      </c>
      <c r="R14" s="29">
        <f t="shared" si="1"/>
        <v>92484.859838938384</v>
      </c>
      <c r="S14" s="29">
        <f t="shared" si="2"/>
        <v>458258.31451726228</v>
      </c>
      <c r="T14" s="35">
        <f t="shared" si="3"/>
        <v>31.826013205180086</v>
      </c>
      <c r="U14" s="42">
        <v>0.94210046609890041</v>
      </c>
      <c r="V14" s="43">
        <f t="shared" si="15"/>
        <v>5.7899533901099587E-2</v>
      </c>
      <c r="W14" s="29">
        <f t="shared" si="11"/>
        <v>431725.37170040928</v>
      </c>
      <c r="X14" s="29">
        <f t="shared" si="4"/>
        <v>2437738.8753620633</v>
      </c>
      <c r="Y14" s="35">
        <f t="shared" si="12"/>
        <v>26.358248037650327</v>
      </c>
      <c r="Z14" s="36">
        <f t="shared" si="13"/>
        <v>5.4677651675297589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969</v>
      </c>
      <c r="E15" s="51">
        <v>5</v>
      </c>
      <c r="F15" s="3">
        <f t="shared" si="5"/>
        <v>5.1599587203302374E-3</v>
      </c>
      <c r="G15" s="2">
        <v>0.5</v>
      </c>
      <c r="H15" s="3">
        <f t="shared" si="6"/>
        <v>2.5471217524197658E-2</v>
      </c>
      <c r="I15" s="3">
        <f t="shared" si="7"/>
        <v>0.97452878247580232</v>
      </c>
      <c r="J15" s="5">
        <f t="shared" si="14"/>
        <v>90818.46596796652</v>
      </c>
      <c r="K15" s="5">
        <f t="shared" si="8"/>
        <v>2313.2569018840177</v>
      </c>
      <c r="L15" s="5">
        <f t="shared" si="9"/>
        <v>448309.18758512253</v>
      </c>
      <c r="M15" s="5">
        <f t="shared" si="0"/>
        <v>2485166.0559960199</v>
      </c>
      <c r="N15" s="33">
        <f t="shared" si="10"/>
        <v>27.364105190596231</v>
      </c>
      <c r="O15" s="4"/>
      <c r="Q15" s="27" t="s">
        <v>56</v>
      </c>
      <c r="R15" s="29">
        <f t="shared" si="1"/>
        <v>90818.46596796652</v>
      </c>
      <c r="S15" s="29">
        <f t="shared" si="2"/>
        <v>448309.18758512253</v>
      </c>
      <c r="T15" s="35">
        <f t="shared" si="3"/>
        <v>27.364105190596231</v>
      </c>
      <c r="U15" s="42">
        <v>0.91645683631107144</v>
      </c>
      <c r="V15" s="43">
        <f t="shared" si="15"/>
        <v>8.3543163688928557E-2</v>
      </c>
      <c r="W15" s="29">
        <f t="shared" si="11"/>
        <v>410856.01974344807</v>
      </c>
      <c r="X15" s="29">
        <f t="shared" si="4"/>
        <v>2006013.503661654</v>
      </c>
      <c r="Y15" s="35">
        <f t="shared" si="12"/>
        <v>22.08816766811735</v>
      </c>
      <c r="Z15" s="36">
        <f t="shared" si="13"/>
        <v>5.2759375224788805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759</v>
      </c>
      <c r="E16" s="51">
        <v>15</v>
      </c>
      <c r="F16" s="3">
        <f t="shared" si="5"/>
        <v>1.9762845849802372E-2</v>
      </c>
      <c r="G16" s="2">
        <v>0.5</v>
      </c>
      <c r="H16" s="3">
        <f t="shared" si="6"/>
        <v>9.4161958568738227E-2</v>
      </c>
      <c r="I16" s="3">
        <f t="shared" si="7"/>
        <v>0.90583804143126179</v>
      </c>
      <c r="J16" s="5">
        <f t="shared" si="14"/>
        <v>88505.209066082505</v>
      </c>
      <c r="K16" s="5">
        <f t="shared" si="8"/>
        <v>8333.823829197976</v>
      </c>
      <c r="L16" s="5">
        <f t="shared" si="9"/>
        <v>421691.48575741751</v>
      </c>
      <c r="M16" s="5">
        <f t="shared" si="0"/>
        <v>2036856.8684108974</v>
      </c>
      <c r="N16" s="33">
        <f t="shared" si="10"/>
        <v>23.013977255170101</v>
      </c>
      <c r="O16" s="4"/>
      <c r="Q16" s="27" t="s">
        <v>58</v>
      </c>
      <c r="R16" s="29">
        <f t="shared" si="1"/>
        <v>88505.209066082505</v>
      </c>
      <c r="S16" s="29">
        <f t="shared" si="2"/>
        <v>421691.48575741751</v>
      </c>
      <c r="T16" s="35">
        <f t="shared" si="3"/>
        <v>23.013977255170101</v>
      </c>
      <c r="U16" s="42">
        <v>0.8859396016463057</v>
      </c>
      <c r="V16" s="43">
        <f t="shared" si="15"/>
        <v>0.1140603983536943</v>
      </c>
      <c r="W16" s="29">
        <f t="shared" si="11"/>
        <v>373593.18690956524</v>
      </c>
      <c r="X16" s="29">
        <f t="shared" si="4"/>
        <v>1595157.4839182058</v>
      </c>
      <c r="Y16" s="35">
        <f t="shared" si="12"/>
        <v>18.023317505833809</v>
      </c>
      <c r="Z16" s="36">
        <f t="shared" si="13"/>
        <v>4.9906597493362916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584</v>
      </c>
      <c r="E17" s="51">
        <v>9</v>
      </c>
      <c r="F17" s="3">
        <f t="shared" si="5"/>
        <v>1.5410958904109588E-2</v>
      </c>
      <c r="G17" s="2">
        <v>0.5</v>
      </c>
      <c r="H17" s="3">
        <f t="shared" si="6"/>
        <v>7.4196207749381696E-2</v>
      </c>
      <c r="I17" s="3">
        <f t="shared" si="7"/>
        <v>0.92580379225061826</v>
      </c>
      <c r="J17" s="5">
        <f t="shared" si="14"/>
        <v>80171.385236884526</v>
      </c>
      <c r="K17" s="5">
        <f t="shared" si="8"/>
        <v>5948.4127545915971</v>
      </c>
      <c r="L17" s="5">
        <f t="shared" si="9"/>
        <v>385985.89429794357</v>
      </c>
      <c r="M17" s="5">
        <f t="shared" si="0"/>
        <v>1615165.3826534799</v>
      </c>
      <c r="N17" s="33">
        <f t="shared" si="10"/>
        <v>20.146407323275103</v>
      </c>
      <c r="O17" s="4"/>
      <c r="Q17" s="27" t="s">
        <v>60</v>
      </c>
      <c r="R17" s="29">
        <f t="shared" si="1"/>
        <v>80171.385236884526</v>
      </c>
      <c r="S17" s="29">
        <f t="shared" si="2"/>
        <v>385985.89429794357</v>
      </c>
      <c r="T17" s="35">
        <f t="shared" si="3"/>
        <v>20.146407323275103</v>
      </c>
      <c r="U17" s="42">
        <v>0.85631920960893304</v>
      </c>
      <c r="V17" s="43">
        <f t="shared" si="15"/>
        <v>0.14368079039106696</v>
      </c>
      <c r="W17" s="29">
        <f t="shared" si="11"/>
        <v>330527.13592541224</v>
      </c>
      <c r="X17" s="29">
        <f t="shared" si="4"/>
        <v>1221564.2970086406</v>
      </c>
      <c r="Y17" s="35">
        <f t="shared" si="12"/>
        <v>15.236911441647816</v>
      </c>
      <c r="Z17" s="36">
        <f t="shared" si="13"/>
        <v>4.9094958816272865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433</v>
      </c>
      <c r="E18" s="51">
        <v>8</v>
      </c>
      <c r="F18" s="3">
        <f t="shared" si="5"/>
        <v>1.8475750577367205E-2</v>
      </c>
      <c r="G18" s="2">
        <v>0.5</v>
      </c>
      <c r="H18" s="3">
        <f t="shared" si="6"/>
        <v>8.8300220750551883E-2</v>
      </c>
      <c r="I18" s="3">
        <f t="shared" si="7"/>
        <v>0.91169977924944812</v>
      </c>
      <c r="J18" s="5">
        <f t="shared" si="14"/>
        <v>74222.972482292927</v>
      </c>
      <c r="K18" s="5">
        <f t="shared" si="8"/>
        <v>6553.9048549486033</v>
      </c>
      <c r="L18" s="5">
        <f t="shared" si="9"/>
        <v>354730.1002740931</v>
      </c>
      <c r="M18" s="5">
        <f t="shared" si="0"/>
        <v>1229179.4883555365</v>
      </c>
      <c r="N18" s="33">
        <f t="shared" si="10"/>
        <v>16.560634090055835</v>
      </c>
      <c r="O18" s="4"/>
      <c r="Q18" s="27" t="s">
        <v>62</v>
      </c>
      <c r="R18" s="29">
        <f t="shared" si="1"/>
        <v>74222.972482292927</v>
      </c>
      <c r="S18" s="29">
        <f t="shared" si="2"/>
        <v>354730.1002740931</v>
      </c>
      <c r="T18" s="35">
        <f t="shared" si="3"/>
        <v>16.560634090055835</v>
      </c>
      <c r="U18" s="42">
        <v>0.77613843304153718</v>
      </c>
      <c r="V18" s="43">
        <f t="shared" si="15"/>
        <v>0.22386156695846282</v>
      </c>
      <c r="W18" s="29">
        <f t="shared" si="11"/>
        <v>275319.664179402</v>
      </c>
      <c r="X18" s="29">
        <f t="shared" si="4"/>
        <v>891037.16108322842</v>
      </c>
      <c r="Y18" s="35">
        <f t="shared" si="12"/>
        <v>12.004870342477856</v>
      </c>
      <c r="Z18" s="36">
        <f t="shared" si="13"/>
        <v>4.5557637475779789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304</v>
      </c>
      <c r="E19" s="51">
        <v>17</v>
      </c>
      <c r="F19" s="3">
        <f t="shared" si="5"/>
        <v>5.5921052631578948E-2</v>
      </c>
      <c r="G19" s="2">
        <v>0.5</v>
      </c>
      <c r="H19" s="3">
        <f t="shared" si="6"/>
        <v>0.24531024531024531</v>
      </c>
      <c r="I19" s="3">
        <f t="shared" si="7"/>
        <v>0.75468975468975463</v>
      </c>
      <c r="J19" s="5">
        <f t="shared" si="14"/>
        <v>67669.067627344324</v>
      </c>
      <c r="K19" s="5">
        <f t="shared" si="8"/>
        <v>16599.915579579414</v>
      </c>
      <c r="L19" s="5">
        <f t="shared" si="9"/>
        <v>296845.54918777308</v>
      </c>
      <c r="M19" s="5">
        <f t="shared" si="0"/>
        <v>874449.3880814435</v>
      </c>
      <c r="N19" s="33">
        <f t="shared" si="10"/>
        <v>12.922438844540665</v>
      </c>
      <c r="O19" s="4"/>
      <c r="Q19" s="27" t="s">
        <v>64</v>
      </c>
      <c r="R19" s="29">
        <f t="shared" si="1"/>
        <v>67669.067627344324</v>
      </c>
      <c r="S19" s="29">
        <f t="shared" si="2"/>
        <v>296845.54918777308</v>
      </c>
      <c r="T19" s="35">
        <f t="shared" si="3"/>
        <v>12.922438844540665</v>
      </c>
      <c r="U19" s="42">
        <v>0.73716277889453141</v>
      </c>
      <c r="V19" s="43">
        <f t="shared" si="15"/>
        <v>0.26283722110546859</v>
      </c>
      <c r="W19" s="29">
        <f t="shared" si="11"/>
        <v>218823.48994173211</v>
      </c>
      <c r="X19" s="29">
        <f t="shared" si="4"/>
        <v>615717.49690382637</v>
      </c>
      <c r="Y19" s="35">
        <f t="shared" si="12"/>
        <v>9.0989505026816975</v>
      </c>
      <c r="Z19" s="36">
        <f t="shared" si="13"/>
        <v>3.8234883418589671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145</v>
      </c>
      <c r="E20" s="51">
        <v>9</v>
      </c>
      <c r="F20" s="3">
        <f t="shared" si="5"/>
        <v>6.2068965517241378E-2</v>
      </c>
      <c r="G20" s="2">
        <v>0.5</v>
      </c>
      <c r="H20" s="3">
        <f t="shared" si="6"/>
        <v>0.26865671641791045</v>
      </c>
      <c r="I20" s="3">
        <f t="shared" si="7"/>
        <v>0.73134328358208955</v>
      </c>
      <c r="J20" s="5">
        <f t="shared" si="14"/>
        <v>51069.152047764903</v>
      </c>
      <c r="K20" s="5">
        <f t="shared" si="8"/>
        <v>13720.070699399526</v>
      </c>
      <c r="L20" s="5">
        <f t="shared" si="9"/>
        <v>221045.58349032569</v>
      </c>
      <c r="M20" s="5">
        <f t="shared" si="0"/>
        <v>577603.83889367036</v>
      </c>
      <c r="N20" s="33">
        <f t="shared" si="10"/>
        <v>11.310229673550058</v>
      </c>
      <c r="O20" s="4"/>
      <c r="Q20" s="27" t="s">
        <v>66</v>
      </c>
      <c r="R20" s="29">
        <f t="shared" si="1"/>
        <v>51069.152047764903</v>
      </c>
      <c r="S20" s="29">
        <f t="shared" si="2"/>
        <v>221045.58349032569</v>
      </c>
      <c r="T20" s="35">
        <f t="shared" si="3"/>
        <v>11.310229673550058</v>
      </c>
      <c r="U20" s="42">
        <v>0.7271372759570951</v>
      </c>
      <c r="V20" s="43">
        <f t="shared" si="15"/>
        <v>0.2728627240429049</v>
      </c>
      <c r="W20" s="29">
        <f t="shared" si="11"/>
        <v>160730.48344150206</v>
      </c>
      <c r="X20" s="29">
        <f t="shared" si="4"/>
        <v>396894.00696209422</v>
      </c>
      <c r="Y20" s="35">
        <f t="shared" si="12"/>
        <v>7.7716976109350675</v>
      </c>
      <c r="Z20" s="36">
        <f t="shared" si="13"/>
        <v>3.5385320626149905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92</v>
      </c>
      <c r="E21" s="51">
        <v>7</v>
      </c>
      <c r="F21" s="3">
        <f t="shared" si="5"/>
        <v>7.6086956521739135E-2</v>
      </c>
      <c r="G21" s="2">
        <v>0.5</v>
      </c>
      <c r="H21" s="3">
        <f t="shared" si="6"/>
        <v>0.31963470319634701</v>
      </c>
      <c r="I21" s="3">
        <f t="shared" si="7"/>
        <v>0.68036529680365299</v>
      </c>
      <c r="J21" s="5">
        <f t="shared" si="14"/>
        <v>37349.081348365376</v>
      </c>
      <c r="K21" s="5">
        <f t="shared" si="8"/>
        <v>11938.062531440988</v>
      </c>
      <c r="L21" s="5">
        <f t="shared" si="9"/>
        <v>156900.25041322442</v>
      </c>
      <c r="M21" s="5">
        <f>L21+M22</f>
        <v>356558.25540334464</v>
      </c>
      <c r="N21" s="33">
        <f t="shared" si="10"/>
        <v>9.5466405740378342</v>
      </c>
      <c r="O21" s="4"/>
      <c r="Q21" s="27" t="s">
        <v>68</v>
      </c>
      <c r="R21" s="29">
        <f t="shared" si="1"/>
        <v>37349.081348365376</v>
      </c>
      <c r="S21" s="29">
        <f t="shared" si="2"/>
        <v>156900.25041322442</v>
      </c>
      <c r="T21" s="35">
        <f t="shared" si="3"/>
        <v>9.5466405740378342</v>
      </c>
      <c r="U21" s="42">
        <v>0.68635947845240242</v>
      </c>
      <c r="V21" s="43">
        <f t="shared" si="15"/>
        <v>0.31364052154759758</v>
      </c>
      <c r="W21" s="29">
        <f t="shared" si="11"/>
        <v>107689.97404267205</v>
      </c>
      <c r="X21" s="29">
        <f>X22+W21</f>
        <v>236163.52352059213</v>
      </c>
      <c r="Y21" s="35">
        <f t="shared" si="12"/>
        <v>6.3231414266345292</v>
      </c>
      <c r="Z21" s="36">
        <f t="shared" si="13"/>
        <v>3.223499147403305</v>
      </c>
    </row>
    <row r="22" spans="1:26" s="2" customFormat="1" x14ac:dyDescent="0.25">
      <c r="A22" s="12">
        <v>19</v>
      </c>
      <c r="B22" s="13" t="s">
        <v>69</v>
      </c>
      <c r="C22" s="12"/>
      <c r="D22">
        <v>55</v>
      </c>
      <c r="E22" s="51">
        <v>7</v>
      </c>
      <c r="F22" s="17">
        <f t="shared" si="5"/>
        <v>0.12727272727272726</v>
      </c>
      <c r="G22" s="12"/>
      <c r="H22" s="17">
        <v>1</v>
      </c>
      <c r="I22" s="17">
        <f t="shared" si="7"/>
        <v>0</v>
      </c>
      <c r="J22" s="21">
        <f t="shared" si="14"/>
        <v>25411.018816924388</v>
      </c>
      <c r="K22" s="21">
        <f t="shared" si="8"/>
        <v>25411.018816924388</v>
      </c>
      <c r="L22" s="21">
        <f>K22/F22</f>
        <v>199658.00499012021</v>
      </c>
      <c r="M22" s="21">
        <f>L22</f>
        <v>199658.00499012021</v>
      </c>
      <c r="N22" s="34">
        <f t="shared" si="10"/>
        <v>7.8571428571428577</v>
      </c>
      <c r="O22" s="4"/>
      <c r="Q22" s="30" t="s">
        <v>69</v>
      </c>
      <c r="R22" s="31">
        <f t="shared" si="1"/>
        <v>25411.018816924388</v>
      </c>
      <c r="S22" s="31">
        <f t="shared" si="2"/>
        <v>199658.00499012021</v>
      </c>
      <c r="T22" s="38">
        <f t="shared" si="3"/>
        <v>7.8571428571428577</v>
      </c>
      <c r="U22" s="44">
        <v>0.64346806172022719</v>
      </c>
      <c r="V22" s="45">
        <f t="shared" si="15"/>
        <v>0.35653193827977281</v>
      </c>
      <c r="W22" s="31">
        <f t="shared" si="11"/>
        <v>128473.5494779201</v>
      </c>
      <c r="X22" s="31">
        <f>W22</f>
        <v>128473.5494779201</v>
      </c>
      <c r="Y22" s="38">
        <f t="shared" si="12"/>
        <v>5.0558204849446424</v>
      </c>
      <c r="Z22" s="37">
        <f t="shared" si="13"/>
        <v>2.8013223721982152</v>
      </c>
    </row>
    <row r="23" spans="1:26" s="2" customFormat="1" ht="13.2" x14ac:dyDescent="0.25">
      <c r="B23" s="2" t="s">
        <v>70</v>
      </c>
      <c r="D23" s="25">
        <f>SUM(D4:D22)</f>
        <v>12459</v>
      </c>
      <c r="E23" s="25">
        <f>SUM(E4:E22)</f>
        <v>97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113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7932538.4124887614</v>
      </c>
      <c r="N29" s="32">
        <f>M29/J29</f>
        <v>79.32538412488762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79.32538412488762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7008604.8664469495</v>
      </c>
      <c r="Y29" s="40">
        <f>X29/R29</f>
        <v>70.086048664469502</v>
      </c>
      <c r="Z29" s="36">
        <f>T29-Y29</f>
        <v>9.2393354604181184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524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7832538.4124887614</v>
      </c>
      <c r="N30" s="33">
        <f t="shared" ref="N30:N47" si="26">M30/J30</f>
        <v>78.32538412488762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78.32538412488762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6912740.1924439855</v>
      </c>
      <c r="Y30" s="35">
        <f t="shared" ref="Y30:Y47" si="28">X30/R30</f>
        <v>69.127401924439852</v>
      </c>
      <c r="Z30" s="36">
        <f t="shared" ref="Z30:Z47" si="29">T30-Y30</f>
        <v>9.1979822004477683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707</v>
      </c>
      <c r="E31" s="51">
        <v>1</v>
      </c>
      <c r="F31" s="3">
        <f t="shared" si="21"/>
        <v>1.4144271570014145E-3</v>
      </c>
      <c r="G31" s="2">
        <v>0.5</v>
      </c>
      <c r="H31" s="3">
        <f t="shared" si="22"/>
        <v>7.0472163495419312E-3</v>
      </c>
      <c r="I31" s="3">
        <f t="shared" si="23"/>
        <v>0.99295278365045803</v>
      </c>
      <c r="J31" s="5">
        <f t="shared" ref="J31:J47" si="30">I30*J30</f>
        <v>100000</v>
      </c>
      <c r="K31" s="5">
        <f t="shared" si="24"/>
        <v>704.72163495419318</v>
      </c>
      <c r="L31" s="5">
        <f t="shared" si="25"/>
        <v>498238.19591261446</v>
      </c>
      <c r="M31" s="5">
        <f t="shared" si="16"/>
        <v>7432538.4124887614</v>
      </c>
      <c r="N31" s="33">
        <f t="shared" si="26"/>
        <v>74.32538412488762</v>
      </c>
      <c r="O31" s="4"/>
      <c r="Q31" s="27" t="s">
        <v>38</v>
      </c>
      <c r="R31" s="29">
        <f t="shared" si="17"/>
        <v>100000</v>
      </c>
      <c r="S31" s="29">
        <f t="shared" si="18"/>
        <v>498238.19591261446</v>
      </c>
      <c r="T31" s="35">
        <f t="shared" si="19"/>
        <v>74.32538412488762</v>
      </c>
      <c r="U31" s="42">
        <v>0.95864674002964168</v>
      </c>
      <c r="V31" s="43">
        <f>1-U31</f>
        <v>4.1353259970358325E-2</v>
      </c>
      <c r="W31" s="29">
        <f t="shared" si="27"/>
        <v>477634.4222698778</v>
      </c>
      <c r="X31" s="29">
        <f t="shared" si="20"/>
        <v>6529281.4964321293</v>
      </c>
      <c r="Y31" s="35">
        <f t="shared" si="28"/>
        <v>65.292814964321295</v>
      </c>
      <c r="Z31" s="36">
        <f t="shared" si="29"/>
        <v>9.0325691605663252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779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99295.2783650458</v>
      </c>
      <c r="K32" s="5">
        <f t="shared" si="24"/>
        <v>0</v>
      </c>
      <c r="L32" s="5">
        <f t="shared" si="25"/>
        <v>496476.39182522899</v>
      </c>
      <c r="M32" s="5">
        <f t="shared" si="16"/>
        <v>6934300.2165761469</v>
      </c>
      <c r="N32" s="33">
        <f t="shared" si="26"/>
        <v>69.835145545220385</v>
      </c>
      <c r="O32" s="4"/>
      <c r="Q32" s="27" t="s">
        <v>40</v>
      </c>
      <c r="R32" s="29">
        <f t="shared" si="17"/>
        <v>99295.2783650458</v>
      </c>
      <c r="S32" s="29">
        <f t="shared" si="18"/>
        <v>496476.39182522899</v>
      </c>
      <c r="T32" s="35">
        <f t="shared" si="19"/>
        <v>69.835145545220385</v>
      </c>
      <c r="U32" s="42">
        <v>0.95864674002964168</v>
      </c>
      <c r="V32" s="43">
        <f>1-U32</f>
        <v>4.1353259970358325E-2</v>
      </c>
      <c r="W32" s="29">
        <f t="shared" si="27"/>
        <v>475945.47452493483</v>
      </c>
      <c r="X32" s="29">
        <f t="shared" si="20"/>
        <v>6051647.0741622513</v>
      </c>
      <c r="Y32" s="35">
        <f t="shared" si="28"/>
        <v>60.94597017910742</v>
      </c>
      <c r="Z32" s="36">
        <f t="shared" si="29"/>
        <v>8.8891753661129655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867</v>
      </c>
      <c r="E33" s="51">
        <v>1</v>
      </c>
      <c r="F33" s="3">
        <f t="shared" si="21"/>
        <v>1.1534025374855825E-3</v>
      </c>
      <c r="G33" s="2">
        <v>0.5</v>
      </c>
      <c r="H33" s="3">
        <f t="shared" si="22"/>
        <v>5.7504312823461754E-3</v>
      </c>
      <c r="I33" s="3">
        <f t="shared" si="23"/>
        <v>0.9942495687176538</v>
      </c>
      <c r="J33" s="5">
        <f t="shared" si="30"/>
        <v>99295.2783650458</v>
      </c>
      <c r="K33" s="5">
        <f t="shared" si="24"/>
        <v>570.99067489963079</v>
      </c>
      <c r="L33" s="5">
        <f t="shared" si="25"/>
        <v>495048.9151379799</v>
      </c>
      <c r="M33" s="5">
        <f t="shared" si="16"/>
        <v>6437823.824750918</v>
      </c>
      <c r="N33" s="33">
        <f t="shared" si="26"/>
        <v>64.835145545220385</v>
      </c>
      <c r="O33" s="4"/>
      <c r="Q33" s="27" t="s">
        <v>42</v>
      </c>
      <c r="R33" s="29">
        <f t="shared" si="17"/>
        <v>99295.2783650458</v>
      </c>
      <c r="S33" s="29">
        <f t="shared" si="18"/>
        <v>495048.9151379799</v>
      </c>
      <c r="T33" s="35">
        <f t="shared" si="19"/>
        <v>64.835145545220385</v>
      </c>
      <c r="U33" s="42">
        <v>0.95864674002964168</v>
      </c>
      <c r="V33" s="43">
        <f>1-U33</f>
        <v>4.1353259970358325E-2</v>
      </c>
      <c r="W33" s="29">
        <f t="shared" si="27"/>
        <v>474577.02865223517</v>
      </c>
      <c r="X33" s="29">
        <f t="shared" si="20"/>
        <v>5575701.5996373165</v>
      </c>
      <c r="Y33" s="35">
        <f t="shared" si="28"/>
        <v>56.152736478959213</v>
      </c>
      <c r="Z33" s="36">
        <f t="shared" si="29"/>
        <v>8.6824090662611724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948</v>
      </c>
      <c r="E34" s="51">
        <v>1</v>
      </c>
      <c r="F34" s="3">
        <f t="shared" si="21"/>
        <v>1.0548523206751054E-3</v>
      </c>
      <c r="G34" s="2">
        <v>0.5</v>
      </c>
      <c r="H34" s="3">
        <f t="shared" si="22"/>
        <v>5.2603892688058915E-3</v>
      </c>
      <c r="I34" s="3">
        <f t="shared" si="23"/>
        <v>0.9947396107311941</v>
      </c>
      <c r="J34" s="5">
        <f t="shared" si="30"/>
        <v>98724.287690146171</v>
      </c>
      <c r="K34" s="5">
        <f t="shared" si="24"/>
        <v>519.32818353575044</v>
      </c>
      <c r="L34" s="5">
        <f t="shared" si="25"/>
        <v>492323.11799189146</v>
      </c>
      <c r="M34" s="5">
        <f t="shared" si="16"/>
        <v>5942774.9096129378</v>
      </c>
      <c r="N34" s="33">
        <f t="shared" si="26"/>
        <v>60.195672702798298</v>
      </c>
      <c r="O34" s="4"/>
      <c r="Q34" s="27" t="s">
        <v>44</v>
      </c>
      <c r="R34" s="29">
        <f t="shared" si="17"/>
        <v>98724.287690146171</v>
      </c>
      <c r="S34" s="29">
        <f t="shared" si="18"/>
        <v>492323.11799189146</v>
      </c>
      <c r="T34" s="35">
        <f t="shared" si="19"/>
        <v>60.195672702798298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477149.82645944483</v>
      </c>
      <c r="X34" s="29">
        <f t="shared" si="20"/>
        <v>5101124.5709850816</v>
      </c>
      <c r="Y34" s="35">
        <f t="shared" si="28"/>
        <v>51.67041151003648</v>
      </c>
      <c r="Z34" s="36">
        <f t="shared" si="29"/>
        <v>8.5252611927618176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938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98204.959506610423</v>
      </c>
      <c r="K35" s="5">
        <f t="shared" si="24"/>
        <v>0</v>
      </c>
      <c r="L35" s="5">
        <f t="shared" si="25"/>
        <v>491024.7975330521</v>
      </c>
      <c r="M35" s="5">
        <f t="shared" si="16"/>
        <v>5450451.7916210461</v>
      </c>
      <c r="N35" s="33">
        <f t="shared" si="26"/>
        <v>55.500779380232444</v>
      </c>
      <c r="O35" s="4"/>
      <c r="Q35" s="27" t="s">
        <v>46</v>
      </c>
      <c r="R35" s="29">
        <f t="shared" si="17"/>
        <v>98204.959506610423</v>
      </c>
      <c r="S35" s="29">
        <f t="shared" si="18"/>
        <v>491024.7975330521</v>
      </c>
      <c r="T35" s="35">
        <f t="shared" si="19"/>
        <v>55.500779380232444</v>
      </c>
      <c r="U35" s="42">
        <v>0.96192878092594225</v>
      </c>
      <c r="V35" s="43">
        <f t="shared" si="31"/>
        <v>3.8071219074057749E-2</v>
      </c>
      <c r="W35" s="29">
        <f t="shared" si="27"/>
        <v>472330.8848953764</v>
      </c>
      <c r="X35" s="29">
        <f t="shared" si="20"/>
        <v>4623974.7445256365</v>
      </c>
      <c r="Y35" s="35">
        <f t="shared" si="28"/>
        <v>47.084941206196262</v>
      </c>
      <c r="Z35" s="36">
        <f t="shared" si="29"/>
        <v>8.4158381740361818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853</v>
      </c>
      <c r="E36" s="51">
        <v>1</v>
      </c>
      <c r="F36" s="3">
        <f t="shared" si="21"/>
        <v>1.1723329425556857E-3</v>
      </c>
      <c r="G36" s="2">
        <v>0.5</v>
      </c>
      <c r="H36" s="3">
        <f t="shared" si="22"/>
        <v>5.8445353594389245E-3</v>
      </c>
      <c r="I36" s="3">
        <f t="shared" si="23"/>
        <v>0.99415546464056104</v>
      </c>
      <c r="J36" s="5">
        <f t="shared" si="30"/>
        <v>98204.959506610423</v>
      </c>
      <c r="K36" s="5">
        <f t="shared" si="24"/>
        <v>573.96235830865237</v>
      </c>
      <c r="L36" s="5">
        <f t="shared" si="25"/>
        <v>489589.89163728053</v>
      </c>
      <c r="M36" s="5">
        <f t="shared" si="16"/>
        <v>4959426.9940879941</v>
      </c>
      <c r="N36" s="33">
        <f t="shared" si="26"/>
        <v>50.500779380232444</v>
      </c>
      <c r="O36" s="4"/>
      <c r="Q36" s="27" t="s">
        <v>48</v>
      </c>
      <c r="R36" s="29">
        <f t="shared" si="17"/>
        <v>98204.959506610423</v>
      </c>
      <c r="S36" s="29">
        <f t="shared" si="18"/>
        <v>489589.89163728053</v>
      </c>
      <c r="T36" s="35">
        <f t="shared" si="19"/>
        <v>50.500779380232444</v>
      </c>
      <c r="U36" s="42">
        <v>0.95558309086652893</v>
      </c>
      <c r="V36" s="43">
        <f t="shared" si="31"/>
        <v>4.4416909133471072E-2</v>
      </c>
      <c r="W36" s="29">
        <f t="shared" si="27"/>
        <v>467843.82190776151</v>
      </c>
      <c r="X36" s="29">
        <f t="shared" si="20"/>
        <v>4151643.8596302602</v>
      </c>
      <c r="Y36" s="35">
        <f t="shared" si="28"/>
        <v>42.275297301566553</v>
      </c>
      <c r="Z36" s="36">
        <f t="shared" si="29"/>
        <v>8.2254820786658911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1015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97630.997148301773</v>
      </c>
      <c r="K37" s="5">
        <f t="shared" si="24"/>
        <v>0</v>
      </c>
      <c r="L37" s="5">
        <f t="shared" si="25"/>
        <v>488154.98574150889</v>
      </c>
      <c r="M37" s="5">
        <f t="shared" si="16"/>
        <v>4469837.1024507135</v>
      </c>
      <c r="N37" s="33">
        <f t="shared" si="26"/>
        <v>45.782970910980431</v>
      </c>
      <c r="O37" s="4"/>
      <c r="Q37" s="27" t="s">
        <v>50</v>
      </c>
      <c r="R37" s="29">
        <f t="shared" si="17"/>
        <v>97630.997148301773</v>
      </c>
      <c r="S37" s="29">
        <f t="shared" si="18"/>
        <v>488154.98574150889</v>
      </c>
      <c r="T37" s="35">
        <f t="shared" si="19"/>
        <v>45.782970910980431</v>
      </c>
      <c r="U37" s="42">
        <v>0.95343645724036619</v>
      </c>
      <c r="V37" s="43">
        <f t="shared" si="31"/>
        <v>4.6563542759633814E-2</v>
      </c>
      <c r="W37" s="29">
        <f t="shared" si="27"/>
        <v>465424.7601896057</v>
      </c>
      <c r="X37" s="29">
        <f t="shared" si="20"/>
        <v>3683800.0377224986</v>
      </c>
      <c r="Y37" s="35">
        <f t="shared" si="28"/>
        <v>37.731869440263893</v>
      </c>
      <c r="Z37" s="36">
        <f t="shared" si="29"/>
        <v>8.0511014707165387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1151</v>
      </c>
      <c r="E38" s="51">
        <v>2</v>
      </c>
      <c r="F38" s="3">
        <f t="shared" si="21"/>
        <v>1.7376194613379669E-3</v>
      </c>
      <c r="G38" s="2">
        <v>0.5</v>
      </c>
      <c r="H38" s="3">
        <f t="shared" si="22"/>
        <v>8.6505190311418675E-3</v>
      </c>
      <c r="I38" s="3">
        <f t="shared" si="23"/>
        <v>0.99134948096885811</v>
      </c>
      <c r="J38" s="5">
        <f t="shared" si="30"/>
        <v>97630.997148301773</v>
      </c>
      <c r="K38" s="5">
        <f t="shared" si="24"/>
        <v>844.55879886074183</v>
      </c>
      <c r="L38" s="5">
        <f t="shared" si="25"/>
        <v>486043.588744357</v>
      </c>
      <c r="M38" s="5">
        <f t="shared" si="16"/>
        <v>3981682.1167092044</v>
      </c>
      <c r="N38" s="33">
        <f t="shared" si="26"/>
        <v>40.782970910980431</v>
      </c>
      <c r="O38" s="4"/>
      <c r="Q38" s="27" t="s">
        <v>52</v>
      </c>
      <c r="R38" s="29">
        <f t="shared" si="17"/>
        <v>97630.997148301773</v>
      </c>
      <c r="S38" s="29">
        <f t="shared" si="18"/>
        <v>486043.588744357</v>
      </c>
      <c r="T38" s="35">
        <f t="shared" si="19"/>
        <v>40.782970910980431</v>
      </c>
      <c r="U38" s="42">
        <v>0.93748024841036759</v>
      </c>
      <c r="V38" s="43">
        <f t="shared" si="31"/>
        <v>6.2519751589632411E-2</v>
      </c>
      <c r="W38" s="29">
        <f t="shared" si="27"/>
        <v>455656.26431432634</v>
      </c>
      <c r="X38" s="29">
        <f t="shared" si="20"/>
        <v>3218375.2775328928</v>
      </c>
      <c r="Y38" s="35">
        <f t="shared" si="28"/>
        <v>32.964687154062055</v>
      </c>
      <c r="Z38" s="36">
        <f t="shared" si="29"/>
        <v>7.8182837569183761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1109</v>
      </c>
      <c r="E39" s="51">
        <v>7</v>
      </c>
      <c r="F39" s="3">
        <f t="shared" si="21"/>
        <v>6.3119927862939585E-3</v>
      </c>
      <c r="G39" s="2">
        <v>0.5</v>
      </c>
      <c r="H39" s="3">
        <f t="shared" si="22"/>
        <v>3.1069684864624945E-2</v>
      </c>
      <c r="I39" s="3">
        <f t="shared" si="23"/>
        <v>0.96893031513537509</v>
      </c>
      <c r="J39" s="5">
        <f t="shared" si="30"/>
        <v>96786.438349441029</v>
      </c>
      <c r="K39" s="5">
        <f t="shared" si="24"/>
        <v>3007.1241386865831</v>
      </c>
      <c r="L39" s="5">
        <f t="shared" si="25"/>
        <v>476414.38140048872</v>
      </c>
      <c r="M39" s="5">
        <f t="shared" si="16"/>
        <v>3495638.5279648472</v>
      </c>
      <c r="N39" s="33">
        <f t="shared" si="26"/>
        <v>36.117028248772577</v>
      </c>
      <c r="O39" s="4"/>
      <c r="Q39" s="27" t="s">
        <v>54</v>
      </c>
      <c r="R39" s="29">
        <f t="shared" si="17"/>
        <v>96786.438349441029</v>
      </c>
      <c r="S39" s="29">
        <f t="shared" si="18"/>
        <v>476414.38140048872</v>
      </c>
      <c r="T39" s="35">
        <f t="shared" si="19"/>
        <v>36.117028248772577</v>
      </c>
      <c r="U39" s="42">
        <v>0.91788799906018037</v>
      </c>
      <c r="V39" s="43">
        <f t="shared" si="31"/>
        <v>8.2112000939819629E-2</v>
      </c>
      <c r="W39" s="29">
        <f t="shared" si="27"/>
        <v>437295.04326718819</v>
      </c>
      <c r="X39" s="29">
        <f t="shared" si="20"/>
        <v>2762719.0132185663</v>
      </c>
      <c r="Y39" s="35">
        <f t="shared" si="28"/>
        <v>28.544484747377027</v>
      </c>
      <c r="Z39" s="36">
        <f t="shared" si="29"/>
        <v>7.5725435013955504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954</v>
      </c>
      <c r="E40" s="51">
        <v>4</v>
      </c>
      <c r="F40" s="3">
        <f t="shared" si="21"/>
        <v>4.1928721174004195E-3</v>
      </c>
      <c r="G40" s="2">
        <v>0.5</v>
      </c>
      <c r="H40" s="3">
        <f t="shared" si="22"/>
        <v>2.0746887966804978E-2</v>
      </c>
      <c r="I40" s="3">
        <f t="shared" si="23"/>
        <v>0.97925311203319498</v>
      </c>
      <c r="J40" s="5">
        <f t="shared" si="30"/>
        <v>93779.314210754455</v>
      </c>
      <c r="K40" s="5">
        <f t="shared" si="24"/>
        <v>1945.6289255343247</v>
      </c>
      <c r="L40" s="5">
        <f t="shared" si="25"/>
        <v>464032.49873993639</v>
      </c>
      <c r="M40" s="5">
        <f t="shared" si="16"/>
        <v>3019224.1465643584</v>
      </c>
      <c r="N40" s="33">
        <f t="shared" si="26"/>
        <v>32.194990675439584</v>
      </c>
      <c r="O40" s="4"/>
      <c r="Q40" s="27" t="s">
        <v>56</v>
      </c>
      <c r="R40" s="29">
        <f t="shared" si="17"/>
        <v>93779.314210754455</v>
      </c>
      <c r="S40" s="29">
        <f t="shared" si="18"/>
        <v>464032.49873993639</v>
      </c>
      <c r="T40" s="35">
        <f t="shared" si="19"/>
        <v>32.194990675439584</v>
      </c>
      <c r="U40" s="42">
        <v>0.89571782863194893</v>
      </c>
      <c r="V40" s="43">
        <f t="shared" si="31"/>
        <v>0.10428217136805107</v>
      </c>
      <c r="W40" s="29">
        <f t="shared" si="27"/>
        <v>415642.18218599341</v>
      </c>
      <c r="X40" s="29">
        <f t="shared" si="20"/>
        <v>2325423.9699513782</v>
      </c>
      <c r="Y40" s="35">
        <f t="shared" si="28"/>
        <v>24.796768770619806</v>
      </c>
      <c r="Z40" s="36">
        <f t="shared" si="29"/>
        <v>7.3982219048197777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773</v>
      </c>
      <c r="E41" s="51">
        <v>8</v>
      </c>
      <c r="F41" s="3">
        <f t="shared" si="21"/>
        <v>1.034928848641656E-2</v>
      </c>
      <c r="G41" s="2">
        <v>0.5</v>
      </c>
      <c r="H41" s="3">
        <f t="shared" si="22"/>
        <v>5.044136191677176E-2</v>
      </c>
      <c r="I41" s="3">
        <f t="shared" si="23"/>
        <v>0.94955863808322827</v>
      </c>
      <c r="J41" s="5">
        <f t="shared" si="30"/>
        <v>91833.685285220126</v>
      </c>
      <c r="K41" s="5">
        <f t="shared" si="24"/>
        <v>4632.2161556227056</v>
      </c>
      <c r="L41" s="5">
        <f t="shared" si="25"/>
        <v>447587.88603704388</v>
      </c>
      <c r="M41" s="5">
        <f t="shared" si="16"/>
        <v>2555191.647824422</v>
      </c>
      <c r="N41" s="33">
        <f t="shared" si="26"/>
        <v>27.824121833817543</v>
      </c>
      <c r="O41" s="4"/>
      <c r="Q41" s="27" t="s">
        <v>58</v>
      </c>
      <c r="R41" s="29">
        <f t="shared" si="17"/>
        <v>91833.685285220126</v>
      </c>
      <c r="S41" s="29">
        <f t="shared" si="18"/>
        <v>447587.88603704388</v>
      </c>
      <c r="T41" s="35">
        <f t="shared" si="19"/>
        <v>27.824121833817543</v>
      </c>
      <c r="U41" s="42">
        <v>0.86473435856680392</v>
      </c>
      <c r="V41" s="43">
        <f t="shared" si="31"/>
        <v>0.13526564143319608</v>
      </c>
      <c r="W41" s="29">
        <f t="shared" si="27"/>
        <v>387044.62353451486</v>
      </c>
      <c r="X41" s="29">
        <f t="shared" si="20"/>
        <v>1909781.7877653847</v>
      </c>
      <c r="Y41" s="35">
        <f t="shared" si="28"/>
        <v>20.796092216422771</v>
      </c>
      <c r="Z41" s="36">
        <f t="shared" si="29"/>
        <v>7.0280296173947718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576</v>
      </c>
      <c r="E42" s="51">
        <v>2</v>
      </c>
      <c r="F42" s="3">
        <f t="shared" si="21"/>
        <v>3.472222222222222E-3</v>
      </c>
      <c r="G42" s="2">
        <v>0.5</v>
      </c>
      <c r="H42" s="3">
        <f t="shared" si="22"/>
        <v>1.7211703958691912E-2</v>
      </c>
      <c r="I42" s="3">
        <f t="shared" si="23"/>
        <v>0.98278829604130813</v>
      </c>
      <c r="J42" s="5">
        <f t="shared" si="30"/>
        <v>87201.469129597419</v>
      </c>
      <c r="K42" s="5">
        <f t="shared" si="24"/>
        <v>1500.8858714216424</v>
      </c>
      <c r="L42" s="5">
        <f t="shared" si="25"/>
        <v>432255.130969433</v>
      </c>
      <c r="M42" s="5">
        <f t="shared" si="16"/>
        <v>2107603.7617873782</v>
      </c>
      <c r="N42" s="33">
        <f t="shared" si="26"/>
        <v>24.16936070945194</v>
      </c>
      <c r="O42" s="4"/>
      <c r="Q42" s="27" t="s">
        <v>60</v>
      </c>
      <c r="R42" s="29">
        <f t="shared" si="17"/>
        <v>87201.469129597419</v>
      </c>
      <c r="S42" s="29">
        <f t="shared" si="18"/>
        <v>432255.130969433</v>
      </c>
      <c r="T42" s="35">
        <f t="shared" si="19"/>
        <v>24.16936070945194</v>
      </c>
      <c r="U42" s="42">
        <v>0.81758889711164551</v>
      </c>
      <c r="V42" s="43">
        <f t="shared" si="31"/>
        <v>0.18241110288835449</v>
      </c>
      <c r="W42" s="29">
        <f t="shared" si="27"/>
        <v>353406.99580014864</v>
      </c>
      <c r="X42" s="29">
        <f t="shared" si="20"/>
        <v>1522737.1642308699</v>
      </c>
      <c r="Y42" s="35">
        <f t="shared" si="28"/>
        <v>17.462287957187996</v>
      </c>
      <c r="Z42" s="36">
        <f t="shared" si="29"/>
        <v>6.7070727522639437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473</v>
      </c>
      <c r="E43" s="51">
        <v>6</v>
      </c>
      <c r="F43" s="3">
        <f t="shared" si="21"/>
        <v>1.2684989429175475E-2</v>
      </c>
      <c r="G43" s="2">
        <v>0.5</v>
      </c>
      <c r="H43" s="3">
        <f t="shared" si="22"/>
        <v>6.1475409836065573E-2</v>
      </c>
      <c r="I43" s="3">
        <f t="shared" si="23"/>
        <v>0.93852459016393441</v>
      </c>
      <c r="J43" s="5">
        <f t="shared" si="30"/>
        <v>85700.583258175786</v>
      </c>
      <c r="K43" s="5">
        <f t="shared" si="24"/>
        <v>5268.478478986216</v>
      </c>
      <c r="L43" s="5">
        <f t="shared" si="25"/>
        <v>415331.72009341337</v>
      </c>
      <c r="M43" s="5">
        <f t="shared" si="16"/>
        <v>1675348.6308179451</v>
      </c>
      <c r="N43" s="33">
        <f t="shared" si="26"/>
        <v>19.548859145694529</v>
      </c>
      <c r="O43" s="4"/>
      <c r="Q43" s="27" t="s">
        <v>62</v>
      </c>
      <c r="R43" s="29">
        <f t="shared" si="17"/>
        <v>85700.583258175786</v>
      </c>
      <c r="S43" s="29">
        <f t="shared" si="18"/>
        <v>415331.72009341337</v>
      </c>
      <c r="T43" s="35">
        <f t="shared" si="19"/>
        <v>19.548859145694529</v>
      </c>
      <c r="U43" s="42">
        <v>0.77888026534586052</v>
      </c>
      <c r="V43" s="43">
        <f t="shared" si="31"/>
        <v>0.22111973465413948</v>
      </c>
      <c r="W43" s="29">
        <f t="shared" si="27"/>
        <v>323493.68035291048</v>
      </c>
      <c r="X43" s="29">
        <f t="shared" si="20"/>
        <v>1169330.1684307212</v>
      </c>
      <c r="Y43" s="35">
        <f t="shared" si="28"/>
        <v>13.644366513913635</v>
      </c>
      <c r="Z43" s="36">
        <f t="shared" si="29"/>
        <v>5.9044926317808937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339</v>
      </c>
      <c r="E44" s="51">
        <v>7</v>
      </c>
      <c r="F44" s="3">
        <f t="shared" si="21"/>
        <v>2.0648967551622419E-2</v>
      </c>
      <c r="G44" s="2">
        <v>0.5</v>
      </c>
      <c r="H44" s="3">
        <f t="shared" si="22"/>
        <v>9.8176718092566631E-2</v>
      </c>
      <c r="I44" s="3">
        <f t="shared" si="23"/>
        <v>0.90182328190743333</v>
      </c>
      <c r="J44" s="5">
        <f t="shared" si="30"/>
        <v>80432.104779189569</v>
      </c>
      <c r="K44" s="5">
        <f t="shared" si="24"/>
        <v>7896.5600764982755</v>
      </c>
      <c r="L44" s="5">
        <f t="shared" si="25"/>
        <v>382419.12370470213</v>
      </c>
      <c r="M44" s="5">
        <f t="shared" si="16"/>
        <v>1260016.9107245319</v>
      </c>
      <c r="N44" s="33">
        <f t="shared" si="26"/>
        <v>15.665596644320809</v>
      </c>
      <c r="O44" s="4"/>
      <c r="Q44" s="27" t="s">
        <v>64</v>
      </c>
      <c r="R44" s="29">
        <f t="shared" si="17"/>
        <v>80432.104779189569</v>
      </c>
      <c r="S44" s="29">
        <f t="shared" si="18"/>
        <v>382419.12370470213</v>
      </c>
      <c r="T44" s="35">
        <f t="shared" si="19"/>
        <v>15.665596644320809</v>
      </c>
      <c r="U44" s="42">
        <v>0.71980976748499381</v>
      </c>
      <c r="V44" s="43">
        <f t="shared" si="31"/>
        <v>0.28019023251500619</v>
      </c>
      <c r="W44" s="29">
        <f t="shared" si="27"/>
        <v>275269.02051569673</v>
      </c>
      <c r="X44" s="29">
        <f t="shared" si="20"/>
        <v>845836.48807781073</v>
      </c>
      <c r="Y44" s="35">
        <f t="shared" si="28"/>
        <v>10.516155090058721</v>
      </c>
      <c r="Z44" s="36">
        <f t="shared" si="29"/>
        <v>5.1494415542620882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179</v>
      </c>
      <c r="E45" s="51">
        <v>9</v>
      </c>
      <c r="F45" s="3">
        <f t="shared" si="21"/>
        <v>5.027932960893855E-2</v>
      </c>
      <c r="G45" s="2">
        <v>0.5</v>
      </c>
      <c r="H45" s="3">
        <f t="shared" si="22"/>
        <v>0.22332506203473945</v>
      </c>
      <c r="I45" s="3">
        <f t="shared" si="23"/>
        <v>0.77667493796526055</v>
      </c>
      <c r="J45" s="5">
        <f t="shared" si="30"/>
        <v>72535.544702691288</v>
      </c>
      <c r="K45" s="5">
        <f t="shared" si="24"/>
        <v>16199.005020452149</v>
      </c>
      <c r="L45" s="5">
        <f t="shared" si="25"/>
        <v>322180.21096232609</v>
      </c>
      <c r="M45" s="5">
        <f t="shared" si="16"/>
        <v>877597.78701982973</v>
      </c>
      <c r="N45" s="33">
        <f t="shared" si="26"/>
        <v>12.098865330327742</v>
      </c>
      <c r="O45" s="4"/>
      <c r="Q45" s="27" t="s">
        <v>66</v>
      </c>
      <c r="R45" s="29">
        <f t="shared" si="17"/>
        <v>72535.544702691288</v>
      </c>
      <c r="S45" s="29">
        <f t="shared" si="18"/>
        <v>322180.21096232609</v>
      </c>
      <c r="T45" s="35">
        <f t="shared" si="19"/>
        <v>12.098865330327742</v>
      </c>
      <c r="U45" s="42">
        <v>0.68480776711742686</v>
      </c>
      <c r="V45" s="43">
        <f t="shared" si="31"/>
        <v>0.31519223288257314</v>
      </c>
      <c r="W45" s="29">
        <f t="shared" si="27"/>
        <v>220631.51087853205</v>
      </c>
      <c r="X45" s="29">
        <f t="shared" si="20"/>
        <v>570567.467562114</v>
      </c>
      <c r="Y45" s="35">
        <f t="shared" si="28"/>
        <v>7.8660396072126586</v>
      </c>
      <c r="Z45" s="36">
        <f t="shared" si="29"/>
        <v>4.2328257231150834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106</v>
      </c>
      <c r="E46" s="51">
        <v>7</v>
      </c>
      <c r="F46" s="3">
        <f t="shared" si="21"/>
        <v>6.6037735849056603E-2</v>
      </c>
      <c r="G46" s="2">
        <v>0.5</v>
      </c>
      <c r="H46" s="3">
        <f t="shared" si="22"/>
        <v>0.2834008097165992</v>
      </c>
      <c r="I46" s="3">
        <f t="shared" si="23"/>
        <v>0.7165991902834008</v>
      </c>
      <c r="J46" s="5">
        <f t="shared" si="30"/>
        <v>56336.539682239141</v>
      </c>
      <c r="K46" s="5">
        <f t="shared" si="24"/>
        <v>15965.820962577895</v>
      </c>
      <c r="L46" s="5">
        <f t="shared" si="25"/>
        <v>241768.14600475098</v>
      </c>
      <c r="M46" s="5">
        <f>L46+M47</f>
        <v>555417.5760575037</v>
      </c>
      <c r="N46" s="33">
        <f t="shared" si="26"/>
        <v>9.8589224540641531</v>
      </c>
      <c r="O46" s="4"/>
      <c r="Q46" s="27" t="s">
        <v>68</v>
      </c>
      <c r="R46" s="29">
        <f t="shared" si="17"/>
        <v>56336.539682239141</v>
      </c>
      <c r="S46" s="29">
        <f t="shared" si="18"/>
        <v>241768.14600475098</v>
      </c>
      <c r="T46" s="35">
        <f t="shared" si="19"/>
        <v>9.8589224540641531</v>
      </c>
      <c r="U46" s="42">
        <v>0.65629805890441617</v>
      </c>
      <c r="V46" s="43">
        <f t="shared" si="31"/>
        <v>0.34370194109558383</v>
      </c>
      <c r="W46" s="29">
        <f t="shared" si="27"/>
        <v>158671.96492783754</v>
      </c>
      <c r="X46" s="29">
        <f>X47+W46</f>
        <v>349935.95668358199</v>
      </c>
      <c r="Y46" s="35">
        <f t="shared" si="28"/>
        <v>6.2115273436629623</v>
      </c>
      <c r="Z46" s="36">
        <f t="shared" si="29"/>
        <v>3.6473951104011908</v>
      </c>
    </row>
    <row r="47" spans="1:26" s="2" customFormat="1" x14ac:dyDescent="0.25">
      <c r="A47" s="12">
        <v>19</v>
      </c>
      <c r="B47" s="13" t="s">
        <v>69</v>
      </c>
      <c r="C47" s="12"/>
      <c r="D47">
        <v>101</v>
      </c>
      <c r="E47" s="51">
        <v>13</v>
      </c>
      <c r="F47" s="17">
        <f t="shared" si="21"/>
        <v>0.12871287128712872</v>
      </c>
      <c r="G47" s="12"/>
      <c r="H47" s="17">
        <v>1</v>
      </c>
      <c r="I47" s="17">
        <f t="shared" si="23"/>
        <v>0</v>
      </c>
      <c r="J47" s="21">
        <f t="shared" si="30"/>
        <v>40370.718719661243</v>
      </c>
      <c r="K47" s="21">
        <f t="shared" si="24"/>
        <v>40370.718719661243</v>
      </c>
      <c r="L47" s="21">
        <f>K47/F47</f>
        <v>313649.43005275272</v>
      </c>
      <c r="M47" s="21">
        <f>L47</f>
        <v>313649.43005275272</v>
      </c>
      <c r="N47" s="34">
        <f t="shared" si="26"/>
        <v>7.7692307692307692</v>
      </c>
      <c r="O47" s="4"/>
      <c r="Q47" s="30" t="s">
        <v>69</v>
      </c>
      <c r="R47" s="31">
        <f t="shared" si="17"/>
        <v>40370.718719661243</v>
      </c>
      <c r="S47" s="31">
        <f t="shared" si="18"/>
        <v>313649.43005275272</v>
      </c>
      <c r="T47" s="38">
        <f t="shared" si="19"/>
        <v>7.7692307692307692</v>
      </c>
      <c r="U47" s="44">
        <v>0.6098018151143324</v>
      </c>
      <c r="V47" s="45">
        <f t="shared" si="31"/>
        <v>0.3901981848856676</v>
      </c>
      <c r="W47" s="31">
        <f t="shared" si="27"/>
        <v>191263.99175574444</v>
      </c>
      <c r="X47" s="31">
        <f>W47</f>
        <v>191263.99175574444</v>
      </c>
      <c r="Y47" s="38">
        <f t="shared" si="28"/>
        <v>4.7376910251190436</v>
      </c>
      <c r="Z47" s="37">
        <f t="shared" si="29"/>
        <v>3.0315397441117256</v>
      </c>
    </row>
    <row r="48" spans="1:26" s="2" customFormat="1" ht="13.2" x14ac:dyDescent="0.25">
      <c r="B48" s="2" t="s">
        <v>70</v>
      </c>
      <c r="D48" s="25">
        <f>SUM(D29:D47)</f>
        <v>12505</v>
      </c>
      <c r="E48" s="25">
        <f>SUM(E29:E47)</f>
        <v>69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245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7633810.6703834785</v>
      </c>
      <c r="N54" s="32">
        <f>M54/J54</f>
        <v>76.338106703834782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76.338106703834782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6769677.3899111524</v>
      </c>
      <c r="Y54" s="40">
        <f>X54/R54</f>
        <v>67.69677389911152</v>
      </c>
      <c r="Z54" s="36">
        <f>T54-Y54</f>
        <v>8.6413328047232625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1067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7533810.6703834785</v>
      </c>
      <c r="N55" s="33">
        <f t="shared" ref="N55:N72" si="43">M55/J55</f>
        <v>75.338106703834782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75.338106703834782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6673506.5034388667</v>
      </c>
      <c r="Y55" s="35">
        <f t="shared" ref="Y55:Y72" si="45">X55/R55</f>
        <v>66.735065034388668</v>
      </c>
      <c r="Z55" s="36">
        <f t="shared" ref="Z55:Z72" si="46">T55-Y55</f>
        <v>8.6030416694461138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1392</v>
      </c>
      <c r="E56" s="49">
        <f t="shared" si="37"/>
        <v>1</v>
      </c>
      <c r="F56" s="3">
        <f t="shared" si="38"/>
        <v>7.1839080459770114E-4</v>
      </c>
      <c r="G56" s="2">
        <v>0.5</v>
      </c>
      <c r="H56" s="3">
        <f t="shared" si="39"/>
        <v>3.5855145213338118E-3</v>
      </c>
      <c r="I56" s="3">
        <f t="shared" si="40"/>
        <v>0.99641448547866618</v>
      </c>
      <c r="J56" s="5">
        <f t="shared" ref="J56:J72" si="47">I55*J55</f>
        <v>100000</v>
      </c>
      <c r="K56" s="5">
        <f t="shared" si="41"/>
        <v>358.55145213338119</v>
      </c>
      <c r="L56" s="5">
        <f t="shared" si="42"/>
        <v>499103.62136966654</v>
      </c>
      <c r="M56" s="5">
        <f t="shared" si="32"/>
        <v>7133810.6703834785</v>
      </c>
      <c r="N56" s="33">
        <f t="shared" si="43"/>
        <v>71.338106703834782</v>
      </c>
      <c r="O56" s="4"/>
      <c r="Q56" s="27" t="s">
        <v>38</v>
      </c>
      <c r="R56" s="29">
        <f t="shared" si="33"/>
        <v>100000</v>
      </c>
      <c r="S56" s="29">
        <f t="shared" si="34"/>
        <v>499103.62136966654</v>
      </c>
      <c r="T56" s="35">
        <f t="shared" si="35"/>
        <v>71.338106703834782</v>
      </c>
      <c r="U56" s="42">
        <v>0.96170886472285344</v>
      </c>
      <c r="V56" s="43">
        <f>1-U56</f>
        <v>3.829113527714656E-2</v>
      </c>
      <c r="W56" s="29">
        <f t="shared" si="44"/>
        <v>479992.3770864869</v>
      </c>
      <c r="X56" s="29">
        <f t="shared" si="36"/>
        <v>6288822.9575497257</v>
      </c>
      <c r="Y56" s="35">
        <f t="shared" si="45"/>
        <v>62.888229575497256</v>
      </c>
      <c r="Z56" s="36">
        <f t="shared" si="46"/>
        <v>8.4498771283375262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1570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99641.448547866617</v>
      </c>
      <c r="K57" s="5">
        <f t="shared" si="41"/>
        <v>0</v>
      </c>
      <c r="L57" s="5">
        <f t="shared" si="42"/>
        <v>498207.24273933307</v>
      </c>
      <c r="M57" s="5">
        <f t="shared" si="32"/>
        <v>6634707.0490138121</v>
      </c>
      <c r="N57" s="33">
        <f t="shared" si="43"/>
        <v>66.585814896363885</v>
      </c>
      <c r="O57" s="4"/>
      <c r="Q57" s="27" t="s">
        <v>40</v>
      </c>
      <c r="R57" s="29">
        <f t="shared" si="33"/>
        <v>99641.448547866617</v>
      </c>
      <c r="S57" s="29">
        <f t="shared" si="34"/>
        <v>498207.24273933307</v>
      </c>
      <c r="T57" s="35">
        <f t="shared" si="35"/>
        <v>66.585814896363885</v>
      </c>
      <c r="U57" s="42">
        <v>0.96170886472285344</v>
      </c>
      <c r="V57" s="43">
        <f>1-U57</f>
        <v>3.829113527714656E-2</v>
      </c>
      <c r="W57" s="29">
        <f t="shared" si="44"/>
        <v>479130.3218115471</v>
      </c>
      <c r="X57" s="29">
        <f t="shared" si="36"/>
        <v>5808830.580463239</v>
      </c>
      <c r="Y57" s="35">
        <f t="shared" si="45"/>
        <v>58.297331734120093</v>
      </c>
      <c r="Z57" s="36">
        <f t="shared" si="46"/>
        <v>8.2884831622437929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1745</v>
      </c>
      <c r="E58" s="49">
        <f t="shared" si="37"/>
        <v>3</v>
      </c>
      <c r="F58" s="3">
        <f t="shared" si="38"/>
        <v>1.7191977077363897E-3</v>
      </c>
      <c r="G58" s="2">
        <v>0.5</v>
      </c>
      <c r="H58" s="3">
        <f t="shared" si="39"/>
        <v>8.5592011412268174E-3</v>
      </c>
      <c r="I58" s="3">
        <f t="shared" si="40"/>
        <v>0.99144079885877323</v>
      </c>
      <c r="J58" s="5">
        <f t="shared" si="47"/>
        <v>99641.448547866617</v>
      </c>
      <c r="K58" s="5">
        <f t="shared" si="41"/>
        <v>852.85120012439313</v>
      </c>
      <c r="L58" s="5">
        <f t="shared" si="42"/>
        <v>496075.1147390221</v>
      </c>
      <c r="M58" s="5">
        <f t="shared" si="32"/>
        <v>6136499.8062744793</v>
      </c>
      <c r="N58" s="33">
        <f t="shared" si="43"/>
        <v>61.585814896363885</v>
      </c>
      <c r="O58" s="4"/>
      <c r="Q58" s="27" t="s">
        <v>42</v>
      </c>
      <c r="R58" s="29">
        <f t="shared" si="33"/>
        <v>99641.448547866617</v>
      </c>
      <c r="S58" s="29">
        <f t="shared" si="34"/>
        <v>496075.1147390221</v>
      </c>
      <c r="T58" s="35">
        <f t="shared" si="35"/>
        <v>61.585814896363885</v>
      </c>
      <c r="U58" s="42">
        <v>0.96170886472285344</v>
      </c>
      <c r="V58" s="43">
        <f>1-U58</f>
        <v>3.829113527714656E-2</v>
      </c>
      <c r="W58" s="29">
        <f t="shared" si="44"/>
        <v>477079.83541292418</v>
      </c>
      <c r="X58" s="29">
        <f t="shared" si="36"/>
        <v>5329700.2586516915</v>
      </c>
      <c r="Y58" s="35">
        <f t="shared" si="45"/>
        <v>53.488787410505822</v>
      </c>
      <c r="Z58" s="36">
        <f t="shared" si="46"/>
        <v>8.0970274858580638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1827</v>
      </c>
      <c r="E59" s="49">
        <f t="shared" si="37"/>
        <v>1</v>
      </c>
      <c r="F59" s="3">
        <f t="shared" si="38"/>
        <v>5.4734537493158185E-4</v>
      </c>
      <c r="G59" s="2">
        <v>0.5</v>
      </c>
      <c r="H59" s="3">
        <f t="shared" si="39"/>
        <v>2.7329871549603719E-3</v>
      </c>
      <c r="I59" s="3">
        <f t="shared" si="40"/>
        <v>0.9972670128450396</v>
      </c>
      <c r="J59" s="5">
        <f t="shared" si="47"/>
        <v>98788.597347742223</v>
      </c>
      <c r="K59" s="5">
        <f t="shared" si="41"/>
        <v>269.98796760793175</v>
      </c>
      <c r="L59" s="5">
        <f t="shared" si="42"/>
        <v>493268.01681969134</v>
      </c>
      <c r="M59" s="5">
        <f t="shared" si="32"/>
        <v>5640424.691535457</v>
      </c>
      <c r="N59" s="33">
        <f t="shared" si="43"/>
        <v>57.095908262375659</v>
      </c>
      <c r="O59" s="4"/>
      <c r="Q59" s="27" t="s">
        <v>44</v>
      </c>
      <c r="R59" s="29">
        <f t="shared" si="33"/>
        <v>98788.597347742223</v>
      </c>
      <c r="S59" s="29">
        <f t="shared" si="34"/>
        <v>493268.01681969134</v>
      </c>
      <c r="T59" s="35">
        <f t="shared" si="35"/>
        <v>57.095908262375659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475062.32750294171</v>
      </c>
      <c r="X59" s="29">
        <f t="shared" si="36"/>
        <v>4852620.4232387673</v>
      </c>
      <c r="Y59" s="35">
        <f t="shared" si="45"/>
        <v>49.12126048472205</v>
      </c>
      <c r="Z59" s="36">
        <f t="shared" si="46"/>
        <v>7.9746477776536082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1930</v>
      </c>
      <c r="E60" s="49">
        <f t="shared" si="37"/>
        <v>2</v>
      </c>
      <c r="F60" s="3">
        <f t="shared" si="38"/>
        <v>1.0362694300518134E-3</v>
      </c>
      <c r="G60" s="2">
        <v>0.5</v>
      </c>
      <c r="H60" s="3">
        <f t="shared" si="39"/>
        <v>5.1679586563307487E-3</v>
      </c>
      <c r="I60" s="3">
        <f t="shared" si="40"/>
        <v>0.9948320413436692</v>
      </c>
      <c r="J60" s="5">
        <f t="shared" si="47"/>
        <v>98518.609380134294</v>
      </c>
      <c r="K60" s="5">
        <f t="shared" si="41"/>
        <v>509.14010015573274</v>
      </c>
      <c r="L60" s="5">
        <f t="shared" si="42"/>
        <v>491320.19665028207</v>
      </c>
      <c r="M60" s="5">
        <f t="shared" si="32"/>
        <v>5147156.6747157658</v>
      </c>
      <c r="N60" s="33">
        <f t="shared" si="43"/>
        <v>52.245527084689648</v>
      </c>
      <c r="O60" s="4"/>
      <c r="Q60" s="27" t="s">
        <v>46</v>
      </c>
      <c r="R60" s="29">
        <f t="shared" si="33"/>
        <v>98518.609380134294</v>
      </c>
      <c r="S60" s="29">
        <f t="shared" si="34"/>
        <v>491320.19665028207</v>
      </c>
      <c r="T60" s="35">
        <f t="shared" si="35"/>
        <v>52.245527084689648</v>
      </c>
      <c r="U60" s="42">
        <v>0.95736753435116873</v>
      </c>
      <c r="V60" s="43">
        <f t="shared" si="48"/>
        <v>4.2632465648831275E-2</v>
      </c>
      <c r="W60" s="29">
        <f t="shared" si="44"/>
        <v>470374.00524401187</v>
      </c>
      <c r="X60" s="29">
        <f t="shared" si="36"/>
        <v>4377558.0957358256</v>
      </c>
      <c r="Y60" s="35">
        <f t="shared" si="45"/>
        <v>44.433819389847528</v>
      </c>
      <c r="Z60" s="36">
        <f t="shared" si="46"/>
        <v>7.81170769484212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1842</v>
      </c>
      <c r="E61" s="49">
        <f t="shared" si="37"/>
        <v>2</v>
      </c>
      <c r="F61" s="3">
        <f t="shared" si="38"/>
        <v>1.0857763300760044E-3</v>
      </c>
      <c r="G61" s="2">
        <v>0.5</v>
      </c>
      <c r="H61" s="3">
        <f t="shared" si="39"/>
        <v>5.4141851651326482E-3</v>
      </c>
      <c r="I61" s="3">
        <f t="shared" si="40"/>
        <v>0.9945858148348673</v>
      </c>
      <c r="J61" s="5">
        <f t="shared" si="47"/>
        <v>98009.469279978555</v>
      </c>
      <c r="K61" s="5">
        <f t="shared" si="41"/>
        <v>530.64141461818394</v>
      </c>
      <c r="L61" s="5">
        <f t="shared" si="42"/>
        <v>488720.74286334729</v>
      </c>
      <c r="M61" s="5">
        <f t="shared" si="32"/>
        <v>4655836.4780654833</v>
      </c>
      <c r="N61" s="33">
        <f t="shared" si="43"/>
        <v>47.503945407207517</v>
      </c>
      <c r="O61" s="4"/>
      <c r="Q61" s="27" t="s">
        <v>48</v>
      </c>
      <c r="R61" s="29">
        <f t="shared" si="33"/>
        <v>98009.469279978555</v>
      </c>
      <c r="S61" s="29">
        <f t="shared" si="34"/>
        <v>488720.74286334729</v>
      </c>
      <c r="T61" s="35">
        <f t="shared" si="35"/>
        <v>47.503945407207517</v>
      </c>
      <c r="U61" s="42">
        <v>0.95681081085376496</v>
      </c>
      <c r="V61" s="43">
        <f t="shared" si="48"/>
        <v>4.3189189146235041E-2</v>
      </c>
      <c r="W61" s="29">
        <f t="shared" si="44"/>
        <v>467613.29026013368</v>
      </c>
      <c r="X61" s="29">
        <f t="shared" si="36"/>
        <v>3907184.0904918141</v>
      </c>
      <c r="Y61" s="35">
        <f t="shared" si="45"/>
        <v>39.86537340928114</v>
      </c>
      <c r="Z61" s="36">
        <f t="shared" si="46"/>
        <v>7.6385719979263769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2003</v>
      </c>
      <c r="E62" s="49">
        <f t="shared" si="37"/>
        <v>5</v>
      </c>
      <c r="F62" s="3">
        <f t="shared" si="38"/>
        <v>2.4962556165751375E-3</v>
      </c>
      <c r="G62" s="2">
        <v>0.5</v>
      </c>
      <c r="H62" s="3">
        <f t="shared" si="39"/>
        <v>1.2403870007442324E-2</v>
      </c>
      <c r="I62" s="3">
        <f t="shared" si="40"/>
        <v>0.98759612999255764</v>
      </c>
      <c r="J62" s="5">
        <f t="shared" si="47"/>
        <v>97478.827865360363</v>
      </c>
      <c r="K62" s="5">
        <f t="shared" si="41"/>
        <v>1209.1147093197765</v>
      </c>
      <c r="L62" s="5">
        <f t="shared" si="42"/>
        <v>484371.35255350237</v>
      </c>
      <c r="M62" s="5">
        <f t="shared" si="32"/>
        <v>4167115.7352021355</v>
      </c>
      <c r="N62" s="33">
        <f t="shared" si="43"/>
        <v>42.748931500877667</v>
      </c>
      <c r="O62" s="4"/>
      <c r="Q62" s="27" t="s">
        <v>50</v>
      </c>
      <c r="R62" s="29">
        <f t="shared" si="33"/>
        <v>97478.827865360363</v>
      </c>
      <c r="S62" s="29">
        <f t="shared" si="34"/>
        <v>484371.35255350237</v>
      </c>
      <c r="T62" s="35">
        <f t="shared" si="35"/>
        <v>42.748931500877667</v>
      </c>
      <c r="U62" s="42">
        <v>0.94800928093814252</v>
      </c>
      <c r="V62" s="43">
        <f t="shared" si="48"/>
        <v>5.1990719061857482E-2</v>
      </c>
      <c r="W62" s="29">
        <f t="shared" si="44"/>
        <v>459188.53764128132</v>
      </c>
      <c r="X62" s="29">
        <f t="shared" si="36"/>
        <v>3439570.8002316803</v>
      </c>
      <c r="Y62" s="35">
        <f t="shared" si="45"/>
        <v>35.285311442013665</v>
      </c>
      <c r="Z62" s="36">
        <f t="shared" si="46"/>
        <v>7.4636200588640023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2292</v>
      </c>
      <c r="E63" s="49">
        <f t="shared" si="37"/>
        <v>8</v>
      </c>
      <c r="F63" s="3">
        <f t="shared" si="38"/>
        <v>3.4904013961605585E-3</v>
      </c>
      <c r="G63" s="2">
        <v>0.5</v>
      </c>
      <c r="H63" s="3">
        <f t="shared" si="39"/>
        <v>1.7301038062283738E-2</v>
      </c>
      <c r="I63" s="3">
        <f t="shared" si="40"/>
        <v>0.98269896193771622</v>
      </c>
      <c r="J63" s="5">
        <f t="shared" si="47"/>
        <v>96269.713156040583</v>
      </c>
      <c r="K63" s="5">
        <f t="shared" si="41"/>
        <v>1665.5659715577956</v>
      </c>
      <c r="L63" s="5">
        <f t="shared" si="42"/>
        <v>477184.65085130848</v>
      </c>
      <c r="M63" s="5">
        <f t="shared" si="32"/>
        <v>3682744.3826486333</v>
      </c>
      <c r="N63" s="33">
        <f t="shared" si="43"/>
        <v>38.25444433057973</v>
      </c>
      <c r="O63" s="4"/>
      <c r="Q63" s="27" t="s">
        <v>52</v>
      </c>
      <c r="R63" s="29">
        <f t="shared" si="33"/>
        <v>96269.713156040583</v>
      </c>
      <c r="S63" s="29">
        <f t="shared" si="34"/>
        <v>477184.65085130848</v>
      </c>
      <c r="T63" s="35">
        <f t="shared" si="35"/>
        <v>38.25444433057973</v>
      </c>
      <c r="U63" s="42">
        <v>0.94216194080535964</v>
      </c>
      <c r="V63" s="43">
        <f t="shared" si="48"/>
        <v>5.7838059194640357E-2</v>
      </c>
      <c r="W63" s="29">
        <f t="shared" si="44"/>
        <v>449585.21676859673</v>
      </c>
      <c r="X63" s="29">
        <f t="shared" si="36"/>
        <v>2980382.262590399</v>
      </c>
      <c r="Y63" s="35">
        <f t="shared" si="45"/>
        <v>30.958669813003286</v>
      </c>
      <c r="Z63" s="36">
        <f t="shared" si="46"/>
        <v>7.2957745175764437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2209</v>
      </c>
      <c r="E64" s="49">
        <f t="shared" si="37"/>
        <v>11</v>
      </c>
      <c r="F64" s="3">
        <f t="shared" si="38"/>
        <v>4.9796287913082844E-3</v>
      </c>
      <c r="G64" s="2">
        <v>0.5</v>
      </c>
      <c r="H64" s="3">
        <f t="shared" si="39"/>
        <v>2.4591996422982338E-2</v>
      </c>
      <c r="I64" s="3">
        <f t="shared" si="40"/>
        <v>0.97540800357701762</v>
      </c>
      <c r="J64" s="5">
        <f t="shared" si="47"/>
        <v>94604.14718448279</v>
      </c>
      <c r="K64" s="5">
        <f t="shared" si="41"/>
        <v>2326.5048491600955</v>
      </c>
      <c r="L64" s="5">
        <f t="shared" si="42"/>
        <v>467204.47379951365</v>
      </c>
      <c r="M64" s="5">
        <f t="shared" si="32"/>
        <v>3205559.731797325</v>
      </c>
      <c r="N64" s="33">
        <f t="shared" si="43"/>
        <v>33.883923984287115</v>
      </c>
      <c r="O64" s="4"/>
      <c r="Q64" s="27" t="s">
        <v>54</v>
      </c>
      <c r="R64" s="29">
        <f t="shared" si="33"/>
        <v>94604.14718448279</v>
      </c>
      <c r="S64" s="29">
        <f t="shared" si="34"/>
        <v>467204.47379951365</v>
      </c>
      <c r="T64" s="35">
        <f t="shared" si="35"/>
        <v>33.883923984287115</v>
      </c>
      <c r="U64" s="42">
        <v>0.92489605986448908</v>
      </c>
      <c r="V64" s="43">
        <f t="shared" si="48"/>
        <v>7.5103940135510916E-2</v>
      </c>
      <c r="W64" s="29">
        <f t="shared" si="44"/>
        <v>432115.57696823211</v>
      </c>
      <c r="X64" s="29">
        <f t="shared" si="36"/>
        <v>2530797.0458218022</v>
      </c>
      <c r="Y64" s="35">
        <f t="shared" si="45"/>
        <v>26.751438717444618</v>
      </c>
      <c r="Z64" s="36">
        <f t="shared" si="46"/>
        <v>7.1324852668424974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1923</v>
      </c>
      <c r="E65" s="49">
        <f t="shared" si="37"/>
        <v>9</v>
      </c>
      <c r="F65" s="3">
        <f t="shared" si="38"/>
        <v>4.6801872074882997E-3</v>
      </c>
      <c r="G65" s="2">
        <v>0.5</v>
      </c>
      <c r="H65" s="3">
        <f t="shared" si="39"/>
        <v>2.3130300693909023E-2</v>
      </c>
      <c r="I65" s="3">
        <f t="shared" si="40"/>
        <v>0.97686969930609102</v>
      </c>
      <c r="J65" s="5">
        <f t="shared" si="47"/>
        <v>92277.642335322686</v>
      </c>
      <c r="K65" s="5">
        <f t="shared" si="41"/>
        <v>2134.4096145410031</v>
      </c>
      <c r="L65" s="5">
        <f t="shared" si="42"/>
        <v>456052.18764026096</v>
      </c>
      <c r="M65" s="5">
        <f t="shared" si="32"/>
        <v>2738355.2579978113</v>
      </c>
      <c r="N65" s="33">
        <f t="shared" si="43"/>
        <v>29.675175792279692</v>
      </c>
      <c r="O65" s="4"/>
      <c r="Q65" s="27" t="s">
        <v>56</v>
      </c>
      <c r="R65" s="29">
        <f t="shared" si="33"/>
        <v>92277.642335322686</v>
      </c>
      <c r="S65" s="29">
        <f t="shared" si="34"/>
        <v>456052.18764026096</v>
      </c>
      <c r="T65" s="35">
        <f t="shared" si="35"/>
        <v>29.675175792279692</v>
      </c>
      <c r="U65" s="42">
        <v>0.89970667843387275</v>
      </c>
      <c r="V65" s="43">
        <f t="shared" si="48"/>
        <v>0.10029332156612725</v>
      </c>
      <c r="W65" s="29">
        <f t="shared" si="44"/>
        <v>410313.19893432048</v>
      </c>
      <c r="X65" s="29">
        <f t="shared" si="36"/>
        <v>2098681.4688535701</v>
      </c>
      <c r="Y65" s="35">
        <f t="shared" si="45"/>
        <v>22.74311973887766</v>
      </c>
      <c r="Z65" s="36">
        <f t="shared" si="46"/>
        <v>6.9320560534020323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1532</v>
      </c>
      <c r="E66" s="49">
        <f t="shared" si="37"/>
        <v>23</v>
      </c>
      <c r="F66" s="3">
        <f t="shared" si="38"/>
        <v>1.5013054830287207E-2</v>
      </c>
      <c r="G66" s="2">
        <v>0.5</v>
      </c>
      <c r="H66" s="3">
        <f t="shared" si="39"/>
        <v>7.2349795533186531E-2</v>
      </c>
      <c r="I66" s="3">
        <f t="shared" si="40"/>
        <v>0.92765020446681346</v>
      </c>
      <c r="J66" s="5">
        <f t="shared" si="47"/>
        <v>90143.232720781685</v>
      </c>
      <c r="K66" s="5">
        <f t="shared" si="41"/>
        <v>6521.8444560490043</v>
      </c>
      <c r="L66" s="5">
        <f t="shared" si="42"/>
        <v>434411.55246378592</v>
      </c>
      <c r="M66" s="5">
        <f t="shared" si="32"/>
        <v>2282303.0703575504</v>
      </c>
      <c r="N66" s="33">
        <f t="shared" si="43"/>
        <v>25.318629047029802</v>
      </c>
      <c r="O66" s="4"/>
      <c r="Q66" s="27" t="s">
        <v>58</v>
      </c>
      <c r="R66" s="29">
        <f t="shared" si="33"/>
        <v>90143.232720781685</v>
      </c>
      <c r="S66" s="29">
        <f t="shared" si="34"/>
        <v>434411.55246378592</v>
      </c>
      <c r="T66" s="35">
        <f t="shared" si="35"/>
        <v>25.318629047029802</v>
      </c>
      <c r="U66" s="42">
        <v>0.86438699185239576</v>
      </c>
      <c r="V66" s="43">
        <f t="shared" si="48"/>
        <v>0.13561300814760424</v>
      </c>
      <c r="W66" s="29">
        <f t="shared" si="44"/>
        <v>375499.6950601011</v>
      </c>
      <c r="X66" s="29">
        <f t="shared" si="36"/>
        <v>1688368.2699192495</v>
      </c>
      <c r="Y66" s="35">
        <f t="shared" si="45"/>
        <v>18.729839378502916</v>
      </c>
      <c r="Z66" s="36">
        <f t="shared" si="46"/>
        <v>6.5887896685268856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1160</v>
      </c>
      <c r="E67" s="49">
        <f t="shared" si="37"/>
        <v>11</v>
      </c>
      <c r="F67" s="3">
        <f t="shared" si="38"/>
        <v>9.482758620689655E-3</v>
      </c>
      <c r="G67" s="2">
        <v>0.5</v>
      </c>
      <c r="H67" s="3">
        <f t="shared" si="39"/>
        <v>4.6315789473684206E-2</v>
      </c>
      <c r="I67" s="3">
        <f t="shared" si="40"/>
        <v>0.9536842105263158</v>
      </c>
      <c r="J67" s="5">
        <f t="shared" si="47"/>
        <v>83621.388264732683</v>
      </c>
      <c r="K67" s="5">
        <f t="shared" si="41"/>
        <v>3872.9906143665662</v>
      </c>
      <c r="L67" s="5">
        <f t="shared" si="42"/>
        <v>408424.46478774701</v>
      </c>
      <c r="M67" s="5">
        <f t="shared" si="32"/>
        <v>1847891.5178937644</v>
      </c>
      <c r="N67" s="33">
        <f t="shared" si="43"/>
        <v>22.098311882166069</v>
      </c>
      <c r="O67" s="4"/>
      <c r="Q67" s="27" t="s">
        <v>60</v>
      </c>
      <c r="R67" s="29">
        <f t="shared" si="33"/>
        <v>83621.388264732683</v>
      </c>
      <c r="S67" s="29">
        <f t="shared" si="34"/>
        <v>408424.46478774701</v>
      </c>
      <c r="T67" s="35">
        <f t="shared" si="35"/>
        <v>22.098311882166069</v>
      </c>
      <c r="U67" s="42">
        <v>0.82345390469096191</v>
      </c>
      <c r="V67" s="43">
        <f t="shared" si="48"/>
        <v>0.17654609530903809</v>
      </c>
      <c r="W67" s="29">
        <f t="shared" si="44"/>
        <v>336318.72030078655</v>
      </c>
      <c r="X67" s="29">
        <f t="shared" si="36"/>
        <v>1312868.5748591484</v>
      </c>
      <c r="Y67" s="35">
        <f t="shared" si="45"/>
        <v>15.700152820984085</v>
      </c>
      <c r="Z67" s="36">
        <f t="shared" si="46"/>
        <v>6.3981590611819836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906</v>
      </c>
      <c r="E68" s="49">
        <f t="shared" si="37"/>
        <v>14</v>
      </c>
      <c r="F68" s="3">
        <f t="shared" si="38"/>
        <v>1.5452538631346579E-2</v>
      </c>
      <c r="G68" s="2">
        <v>0.5</v>
      </c>
      <c r="H68" s="3">
        <f t="shared" si="39"/>
        <v>7.4388947927736454E-2</v>
      </c>
      <c r="I68" s="3">
        <f t="shared" si="40"/>
        <v>0.92561105207226357</v>
      </c>
      <c r="J68" s="5">
        <f t="shared" si="47"/>
        <v>79748.397650366111</v>
      </c>
      <c r="K68" s="5">
        <f t="shared" si="41"/>
        <v>5932.399400133505</v>
      </c>
      <c r="L68" s="5">
        <f t="shared" si="42"/>
        <v>383910.98975149676</v>
      </c>
      <c r="M68" s="5">
        <f t="shared" si="32"/>
        <v>1439467.0531060174</v>
      </c>
      <c r="N68" s="33">
        <f t="shared" si="43"/>
        <v>18.050106278209455</v>
      </c>
      <c r="O68" s="4"/>
      <c r="Q68" s="27" t="s">
        <v>62</v>
      </c>
      <c r="R68" s="29">
        <f t="shared" si="33"/>
        <v>79748.397650366111</v>
      </c>
      <c r="S68" s="29">
        <f t="shared" si="34"/>
        <v>383910.98975149676</v>
      </c>
      <c r="T68" s="35">
        <f t="shared" si="35"/>
        <v>18.050106278209455</v>
      </c>
      <c r="U68" s="42">
        <v>0.7557222850963411</v>
      </c>
      <c r="V68" s="43">
        <f t="shared" si="48"/>
        <v>0.2442777149036589</v>
      </c>
      <c r="W68" s="29">
        <f t="shared" si="44"/>
        <v>290130.09044859913</v>
      </c>
      <c r="X68" s="29">
        <f t="shared" si="36"/>
        <v>976549.85455836169</v>
      </c>
      <c r="Y68" s="35">
        <f t="shared" si="45"/>
        <v>12.245385278332028</v>
      </c>
      <c r="Z68" s="36">
        <f t="shared" si="46"/>
        <v>5.8047209998774267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643</v>
      </c>
      <c r="E69" s="49">
        <f t="shared" si="37"/>
        <v>24</v>
      </c>
      <c r="F69" s="3">
        <f t="shared" si="38"/>
        <v>3.7325038880248837E-2</v>
      </c>
      <c r="G69" s="2">
        <v>0.5</v>
      </c>
      <c r="H69" s="3">
        <f t="shared" si="39"/>
        <v>0.17069701280227598</v>
      </c>
      <c r="I69" s="3">
        <f t="shared" si="40"/>
        <v>0.829302987197724</v>
      </c>
      <c r="J69" s="5">
        <f t="shared" si="47"/>
        <v>73815.998250232602</v>
      </c>
      <c r="K69" s="5">
        <f t="shared" si="41"/>
        <v>12600.170398332735</v>
      </c>
      <c r="L69" s="5">
        <f t="shared" si="42"/>
        <v>337579.56525533117</v>
      </c>
      <c r="M69" s="5">
        <f t="shared" si="32"/>
        <v>1055556.0633545206</v>
      </c>
      <c r="N69" s="33">
        <f t="shared" si="43"/>
        <v>14.299827793105736</v>
      </c>
      <c r="O69" s="4"/>
      <c r="Q69" s="27" t="s">
        <v>64</v>
      </c>
      <c r="R69" s="29">
        <f t="shared" si="33"/>
        <v>73815.998250232602</v>
      </c>
      <c r="S69" s="29">
        <f t="shared" si="34"/>
        <v>337579.56525533117</v>
      </c>
      <c r="T69" s="35">
        <f t="shared" si="35"/>
        <v>14.299827793105736</v>
      </c>
      <c r="U69" s="42">
        <v>0.69850988448397933</v>
      </c>
      <c r="V69" s="43">
        <f t="shared" si="48"/>
        <v>0.30149011551602067</v>
      </c>
      <c r="W69" s="29">
        <f t="shared" si="44"/>
        <v>235802.66313065332</v>
      </c>
      <c r="X69" s="29">
        <f t="shared" si="36"/>
        <v>686419.76410976262</v>
      </c>
      <c r="Y69" s="35">
        <f t="shared" si="45"/>
        <v>9.2990649775247007</v>
      </c>
      <c r="Z69" s="36">
        <f t="shared" si="46"/>
        <v>5.0007628155810355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324</v>
      </c>
      <c r="E70" s="49">
        <f t="shared" si="37"/>
        <v>18</v>
      </c>
      <c r="F70" s="3">
        <f t="shared" si="38"/>
        <v>5.5555555555555552E-2</v>
      </c>
      <c r="G70" s="2">
        <v>0.5</v>
      </c>
      <c r="H70" s="3">
        <f t="shared" si="39"/>
        <v>0.24390243902439027</v>
      </c>
      <c r="I70" s="3">
        <f t="shared" si="40"/>
        <v>0.75609756097560976</v>
      </c>
      <c r="J70" s="5">
        <f t="shared" si="47"/>
        <v>61215.827851899863</v>
      </c>
      <c r="K70" s="5">
        <f t="shared" si="41"/>
        <v>14930.689719975579</v>
      </c>
      <c r="L70" s="5">
        <f t="shared" si="42"/>
        <v>268752.41495956038</v>
      </c>
      <c r="M70" s="5">
        <f t="shared" si="32"/>
        <v>717976.49809918948</v>
      </c>
      <c r="N70" s="33">
        <f t="shared" si="43"/>
        <v>11.728608813985135</v>
      </c>
      <c r="O70" s="4"/>
      <c r="Q70" s="27" t="s">
        <v>66</v>
      </c>
      <c r="R70" s="29">
        <f t="shared" si="33"/>
        <v>61215.827851899863</v>
      </c>
      <c r="S70" s="29">
        <f t="shared" si="34"/>
        <v>268752.41495956038</v>
      </c>
      <c r="T70" s="35">
        <f t="shared" si="35"/>
        <v>11.728608813985135</v>
      </c>
      <c r="U70" s="42">
        <v>0.67065690345363116</v>
      </c>
      <c r="V70" s="43">
        <f t="shared" si="48"/>
        <v>0.32934309654636884</v>
      </c>
      <c r="W70" s="29">
        <f t="shared" si="44"/>
        <v>180240.66241246409</v>
      </c>
      <c r="X70" s="29">
        <f t="shared" si="36"/>
        <v>450617.10097910924</v>
      </c>
      <c r="Y70" s="35">
        <f t="shared" si="45"/>
        <v>7.3611207557184759</v>
      </c>
      <c r="Z70" s="36">
        <f t="shared" si="46"/>
        <v>4.3674880582666589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198</v>
      </c>
      <c r="E71" s="49">
        <f t="shared" si="49"/>
        <v>14</v>
      </c>
      <c r="F71" s="3">
        <f t="shared" si="38"/>
        <v>7.0707070707070704E-2</v>
      </c>
      <c r="G71" s="2">
        <v>0.5</v>
      </c>
      <c r="H71" s="3">
        <f t="shared" si="39"/>
        <v>0.30042918454935624</v>
      </c>
      <c r="I71" s="3">
        <f t="shared" si="40"/>
        <v>0.6995708154506437</v>
      </c>
      <c r="J71" s="5">
        <f t="shared" si="47"/>
        <v>46285.138131924286</v>
      </c>
      <c r="K71" s="5">
        <f t="shared" si="41"/>
        <v>13905.406305728327</v>
      </c>
      <c r="L71" s="5">
        <f t="shared" si="42"/>
        <v>196662.17489530059</v>
      </c>
      <c r="M71" s="5">
        <f>L71+M72</f>
        <v>449224.0831396291</v>
      </c>
      <c r="N71" s="33">
        <f t="shared" si="43"/>
        <v>9.7055793991416301</v>
      </c>
      <c r="O71" s="4"/>
      <c r="Q71" s="27" t="s">
        <v>68</v>
      </c>
      <c r="R71" s="29">
        <f t="shared" si="33"/>
        <v>46285.138131924286</v>
      </c>
      <c r="S71" s="29">
        <f t="shared" si="34"/>
        <v>196662.17489530059</v>
      </c>
      <c r="T71" s="35">
        <f t="shared" si="35"/>
        <v>9.7055793991416301</v>
      </c>
      <c r="U71" s="42">
        <v>0.63527807449444496</v>
      </c>
      <c r="V71" s="43">
        <f t="shared" si="48"/>
        <v>0.36472192550555504</v>
      </c>
      <c r="W71" s="29">
        <f t="shared" si="44"/>
        <v>124935.16779337633</v>
      </c>
      <c r="X71" s="29">
        <f>X72+W71</f>
        <v>270376.43856664514</v>
      </c>
      <c r="Y71" s="35">
        <f t="shared" si="45"/>
        <v>5.8415389794452874</v>
      </c>
      <c r="Z71" s="36">
        <f t="shared" si="46"/>
        <v>3.8640404196963427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156</v>
      </c>
      <c r="E72" s="50">
        <f t="shared" si="49"/>
        <v>20</v>
      </c>
      <c r="F72" s="17">
        <f t="shared" si="38"/>
        <v>0.12820512820512819</v>
      </c>
      <c r="G72" s="12"/>
      <c r="H72" s="17">
        <v>1</v>
      </c>
      <c r="I72" s="17">
        <f t="shared" si="40"/>
        <v>0</v>
      </c>
      <c r="J72" s="21">
        <f t="shared" si="47"/>
        <v>32379.731826195955</v>
      </c>
      <c r="K72" s="21">
        <f t="shared" si="41"/>
        <v>32379.731826195955</v>
      </c>
      <c r="L72" s="21">
        <f>K72/F72</f>
        <v>252561.90824432849</v>
      </c>
      <c r="M72" s="21">
        <f>L72</f>
        <v>252561.90824432849</v>
      </c>
      <c r="N72" s="34">
        <f t="shared" si="43"/>
        <v>7.8000000000000007</v>
      </c>
      <c r="O72" s="4"/>
      <c r="Q72" s="30" t="s">
        <v>69</v>
      </c>
      <c r="R72" s="31">
        <f t="shared" si="33"/>
        <v>32379.731826195955</v>
      </c>
      <c r="S72" s="31">
        <f t="shared" si="34"/>
        <v>252561.90824432849</v>
      </c>
      <c r="T72" s="38">
        <f t="shared" si="35"/>
        <v>7.8000000000000007</v>
      </c>
      <c r="U72" s="44">
        <v>0.57586384179742911</v>
      </c>
      <c r="V72" s="45">
        <f t="shared" si="48"/>
        <v>0.42413615820257089</v>
      </c>
      <c r="W72" s="31">
        <f t="shared" si="44"/>
        <v>145441.2707732688</v>
      </c>
      <c r="X72" s="31">
        <f>W72</f>
        <v>145441.2707732688</v>
      </c>
      <c r="Y72" s="38">
        <f t="shared" si="45"/>
        <v>4.4917379660199481</v>
      </c>
      <c r="Z72" s="37">
        <f t="shared" si="46"/>
        <v>3.3082620339800526</v>
      </c>
    </row>
    <row r="73" spans="1:26" s="2" customFormat="1" ht="13.2" x14ac:dyDescent="0.25">
      <c r="B73" s="2" t="s">
        <v>70</v>
      </c>
      <c r="D73" s="25">
        <f>SUM(D54:D72)</f>
        <v>24964</v>
      </c>
      <c r="E73" s="25">
        <f>SUM(E54:E72)</f>
        <v>166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73.643467535743326</v>
      </c>
      <c r="F78" s="55">
        <f>$Y$4</f>
        <v>66.83166228059244</v>
      </c>
      <c r="G78" s="55">
        <f>E78-F78</f>
        <v>6.8118052551508868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79.32538412488762</v>
      </c>
      <c r="F79" s="55">
        <f>$Y$29</f>
        <v>70.086048664469502</v>
      </c>
      <c r="G79" s="55">
        <f t="shared" ref="G79:G80" si="50">E79-F79</f>
        <v>9.2393354604181184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76.338106703834782</v>
      </c>
      <c r="F80" s="55">
        <f>$Y$54</f>
        <v>67.69677389911152</v>
      </c>
      <c r="G80" s="55">
        <f t="shared" si="50"/>
        <v>8.6413328047232625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0BD52-6858-A14B-B143-4ED1FCC27442}">
  <dimension ref="A1:Z80"/>
  <sheetViews>
    <sheetView topLeftCell="A27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103</v>
      </c>
      <c r="E4" s="51">
        <v>3</v>
      </c>
      <c r="F4" s="3">
        <f>E4/D4</f>
        <v>2.9126213592233011E-2</v>
      </c>
      <c r="G4" s="2">
        <v>0.3</v>
      </c>
      <c r="H4" s="18">
        <f>C4*F4/(1+(1-G4)*C4*F4)</f>
        <v>2.8544243577545196E-2</v>
      </c>
      <c r="I4" s="18">
        <f>1-H4</f>
        <v>0.97145575642245485</v>
      </c>
      <c r="J4" s="41">
        <v>100000</v>
      </c>
      <c r="K4" s="20">
        <f>J4*H4</f>
        <v>2854.4243577545194</v>
      </c>
      <c r="L4" s="20">
        <f>C4*(J5+G4*K4)</f>
        <v>98001.902949571842</v>
      </c>
      <c r="M4" s="5">
        <f t="shared" ref="M4:M20" si="0">L4+M5</f>
        <v>6880459.5406159749</v>
      </c>
      <c r="N4" s="32">
        <f>M4/J4</f>
        <v>68.804595406159748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98001.902949571842</v>
      </c>
      <c r="T4" s="35">
        <f t="shared" ref="T4:T22" si="3">N4</f>
        <v>68.804595406159748</v>
      </c>
      <c r="U4" s="42">
        <v>0.96680194174873568</v>
      </c>
      <c r="V4" s="43">
        <f>1-U4</f>
        <v>3.3198058251264317E-2</v>
      </c>
      <c r="W4" s="29">
        <f>S4*U4</f>
        <v>94748.430066717207</v>
      </c>
      <c r="X4" s="29">
        <f t="shared" ref="X4:X20" si="4">X5+W4</f>
        <v>6277036.3050268041</v>
      </c>
      <c r="Y4" s="40">
        <f>X4/R4</f>
        <v>62.770363050268038</v>
      </c>
      <c r="Z4" s="36">
        <f>T4-Y4</f>
        <v>6.0342323558917101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526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97145.575642245487</v>
      </c>
      <c r="K5" s="5">
        <f t="shared" ref="K5:K22" si="8">J5*H5</f>
        <v>0</v>
      </c>
      <c r="L5" s="5">
        <f t="shared" ref="L5:L21" si="9">C5*(J6+G5*K5)</f>
        <v>388582.30256898195</v>
      </c>
      <c r="M5" s="5">
        <f t="shared" si="0"/>
        <v>6782457.6376664033</v>
      </c>
      <c r="N5" s="33">
        <f t="shared" ref="N5:N22" si="10">M5/J5</f>
        <v>69.817463047868657</v>
      </c>
      <c r="O5" s="4"/>
      <c r="Q5" s="27" t="s">
        <v>36</v>
      </c>
      <c r="R5" s="29">
        <f t="shared" si="1"/>
        <v>97145.575642245487</v>
      </c>
      <c r="S5" s="29">
        <f t="shared" si="2"/>
        <v>388582.30256898195</v>
      </c>
      <c r="T5" s="35">
        <f t="shared" si="3"/>
        <v>69.817463047868657</v>
      </c>
      <c r="U5" s="42">
        <v>0.96680194174873568</v>
      </c>
      <c r="V5" s="43">
        <f>1-U5</f>
        <v>3.3198058251264317E-2</v>
      </c>
      <c r="W5" s="29">
        <f t="shared" ref="W5:W22" si="11">S5*U5</f>
        <v>375682.12465288647</v>
      </c>
      <c r="X5" s="29">
        <f t="shared" si="4"/>
        <v>6182287.8749600872</v>
      </c>
      <c r="Y5" s="35">
        <f t="shared" ref="Y5:Y22" si="12">X5/R5</f>
        <v>63.639417792194429</v>
      </c>
      <c r="Z5" s="36">
        <f t="shared" ref="Z5:Z22" si="13">T5-Y5</f>
        <v>6.1780452556742276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702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97145.575642245487</v>
      </c>
      <c r="K6" s="5">
        <f t="shared" si="8"/>
        <v>0</v>
      </c>
      <c r="L6" s="5">
        <f t="shared" si="9"/>
        <v>485727.87821122742</v>
      </c>
      <c r="M6" s="5">
        <f t="shared" si="0"/>
        <v>6393875.335097421</v>
      </c>
      <c r="N6" s="33">
        <f t="shared" si="10"/>
        <v>65.817463047868642</v>
      </c>
      <c r="O6" s="4"/>
      <c r="Q6" s="27" t="s">
        <v>38</v>
      </c>
      <c r="R6" s="29">
        <f t="shared" si="1"/>
        <v>97145.575642245487</v>
      </c>
      <c r="S6" s="29">
        <f t="shared" si="2"/>
        <v>485727.87821122742</v>
      </c>
      <c r="T6" s="35">
        <f t="shared" si="3"/>
        <v>65.817463047868642</v>
      </c>
      <c r="U6" s="42">
        <v>0.96680194174873568</v>
      </c>
      <c r="V6" s="43">
        <f>1-U6</f>
        <v>3.3198058251264317E-2</v>
      </c>
      <c r="W6" s="29">
        <f t="shared" si="11"/>
        <v>469602.65581610805</v>
      </c>
      <c r="X6" s="29">
        <f t="shared" si="4"/>
        <v>5806605.7503072005</v>
      </c>
      <c r="Y6" s="35">
        <f t="shared" si="12"/>
        <v>59.772210025199485</v>
      </c>
      <c r="Z6" s="36">
        <f t="shared" si="13"/>
        <v>6.0452530226691579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751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97145.575642245487</v>
      </c>
      <c r="K7" s="5">
        <f t="shared" si="8"/>
        <v>0</v>
      </c>
      <c r="L7" s="5">
        <f t="shared" si="9"/>
        <v>485727.87821122742</v>
      </c>
      <c r="M7" s="5">
        <f t="shared" si="0"/>
        <v>5908147.4568861937</v>
      </c>
      <c r="N7" s="33">
        <f t="shared" si="10"/>
        <v>60.81746304786865</v>
      </c>
      <c r="O7" s="4"/>
      <c r="Q7" s="27" t="s">
        <v>40</v>
      </c>
      <c r="R7" s="29">
        <f t="shared" si="1"/>
        <v>97145.575642245487</v>
      </c>
      <c r="S7" s="29">
        <f t="shared" si="2"/>
        <v>485727.87821122742</v>
      </c>
      <c r="T7" s="35">
        <f t="shared" si="3"/>
        <v>60.81746304786865</v>
      </c>
      <c r="U7" s="42">
        <v>0.96680194174873568</v>
      </c>
      <c r="V7" s="43">
        <f>1-U7</f>
        <v>3.3198058251264317E-2</v>
      </c>
      <c r="W7" s="29">
        <f t="shared" si="11"/>
        <v>469602.65581610805</v>
      </c>
      <c r="X7" s="29">
        <f t="shared" si="4"/>
        <v>5337003.0944910925</v>
      </c>
      <c r="Y7" s="35">
        <f t="shared" si="12"/>
        <v>54.938200316455806</v>
      </c>
      <c r="Z7" s="36">
        <f t="shared" si="13"/>
        <v>5.8792627314128438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848</v>
      </c>
      <c r="E8" s="51">
        <v>3</v>
      </c>
      <c r="F8" s="3">
        <f t="shared" si="5"/>
        <v>3.5377358490566039E-3</v>
      </c>
      <c r="G8" s="2">
        <v>0.5</v>
      </c>
      <c r="H8" s="3">
        <f t="shared" si="6"/>
        <v>1.7533606078316773E-2</v>
      </c>
      <c r="I8" s="3">
        <f t="shared" si="7"/>
        <v>0.98246639392168322</v>
      </c>
      <c r="J8" s="5">
        <f t="shared" si="14"/>
        <v>97145.575642245487</v>
      </c>
      <c r="K8" s="5">
        <f t="shared" si="8"/>
        <v>1703.3122555624573</v>
      </c>
      <c r="L8" s="5">
        <f t="shared" si="9"/>
        <v>481469.59757232131</v>
      </c>
      <c r="M8" s="5">
        <f t="shared" si="0"/>
        <v>5422419.5786749665</v>
      </c>
      <c r="N8" s="33">
        <f t="shared" si="10"/>
        <v>55.81746304786865</v>
      </c>
      <c r="O8" s="4"/>
      <c r="Q8" s="27" t="s">
        <v>42</v>
      </c>
      <c r="R8" s="29">
        <f t="shared" si="1"/>
        <v>97145.575642245487</v>
      </c>
      <c r="S8" s="29">
        <f t="shared" si="2"/>
        <v>481469.59757232131</v>
      </c>
      <c r="T8" s="35">
        <f t="shared" si="3"/>
        <v>55.81746304786865</v>
      </c>
      <c r="U8" s="42">
        <v>0.96680194174873568</v>
      </c>
      <c r="V8" s="43">
        <f>1-U8</f>
        <v>3.3198058251264317E-2</v>
      </c>
      <c r="W8" s="29">
        <f t="shared" si="11"/>
        <v>465485.7418259026</v>
      </c>
      <c r="X8" s="29">
        <f t="shared" si="4"/>
        <v>4867400.4386749845</v>
      </c>
      <c r="Y8" s="35">
        <f t="shared" si="12"/>
        <v>50.104190607712127</v>
      </c>
      <c r="Z8" s="36">
        <f t="shared" si="13"/>
        <v>5.7132724401565227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878</v>
      </c>
      <c r="E9" s="51">
        <v>2</v>
      </c>
      <c r="F9" s="3">
        <f t="shared" si="5"/>
        <v>2.2779043280182231E-3</v>
      </c>
      <c r="G9" s="2">
        <v>0.5</v>
      </c>
      <c r="H9" s="3">
        <f t="shared" si="6"/>
        <v>1.1325028312570781E-2</v>
      </c>
      <c r="I9" s="3">
        <f t="shared" si="7"/>
        <v>0.98867497168742924</v>
      </c>
      <c r="J9" s="5">
        <f t="shared" si="14"/>
        <v>95442.263386683029</v>
      </c>
      <c r="K9" s="5">
        <f t="shared" si="8"/>
        <v>1080.8863350700228</v>
      </c>
      <c r="L9" s="5">
        <f t="shared" si="9"/>
        <v>474509.10109574004</v>
      </c>
      <c r="M9" s="5">
        <f t="shared" si="0"/>
        <v>4940949.9811026454</v>
      </c>
      <c r="N9" s="33">
        <f t="shared" si="10"/>
        <v>51.768994214695581</v>
      </c>
      <c r="O9" s="4"/>
      <c r="Q9" s="27" t="s">
        <v>44</v>
      </c>
      <c r="R9" s="29">
        <f t="shared" si="1"/>
        <v>95442.263386683029</v>
      </c>
      <c r="S9" s="29">
        <f t="shared" si="2"/>
        <v>474509.10109574004</v>
      </c>
      <c r="T9" s="35">
        <f t="shared" si="3"/>
        <v>51.768994214695581</v>
      </c>
      <c r="U9" s="42">
        <v>0.9555940589531835</v>
      </c>
      <c r="V9" s="43">
        <f t="shared" ref="V9:V22" si="15">1-U9</f>
        <v>4.4405941046816499E-2</v>
      </c>
      <c r="W9" s="29">
        <f t="shared" si="11"/>
        <v>453438.07792630472</v>
      </c>
      <c r="X9" s="29">
        <f t="shared" si="4"/>
        <v>4401914.6968490817</v>
      </c>
      <c r="Y9" s="35">
        <f t="shared" si="12"/>
        <v>46.121231209854948</v>
      </c>
      <c r="Z9" s="36">
        <f t="shared" si="13"/>
        <v>5.647763004840634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981</v>
      </c>
      <c r="E10" s="51">
        <v>3</v>
      </c>
      <c r="F10" s="3">
        <f t="shared" si="5"/>
        <v>3.0581039755351682E-3</v>
      </c>
      <c r="G10" s="2">
        <v>0.5</v>
      </c>
      <c r="H10" s="3">
        <f t="shared" si="6"/>
        <v>1.5174506828528073E-2</v>
      </c>
      <c r="I10" s="3">
        <f t="shared" si="7"/>
        <v>0.98482549317147194</v>
      </c>
      <c r="J10" s="5">
        <f t="shared" si="14"/>
        <v>94361.377051613003</v>
      </c>
      <c r="K10" s="5">
        <f t="shared" si="8"/>
        <v>1431.8873604190137</v>
      </c>
      <c r="L10" s="5">
        <f t="shared" si="9"/>
        <v>468227.16685701744</v>
      </c>
      <c r="M10" s="5">
        <f t="shared" si="0"/>
        <v>4466440.8800069056</v>
      </c>
      <c r="N10" s="33">
        <f t="shared" si="10"/>
        <v>47.33335840959473</v>
      </c>
      <c r="O10" s="4"/>
      <c r="Q10" s="27" t="s">
        <v>46</v>
      </c>
      <c r="R10" s="29">
        <f t="shared" si="1"/>
        <v>94361.377051613003</v>
      </c>
      <c r="S10" s="29">
        <f t="shared" si="2"/>
        <v>468227.16685701744</v>
      </c>
      <c r="T10" s="35">
        <f t="shared" si="3"/>
        <v>47.33335840959473</v>
      </c>
      <c r="U10" s="42">
        <v>0.96363095511775332</v>
      </c>
      <c r="V10" s="43">
        <f t="shared" si="15"/>
        <v>3.6369044882246682E-2</v>
      </c>
      <c r="W10" s="29">
        <f t="shared" si="11"/>
        <v>451198.19201050734</v>
      </c>
      <c r="X10" s="29">
        <f t="shared" si="4"/>
        <v>3948476.6189227765</v>
      </c>
      <c r="Y10" s="35">
        <f t="shared" si="12"/>
        <v>41.844203023479317</v>
      </c>
      <c r="Z10" s="36">
        <f t="shared" si="13"/>
        <v>5.4891553861154136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969</v>
      </c>
      <c r="E11" s="51">
        <v>0</v>
      </c>
      <c r="F11" s="3">
        <f t="shared" si="5"/>
        <v>0</v>
      </c>
      <c r="G11" s="2">
        <v>0.5</v>
      </c>
      <c r="H11" s="3">
        <f t="shared" si="6"/>
        <v>0</v>
      </c>
      <c r="I11" s="3">
        <f t="shared" si="7"/>
        <v>1</v>
      </c>
      <c r="J11" s="5">
        <f t="shared" si="14"/>
        <v>92929.489691193987</v>
      </c>
      <c r="K11" s="5">
        <f t="shared" si="8"/>
        <v>0</v>
      </c>
      <c r="L11" s="5">
        <f t="shared" si="9"/>
        <v>464647.44845596992</v>
      </c>
      <c r="M11" s="5">
        <f t="shared" si="0"/>
        <v>3998213.7131498884</v>
      </c>
      <c r="N11" s="33">
        <f t="shared" si="10"/>
        <v>43.024165164750279</v>
      </c>
      <c r="O11" s="4"/>
      <c r="Q11" s="27" t="s">
        <v>48</v>
      </c>
      <c r="R11" s="29">
        <f t="shared" si="1"/>
        <v>92929.489691193987</v>
      </c>
      <c r="S11" s="29">
        <f t="shared" si="2"/>
        <v>464647.44845596992</v>
      </c>
      <c r="T11" s="35">
        <f t="shared" si="3"/>
        <v>43.024165164750279</v>
      </c>
      <c r="U11" s="42">
        <v>0.96005435016735896</v>
      </c>
      <c r="V11" s="43">
        <f t="shared" si="15"/>
        <v>3.9945649832641039E-2</v>
      </c>
      <c r="W11" s="29">
        <f t="shared" si="11"/>
        <v>446086.80418431765</v>
      </c>
      <c r="X11" s="29">
        <f t="shared" si="4"/>
        <v>3497278.4269122691</v>
      </c>
      <c r="Y11" s="35">
        <f t="shared" si="12"/>
        <v>37.633677302369513</v>
      </c>
      <c r="Z11" s="36">
        <f t="shared" si="13"/>
        <v>5.3904878623807662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930</v>
      </c>
      <c r="E12" s="51">
        <v>2</v>
      </c>
      <c r="F12" s="3">
        <f t="shared" si="5"/>
        <v>2.1505376344086021E-3</v>
      </c>
      <c r="G12" s="2">
        <v>0.5</v>
      </c>
      <c r="H12" s="3">
        <f t="shared" si="6"/>
        <v>1.0695187165775402E-2</v>
      </c>
      <c r="I12" s="3">
        <f t="shared" si="7"/>
        <v>0.98930481283422456</v>
      </c>
      <c r="J12" s="5">
        <f t="shared" si="14"/>
        <v>92929.489691193987</v>
      </c>
      <c r="K12" s="5">
        <f t="shared" si="8"/>
        <v>993.89828546731542</v>
      </c>
      <c r="L12" s="5">
        <f t="shared" si="9"/>
        <v>462162.70274230163</v>
      </c>
      <c r="M12" s="5">
        <f t="shared" si="0"/>
        <v>3533566.2646939186</v>
      </c>
      <c r="N12" s="33">
        <f t="shared" si="10"/>
        <v>38.024165164750279</v>
      </c>
      <c r="O12" s="4"/>
      <c r="Q12" s="27" t="s">
        <v>50</v>
      </c>
      <c r="R12" s="29">
        <f t="shared" si="1"/>
        <v>92929.489691193987</v>
      </c>
      <c r="S12" s="29">
        <f t="shared" si="2"/>
        <v>462162.70274230163</v>
      </c>
      <c r="T12" s="35">
        <f t="shared" si="3"/>
        <v>38.024165164750279</v>
      </c>
      <c r="U12" s="42">
        <v>0.94127750867207383</v>
      </c>
      <c r="V12" s="43">
        <f t="shared" si="15"/>
        <v>5.8722491327926174E-2</v>
      </c>
      <c r="W12" s="29">
        <f t="shared" si="11"/>
        <v>435023.35743842588</v>
      </c>
      <c r="X12" s="29">
        <f t="shared" si="4"/>
        <v>3051191.6227279515</v>
      </c>
      <c r="Y12" s="35">
        <f t="shared" si="12"/>
        <v>32.833405551532721</v>
      </c>
      <c r="Z12" s="36">
        <f t="shared" si="13"/>
        <v>5.1907596132175584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1156</v>
      </c>
      <c r="E13" s="51">
        <v>8</v>
      </c>
      <c r="F13" s="3">
        <f t="shared" si="5"/>
        <v>6.920415224913495E-3</v>
      </c>
      <c r="G13" s="2">
        <v>0.5</v>
      </c>
      <c r="H13" s="3">
        <f t="shared" si="6"/>
        <v>3.4013605442176874E-2</v>
      </c>
      <c r="I13" s="3">
        <f t="shared" si="7"/>
        <v>0.96598639455782309</v>
      </c>
      <c r="J13" s="5">
        <f t="shared" si="14"/>
        <v>91935.591405726664</v>
      </c>
      <c r="K13" s="5">
        <f t="shared" si="8"/>
        <v>3127.0609321675738</v>
      </c>
      <c r="L13" s="5">
        <f t="shared" si="9"/>
        <v>451860.3046982144</v>
      </c>
      <c r="M13" s="5">
        <f t="shared" si="0"/>
        <v>3071403.5619516172</v>
      </c>
      <c r="N13" s="33">
        <f t="shared" si="10"/>
        <v>33.408210193558396</v>
      </c>
      <c r="O13" s="4"/>
      <c r="Q13" s="27" t="s">
        <v>52</v>
      </c>
      <c r="R13" s="29">
        <f t="shared" si="1"/>
        <v>91935.591405726664</v>
      </c>
      <c r="S13" s="29">
        <f t="shared" si="2"/>
        <v>451860.3046982144</v>
      </c>
      <c r="T13" s="35">
        <f t="shared" si="3"/>
        <v>33.408210193558396</v>
      </c>
      <c r="U13" s="42">
        <v>0.95386474178345915</v>
      </c>
      <c r="V13" s="43">
        <f t="shared" si="15"/>
        <v>4.6135258216540853E-2</v>
      </c>
      <c r="W13" s="29">
        <f t="shared" si="11"/>
        <v>431013.61286315747</v>
      </c>
      <c r="X13" s="29">
        <f t="shared" si="4"/>
        <v>2616168.2652895255</v>
      </c>
      <c r="Y13" s="35">
        <f t="shared" si="12"/>
        <v>28.456533811197787</v>
      </c>
      <c r="Z13" s="36">
        <f t="shared" si="13"/>
        <v>4.9516763823606098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1087</v>
      </c>
      <c r="E14" s="51">
        <v>5</v>
      </c>
      <c r="F14" s="3">
        <f t="shared" si="5"/>
        <v>4.5998160073597054E-3</v>
      </c>
      <c r="G14" s="2">
        <v>0.5</v>
      </c>
      <c r="H14" s="3">
        <f t="shared" si="6"/>
        <v>2.2737608003638016E-2</v>
      </c>
      <c r="I14" s="3">
        <f t="shared" si="7"/>
        <v>0.977262391996362</v>
      </c>
      <c r="J14" s="5">
        <f t="shared" si="14"/>
        <v>88808.530473559091</v>
      </c>
      <c r="K14" s="5">
        <f t="shared" si="8"/>
        <v>2019.2935532869278</v>
      </c>
      <c r="L14" s="5">
        <f t="shared" si="9"/>
        <v>438994.41848457814</v>
      </c>
      <c r="M14" s="5">
        <f t="shared" si="0"/>
        <v>2619543.2572534028</v>
      </c>
      <c r="N14" s="33">
        <f t="shared" si="10"/>
        <v>29.496527453894959</v>
      </c>
      <c r="O14" s="4"/>
      <c r="Q14" s="27" t="s">
        <v>54</v>
      </c>
      <c r="R14" s="29">
        <f t="shared" si="1"/>
        <v>88808.530473559091</v>
      </c>
      <c r="S14" s="29">
        <f t="shared" si="2"/>
        <v>438994.41848457814</v>
      </c>
      <c r="T14" s="35">
        <f t="shared" si="3"/>
        <v>29.496527453894959</v>
      </c>
      <c r="U14" s="42">
        <v>0.94210046609890041</v>
      </c>
      <c r="V14" s="43">
        <f t="shared" si="15"/>
        <v>5.7899533901099587E-2</v>
      </c>
      <c r="W14" s="29">
        <f t="shared" si="11"/>
        <v>413576.84626913682</v>
      </c>
      <c r="X14" s="29">
        <f t="shared" si="4"/>
        <v>2185154.6524263681</v>
      </c>
      <c r="Y14" s="35">
        <f t="shared" si="12"/>
        <v>24.605233762729053</v>
      </c>
      <c r="Z14" s="36">
        <f t="shared" si="13"/>
        <v>4.891293691165906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1027</v>
      </c>
      <c r="E15" s="51">
        <v>12</v>
      </c>
      <c r="F15" s="3">
        <f t="shared" si="5"/>
        <v>1.1684518013631937E-2</v>
      </c>
      <c r="G15" s="2">
        <v>0.5</v>
      </c>
      <c r="H15" s="3">
        <f t="shared" si="6"/>
        <v>5.6764427625354767E-2</v>
      </c>
      <c r="I15" s="3">
        <f t="shared" si="7"/>
        <v>0.94323557237464528</v>
      </c>
      <c r="J15" s="5">
        <f t="shared" si="14"/>
        <v>86789.23692027216</v>
      </c>
      <c r="K15" s="5">
        <f t="shared" si="8"/>
        <v>4926.5413578205571</v>
      </c>
      <c r="L15" s="5">
        <f t="shared" si="9"/>
        <v>421629.8312068095</v>
      </c>
      <c r="M15" s="5">
        <f t="shared" si="0"/>
        <v>2180548.8387688249</v>
      </c>
      <c r="N15" s="33">
        <f t="shared" si="10"/>
        <v>25.124645821831095</v>
      </c>
      <c r="O15" s="4"/>
      <c r="Q15" s="27" t="s">
        <v>56</v>
      </c>
      <c r="R15" s="29">
        <f t="shared" si="1"/>
        <v>86789.23692027216</v>
      </c>
      <c r="S15" s="29">
        <f t="shared" si="2"/>
        <v>421629.8312068095</v>
      </c>
      <c r="T15" s="35">
        <f t="shared" si="3"/>
        <v>25.124645821831095</v>
      </c>
      <c r="U15" s="42">
        <v>0.91645683631107144</v>
      </c>
      <c r="V15" s="43">
        <f t="shared" si="15"/>
        <v>8.3543163688928557E-2</v>
      </c>
      <c r="W15" s="29">
        <f t="shared" si="11"/>
        <v>386405.54120216367</v>
      </c>
      <c r="X15" s="29">
        <f t="shared" si="4"/>
        <v>1771577.8061572313</v>
      </c>
      <c r="Y15" s="35">
        <f t="shared" si="12"/>
        <v>20.412413670426311</v>
      </c>
      <c r="Z15" s="36">
        <f t="shared" si="13"/>
        <v>4.712232151404784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783</v>
      </c>
      <c r="E16" s="51">
        <v>14</v>
      </c>
      <c r="F16" s="3">
        <f t="shared" si="5"/>
        <v>1.7879948914431672E-2</v>
      </c>
      <c r="G16" s="2">
        <v>0.5</v>
      </c>
      <c r="H16" s="3">
        <f t="shared" si="6"/>
        <v>8.557457212713937E-2</v>
      </c>
      <c r="I16" s="3">
        <f t="shared" si="7"/>
        <v>0.91442542787286063</v>
      </c>
      <c r="J16" s="5">
        <f t="shared" si="14"/>
        <v>81862.695562451612</v>
      </c>
      <c r="K16" s="5">
        <f t="shared" si="8"/>
        <v>7005.3651459310677</v>
      </c>
      <c r="L16" s="5">
        <f t="shared" si="9"/>
        <v>391800.06494743045</v>
      </c>
      <c r="M16" s="5">
        <f t="shared" si="0"/>
        <v>1758919.0075620154</v>
      </c>
      <c r="N16" s="33">
        <f t="shared" si="10"/>
        <v>21.486209261459845</v>
      </c>
      <c r="O16" s="4"/>
      <c r="Q16" s="27" t="s">
        <v>58</v>
      </c>
      <c r="R16" s="29">
        <f t="shared" si="1"/>
        <v>81862.695562451612</v>
      </c>
      <c r="S16" s="29">
        <f t="shared" si="2"/>
        <v>391800.06494743045</v>
      </c>
      <c r="T16" s="35">
        <f t="shared" si="3"/>
        <v>21.486209261459845</v>
      </c>
      <c r="U16" s="42">
        <v>0.8859396016463057</v>
      </c>
      <c r="V16" s="43">
        <f t="shared" si="15"/>
        <v>0.1140603983536943</v>
      </c>
      <c r="W16" s="29">
        <f t="shared" si="11"/>
        <v>347111.19346452324</v>
      </c>
      <c r="X16" s="29">
        <f t="shared" si="4"/>
        <v>1385172.2649550678</v>
      </c>
      <c r="Y16" s="35">
        <f t="shared" si="12"/>
        <v>16.920677427465655</v>
      </c>
      <c r="Z16" s="36">
        <f t="shared" si="13"/>
        <v>4.5655318339941893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600</v>
      </c>
      <c r="E17" s="51">
        <v>17</v>
      </c>
      <c r="F17" s="3">
        <f t="shared" si="5"/>
        <v>2.8333333333333332E-2</v>
      </c>
      <c r="G17" s="2">
        <v>0.5</v>
      </c>
      <c r="H17" s="3">
        <f t="shared" si="6"/>
        <v>0.13229571984435798</v>
      </c>
      <c r="I17" s="3">
        <f t="shared" si="7"/>
        <v>0.86770428015564205</v>
      </c>
      <c r="J17" s="5">
        <f t="shared" si="14"/>
        <v>74857.330416520548</v>
      </c>
      <c r="K17" s="5">
        <f t="shared" si="8"/>
        <v>9903.3044130805392</v>
      </c>
      <c r="L17" s="5">
        <f t="shared" si="9"/>
        <v>349528.39104990137</v>
      </c>
      <c r="M17" s="5">
        <f t="shared" si="0"/>
        <v>1367118.9426145849</v>
      </c>
      <c r="N17" s="33">
        <f t="shared" si="10"/>
        <v>18.26299355063389</v>
      </c>
      <c r="O17" s="4"/>
      <c r="Q17" s="27" t="s">
        <v>60</v>
      </c>
      <c r="R17" s="29">
        <f t="shared" si="1"/>
        <v>74857.330416520548</v>
      </c>
      <c r="S17" s="29">
        <f t="shared" si="2"/>
        <v>349528.39104990137</v>
      </c>
      <c r="T17" s="35">
        <f t="shared" si="3"/>
        <v>18.26299355063389</v>
      </c>
      <c r="U17" s="42">
        <v>0.85631920960893304</v>
      </c>
      <c r="V17" s="43">
        <f t="shared" si="15"/>
        <v>0.14368079039106696</v>
      </c>
      <c r="W17" s="29">
        <f t="shared" si="11"/>
        <v>299307.8755597336</v>
      </c>
      <c r="X17" s="29">
        <f t="shared" si="4"/>
        <v>1038061.0714905445</v>
      </c>
      <c r="Y17" s="35">
        <f t="shared" si="12"/>
        <v>13.867193309119809</v>
      </c>
      <c r="Z17" s="36">
        <f t="shared" si="13"/>
        <v>4.3958002415140811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441</v>
      </c>
      <c r="E18" s="51">
        <v>16</v>
      </c>
      <c r="F18" s="3">
        <f t="shared" si="5"/>
        <v>3.6281179138321996E-2</v>
      </c>
      <c r="G18" s="2">
        <v>0.5</v>
      </c>
      <c r="H18" s="3">
        <f t="shared" si="6"/>
        <v>0.1663201663201663</v>
      </c>
      <c r="I18" s="3">
        <f t="shared" si="7"/>
        <v>0.83367983367983367</v>
      </c>
      <c r="J18" s="5">
        <f t="shared" si="14"/>
        <v>64954.026003440013</v>
      </c>
      <c r="K18" s="5">
        <f t="shared" si="8"/>
        <v>10803.164408056549</v>
      </c>
      <c r="L18" s="5">
        <f t="shared" si="9"/>
        <v>297762.21899705869</v>
      </c>
      <c r="M18" s="5">
        <f t="shared" si="0"/>
        <v>1017590.5515646836</v>
      </c>
      <c r="N18" s="33">
        <f t="shared" si="10"/>
        <v>15.666319921582554</v>
      </c>
      <c r="O18" s="4"/>
      <c r="Q18" s="27" t="s">
        <v>62</v>
      </c>
      <c r="R18" s="29">
        <f t="shared" si="1"/>
        <v>64954.026003440013</v>
      </c>
      <c r="S18" s="29">
        <f t="shared" si="2"/>
        <v>297762.21899705869</v>
      </c>
      <c r="T18" s="35">
        <f t="shared" si="3"/>
        <v>15.666319921582554</v>
      </c>
      <c r="U18" s="42">
        <v>0.77613843304153718</v>
      </c>
      <c r="V18" s="43">
        <f t="shared" si="15"/>
        <v>0.22386156695846282</v>
      </c>
      <c r="W18" s="29">
        <f t="shared" si="11"/>
        <v>231104.70207134818</v>
      </c>
      <c r="X18" s="29">
        <f t="shared" si="4"/>
        <v>738753.19593081088</v>
      </c>
      <c r="Y18" s="35">
        <f t="shared" si="12"/>
        <v>11.373478156560857</v>
      </c>
      <c r="Z18" s="36">
        <f t="shared" si="13"/>
        <v>4.2928417650216968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323</v>
      </c>
      <c r="E19" s="51">
        <v>16</v>
      </c>
      <c r="F19" s="3">
        <f t="shared" si="5"/>
        <v>4.9535603715170282E-2</v>
      </c>
      <c r="G19" s="2">
        <v>0.5</v>
      </c>
      <c r="H19" s="3">
        <f t="shared" si="6"/>
        <v>0.22038567493112948</v>
      </c>
      <c r="I19" s="3">
        <f t="shared" si="7"/>
        <v>0.77961432506887052</v>
      </c>
      <c r="J19" s="5">
        <f t="shared" si="14"/>
        <v>54150.86159538346</v>
      </c>
      <c r="K19" s="5">
        <f t="shared" si="8"/>
        <v>11934.074180800762</v>
      </c>
      <c r="L19" s="5">
        <f t="shared" si="9"/>
        <v>240919.12252491538</v>
      </c>
      <c r="M19" s="5">
        <f t="shared" si="0"/>
        <v>719828.33256762486</v>
      </c>
      <c r="N19" s="33">
        <f t="shared" si="10"/>
        <v>13.293017162796032</v>
      </c>
      <c r="O19" s="4"/>
      <c r="Q19" s="27" t="s">
        <v>64</v>
      </c>
      <c r="R19" s="29">
        <f t="shared" si="1"/>
        <v>54150.86159538346</v>
      </c>
      <c r="S19" s="29">
        <f t="shared" si="2"/>
        <v>240919.12252491538</v>
      </c>
      <c r="T19" s="35">
        <f t="shared" si="3"/>
        <v>13.293017162796032</v>
      </c>
      <c r="U19" s="42">
        <v>0.73716277889453141</v>
      </c>
      <c r="V19" s="43">
        <f t="shared" si="15"/>
        <v>0.26283722110546859</v>
      </c>
      <c r="W19" s="29">
        <f t="shared" si="11"/>
        <v>177596.60984929872</v>
      </c>
      <c r="X19" s="29">
        <f t="shared" si="4"/>
        <v>507648.49385946267</v>
      </c>
      <c r="Y19" s="35">
        <f t="shared" si="12"/>
        <v>9.3747076021176614</v>
      </c>
      <c r="Z19" s="36">
        <f t="shared" si="13"/>
        <v>3.9183095606783702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165</v>
      </c>
      <c r="E20" s="51">
        <v>8</v>
      </c>
      <c r="F20" s="3">
        <f t="shared" si="5"/>
        <v>4.8484848484848485E-2</v>
      </c>
      <c r="G20" s="2">
        <v>0.5</v>
      </c>
      <c r="H20" s="3">
        <f t="shared" si="6"/>
        <v>0.21621621621621626</v>
      </c>
      <c r="I20" s="3">
        <f t="shared" si="7"/>
        <v>0.78378378378378377</v>
      </c>
      <c r="J20" s="5">
        <f t="shared" si="14"/>
        <v>42216.787414582694</v>
      </c>
      <c r="K20" s="5">
        <f t="shared" si="8"/>
        <v>9127.9540355854497</v>
      </c>
      <c r="L20" s="5">
        <f t="shared" si="9"/>
        <v>188264.05198394987</v>
      </c>
      <c r="M20" s="5">
        <f t="shared" si="0"/>
        <v>478909.21004270948</v>
      </c>
      <c r="N20" s="33">
        <f t="shared" si="10"/>
        <v>11.344046749452156</v>
      </c>
      <c r="O20" s="4"/>
      <c r="Q20" s="27" t="s">
        <v>66</v>
      </c>
      <c r="R20" s="29">
        <f t="shared" si="1"/>
        <v>42216.787414582694</v>
      </c>
      <c r="S20" s="29">
        <f t="shared" si="2"/>
        <v>188264.05198394987</v>
      </c>
      <c r="T20" s="35">
        <f t="shared" si="3"/>
        <v>11.344046749452156</v>
      </c>
      <c r="U20" s="42">
        <v>0.7271372759570951</v>
      </c>
      <c r="V20" s="43">
        <f t="shared" si="15"/>
        <v>0.2728627240429049</v>
      </c>
      <c r="W20" s="29">
        <f t="shared" si="11"/>
        <v>136893.80992025425</v>
      </c>
      <c r="X20" s="29">
        <f t="shared" si="4"/>
        <v>330051.88401016395</v>
      </c>
      <c r="Y20" s="35">
        <f t="shared" si="12"/>
        <v>7.8180246348199409</v>
      </c>
      <c r="Z20" s="36">
        <f t="shared" si="13"/>
        <v>3.526022114632215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96</v>
      </c>
      <c r="E21" s="51">
        <v>6</v>
      </c>
      <c r="F21" s="3">
        <f t="shared" si="5"/>
        <v>6.25E-2</v>
      </c>
      <c r="G21" s="2">
        <v>0.5</v>
      </c>
      <c r="H21" s="3">
        <f t="shared" si="6"/>
        <v>0.27027027027027029</v>
      </c>
      <c r="I21" s="3">
        <f t="shared" si="7"/>
        <v>0.72972972972972971</v>
      </c>
      <c r="J21" s="5">
        <f t="shared" si="14"/>
        <v>33088.833378997246</v>
      </c>
      <c r="K21" s="5">
        <f t="shared" si="8"/>
        <v>8942.9279402695265</v>
      </c>
      <c r="L21" s="5">
        <f t="shared" si="9"/>
        <v>143086.84704431242</v>
      </c>
      <c r="M21" s="5">
        <f>L21+M22</f>
        <v>290645.15805875964</v>
      </c>
      <c r="N21" s="33">
        <f t="shared" si="10"/>
        <v>8.783783783783786</v>
      </c>
      <c r="O21" s="4"/>
      <c r="Q21" s="27" t="s">
        <v>68</v>
      </c>
      <c r="R21" s="29">
        <f t="shared" si="1"/>
        <v>33088.833378997246</v>
      </c>
      <c r="S21" s="29">
        <f t="shared" si="2"/>
        <v>143086.84704431242</v>
      </c>
      <c r="T21" s="35">
        <f t="shared" si="3"/>
        <v>8.783783783783786</v>
      </c>
      <c r="U21" s="42">
        <v>0.68635947845240242</v>
      </c>
      <c r="V21" s="43">
        <f t="shared" si="15"/>
        <v>0.31364052154759758</v>
      </c>
      <c r="W21" s="29">
        <f t="shared" si="11"/>
        <v>98209.01371073295</v>
      </c>
      <c r="X21" s="29">
        <f>X22+W21</f>
        <v>193158.07408990973</v>
      </c>
      <c r="Y21" s="35">
        <f t="shared" si="12"/>
        <v>5.8375607226005917</v>
      </c>
      <c r="Z21" s="36">
        <f t="shared" si="13"/>
        <v>2.9462230611831943</v>
      </c>
    </row>
    <row r="22" spans="1:26" s="2" customFormat="1" x14ac:dyDescent="0.25">
      <c r="A22" s="12">
        <v>19</v>
      </c>
      <c r="B22" s="13" t="s">
        <v>69</v>
      </c>
      <c r="C22" s="12"/>
      <c r="D22">
        <v>55</v>
      </c>
      <c r="E22" s="51">
        <v>9</v>
      </c>
      <c r="F22" s="17">
        <f t="shared" si="5"/>
        <v>0.16363636363636364</v>
      </c>
      <c r="G22" s="12"/>
      <c r="H22" s="17">
        <v>1</v>
      </c>
      <c r="I22" s="17">
        <f t="shared" si="7"/>
        <v>0</v>
      </c>
      <c r="J22" s="21">
        <f t="shared" si="14"/>
        <v>24145.905438727721</v>
      </c>
      <c r="K22" s="21">
        <f t="shared" si="8"/>
        <v>24145.905438727721</v>
      </c>
      <c r="L22" s="21">
        <f>K22/F22</f>
        <v>147558.31101444719</v>
      </c>
      <c r="M22" s="21">
        <f>L22</f>
        <v>147558.31101444719</v>
      </c>
      <c r="N22" s="34">
        <f t="shared" si="10"/>
        <v>6.1111111111111116</v>
      </c>
      <c r="O22" s="4"/>
      <c r="Q22" s="30" t="s">
        <v>69</v>
      </c>
      <c r="R22" s="31">
        <f t="shared" si="1"/>
        <v>24145.905438727721</v>
      </c>
      <c r="S22" s="31">
        <f t="shared" si="2"/>
        <v>147558.31101444719</v>
      </c>
      <c r="T22" s="38">
        <f t="shared" si="3"/>
        <v>6.1111111111111116</v>
      </c>
      <c r="U22" s="44">
        <v>0.64346806172022719</v>
      </c>
      <c r="V22" s="45">
        <f t="shared" si="15"/>
        <v>0.35653193827977281</v>
      </c>
      <c r="W22" s="31">
        <f t="shared" si="11"/>
        <v>94949.060379176779</v>
      </c>
      <c r="X22" s="31">
        <f>W22</f>
        <v>94949.060379176779</v>
      </c>
      <c r="Y22" s="38">
        <f t="shared" si="12"/>
        <v>3.9323048216236107</v>
      </c>
      <c r="Z22" s="37">
        <f t="shared" si="13"/>
        <v>2.1788062894875009</v>
      </c>
    </row>
    <row r="23" spans="1:26" s="2" customFormat="1" ht="13.2" x14ac:dyDescent="0.25">
      <c r="B23" s="2" t="s">
        <v>70</v>
      </c>
      <c r="D23" s="25">
        <f>SUM(D4:D22)</f>
        <v>12421</v>
      </c>
      <c r="E23" s="25">
        <f>SUM(E4:E22)</f>
        <v>124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110</v>
      </c>
      <c r="E29" s="51">
        <v>1</v>
      </c>
      <c r="F29" s="3">
        <f>E29/D29</f>
        <v>9.0909090909090905E-3</v>
      </c>
      <c r="G29" s="2">
        <v>0.3</v>
      </c>
      <c r="H29" s="18">
        <f>C29*F29/(1+(1-G29)*C29*F29)</f>
        <v>9.0334236675700084E-3</v>
      </c>
      <c r="I29" s="18">
        <f>1-H29</f>
        <v>0.99096657633243002</v>
      </c>
      <c r="J29" s="19">
        <v>100000</v>
      </c>
      <c r="K29" s="20">
        <f>J29*H29</f>
        <v>903.34236675700083</v>
      </c>
      <c r="L29" s="20">
        <f>C29*(J30+G29*K29)</f>
        <v>99367.660343270094</v>
      </c>
      <c r="M29" s="5">
        <f t="shared" ref="M29:M45" si="16">L29+M30</f>
        <v>7861725.2180800429</v>
      </c>
      <c r="N29" s="32">
        <f>M29/J29</f>
        <v>78.617252180800435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99367.660343270094</v>
      </c>
      <c r="T29" s="35">
        <f t="shared" ref="T29:T47" si="19">N29</f>
        <v>78.617252180800435</v>
      </c>
      <c r="U29" s="42">
        <v>0.95864674002964168</v>
      </c>
      <c r="V29" s="43">
        <f>1-U29</f>
        <v>4.1353259970358325E-2</v>
      </c>
      <c r="W29" s="29">
        <f>S29*U29</f>
        <v>95258.483652448587</v>
      </c>
      <c r="X29" s="29">
        <f t="shared" ref="X29:X45" si="20">X30+W29</f>
        <v>6953732.0594748762</v>
      </c>
      <c r="Y29" s="40">
        <f>X29/R29</f>
        <v>69.537320594748763</v>
      </c>
      <c r="Z29" s="36">
        <f>T29-Y29</f>
        <v>9.0799315860516714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480</v>
      </c>
      <c r="E30" s="51">
        <v>1</v>
      </c>
      <c r="F30" s="3">
        <f t="shared" ref="F30:F47" si="21">E30/D30</f>
        <v>2.0833333333333333E-3</v>
      </c>
      <c r="G30" s="2">
        <v>0.4</v>
      </c>
      <c r="H30" s="3">
        <f t="shared" ref="H30:H46" si="22">C30*F30/(1+(1-G30)*C30*F30)</f>
        <v>8.291873963515755E-3</v>
      </c>
      <c r="I30" s="3">
        <f t="shared" ref="I30:I47" si="23">1-H30</f>
        <v>0.99170812603648428</v>
      </c>
      <c r="J30" s="5">
        <f>I29*J29</f>
        <v>99096.657633242998</v>
      </c>
      <c r="K30" s="5">
        <f t="shared" ref="K30:K47" si="24">J30*H30</f>
        <v>821.69699530052242</v>
      </c>
      <c r="L30" s="5">
        <f t="shared" ref="L30:L46" si="25">C30*(J31+G30*K30)</f>
        <v>394414.55774425075</v>
      </c>
      <c r="M30" s="5">
        <f t="shared" si="16"/>
        <v>7762357.557736773</v>
      </c>
      <c r="N30" s="33">
        <f t="shared" ref="N30:N47" si="26">M30/J30</f>
        <v>78.331174260844193</v>
      </c>
      <c r="O30" s="4"/>
      <c r="Q30" s="27" t="s">
        <v>36</v>
      </c>
      <c r="R30" s="29">
        <f t="shared" si="17"/>
        <v>99096.657633242998</v>
      </c>
      <c r="S30" s="29">
        <f t="shared" si="18"/>
        <v>394414.55774425075</v>
      </c>
      <c r="T30" s="35">
        <f t="shared" si="19"/>
        <v>78.331174260844193</v>
      </c>
      <c r="U30" s="42">
        <v>0.95864674002964168</v>
      </c>
      <c r="V30" s="43">
        <f>1-U30</f>
        <v>4.1353259970358325E-2</v>
      </c>
      <c r="W30" s="29">
        <f t="shared" ref="W30:W47" si="27">S30*U30</f>
        <v>378104.23000175884</v>
      </c>
      <c r="X30" s="29">
        <f t="shared" si="20"/>
        <v>6858473.5758224279</v>
      </c>
      <c r="Y30" s="35">
        <f t="shared" ref="Y30:Y47" si="28">X30/R30</f>
        <v>69.209938454288306</v>
      </c>
      <c r="Z30" s="36">
        <f t="shared" ref="Z30:Z47" si="29">T30-Y30</f>
        <v>9.1212358065558874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678</v>
      </c>
      <c r="E31" s="51">
        <v>1</v>
      </c>
      <c r="F31" s="3">
        <f t="shared" si="21"/>
        <v>1.4749262536873156E-3</v>
      </c>
      <c r="G31" s="2">
        <v>0.5</v>
      </c>
      <c r="H31" s="3">
        <f t="shared" si="22"/>
        <v>7.3475385745775165E-3</v>
      </c>
      <c r="I31" s="3">
        <f t="shared" si="23"/>
        <v>0.99265246142542252</v>
      </c>
      <c r="J31" s="5">
        <f t="shared" ref="J31:J47" si="30">I30*J30</f>
        <v>98274.96063794248</v>
      </c>
      <c r="K31" s="5">
        <f t="shared" si="24"/>
        <v>722.07906420236941</v>
      </c>
      <c r="L31" s="5">
        <f t="shared" si="25"/>
        <v>489569.60552920651</v>
      </c>
      <c r="M31" s="5">
        <f t="shared" si="16"/>
        <v>7367942.9999925224</v>
      </c>
      <c r="N31" s="33">
        <f t="shared" si="26"/>
        <v>74.972739263025161</v>
      </c>
      <c r="O31" s="4"/>
      <c r="Q31" s="27" t="s">
        <v>38</v>
      </c>
      <c r="R31" s="29">
        <f t="shared" si="17"/>
        <v>98274.96063794248</v>
      </c>
      <c r="S31" s="29">
        <f t="shared" si="18"/>
        <v>489569.60552920651</v>
      </c>
      <c r="T31" s="35">
        <f t="shared" si="19"/>
        <v>74.972739263025161</v>
      </c>
      <c r="U31" s="42">
        <v>0.95864674002964168</v>
      </c>
      <c r="V31" s="43">
        <f>1-U31</f>
        <v>4.1353259970358325E-2</v>
      </c>
      <c r="W31" s="29">
        <f t="shared" si="27"/>
        <v>469324.30635817145</v>
      </c>
      <c r="X31" s="29">
        <f t="shared" si="20"/>
        <v>6480369.3458206691</v>
      </c>
      <c r="Y31" s="35">
        <f t="shared" si="28"/>
        <v>65.941205203787135</v>
      </c>
      <c r="Z31" s="36">
        <f t="shared" si="29"/>
        <v>9.0315340592380267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744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97552.881573740116</v>
      </c>
      <c r="K32" s="5">
        <f t="shared" si="24"/>
        <v>0</v>
      </c>
      <c r="L32" s="5">
        <f t="shared" si="25"/>
        <v>487764.40786870057</v>
      </c>
      <c r="M32" s="5">
        <f t="shared" si="16"/>
        <v>6878373.3944633156</v>
      </c>
      <c r="N32" s="33">
        <f t="shared" si="26"/>
        <v>70.509177007385077</v>
      </c>
      <c r="O32" s="4"/>
      <c r="Q32" s="27" t="s">
        <v>40</v>
      </c>
      <c r="R32" s="29">
        <f t="shared" si="17"/>
        <v>97552.881573740116</v>
      </c>
      <c r="S32" s="29">
        <f t="shared" si="18"/>
        <v>487764.40786870057</v>
      </c>
      <c r="T32" s="35">
        <f t="shared" si="19"/>
        <v>70.509177007385077</v>
      </c>
      <c r="U32" s="42">
        <v>0.95864674002964168</v>
      </c>
      <c r="V32" s="43">
        <f>1-U32</f>
        <v>4.1353259970358325E-2</v>
      </c>
      <c r="W32" s="29">
        <f t="shared" si="27"/>
        <v>467593.75950581831</v>
      </c>
      <c r="X32" s="29">
        <f t="shared" si="20"/>
        <v>6011045.0394624975</v>
      </c>
      <c r="Y32" s="35">
        <f t="shared" si="28"/>
        <v>61.618323749040208</v>
      </c>
      <c r="Z32" s="36">
        <f t="shared" si="29"/>
        <v>8.8908532583448689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807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97552.881573740116</v>
      </c>
      <c r="K33" s="5">
        <f t="shared" si="24"/>
        <v>0</v>
      </c>
      <c r="L33" s="5">
        <f t="shared" si="25"/>
        <v>487764.40786870057</v>
      </c>
      <c r="M33" s="5">
        <f t="shared" si="16"/>
        <v>6390608.9865946155</v>
      </c>
      <c r="N33" s="33">
        <f t="shared" si="26"/>
        <v>65.509177007385077</v>
      </c>
      <c r="O33" s="4"/>
      <c r="Q33" s="27" t="s">
        <v>42</v>
      </c>
      <c r="R33" s="29">
        <f t="shared" si="17"/>
        <v>97552.881573740116</v>
      </c>
      <c r="S33" s="29">
        <f t="shared" si="18"/>
        <v>487764.40786870057</v>
      </c>
      <c r="T33" s="35">
        <f t="shared" si="19"/>
        <v>65.509177007385077</v>
      </c>
      <c r="U33" s="42">
        <v>0.95864674002964168</v>
      </c>
      <c r="V33" s="43">
        <f>1-U33</f>
        <v>4.1353259970358325E-2</v>
      </c>
      <c r="W33" s="29">
        <f t="shared" si="27"/>
        <v>467593.75950581831</v>
      </c>
      <c r="X33" s="29">
        <f t="shared" si="20"/>
        <v>5543451.2799566789</v>
      </c>
      <c r="Y33" s="35">
        <f t="shared" si="28"/>
        <v>56.825090048891994</v>
      </c>
      <c r="Z33" s="36">
        <f t="shared" si="29"/>
        <v>8.6840869584930829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931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97552.881573740116</v>
      </c>
      <c r="K34" s="5">
        <f t="shared" si="24"/>
        <v>0</v>
      </c>
      <c r="L34" s="5">
        <f t="shared" si="25"/>
        <v>487764.40786870057</v>
      </c>
      <c r="M34" s="5">
        <f t="shared" si="16"/>
        <v>5902844.5787259154</v>
      </c>
      <c r="N34" s="33">
        <f t="shared" si="26"/>
        <v>60.509177007385084</v>
      </c>
      <c r="O34" s="4"/>
      <c r="Q34" s="27" t="s">
        <v>44</v>
      </c>
      <c r="R34" s="29">
        <f t="shared" si="17"/>
        <v>97552.881573740116</v>
      </c>
      <c r="S34" s="29">
        <f t="shared" si="18"/>
        <v>487764.40786870057</v>
      </c>
      <c r="T34" s="35">
        <f t="shared" si="19"/>
        <v>60.509177007385084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472731.61479180737</v>
      </c>
      <c r="X34" s="29">
        <f t="shared" si="20"/>
        <v>5075857.5204508603</v>
      </c>
      <c r="Y34" s="35">
        <f t="shared" si="28"/>
        <v>52.031856348743787</v>
      </c>
      <c r="Z34" s="36">
        <f t="shared" si="29"/>
        <v>8.4773206586412968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947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97552.881573740116</v>
      </c>
      <c r="K35" s="5">
        <f t="shared" si="24"/>
        <v>0</v>
      </c>
      <c r="L35" s="5">
        <f t="shared" si="25"/>
        <v>487764.40786870057</v>
      </c>
      <c r="M35" s="5">
        <f t="shared" si="16"/>
        <v>5415080.1708572153</v>
      </c>
      <c r="N35" s="33">
        <f t="shared" si="26"/>
        <v>55.509177007385091</v>
      </c>
      <c r="O35" s="4"/>
      <c r="Q35" s="27" t="s">
        <v>46</v>
      </c>
      <c r="R35" s="29">
        <f t="shared" si="17"/>
        <v>97552.881573740116</v>
      </c>
      <c r="S35" s="29">
        <f t="shared" si="18"/>
        <v>487764.40786870057</v>
      </c>
      <c r="T35" s="35">
        <f t="shared" si="19"/>
        <v>55.509177007385091</v>
      </c>
      <c r="U35" s="42">
        <v>0.96192878092594225</v>
      </c>
      <c r="V35" s="43">
        <f t="shared" si="31"/>
        <v>3.8071219074057749E-2</v>
      </c>
      <c r="W35" s="29">
        <f t="shared" si="27"/>
        <v>469194.6222402032</v>
      </c>
      <c r="X35" s="29">
        <f t="shared" si="20"/>
        <v>4603125.9056590525</v>
      </c>
      <c r="Y35" s="35">
        <f t="shared" si="28"/>
        <v>47.185955262424052</v>
      </c>
      <c r="Z35" s="36">
        <f t="shared" si="29"/>
        <v>8.3232217449610388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852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97552.881573740116</v>
      </c>
      <c r="K36" s="5">
        <f t="shared" si="24"/>
        <v>0</v>
      </c>
      <c r="L36" s="5">
        <f t="shared" si="25"/>
        <v>487764.40786870057</v>
      </c>
      <c r="M36" s="5">
        <f t="shared" si="16"/>
        <v>4927315.7629885152</v>
      </c>
      <c r="N36" s="33">
        <f t="shared" si="26"/>
        <v>50.509177007385091</v>
      </c>
      <c r="O36" s="4"/>
      <c r="Q36" s="27" t="s">
        <v>48</v>
      </c>
      <c r="R36" s="29">
        <f t="shared" si="17"/>
        <v>97552.881573740116</v>
      </c>
      <c r="S36" s="29">
        <f t="shared" si="18"/>
        <v>487764.40786870057</v>
      </c>
      <c r="T36" s="35">
        <f t="shared" si="19"/>
        <v>50.509177007385091</v>
      </c>
      <c r="U36" s="42">
        <v>0.95558309086652893</v>
      </c>
      <c r="V36" s="43">
        <f t="shared" si="31"/>
        <v>4.4416909133471072E-2</v>
      </c>
      <c r="W36" s="29">
        <f t="shared" si="27"/>
        <v>466099.4204858552</v>
      </c>
      <c r="X36" s="29">
        <f t="shared" si="20"/>
        <v>4133931.2834188496</v>
      </c>
      <c r="Y36" s="35">
        <f t="shared" si="28"/>
        <v>42.376311357794343</v>
      </c>
      <c r="Z36" s="36">
        <f t="shared" si="29"/>
        <v>8.1328656495907481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924</v>
      </c>
      <c r="E37" s="51">
        <v>2</v>
      </c>
      <c r="F37" s="3">
        <f t="shared" si="21"/>
        <v>2.1645021645021645E-3</v>
      </c>
      <c r="G37" s="2">
        <v>0.5</v>
      </c>
      <c r="H37" s="3">
        <f t="shared" si="22"/>
        <v>1.0764262648008612E-2</v>
      </c>
      <c r="I37" s="3">
        <f t="shared" si="23"/>
        <v>0.98923573735199144</v>
      </c>
      <c r="J37" s="5">
        <f t="shared" si="30"/>
        <v>97552.881573740116</v>
      </c>
      <c r="K37" s="5">
        <f t="shared" si="24"/>
        <v>1050.0848393298184</v>
      </c>
      <c r="L37" s="5">
        <f t="shared" si="25"/>
        <v>485139.19577037613</v>
      </c>
      <c r="M37" s="5">
        <f t="shared" si="16"/>
        <v>4439551.3551198142</v>
      </c>
      <c r="N37" s="33">
        <f t="shared" si="26"/>
        <v>45.509177007385091</v>
      </c>
      <c r="O37" s="4"/>
      <c r="Q37" s="27" t="s">
        <v>50</v>
      </c>
      <c r="R37" s="29">
        <f t="shared" si="17"/>
        <v>97552.881573740116</v>
      </c>
      <c r="S37" s="29">
        <f t="shared" si="18"/>
        <v>485139.19577037613</v>
      </c>
      <c r="T37" s="35">
        <f t="shared" si="19"/>
        <v>45.509177007385091</v>
      </c>
      <c r="U37" s="42">
        <v>0.95343645724036619</v>
      </c>
      <c r="V37" s="43">
        <f t="shared" si="31"/>
        <v>4.6563542759633814E-2</v>
      </c>
      <c r="W37" s="29">
        <f t="shared" si="27"/>
        <v>462549.39608374785</v>
      </c>
      <c r="X37" s="29">
        <f t="shared" si="20"/>
        <v>3667831.8629329945</v>
      </c>
      <c r="Y37" s="35">
        <f t="shared" si="28"/>
        <v>37.5983959034617</v>
      </c>
      <c r="Z37" s="36">
        <f t="shared" si="29"/>
        <v>7.9107811039233908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1120</v>
      </c>
      <c r="E38" s="51">
        <v>4</v>
      </c>
      <c r="F38" s="3">
        <f t="shared" si="21"/>
        <v>3.5714285714285713E-3</v>
      </c>
      <c r="G38" s="2">
        <v>0.5</v>
      </c>
      <c r="H38" s="3">
        <f t="shared" si="22"/>
        <v>1.7699115044247787E-2</v>
      </c>
      <c r="I38" s="3">
        <f t="shared" si="23"/>
        <v>0.98230088495575218</v>
      </c>
      <c r="J38" s="5">
        <f t="shared" si="30"/>
        <v>96502.796734410309</v>
      </c>
      <c r="K38" s="5">
        <f t="shared" si="24"/>
        <v>1708.0141014939877</v>
      </c>
      <c r="L38" s="5">
        <f t="shared" si="25"/>
        <v>478243.94841831655</v>
      </c>
      <c r="M38" s="5">
        <f t="shared" si="16"/>
        <v>3954412.1593494383</v>
      </c>
      <c r="N38" s="33">
        <f t="shared" si="26"/>
        <v>40.977176757193412</v>
      </c>
      <c r="O38" s="4"/>
      <c r="Q38" s="27" t="s">
        <v>52</v>
      </c>
      <c r="R38" s="29">
        <f t="shared" si="17"/>
        <v>96502.796734410309</v>
      </c>
      <c r="S38" s="29">
        <f t="shared" si="18"/>
        <v>478243.94841831655</v>
      </c>
      <c r="T38" s="35">
        <f t="shared" si="19"/>
        <v>40.977176757193412</v>
      </c>
      <c r="U38" s="42">
        <v>0.93748024841036759</v>
      </c>
      <c r="V38" s="43">
        <f t="shared" si="31"/>
        <v>6.2519751589632411E-2</v>
      </c>
      <c r="W38" s="29">
        <f t="shared" si="27"/>
        <v>448344.25556395843</v>
      </c>
      <c r="X38" s="29">
        <f t="shared" si="20"/>
        <v>3205282.4668492465</v>
      </c>
      <c r="Y38" s="35">
        <f t="shared" si="28"/>
        <v>33.214399740876409</v>
      </c>
      <c r="Z38" s="36">
        <f t="shared" si="29"/>
        <v>7.7627770163170027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1127</v>
      </c>
      <c r="E39" s="51">
        <v>2</v>
      </c>
      <c r="F39" s="3">
        <f t="shared" si="21"/>
        <v>1.7746228926353151E-3</v>
      </c>
      <c r="G39" s="2">
        <v>0.5</v>
      </c>
      <c r="H39" s="3">
        <f t="shared" si="22"/>
        <v>8.8339222614840993E-3</v>
      </c>
      <c r="I39" s="3">
        <f t="shared" si="23"/>
        <v>0.99116607773851595</v>
      </c>
      <c r="J39" s="5">
        <f t="shared" si="30"/>
        <v>94794.782632916322</v>
      </c>
      <c r="K39" s="5">
        <f t="shared" si="24"/>
        <v>837.4097405734658</v>
      </c>
      <c r="L39" s="5">
        <f t="shared" si="25"/>
        <v>471880.38881314796</v>
      </c>
      <c r="M39" s="5">
        <f t="shared" si="16"/>
        <v>3476168.2109311218</v>
      </c>
      <c r="N39" s="33">
        <f t="shared" si="26"/>
        <v>36.67045922128699</v>
      </c>
      <c r="O39" s="4"/>
      <c r="Q39" s="27" t="s">
        <v>54</v>
      </c>
      <c r="R39" s="29">
        <f t="shared" si="17"/>
        <v>94794.782632916322</v>
      </c>
      <c r="S39" s="29">
        <f t="shared" si="18"/>
        <v>471880.38881314796</v>
      </c>
      <c r="T39" s="35">
        <f t="shared" si="19"/>
        <v>36.67045922128699</v>
      </c>
      <c r="U39" s="42">
        <v>0.91788799906018037</v>
      </c>
      <c r="V39" s="43">
        <f t="shared" si="31"/>
        <v>8.2112000939819629E-2</v>
      </c>
      <c r="W39" s="29">
        <f t="shared" si="27"/>
        <v>433133.34588344028</v>
      </c>
      <c r="X39" s="29">
        <f t="shared" si="20"/>
        <v>2756938.211285288</v>
      </c>
      <c r="Y39" s="35">
        <f t="shared" si="28"/>
        <v>29.08322731179485</v>
      </c>
      <c r="Z39" s="36">
        <f t="shared" si="29"/>
        <v>7.5872319094921394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1047</v>
      </c>
      <c r="E40" s="51">
        <v>2</v>
      </c>
      <c r="F40" s="3">
        <f t="shared" si="21"/>
        <v>1.9102196752626551E-3</v>
      </c>
      <c r="G40" s="2">
        <v>0.5</v>
      </c>
      <c r="H40" s="3">
        <f t="shared" si="22"/>
        <v>9.5057034220532317E-3</v>
      </c>
      <c r="I40" s="3">
        <f t="shared" si="23"/>
        <v>0.99049429657794674</v>
      </c>
      <c r="J40" s="5">
        <f t="shared" si="30"/>
        <v>93957.372892342857</v>
      </c>
      <c r="K40" s="5">
        <f t="shared" si="24"/>
        <v>893.13092102987503</v>
      </c>
      <c r="L40" s="5">
        <f t="shared" si="25"/>
        <v>467554.03715913952</v>
      </c>
      <c r="M40" s="5">
        <f t="shared" si="16"/>
        <v>3004287.8221179741</v>
      </c>
      <c r="N40" s="33">
        <f t="shared" si="26"/>
        <v>31.975008768713788</v>
      </c>
      <c r="O40" s="4"/>
      <c r="Q40" s="27" t="s">
        <v>56</v>
      </c>
      <c r="R40" s="29">
        <f t="shared" si="17"/>
        <v>93957.372892342857</v>
      </c>
      <c r="S40" s="29">
        <f t="shared" si="18"/>
        <v>467554.03715913952</v>
      </c>
      <c r="T40" s="35">
        <f t="shared" si="19"/>
        <v>31.975008768713788</v>
      </c>
      <c r="U40" s="42">
        <v>0.89571782863194893</v>
      </c>
      <c r="V40" s="43">
        <f t="shared" si="31"/>
        <v>0.10428217136805107</v>
      </c>
      <c r="W40" s="29">
        <f t="shared" si="27"/>
        <v>418796.486932286</v>
      </c>
      <c r="X40" s="29">
        <f t="shared" si="20"/>
        <v>2323804.8654018478</v>
      </c>
      <c r="Y40" s="35">
        <f t="shared" si="28"/>
        <v>24.732544066174377</v>
      </c>
      <c r="Z40" s="36">
        <f t="shared" si="29"/>
        <v>7.2424647025394115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777</v>
      </c>
      <c r="E41" s="51">
        <v>4</v>
      </c>
      <c r="F41" s="3">
        <f t="shared" si="21"/>
        <v>5.1480051480051478E-3</v>
      </c>
      <c r="G41" s="2">
        <v>0.5</v>
      </c>
      <c r="H41" s="3">
        <f t="shared" si="22"/>
        <v>2.5412960609911054E-2</v>
      </c>
      <c r="I41" s="3">
        <f t="shared" si="23"/>
        <v>0.97458703939008895</v>
      </c>
      <c r="J41" s="5">
        <f t="shared" si="30"/>
        <v>93064.241971312978</v>
      </c>
      <c r="K41" s="5">
        <f t="shared" si="24"/>
        <v>2365.0379154082079</v>
      </c>
      <c r="L41" s="5">
        <f t="shared" si="25"/>
        <v>459408.6150680444</v>
      </c>
      <c r="M41" s="5">
        <f t="shared" si="16"/>
        <v>2536733.7849588348</v>
      </c>
      <c r="N41" s="33">
        <f t="shared" si="26"/>
        <v>27.257878334632352</v>
      </c>
      <c r="O41" s="4"/>
      <c r="Q41" s="27" t="s">
        <v>58</v>
      </c>
      <c r="R41" s="29">
        <f t="shared" si="17"/>
        <v>93064.241971312978</v>
      </c>
      <c r="S41" s="29">
        <f t="shared" si="18"/>
        <v>459408.6150680444</v>
      </c>
      <c r="T41" s="35">
        <f t="shared" si="19"/>
        <v>27.257878334632352</v>
      </c>
      <c r="U41" s="42">
        <v>0.86473435856680392</v>
      </c>
      <c r="V41" s="43">
        <f t="shared" si="31"/>
        <v>0.13526564143319608</v>
      </c>
      <c r="W41" s="29">
        <f t="shared" si="27"/>
        <v>397266.41407092911</v>
      </c>
      <c r="X41" s="29">
        <f t="shared" si="20"/>
        <v>1905008.3784695617</v>
      </c>
      <c r="Y41" s="35">
        <f t="shared" si="28"/>
        <v>20.469821041004984</v>
      </c>
      <c r="Z41" s="36">
        <f t="shared" si="29"/>
        <v>6.788057293627368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648</v>
      </c>
      <c r="E42" s="51">
        <v>3</v>
      </c>
      <c r="F42" s="3">
        <f t="shared" si="21"/>
        <v>4.6296296296296294E-3</v>
      </c>
      <c r="G42" s="2">
        <v>0.5</v>
      </c>
      <c r="H42" s="3">
        <f t="shared" si="22"/>
        <v>2.2883295194508005E-2</v>
      </c>
      <c r="I42" s="3">
        <f t="shared" si="23"/>
        <v>0.97711670480549195</v>
      </c>
      <c r="J42" s="5">
        <f t="shared" si="30"/>
        <v>90699.204055904775</v>
      </c>
      <c r="K42" s="5">
        <f t="shared" si="24"/>
        <v>2075.4966603181865</v>
      </c>
      <c r="L42" s="5">
        <f t="shared" si="25"/>
        <v>448307.27862872835</v>
      </c>
      <c r="M42" s="5">
        <f t="shared" si="16"/>
        <v>2077325.1698907902</v>
      </c>
      <c r="N42" s="33">
        <f t="shared" si="26"/>
        <v>22.903455344661875</v>
      </c>
      <c r="O42" s="4"/>
      <c r="Q42" s="27" t="s">
        <v>60</v>
      </c>
      <c r="R42" s="29">
        <f t="shared" si="17"/>
        <v>90699.204055904775</v>
      </c>
      <c r="S42" s="29">
        <f t="shared" si="18"/>
        <v>448307.27862872835</v>
      </c>
      <c r="T42" s="35">
        <f t="shared" si="19"/>
        <v>22.903455344661875</v>
      </c>
      <c r="U42" s="42">
        <v>0.81758889711164551</v>
      </c>
      <c r="V42" s="43">
        <f t="shared" si="31"/>
        <v>0.18241110288835449</v>
      </c>
      <c r="W42" s="29">
        <f t="shared" si="27"/>
        <v>366531.0535011852</v>
      </c>
      <c r="X42" s="29">
        <f t="shared" si="20"/>
        <v>1507741.9643986325</v>
      </c>
      <c r="Y42" s="35">
        <f t="shared" si="28"/>
        <v>16.623541298877299</v>
      </c>
      <c r="Z42" s="36">
        <f t="shared" si="29"/>
        <v>6.2799140457845759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539</v>
      </c>
      <c r="E43" s="51">
        <v>8</v>
      </c>
      <c r="F43" s="3">
        <f t="shared" si="21"/>
        <v>1.4842300556586271E-2</v>
      </c>
      <c r="G43" s="2">
        <v>0.5</v>
      </c>
      <c r="H43" s="3">
        <f t="shared" si="22"/>
        <v>7.1556350626118079E-2</v>
      </c>
      <c r="I43" s="3">
        <f t="shared" si="23"/>
        <v>0.92844364937388191</v>
      </c>
      <c r="J43" s="5">
        <f t="shared" si="30"/>
        <v>88623.707395586578</v>
      </c>
      <c r="K43" s="5">
        <f t="shared" si="24"/>
        <v>6341.5890801850874</v>
      </c>
      <c r="L43" s="5">
        <f t="shared" si="25"/>
        <v>427264.56427747011</v>
      </c>
      <c r="M43" s="5">
        <f t="shared" si="16"/>
        <v>1629017.8912620619</v>
      </c>
      <c r="N43" s="33">
        <f t="shared" si="26"/>
        <v>18.381288022522813</v>
      </c>
      <c r="O43" s="4"/>
      <c r="Q43" s="27" t="s">
        <v>62</v>
      </c>
      <c r="R43" s="29">
        <f t="shared" si="17"/>
        <v>88623.707395586578</v>
      </c>
      <c r="S43" s="29">
        <f t="shared" si="18"/>
        <v>427264.56427747011</v>
      </c>
      <c r="T43" s="35">
        <f t="shared" si="19"/>
        <v>18.381288022522813</v>
      </c>
      <c r="U43" s="42">
        <v>0.77888026534586052</v>
      </c>
      <c r="V43" s="43">
        <f t="shared" si="31"/>
        <v>0.22111973465413948</v>
      </c>
      <c r="W43" s="29">
        <f t="shared" si="27"/>
        <v>332787.93719731941</v>
      </c>
      <c r="X43" s="29">
        <f t="shared" si="20"/>
        <v>1141210.9108974473</v>
      </c>
      <c r="Y43" s="35">
        <f t="shared" si="28"/>
        <v>12.877038711588352</v>
      </c>
      <c r="Z43" s="36">
        <f t="shared" si="29"/>
        <v>5.5042493109344619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367</v>
      </c>
      <c r="E44" s="51">
        <v>10</v>
      </c>
      <c r="F44" s="3">
        <f t="shared" si="21"/>
        <v>2.7247956403269755E-2</v>
      </c>
      <c r="G44" s="2">
        <v>0.5</v>
      </c>
      <c r="H44" s="3">
        <f t="shared" si="22"/>
        <v>0.12755102040816327</v>
      </c>
      <c r="I44" s="3">
        <f t="shared" si="23"/>
        <v>0.87244897959183676</v>
      </c>
      <c r="J44" s="5">
        <f t="shared" si="30"/>
        <v>82282.118315401487</v>
      </c>
      <c r="K44" s="5">
        <f t="shared" si="24"/>
        <v>10495.16815247468</v>
      </c>
      <c r="L44" s="5">
        <f t="shared" si="25"/>
        <v>385172.67119582073</v>
      </c>
      <c r="M44" s="5">
        <f t="shared" si="16"/>
        <v>1201753.3269845918</v>
      </c>
      <c r="N44" s="33">
        <f t="shared" si="26"/>
        <v>14.60527939227409</v>
      </c>
      <c r="O44" s="4"/>
      <c r="Q44" s="27" t="s">
        <v>64</v>
      </c>
      <c r="R44" s="29">
        <f t="shared" si="17"/>
        <v>82282.118315401487</v>
      </c>
      <c r="S44" s="29">
        <f t="shared" si="18"/>
        <v>385172.67119582073</v>
      </c>
      <c r="T44" s="35">
        <f t="shared" si="19"/>
        <v>14.60527939227409</v>
      </c>
      <c r="U44" s="42">
        <v>0.71980976748499381</v>
      </c>
      <c r="V44" s="43">
        <f t="shared" si="31"/>
        <v>0.28019023251500619</v>
      </c>
      <c r="W44" s="29">
        <f t="shared" si="27"/>
        <v>277251.05089503771</v>
      </c>
      <c r="X44" s="29">
        <f t="shared" si="20"/>
        <v>808422.97370012791</v>
      </c>
      <c r="Y44" s="35">
        <f t="shared" si="28"/>
        <v>9.8250141130458477</v>
      </c>
      <c r="Z44" s="36">
        <f t="shared" si="29"/>
        <v>4.7802652792282423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207</v>
      </c>
      <c r="E45" s="51">
        <v>14</v>
      </c>
      <c r="F45" s="3">
        <f t="shared" si="21"/>
        <v>6.7632850241545889E-2</v>
      </c>
      <c r="G45" s="2">
        <v>0.5</v>
      </c>
      <c r="H45" s="3">
        <f t="shared" si="22"/>
        <v>0.28925619834710742</v>
      </c>
      <c r="I45" s="3">
        <f t="shared" si="23"/>
        <v>0.71074380165289264</v>
      </c>
      <c r="J45" s="5">
        <f t="shared" si="30"/>
        <v>71786.950162926805</v>
      </c>
      <c r="K45" s="5">
        <f t="shared" si="24"/>
        <v>20764.820295061472</v>
      </c>
      <c r="L45" s="5">
        <f t="shared" si="25"/>
        <v>307022.7000769804</v>
      </c>
      <c r="M45" s="5">
        <f t="shared" si="16"/>
        <v>816580.65578877099</v>
      </c>
      <c r="N45" s="33">
        <f t="shared" si="26"/>
        <v>11.37505708120305</v>
      </c>
      <c r="O45" s="4"/>
      <c r="Q45" s="27" t="s">
        <v>66</v>
      </c>
      <c r="R45" s="29">
        <f t="shared" si="17"/>
        <v>71786.950162926805</v>
      </c>
      <c r="S45" s="29">
        <f t="shared" si="18"/>
        <v>307022.7000769804</v>
      </c>
      <c r="T45" s="35">
        <f t="shared" si="19"/>
        <v>11.37505708120305</v>
      </c>
      <c r="U45" s="42">
        <v>0.68480776711742686</v>
      </c>
      <c r="V45" s="43">
        <f t="shared" si="31"/>
        <v>0.31519223288257314</v>
      </c>
      <c r="W45" s="29">
        <f t="shared" si="27"/>
        <v>210251.52969408038</v>
      </c>
      <c r="X45" s="29">
        <f t="shared" si="20"/>
        <v>531171.9228050902</v>
      </c>
      <c r="Y45" s="35">
        <f t="shared" si="28"/>
        <v>7.3992824823947636</v>
      </c>
      <c r="Z45" s="36">
        <f t="shared" si="29"/>
        <v>3.975774598808286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122</v>
      </c>
      <c r="E46" s="51">
        <v>8</v>
      </c>
      <c r="F46" s="3">
        <f t="shared" si="21"/>
        <v>6.5573770491803282E-2</v>
      </c>
      <c r="G46" s="2">
        <v>0.5</v>
      </c>
      <c r="H46" s="3">
        <f t="shared" si="22"/>
        <v>0.28169014084507044</v>
      </c>
      <c r="I46" s="3">
        <f t="shared" si="23"/>
        <v>0.71830985915492951</v>
      </c>
      <c r="J46" s="5">
        <f t="shared" si="30"/>
        <v>51022.12986786534</v>
      </c>
      <c r="K46" s="5">
        <f t="shared" si="24"/>
        <v>14372.430948694462</v>
      </c>
      <c r="L46" s="5">
        <f t="shared" si="25"/>
        <v>219179.57196759054</v>
      </c>
      <c r="M46" s="5">
        <f>L46+M47</f>
        <v>509557.95571179059</v>
      </c>
      <c r="N46" s="33">
        <f t="shared" si="26"/>
        <v>9.9869989165763808</v>
      </c>
      <c r="O46" s="4"/>
      <c r="Q46" s="27" t="s">
        <v>68</v>
      </c>
      <c r="R46" s="29">
        <f t="shared" si="17"/>
        <v>51022.12986786534</v>
      </c>
      <c r="S46" s="29">
        <f t="shared" si="18"/>
        <v>219179.57196759054</v>
      </c>
      <c r="T46" s="35">
        <f t="shared" si="19"/>
        <v>9.9869989165763808</v>
      </c>
      <c r="U46" s="42">
        <v>0.65629805890441617</v>
      </c>
      <c r="V46" s="43">
        <f t="shared" si="31"/>
        <v>0.34370194109558383</v>
      </c>
      <c r="W46" s="29">
        <f t="shared" si="27"/>
        <v>143847.12763383047</v>
      </c>
      <c r="X46" s="29">
        <f>X47+W46</f>
        <v>320920.39311100985</v>
      </c>
      <c r="Y46" s="35">
        <f t="shared" si="28"/>
        <v>6.2898274521685797</v>
      </c>
      <c r="Z46" s="36">
        <f t="shared" si="29"/>
        <v>3.6971714644078011</v>
      </c>
    </row>
    <row r="47" spans="1:26" s="2" customFormat="1" x14ac:dyDescent="0.25">
      <c r="A47" s="12">
        <v>19</v>
      </c>
      <c r="B47" s="13" t="s">
        <v>69</v>
      </c>
      <c r="C47" s="12"/>
      <c r="D47">
        <v>103</v>
      </c>
      <c r="E47" s="51">
        <v>13</v>
      </c>
      <c r="F47" s="17">
        <f t="shared" si="21"/>
        <v>0.12621359223300971</v>
      </c>
      <c r="G47" s="12"/>
      <c r="H47" s="17">
        <v>1</v>
      </c>
      <c r="I47" s="17">
        <f t="shared" si="23"/>
        <v>0</v>
      </c>
      <c r="J47" s="21">
        <f t="shared" si="30"/>
        <v>36649.698919170878</v>
      </c>
      <c r="K47" s="21">
        <f t="shared" si="24"/>
        <v>36649.698919170878</v>
      </c>
      <c r="L47" s="21">
        <f>K47/F47</f>
        <v>290378.38374420005</v>
      </c>
      <c r="M47" s="21">
        <f>L47</f>
        <v>290378.38374420005</v>
      </c>
      <c r="N47" s="34">
        <f t="shared" si="26"/>
        <v>7.9230769230769234</v>
      </c>
      <c r="O47" s="4"/>
      <c r="Q47" s="30" t="s">
        <v>69</v>
      </c>
      <c r="R47" s="31">
        <f t="shared" si="17"/>
        <v>36649.698919170878</v>
      </c>
      <c r="S47" s="31">
        <f t="shared" si="18"/>
        <v>290378.38374420005</v>
      </c>
      <c r="T47" s="38">
        <f t="shared" si="19"/>
        <v>7.9230769230769234</v>
      </c>
      <c r="U47" s="44">
        <v>0.6098018151143324</v>
      </c>
      <c r="V47" s="45">
        <f t="shared" si="31"/>
        <v>0.3901981848856676</v>
      </c>
      <c r="W47" s="31">
        <f t="shared" si="27"/>
        <v>177073.26547717935</v>
      </c>
      <c r="X47" s="31">
        <f>W47</f>
        <v>177073.26547717935</v>
      </c>
      <c r="Y47" s="38">
        <f t="shared" si="28"/>
        <v>4.8315066889827882</v>
      </c>
      <c r="Z47" s="37">
        <f t="shared" si="29"/>
        <v>3.0915702340941351</v>
      </c>
    </row>
    <row r="48" spans="1:26" s="2" customFormat="1" ht="13.2" x14ac:dyDescent="0.25">
      <c r="B48" s="2" t="s">
        <v>70</v>
      </c>
      <c r="D48" s="25">
        <f>SUM(D29:D47)</f>
        <v>12530</v>
      </c>
      <c r="E48" s="25">
        <f>SUM(E29:E47)</f>
        <v>73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213</v>
      </c>
      <c r="E54" s="49">
        <f>E4+E29</f>
        <v>4</v>
      </c>
      <c r="F54" s="3">
        <f>E54/D54</f>
        <v>1.8779342723004695E-2</v>
      </c>
      <c r="G54" s="2">
        <v>0.3</v>
      </c>
      <c r="H54" s="18">
        <f>C54*F54/(1+(1-G54)*C54*F54)</f>
        <v>1.8535681186283594E-2</v>
      </c>
      <c r="I54" s="18">
        <f>1-H54</f>
        <v>0.98146431881371643</v>
      </c>
      <c r="J54" s="19">
        <v>100000</v>
      </c>
      <c r="K54" s="20">
        <f>J54*H54</f>
        <v>1853.5681186283593</v>
      </c>
      <c r="L54" s="20">
        <f>C54*(J55+G54*K54)</f>
        <v>98702.502316960148</v>
      </c>
      <c r="M54" s="5">
        <f t="shared" ref="M54:M70" si="32">L54+M55</f>
        <v>7346524.9904749189</v>
      </c>
      <c r="N54" s="32">
        <f>M54/J54</f>
        <v>73.465249904749186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98702.502316960148</v>
      </c>
      <c r="T54" s="35">
        <f t="shared" ref="T54:T72" si="35">N54</f>
        <v>73.465249904749186</v>
      </c>
      <c r="U54" s="42">
        <v>0.96170886472285344</v>
      </c>
      <c r="V54" s="43">
        <f>1-U54</f>
        <v>3.829113527714656E-2</v>
      </c>
      <c r="W54" s="29">
        <f>S54*U54</f>
        <v>94923.071448548551</v>
      </c>
      <c r="X54" s="29">
        <f t="shared" ref="X54:X70" si="36">X55+W54</f>
        <v>6538969.7569174087</v>
      </c>
      <c r="Y54" s="40">
        <f>X54/R54</f>
        <v>65.389697569174089</v>
      </c>
      <c r="Z54" s="36">
        <f>T54-Y54</f>
        <v>8.0755523355750967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1006</v>
      </c>
      <c r="E55" s="49">
        <f t="shared" si="37"/>
        <v>1</v>
      </c>
      <c r="F55" s="3">
        <f t="shared" ref="F55:F72" si="38">E55/D55</f>
        <v>9.9403578528827028E-4</v>
      </c>
      <c r="G55" s="2">
        <v>0.4</v>
      </c>
      <c r="H55" s="3">
        <f t="shared" ref="H55:H71" si="39">C55*F55/(1+(1-G55)*C55*F55)</f>
        <v>3.9666798889329627E-3</v>
      </c>
      <c r="I55" s="3">
        <f t="shared" ref="I55:I72" si="40">1-H55</f>
        <v>0.99603332011106704</v>
      </c>
      <c r="J55" s="5">
        <f>I54*J54</f>
        <v>98146.431881371638</v>
      </c>
      <c r="K55" s="5">
        <f t="shared" ref="K55:K72" si="41">J55*H55</f>
        <v>389.31547751436585</v>
      </c>
      <c r="L55" s="5">
        <f t="shared" ref="L55:L71" si="42">C55*(J56+G55*K55)</f>
        <v>391651.37037945207</v>
      </c>
      <c r="M55" s="5">
        <f t="shared" si="32"/>
        <v>7247822.4881579587</v>
      </c>
      <c r="N55" s="33">
        <f t="shared" ref="N55:N72" si="43">M55/J55</f>
        <v>73.847029884064568</v>
      </c>
      <c r="O55" s="4"/>
      <c r="Q55" s="27" t="s">
        <v>36</v>
      </c>
      <c r="R55" s="29">
        <f t="shared" si="33"/>
        <v>98146.431881371638</v>
      </c>
      <c r="S55" s="29">
        <f t="shared" si="34"/>
        <v>391651.37037945207</v>
      </c>
      <c r="T55" s="35">
        <f t="shared" si="35"/>
        <v>73.847029884064568</v>
      </c>
      <c r="U55" s="42">
        <v>0.96170886472285344</v>
      </c>
      <c r="V55" s="43">
        <f>1-U55</f>
        <v>3.829113527714656E-2</v>
      </c>
      <c r="W55" s="29">
        <f t="shared" ref="W55:W72" si="44">S55*U55</f>
        <v>376654.59477477265</v>
      </c>
      <c r="X55" s="29">
        <f t="shared" si="36"/>
        <v>6444046.68546886</v>
      </c>
      <c r="Y55" s="35">
        <f t="shared" ref="Y55:Y72" si="45">X55/R55</f>
        <v>65.657472838724274</v>
      </c>
      <c r="Z55" s="36">
        <f t="shared" ref="Z55:Z72" si="46">T55-Y55</f>
        <v>8.1895570453402939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1380</v>
      </c>
      <c r="E56" s="49">
        <f t="shared" si="37"/>
        <v>1</v>
      </c>
      <c r="F56" s="3">
        <f t="shared" si="38"/>
        <v>7.246376811594203E-4</v>
      </c>
      <c r="G56" s="2">
        <v>0.5</v>
      </c>
      <c r="H56" s="3">
        <f t="shared" si="39"/>
        <v>3.6166365280289334E-3</v>
      </c>
      <c r="I56" s="3">
        <f t="shared" si="40"/>
        <v>0.9963833634719711</v>
      </c>
      <c r="J56" s="5">
        <f t="shared" ref="J56:J72" si="47">I55*J55</f>
        <v>97757.116403857275</v>
      </c>
      <c r="K56" s="5">
        <f t="shared" si="41"/>
        <v>353.55195806096668</v>
      </c>
      <c r="L56" s="5">
        <f t="shared" si="42"/>
        <v>487901.70212413394</v>
      </c>
      <c r="M56" s="5">
        <f t="shared" si="32"/>
        <v>6856171.1177785071</v>
      </c>
      <c r="N56" s="33">
        <f t="shared" si="43"/>
        <v>70.134752026175534</v>
      </c>
      <c r="O56" s="4"/>
      <c r="Q56" s="27" t="s">
        <v>38</v>
      </c>
      <c r="R56" s="29">
        <f t="shared" si="33"/>
        <v>97757.116403857275</v>
      </c>
      <c r="S56" s="29">
        <f t="shared" si="34"/>
        <v>487901.70212413394</v>
      </c>
      <c r="T56" s="35">
        <f t="shared" si="35"/>
        <v>70.134752026175534</v>
      </c>
      <c r="U56" s="42">
        <v>0.96170886472285344</v>
      </c>
      <c r="V56" s="43">
        <f>1-U56</f>
        <v>3.829113527714656E-2</v>
      </c>
      <c r="W56" s="29">
        <f t="shared" si="44"/>
        <v>469219.39204614866</v>
      </c>
      <c r="X56" s="29">
        <f t="shared" si="36"/>
        <v>6067392.0906940876</v>
      </c>
      <c r="Y56" s="35">
        <f t="shared" si="45"/>
        <v>62.065988788256462</v>
      </c>
      <c r="Z56" s="36">
        <f t="shared" si="46"/>
        <v>8.0687632379190717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1495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97403.564445796306</v>
      </c>
      <c r="K57" s="5">
        <f t="shared" si="41"/>
        <v>0</v>
      </c>
      <c r="L57" s="5">
        <f t="shared" si="42"/>
        <v>487017.82222898153</v>
      </c>
      <c r="M57" s="5">
        <f t="shared" si="32"/>
        <v>6368269.4156543734</v>
      </c>
      <c r="N57" s="33">
        <f t="shared" si="43"/>
        <v>65.380250218648044</v>
      </c>
      <c r="O57" s="4"/>
      <c r="Q57" s="27" t="s">
        <v>40</v>
      </c>
      <c r="R57" s="29">
        <f t="shared" si="33"/>
        <v>97403.564445796306</v>
      </c>
      <c r="S57" s="29">
        <f t="shared" si="34"/>
        <v>487017.82222898153</v>
      </c>
      <c r="T57" s="35">
        <f t="shared" si="35"/>
        <v>65.380250218648044</v>
      </c>
      <c r="U57" s="42">
        <v>0.96170886472285344</v>
      </c>
      <c r="V57" s="43">
        <f>1-U57</f>
        <v>3.829113527714656E-2</v>
      </c>
      <c r="W57" s="29">
        <f t="shared" si="44"/>
        <v>468369.35691563028</v>
      </c>
      <c r="X57" s="29">
        <f t="shared" si="36"/>
        <v>5598172.6986479387</v>
      </c>
      <c r="Y57" s="35">
        <f t="shared" si="45"/>
        <v>57.474002419729125</v>
      </c>
      <c r="Z57" s="36">
        <f t="shared" si="46"/>
        <v>7.906247798918919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1655</v>
      </c>
      <c r="E58" s="49">
        <f t="shared" si="37"/>
        <v>3</v>
      </c>
      <c r="F58" s="3">
        <f t="shared" si="38"/>
        <v>1.8126888217522659E-3</v>
      </c>
      <c r="G58" s="2">
        <v>0.5</v>
      </c>
      <c r="H58" s="3">
        <f t="shared" si="39"/>
        <v>9.0225563909774459E-3</v>
      </c>
      <c r="I58" s="3">
        <f t="shared" si="40"/>
        <v>0.99097744360902251</v>
      </c>
      <c r="J58" s="5">
        <f t="shared" si="47"/>
        <v>97403.564445796306</v>
      </c>
      <c r="K58" s="5">
        <f t="shared" si="41"/>
        <v>878.82915289440302</v>
      </c>
      <c r="L58" s="5">
        <f t="shared" si="42"/>
        <v>484820.74934674549</v>
      </c>
      <c r="M58" s="5">
        <f t="shared" si="32"/>
        <v>5881251.5934253922</v>
      </c>
      <c r="N58" s="33">
        <f t="shared" si="43"/>
        <v>60.380250218648051</v>
      </c>
      <c r="O58" s="4"/>
      <c r="Q58" s="27" t="s">
        <v>42</v>
      </c>
      <c r="R58" s="29">
        <f t="shared" si="33"/>
        <v>97403.564445796306</v>
      </c>
      <c r="S58" s="29">
        <f t="shared" si="34"/>
        <v>484820.74934674549</v>
      </c>
      <c r="T58" s="35">
        <f t="shared" si="35"/>
        <v>60.380250218648051</v>
      </c>
      <c r="U58" s="42">
        <v>0.96170886472285344</v>
      </c>
      <c r="V58" s="43">
        <f>1-U58</f>
        <v>3.829113527714656E-2</v>
      </c>
      <c r="W58" s="29">
        <f t="shared" si="44"/>
        <v>466256.41244834167</v>
      </c>
      <c r="X58" s="29">
        <f t="shared" si="36"/>
        <v>5129803.3417323083</v>
      </c>
      <c r="Y58" s="35">
        <f t="shared" si="45"/>
        <v>52.665458096114854</v>
      </c>
      <c r="Z58" s="36">
        <f t="shared" si="46"/>
        <v>7.714792122533197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1809</v>
      </c>
      <c r="E59" s="49">
        <f t="shared" si="37"/>
        <v>2</v>
      </c>
      <c r="F59" s="3">
        <f t="shared" si="38"/>
        <v>1.1055831951354339E-3</v>
      </c>
      <c r="G59" s="2">
        <v>0.5</v>
      </c>
      <c r="H59" s="3">
        <f t="shared" si="39"/>
        <v>5.512679162072767E-3</v>
      </c>
      <c r="I59" s="3">
        <f t="shared" si="40"/>
        <v>0.99448732083792724</v>
      </c>
      <c r="J59" s="5">
        <f t="shared" si="47"/>
        <v>96524.735292901896</v>
      </c>
      <c r="K59" s="5">
        <f t="shared" si="41"/>
        <v>532.10989687377003</v>
      </c>
      <c r="L59" s="5">
        <f t="shared" si="42"/>
        <v>481293.40172232507</v>
      </c>
      <c r="M59" s="5">
        <f t="shared" si="32"/>
        <v>5396430.844078647</v>
      </c>
      <c r="N59" s="33">
        <f t="shared" si="43"/>
        <v>55.907232769955932</v>
      </c>
      <c r="O59" s="4"/>
      <c r="Q59" s="27" t="s">
        <v>44</v>
      </c>
      <c r="R59" s="29">
        <f t="shared" si="33"/>
        <v>96524.735292901896</v>
      </c>
      <c r="S59" s="29">
        <f t="shared" si="34"/>
        <v>481293.40172232507</v>
      </c>
      <c r="T59" s="35">
        <f t="shared" si="35"/>
        <v>55.907232769955932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463529.67522237409</v>
      </c>
      <c r="X59" s="29">
        <f t="shared" si="36"/>
        <v>4663546.9292839663</v>
      </c>
      <c r="Y59" s="35">
        <f t="shared" si="45"/>
        <v>48.314526998002634</v>
      </c>
      <c r="Z59" s="36">
        <f t="shared" si="46"/>
        <v>7.5927057719532982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1928</v>
      </c>
      <c r="E60" s="49">
        <f t="shared" si="37"/>
        <v>3</v>
      </c>
      <c r="F60" s="3">
        <f t="shared" si="38"/>
        <v>1.5560165975103733E-3</v>
      </c>
      <c r="G60" s="2">
        <v>0.5</v>
      </c>
      <c r="H60" s="3">
        <f t="shared" si="39"/>
        <v>7.7499354172048561E-3</v>
      </c>
      <c r="I60" s="3">
        <f t="shared" si="40"/>
        <v>0.99225006458279519</v>
      </c>
      <c r="J60" s="5">
        <f t="shared" si="47"/>
        <v>95992.625396028132</v>
      </c>
      <c r="K60" s="5">
        <f t="shared" si="41"/>
        <v>743.93664734715674</v>
      </c>
      <c r="L60" s="5">
        <f t="shared" si="42"/>
        <v>478103.28536177281</v>
      </c>
      <c r="M60" s="5">
        <f t="shared" si="32"/>
        <v>4915137.442356322</v>
      </c>
      <c r="N60" s="33">
        <f t="shared" si="43"/>
        <v>51.203281732095377</v>
      </c>
      <c r="O60" s="4"/>
      <c r="Q60" s="27" t="s">
        <v>46</v>
      </c>
      <c r="R60" s="29">
        <f t="shared" si="33"/>
        <v>95992.625396028132</v>
      </c>
      <c r="S60" s="29">
        <f t="shared" si="34"/>
        <v>478103.28536177281</v>
      </c>
      <c r="T60" s="35">
        <f t="shared" si="35"/>
        <v>51.203281732095377</v>
      </c>
      <c r="U60" s="42">
        <v>0.95736753435116873</v>
      </c>
      <c r="V60" s="43">
        <f t="shared" si="48"/>
        <v>4.2632465648831275E-2</v>
      </c>
      <c r="W60" s="29">
        <f t="shared" si="44"/>
        <v>457720.56347199366</v>
      </c>
      <c r="X60" s="29">
        <f t="shared" si="36"/>
        <v>4200017.2540615918</v>
      </c>
      <c r="Y60" s="35">
        <f t="shared" si="45"/>
        <v>43.75354082393266</v>
      </c>
      <c r="Z60" s="36">
        <f t="shared" si="46"/>
        <v>7.4497409081627168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1821</v>
      </c>
      <c r="E61" s="49">
        <f t="shared" si="37"/>
        <v>0</v>
      </c>
      <c r="F61" s="3">
        <f t="shared" si="38"/>
        <v>0</v>
      </c>
      <c r="G61" s="2">
        <v>0.5</v>
      </c>
      <c r="H61" s="3">
        <f t="shared" si="39"/>
        <v>0</v>
      </c>
      <c r="I61" s="3">
        <f t="shared" si="40"/>
        <v>1</v>
      </c>
      <c r="J61" s="5">
        <f t="shared" si="47"/>
        <v>95248.688748680986</v>
      </c>
      <c r="K61" s="5">
        <f t="shared" si="41"/>
        <v>0</v>
      </c>
      <c r="L61" s="5">
        <f t="shared" si="42"/>
        <v>476243.44374340493</v>
      </c>
      <c r="M61" s="5">
        <f t="shared" si="32"/>
        <v>4437034.1569945496</v>
      </c>
      <c r="N61" s="33">
        <f t="shared" si="43"/>
        <v>46.583677059344232</v>
      </c>
      <c r="O61" s="4"/>
      <c r="Q61" s="27" t="s">
        <v>48</v>
      </c>
      <c r="R61" s="29">
        <f t="shared" si="33"/>
        <v>95248.688748680986</v>
      </c>
      <c r="S61" s="29">
        <f t="shared" si="34"/>
        <v>476243.44374340493</v>
      </c>
      <c r="T61" s="35">
        <f t="shared" si="35"/>
        <v>46.583677059344232</v>
      </c>
      <c r="U61" s="42">
        <v>0.95681081085376496</v>
      </c>
      <c r="V61" s="43">
        <f t="shared" si="48"/>
        <v>4.3189189146235041E-2</v>
      </c>
      <c r="W61" s="29">
        <f t="shared" si="44"/>
        <v>455674.87557191669</v>
      </c>
      <c r="X61" s="29">
        <f t="shared" si="36"/>
        <v>3742296.6905895979</v>
      </c>
      <c r="Y61" s="35">
        <f t="shared" si="45"/>
        <v>39.289744979732561</v>
      </c>
      <c r="Z61" s="36">
        <f t="shared" si="46"/>
        <v>7.2939320796116718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1854</v>
      </c>
      <c r="E62" s="49">
        <f t="shared" si="37"/>
        <v>4</v>
      </c>
      <c r="F62" s="3">
        <f t="shared" si="38"/>
        <v>2.1574973031283709E-3</v>
      </c>
      <c r="G62" s="2">
        <v>0.5</v>
      </c>
      <c r="H62" s="3">
        <f t="shared" si="39"/>
        <v>1.0729613733905579E-2</v>
      </c>
      <c r="I62" s="3">
        <f t="shared" si="40"/>
        <v>0.98927038626609443</v>
      </c>
      <c r="J62" s="5">
        <f t="shared" si="47"/>
        <v>95248.688748680986</v>
      </c>
      <c r="K62" s="5">
        <f t="shared" si="41"/>
        <v>1021.9816389343454</v>
      </c>
      <c r="L62" s="5">
        <f t="shared" si="42"/>
        <v>473688.48964606907</v>
      </c>
      <c r="M62" s="5">
        <f t="shared" si="32"/>
        <v>3960790.7132511446</v>
      </c>
      <c r="N62" s="33">
        <f t="shared" si="43"/>
        <v>41.583677059344232</v>
      </c>
      <c r="O62" s="4"/>
      <c r="Q62" s="27" t="s">
        <v>50</v>
      </c>
      <c r="R62" s="29">
        <f t="shared" si="33"/>
        <v>95248.688748680986</v>
      </c>
      <c r="S62" s="29">
        <f t="shared" si="34"/>
        <v>473688.48964606907</v>
      </c>
      <c r="T62" s="35">
        <f t="shared" si="35"/>
        <v>41.583677059344232</v>
      </c>
      <c r="U62" s="42">
        <v>0.94800928093814252</v>
      </c>
      <c r="V62" s="43">
        <f t="shared" si="48"/>
        <v>5.1990719061857482E-2</v>
      </c>
      <c r="W62" s="29">
        <f t="shared" si="44"/>
        <v>449061.08445804473</v>
      </c>
      <c r="X62" s="29">
        <f t="shared" si="36"/>
        <v>3286621.8150176811</v>
      </c>
      <c r="Y62" s="35">
        <f t="shared" si="45"/>
        <v>34.505690925463732</v>
      </c>
      <c r="Z62" s="36">
        <f t="shared" si="46"/>
        <v>7.0779861338805006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2276</v>
      </c>
      <c r="E63" s="49">
        <f t="shared" si="37"/>
        <v>12</v>
      </c>
      <c r="F63" s="3">
        <f t="shared" si="38"/>
        <v>5.272407732864675E-3</v>
      </c>
      <c r="G63" s="2">
        <v>0.5</v>
      </c>
      <c r="H63" s="3">
        <f t="shared" si="39"/>
        <v>2.6019080659150044E-2</v>
      </c>
      <c r="I63" s="3">
        <f t="shared" si="40"/>
        <v>0.97398091934084996</v>
      </c>
      <c r="J63" s="5">
        <f t="shared" si="47"/>
        <v>94226.70710974664</v>
      </c>
      <c r="K63" s="5">
        <f t="shared" si="41"/>
        <v>2451.6922925346048</v>
      </c>
      <c r="L63" s="5">
        <f t="shared" si="42"/>
        <v>465004.30481739668</v>
      </c>
      <c r="M63" s="5">
        <f t="shared" si="32"/>
        <v>3487102.2236050754</v>
      </c>
      <c r="N63" s="33">
        <f t="shared" si="43"/>
        <v>37.007578112048613</v>
      </c>
      <c r="O63" s="4"/>
      <c r="Q63" s="27" t="s">
        <v>52</v>
      </c>
      <c r="R63" s="29">
        <f t="shared" si="33"/>
        <v>94226.70710974664</v>
      </c>
      <c r="S63" s="29">
        <f t="shared" si="34"/>
        <v>465004.30481739668</v>
      </c>
      <c r="T63" s="35">
        <f t="shared" si="35"/>
        <v>37.007578112048613</v>
      </c>
      <c r="U63" s="42">
        <v>0.94216194080535964</v>
      </c>
      <c r="V63" s="43">
        <f t="shared" si="48"/>
        <v>5.7838059194640357E-2</v>
      </c>
      <c r="W63" s="29">
        <f t="shared" si="44"/>
        <v>438109.35830960551</v>
      </c>
      <c r="X63" s="29">
        <f t="shared" si="36"/>
        <v>2837560.7305596364</v>
      </c>
      <c r="Y63" s="35">
        <f t="shared" si="45"/>
        <v>30.114187554646321</v>
      </c>
      <c r="Z63" s="36">
        <f t="shared" si="46"/>
        <v>6.8933905574022916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2214</v>
      </c>
      <c r="E64" s="49">
        <f t="shared" si="37"/>
        <v>7</v>
      </c>
      <c r="F64" s="3">
        <f t="shared" si="38"/>
        <v>3.1616982836495033E-3</v>
      </c>
      <c r="G64" s="2">
        <v>0.5</v>
      </c>
      <c r="H64" s="3">
        <f t="shared" si="39"/>
        <v>1.5684517140936591E-2</v>
      </c>
      <c r="I64" s="3">
        <f t="shared" si="40"/>
        <v>0.98431548285906345</v>
      </c>
      <c r="J64" s="5">
        <f t="shared" si="47"/>
        <v>91775.014817212039</v>
      </c>
      <c r="K64" s="5">
        <f t="shared" si="41"/>
        <v>1439.4467930102719</v>
      </c>
      <c r="L64" s="5">
        <f t="shared" si="42"/>
        <v>455276.45710353454</v>
      </c>
      <c r="M64" s="5">
        <f t="shared" si="32"/>
        <v>3022097.9187876787</v>
      </c>
      <c r="N64" s="33">
        <f t="shared" si="43"/>
        <v>32.929419023323291</v>
      </c>
      <c r="O64" s="4"/>
      <c r="Q64" s="27" t="s">
        <v>54</v>
      </c>
      <c r="R64" s="29">
        <f t="shared" si="33"/>
        <v>91775.014817212039</v>
      </c>
      <c r="S64" s="29">
        <f t="shared" si="34"/>
        <v>455276.45710353454</v>
      </c>
      <c r="T64" s="35">
        <f t="shared" si="35"/>
        <v>32.929419023323291</v>
      </c>
      <c r="U64" s="42">
        <v>0.92489605986448908</v>
      </c>
      <c r="V64" s="43">
        <f t="shared" si="48"/>
        <v>7.5103940135510916E-2</v>
      </c>
      <c r="W64" s="29">
        <f t="shared" si="44"/>
        <v>421083.4013241232</v>
      </c>
      <c r="X64" s="29">
        <f t="shared" si="36"/>
        <v>2399451.3722500307</v>
      </c>
      <c r="Y64" s="35">
        <f t="shared" si="45"/>
        <v>26.144930371615949</v>
      </c>
      <c r="Z64" s="36">
        <f t="shared" si="46"/>
        <v>6.7844886517073419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2074</v>
      </c>
      <c r="E65" s="49">
        <f t="shared" si="37"/>
        <v>14</v>
      </c>
      <c r="F65" s="3">
        <f t="shared" si="38"/>
        <v>6.7502410800385727E-3</v>
      </c>
      <c r="G65" s="2">
        <v>0.5</v>
      </c>
      <c r="H65" s="3">
        <f t="shared" si="39"/>
        <v>3.3191085822664772E-2</v>
      </c>
      <c r="I65" s="3">
        <f t="shared" si="40"/>
        <v>0.96680891417733528</v>
      </c>
      <c r="J65" s="5">
        <f t="shared" si="47"/>
        <v>90335.56802420177</v>
      </c>
      <c r="K65" s="5">
        <f t="shared" si="41"/>
        <v>2998.3355911304525</v>
      </c>
      <c r="L65" s="5">
        <f t="shared" si="42"/>
        <v>444182.00114318274</v>
      </c>
      <c r="M65" s="5">
        <f t="shared" si="32"/>
        <v>2566821.4616841441</v>
      </c>
      <c r="N65" s="33">
        <f t="shared" si="43"/>
        <v>28.414294810173416</v>
      </c>
      <c r="O65" s="4"/>
      <c r="Q65" s="27" t="s">
        <v>56</v>
      </c>
      <c r="R65" s="29">
        <f t="shared" si="33"/>
        <v>90335.56802420177</v>
      </c>
      <c r="S65" s="29">
        <f t="shared" si="34"/>
        <v>444182.00114318274</v>
      </c>
      <c r="T65" s="35">
        <f t="shared" si="35"/>
        <v>28.414294810173416</v>
      </c>
      <c r="U65" s="42">
        <v>0.89970667843387275</v>
      </c>
      <c r="V65" s="43">
        <f t="shared" si="48"/>
        <v>0.10029332156612725</v>
      </c>
      <c r="W65" s="29">
        <f t="shared" si="44"/>
        <v>399633.51286864362</v>
      </c>
      <c r="X65" s="29">
        <f t="shared" si="36"/>
        <v>1978367.9709259076</v>
      </c>
      <c r="Y65" s="35">
        <f t="shared" si="45"/>
        <v>21.900210672233595</v>
      </c>
      <c r="Z65" s="36">
        <f t="shared" si="46"/>
        <v>6.5140841379398218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1560</v>
      </c>
      <c r="E66" s="49">
        <f t="shared" si="37"/>
        <v>18</v>
      </c>
      <c r="F66" s="3">
        <f t="shared" si="38"/>
        <v>1.1538461538461539E-2</v>
      </c>
      <c r="G66" s="2">
        <v>0.5</v>
      </c>
      <c r="H66" s="3">
        <f t="shared" si="39"/>
        <v>5.6074766355140193E-2</v>
      </c>
      <c r="I66" s="3">
        <f t="shared" si="40"/>
        <v>0.94392523364485981</v>
      </c>
      <c r="J66" s="5">
        <f t="shared" si="47"/>
        <v>87337.232433071316</v>
      </c>
      <c r="K66" s="5">
        <f t="shared" si="41"/>
        <v>4897.4149027890462</v>
      </c>
      <c r="L66" s="5">
        <f t="shared" si="42"/>
        <v>424442.62490838394</v>
      </c>
      <c r="M66" s="5">
        <f t="shared" si="32"/>
        <v>2122639.4605409615</v>
      </c>
      <c r="N66" s="33">
        <f t="shared" si="43"/>
        <v>24.303946912533469</v>
      </c>
      <c r="O66" s="4"/>
      <c r="Q66" s="27" t="s">
        <v>58</v>
      </c>
      <c r="R66" s="29">
        <f t="shared" si="33"/>
        <v>87337.232433071316</v>
      </c>
      <c r="S66" s="29">
        <f t="shared" si="34"/>
        <v>424442.62490838394</v>
      </c>
      <c r="T66" s="35">
        <f t="shared" si="35"/>
        <v>24.303946912533469</v>
      </c>
      <c r="U66" s="42">
        <v>0.86438699185239576</v>
      </c>
      <c r="V66" s="43">
        <f t="shared" si="48"/>
        <v>0.13561300814760424</v>
      </c>
      <c r="W66" s="29">
        <f t="shared" si="44"/>
        <v>366882.68375849276</v>
      </c>
      <c r="X66" s="29">
        <f t="shared" si="36"/>
        <v>1578734.4580572641</v>
      </c>
      <c r="Y66" s="35">
        <f t="shared" si="45"/>
        <v>18.07630507718558</v>
      </c>
      <c r="Z66" s="36">
        <f t="shared" si="46"/>
        <v>6.2276418353478888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1248</v>
      </c>
      <c r="E67" s="49">
        <f t="shared" si="37"/>
        <v>20</v>
      </c>
      <c r="F67" s="3">
        <f t="shared" si="38"/>
        <v>1.6025641025641024E-2</v>
      </c>
      <c r="G67" s="2">
        <v>0.5</v>
      </c>
      <c r="H67" s="3">
        <f t="shared" si="39"/>
        <v>7.704160246533126E-2</v>
      </c>
      <c r="I67" s="3">
        <f t="shared" si="40"/>
        <v>0.92295839753466868</v>
      </c>
      <c r="J67" s="5">
        <f t="shared" si="47"/>
        <v>82439.817530282264</v>
      </c>
      <c r="K67" s="5">
        <f t="shared" si="41"/>
        <v>6351.295649482453</v>
      </c>
      <c r="L67" s="5">
        <f t="shared" si="42"/>
        <v>396320.84852770518</v>
      </c>
      <c r="M67" s="5">
        <f t="shared" si="32"/>
        <v>1698196.8356325775</v>
      </c>
      <c r="N67" s="33">
        <f t="shared" si="43"/>
        <v>20.599230887535459</v>
      </c>
      <c r="O67" s="4"/>
      <c r="Q67" s="27" t="s">
        <v>60</v>
      </c>
      <c r="R67" s="29">
        <f t="shared" si="33"/>
        <v>82439.817530282264</v>
      </c>
      <c r="S67" s="29">
        <f t="shared" si="34"/>
        <v>396320.84852770518</v>
      </c>
      <c r="T67" s="35">
        <f t="shared" si="35"/>
        <v>20.599230887535459</v>
      </c>
      <c r="U67" s="42">
        <v>0.82345390469096191</v>
      </c>
      <c r="V67" s="43">
        <f t="shared" si="48"/>
        <v>0.17654609530903809</v>
      </c>
      <c r="W67" s="29">
        <f t="shared" si="44"/>
        <v>326351.95023057412</v>
      </c>
      <c r="X67" s="29">
        <f t="shared" si="36"/>
        <v>1211851.7742987713</v>
      </c>
      <c r="Y67" s="35">
        <f t="shared" si="45"/>
        <v>14.699835717778329</v>
      </c>
      <c r="Z67" s="36">
        <f t="shared" si="46"/>
        <v>5.8993951697571294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980</v>
      </c>
      <c r="E68" s="49">
        <f t="shared" si="37"/>
        <v>24</v>
      </c>
      <c r="F68" s="3">
        <f t="shared" si="38"/>
        <v>2.4489795918367346E-2</v>
      </c>
      <c r="G68" s="2">
        <v>0.5</v>
      </c>
      <c r="H68" s="3">
        <f t="shared" si="39"/>
        <v>0.11538461538461538</v>
      </c>
      <c r="I68" s="3">
        <f t="shared" si="40"/>
        <v>0.88461538461538458</v>
      </c>
      <c r="J68" s="5">
        <f t="shared" si="47"/>
        <v>76088.521880799803</v>
      </c>
      <c r="K68" s="5">
        <f t="shared" si="41"/>
        <v>8779.4448323999768</v>
      </c>
      <c r="L68" s="5">
        <f t="shared" si="42"/>
        <v>358493.99732299906</v>
      </c>
      <c r="M68" s="5">
        <f t="shared" si="32"/>
        <v>1301875.9871048722</v>
      </c>
      <c r="N68" s="33">
        <f t="shared" si="43"/>
        <v>17.110018106862292</v>
      </c>
      <c r="O68" s="4"/>
      <c r="Q68" s="27" t="s">
        <v>62</v>
      </c>
      <c r="R68" s="29">
        <f t="shared" si="33"/>
        <v>76088.521880799803</v>
      </c>
      <c r="S68" s="29">
        <f t="shared" si="34"/>
        <v>358493.99732299906</v>
      </c>
      <c r="T68" s="35">
        <f t="shared" si="35"/>
        <v>17.110018106862292</v>
      </c>
      <c r="U68" s="42">
        <v>0.7557222850963411</v>
      </c>
      <c r="V68" s="43">
        <f t="shared" si="48"/>
        <v>0.2442777149036589</v>
      </c>
      <c r="W68" s="29">
        <f t="shared" si="44"/>
        <v>270921.90285025846</v>
      </c>
      <c r="X68" s="29">
        <f t="shared" si="36"/>
        <v>885499.82406819728</v>
      </c>
      <c r="Y68" s="35">
        <f t="shared" si="45"/>
        <v>11.637758260771847</v>
      </c>
      <c r="Z68" s="36">
        <f t="shared" si="46"/>
        <v>5.472259846090445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690</v>
      </c>
      <c r="E69" s="49">
        <f t="shared" si="37"/>
        <v>26</v>
      </c>
      <c r="F69" s="3">
        <f t="shared" si="38"/>
        <v>3.7681159420289857E-2</v>
      </c>
      <c r="G69" s="2">
        <v>0.5</v>
      </c>
      <c r="H69" s="3">
        <f t="shared" si="39"/>
        <v>0.17218543046357618</v>
      </c>
      <c r="I69" s="3">
        <f t="shared" si="40"/>
        <v>0.82781456953642385</v>
      </c>
      <c r="J69" s="5">
        <f t="shared" si="47"/>
        <v>67309.07704839982</v>
      </c>
      <c r="K69" s="5">
        <f t="shared" si="41"/>
        <v>11589.642405684739</v>
      </c>
      <c r="L69" s="5">
        <f t="shared" si="42"/>
        <v>307571.27922778722</v>
      </c>
      <c r="M69" s="5">
        <f t="shared" si="32"/>
        <v>943381.9897818733</v>
      </c>
      <c r="N69" s="33">
        <f t="shared" si="43"/>
        <v>14.015672642539984</v>
      </c>
      <c r="O69" s="4"/>
      <c r="Q69" s="27" t="s">
        <v>64</v>
      </c>
      <c r="R69" s="29">
        <f t="shared" si="33"/>
        <v>67309.07704839982</v>
      </c>
      <c r="S69" s="29">
        <f t="shared" si="34"/>
        <v>307571.27922778722</v>
      </c>
      <c r="T69" s="35">
        <f t="shared" si="35"/>
        <v>14.015672642539984</v>
      </c>
      <c r="U69" s="42">
        <v>0.69850988448397933</v>
      </c>
      <c r="V69" s="43">
        <f t="shared" si="48"/>
        <v>0.30149011551602067</v>
      </c>
      <c r="W69" s="29">
        <f t="shared" si="44"/>
        <v>214841.57872399141</v>
      </c>
      <c r="X69" s="29">
        <f t="shared" si="36"/>
        <v>614577.92121793889</v>
      </c>
      <c r="Y69" s="35">
        <f t="shared" si="45"/>
        <v>9.13068412416375</v>
      </c>
      <c r="Z69" s="36">
        <f t="shared" si="46"/>
        <v>4.8849885183762343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372</v>
      </c>
      <c r="E70" s="49">
        <f t="shared" si="37"/>
        <v>22</v>
      </c>
      <c r="F70" s="3">
        <f t="shared" si="38"/>
        <v>5.9139784946236562E-2</v>
      </c>
      <c r="G70" s="2">
        <v>0.5</v>
      </c>
      <c r="H70" s="3">
        <f t="shared" si="39"/>
        <v>0.2576112412177986</v>
      </c>
      <c r="I70" s="3">
        <f t="shared" si="40"/>
        <v>0.74238875878220134</v>
      </c>
      <c r="J70" s="5">
        <f t="shared" si="47"/>
        <v>55719.434642715081</v>
      </c>
      <c r="K70" s="5">
        <f t="shared" si="41"/>
        <v>14353.952718263839</v>
      </c>
      <c r="L70" s="5">
        <f t="shared" si="42"/>
        <v>242712.29141791581</v>
      </c>
      <c r="M70" s="5">
        <f t="shared" si="32"/>
        <v>635810.71055408614</v>
      </c>
      <c r="N70" s="33">
        <f t="shared" si="43"/>
        <v>11.410932552188303</v>
      </c>
      <c r="O70" s="4"/>
      <c r="Q70" s="27" t="s">
        <v>66</v>
      </c>
      <c r="R70" s="29">
        <f t="shared" si="33"/>
        <v>55719.434642715081</v>
      </c>
      <c r="S70" s="29">
        <f t="shared" si="34"/>
        <v>242712.29141791581</v>
      </c>
      <c r="T70" s="35">
        <f t="shared" si="35"/>
        <v>11.410932552188303</v>
      </c>
      <c r="U70" s="42">
        <v>0.67065690345363116</v>
      </c>
      <c r="V70" s="43">
        <f t="shared" si="48"/>
        <v>0.32934309654636884</v>
      </c>
      <c r="W70" s="29">
        <f t="shared" si="44"/>
        <v>162776.67379247476</v>
      </c>
      <c r="X70" s="29">
        <f t="shared" si="36"/>
        <v>399736.34249394748</v>
      </c>
      <c r="Y70" s="35">
        <f t="shared" si="45"/>
        <v>7.1740918596382448</v>
      </c>
      <c r="Z70" s="36">
        <f t="shared" si="46"/>
        <v>4.2368406925500581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218</v>
      </c>
      <c r="E71" s="49">
        <f t="shared" si="49"/>
        <v>14</v>
      </c>
      <c r="F71" s="3">
        <f t="shared" si="38"/>
        <v>6.4220183486238536E-2</v>
      </c>
      <c r="G71" s="2">
        <v>0.5</v>
      </c>
      <c r="H71" s="3">
        <f t="shared" si="39"/>
        <v>0.27667984189723321</v>
      </c>
      <c r="I71" s="3">
        <f t="shared" si="40"/>
        <v>0.72332015810276684</v>
      </c>
      <c r="J71" s="5">
        <f t="shared" si="47"/>
        <v>41365.48192445124</v>
      </c>
      <c r="K71" s="5">
        <f t="shared" si="41"/>
        <v>11444.994998860027</v>
      </c>
      <c r="L71" s="5">
        <f t="shared" si="42"/>
        <v>178214.92212510615</v>
      </c>
      <c r="M71" s="5">
        <f>L71+M72</f>
        <v>393098.41913617036</v>
      </c>
      <c r="N71" s="33">
        <f t="shared" si="43"/>
        <v>9.5030542579949699</v>
      </c>
      <c r="O71" s="4"/>
      <c r="Q71" s="27" t="s">
        <v>68</v>
      </c>
      <c r="R71" s="29">
        <f t="shared" si="33"/>
        <v>41365.48192445124</v>
      </c>
      <c r="S71" s="29">
        <f t="shared" si="34"/>
        <v>178214.92212510615</v>
      </c>
      <c r="T71" s="35">
        <f t="shared" si="35"/>
        <v>9.5030542579949699</v>
      </c>
      <c r="U71" s="42">
        <v>0.63527807449444496</v>
      </c>
      <c r="V71" s="43">
        <f t="shared" si="48"/>
        <v>0.36472192550555504</v>
      </c>
      <c r="W71" s="29">
        <f t="shared" si="44"/>
        <v>113216.0325738149</v>
      </c>
      <c r="X71" s="29">
        <f>X72+W71</f>
        <v>236959.66870147269</v>
      </c>
      <c r="Y71" s="35">
        <f t="shared" si="45"/>
        <v>5.7284396960308408</v>
      </c>
      <c r="Z71" s="36">
        <f t="shared" si="46"/>
        <v>3.7746145619641291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158</v>
      </c>
      <c r="E72" s="50">
        <f t="shared" si="49"/>
        <v>22</v>
      </c>
      <c r="F72" s="17">
        <f t="shared" si="38"/>
        <v>0.13924050632911392</v>
      </c>
      <c r="G72" s="12"/>
      <c r="H72" s="17">
        <v>1</v>
      </c>
      <c r="I72" s="17">
        <f t="shared" si="40"/>
        <v>0</v>
      </c>
      <c r="J72" s="21">
        <f t="shared" si="47"/>
        <v>29920.486925591216</v>
      </c>
      <c r="K72" s="21">
        <f t="shared" si="41"/>
        <v>29920.486925591216</v>
      </c>
      <c r="L72" s="21">
        <f>K72/F72</f>
        <v>214883.4970110642</v>
      </c>
      <c r="M72" s="21">
        <f>L72</f>
        <v>214883.4970110642</v>
      </c>
      <c r="N72" s="34">
        <f t="shared" si="43"/>
        <v>7.1818181818181825</v>
      </c>
      <c r="O72" s="4"/>
      <c r="Q72" s="30" t="s">
        <v>69</v>
      </c>
      <c r="R72" s="31">
        <f t="shared" si="33"/>
        <v>29920.486925591216</v>
      </c>
      <c r="S72" s="31">
        <f t="shared" si="34"/>
        <v>214883.4970110642</v>
      </c>
      <c r="T72" s="38">
        <f t="shared" si="35"/>
        <v>7.1818181818181825</v>
      </c>
      <c r="U72" s="44">
        <v>0.57586384179742911</v>
      </c>
      <c r="V72" s="45">
        <f t="shared" si="48"/>
        <v>0.42413615820257089</v>
      </c>
      <c r="W72" s="31">
        <f t="shared" si="44"/>
        <v>123743.63612765781</v>
      </c>
      <c r="X72" s="31">
        <f>W72</f>
        <v>123743.63612765781</v>
      </c>
      <c r="Y72" s="38">
        <f t="shared" si="45"/>
        <v>4.1357494092724458</v>
      </c>
      <c r="Z72" s="37">
        <f t="shared" si="46"/>
        <v>3.0460687725457367</v>
      </c>
    </row>
    <row r="73" spans="1:26" s="2" customFormat="1" ht="13.2" x14ac:dyDescent="0.25">
      <c r="B73" s="2" t="s">
        <v>70</v>
      </c>
      <c r="D73" s="25">
        <f>SUM(D54:D72)</f>
        <v>24951</v>
      </c>
      <c r="E73" s="25">
        <f>SUM(E54:E72)</f>
        <v>197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68.804595406159748</v>
      </c>
      <c r="F78" s="55">
        <f>$Y$4</f>
        <v>62.770363050268038</v>
      </c>
      <c r="G78" s="55">
        <f>E78-F78</f>
        <v>6.0342323558917101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78.617252180800435</v>
      </c>
      <c r="F79" s="55">
        <f>$Y$29</f>
        <v>69.537320594748763</v>
      </c>
      <c r="G79" s="55">
        <f t="shared" ref="G79:G80" si="50">E79-F79</f>
        <v>9.0799315860516714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73.465249904749186</v>
      </c>
      <c r="F80" s="55">
        <f>$Y$54</f>
        <v>65.389697569174089</v>
      </c>
      <c r="G80" s="55">
        <f t="shared" si="50"/>
        <v>8.0755523355750967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91592-C61E-9945-B4F8-EF2E324956D0}">
  <dimension ref="A1:Z80"/>
  <sheetViews>
    <sheetView topLeftCell="A33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93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7285736.2141531408</v>
      </c>
      <c r="N4" s="32">
        <f>M4/J4</f>
        <v>72.857362141531411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72.857362141531411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6629941.5849543493</v>
      </c>
      <c r="Y4" s="40">
        <f>X4/R4</f>
        <v>66.299415849543493</v>
      </c>
      <c r="Z4" s="36">
        <f>T4-Y4</f>
        <v>6.5579462919879177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518</v>
      </c>
      <c r="E5" s="51">
        <v>1</v>
      </c>
      <c r="F5" s="3">
        <f t="shared" ref="F5:F22" si="5">E5/D5</f>
        <v>1.9305019305019305E-3</v>
      </c>
      <c r="G5" s="2">
        <v>0.4</v>
      </c>
      <c r="H5" s="3">
        <f t="shared" ref="H5:H21" si="6">C5*F5/(1+(1-G5)*C5*F5)</f>
        <v>7.6863950807071479E-3</v>
      </c>
      <c r="I5" s="3">
        <f t="shared" ref="I5:I22" si="7">1-H5</f>
        <v>0.99231360491929288</v>
      </c>
      <c r="J5" s="5">
        <f>I4*J4</f>
        <v>100000</v>
      </c>
      <c r="K5" s="5">
        <f t="shared" ref="K5:K22" si="8">J5*H5</f>
        <v>768.63950807071478</v>
      </c>
      <c r="L5" s="5">
        <f t="shared" ref="L5:L21" si="9">C5*(J6+G5*K5)</f>
        <v>398155.26518063026</v>
      </c>
      <c r="M5" s="5">
        <f t="shared" si="0"/>
        <v>7185736.2141531408</v>
      </c>
      <c r="N5" s="33">
        <f t="shared" ref="N5:N22" si="10">M5/J5</f>
        <v>71.857362141531411</v>
      </c>
      <c r="O5" s="4"/>
      <c r="Q5" s="27" t="s">
        <v>36</v>
      </c>
      <c r="R5" s="29">
        <f t="shared" si="1"/>
        <v>100000</v>
      </c>
      <c r="S5" s="29">
        <f t="shared" si="2"/>
        <v>398155.26518063026</v>
      </c>
      <c r="T5" s="35">
        <f t="shared" si="3"/>
        <v>71.857362141531411</v>
      </c>
      <c r="U5" s="42">
        <v>0.96680194174873568</v>
      </c>
      <c r="V5" s="43">
        <f>1-U5</f>
        <v>3.3198058251264317E-2</v>
      </c>
      <c r="W5" s="29">
        <f t="shared" ref="W5:W22" si="11">S5*U5</f>
        <v>384937.2834941161</v>
      </c>
      <c r="X5" s="29">
        <f t="shared" si="4"/>
        <v>6533261.3907794757</v>
      </c>
      <c r="Y5" s="35">
        <f t="shared" ref="Y5:Y22" si="12">X5/R5</f>
        <v>65.332613907794752</v>
      </c>
      <c r="Z5" s="36">
        <f t="shared" ref="Z5:Z22" si="13">T5-Y5</f>
        <v>6.5247482337366591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688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99231.360491929285</v>
      </c>
      <c r="K6" s="5">
        <f t="shared" si="8"/>
        <v>0</v>
      </c>
      <c r="L6" s="5">
        <f t="shared" si="9"/>
        <v>496156.80245964642</v>
      </c>
      <c r="M6" s="5">
        <f t="shared" si="0"/>
        <v>6787580.9489725102</v>
      </c>
      <c r="N6" s="33">
        <f t="shared" si="10"/>
        <v>68.401570988483627</v>
      </c>
      <c r="O6" s="4"/>
      <c r="Q6" s="27" t="s">
        <v>38</v>
      </c>
      <c r="R6" s="29">
        <f t="shared" si="1"/>
        <v>99231.360491929285</v>
      </c>
      <c r="S6" s="29">
        <f t="shared" si="2"/>
        <v>496156.80245964642</v>
      </c>
      <c r="T6" s="35">
        <f t="shared" si="3"/>
        <v>68.401570988483627</v>
      </c>
      <c r="U6" s="42">
        <v>0.96680194174873568</v>
      </c>
      <c r="V6" s="43">
        <f>1-U6</f>
        <v>3.3198058251264317E-2</v>
      </c>
      <c r="W6" s="29">
        <f t="shared" si="11"/>
        <v>479685.36002983002</v>
      </c>
      <c r="X6" s="29">
        <f t="shared" si="4"/>
        <v>6148324.1072853599</v>
      </c>
      <c r="Y6" s="35">
        <f t="shared" si="12"/>
        <v>61.959486162496155</v>
      </c>
      <c r="Z6" s="36">
        <f t="shared" si="13"/>
        <v>6.4420848259874717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730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99231.360491929285</v>
      </c>
      <c r="K7" s="5">
        <f t="shared" si="8"/>
        <v>0</v>
      </c>
      <c r="L7" s="5">
        <f t="shared" si="9"/>
        <v>496156.80245964642</v>
      </c>
      <c r="M7" s="5">
        <f t="shared" si="0"/>
        <v>6291424.1465128642</v>
      </c>
      <c r="N7" s="33">
        <f t="shared" si="10"/>
        <v>63.401570988483627</v>
      </c>
      <c r="O7" s="4"/>
      <c r="Q7" s="27" t="s">
        <v>40</v>
      </c>
      <c r="R7" s="29">
        <f t="shared" si="1"/>
        <v>99231.360491929285</v>
      </c>
      <c r="S7" s="29">
        <f t="shared" si="2"/>
        <v>496156.80245964642</v>
      </c>
      <c r="T7" s="35">
        <f t="shared" si="3"/>
        <v>63.401570988483627</v>
      </c>
      <c r="U7" s="42">
        <v>0.96680194174873568</v>
      </c>
      <c r="V7" s="43">
        <f>1-U7</f>
        <v>3.3198058251264317E-2</v>
      </c>
      <c r="W7" s="29">
        <f t="shared" si="11"/>
        <v>479685.36002983002</v>
      </c>
      <c r="X7" s="29">
        <f t="shared" si="4"/>
        <v>5668638.7472555302</v>
      </c>
      <c r="Y7" s="35">
        <f t="shared" si="12"/>
        <v>57.125476453752476</v>
      </c>
      <c r="Z7" s="36">
        <f t="shared" si="13"/>
        <v>6.2760945347311505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820</v>
      </c>
      <c r="E8" s="51">
        <v>0</v>
      </c>
      <c r="F8" s="3">
        <f t="shared" si="5"/>
        <v>0</v>
      </c>
      <c r="G8" s="2">
        <v>0.5</v>
      </c>
      <c r="H8" s="3">
        <f t="shared" si="6"/>
        <v>0</v>
      </c>
      <c r="I8" s="3">
        <f t="shared" si="7"/>
        <v>1</v>
      </c>
      <c r="J8" s="5">
        <f t="shared" si="14"/>
        <v>99231.360491929285</v>
      </c>
      <c r="K8" s="5">
        <f t="shared" si="8"/>
        <v>0</v>
      </c>
      <c r="L8" s="5">
        <f t="shared" si="9"/>
        <v>496156.80245964642</v>
      </c>
      <c r="M8" s="5">
        <f t="shared" si="0"/>
        <v>5795267.3440532181</v>
      </c>
      <c r="N8" s="33">
        <f t="shared" si="10"/>
        <v>58.401570988483634</v>
      </c>
      <c r="O8" s="4"/>
      <c r="Q8" s="27" t="s">
        <v>42</v>
      </c>
      <c r="R8" s="29">
        <f t="shared" si="1"/>
        <v>99231.360491929285</v>
      </c>
      <c r="S8" s="29">
        <f t="shared" si="2"/>
        <v>496156.80245964642</v>
      </c>
      <c r="T8" s="35">
        <f t="shared" si="3"/>
        <v>58.401570988483634</v>
      </c>
      <c r="U8" s="42">
        <v>0.96680194174873568</v>
      </c>
      <c r="V8" s="43">
        <f>1-U8</f>
        <v>3.3198058251264317E-2</v>
      </c>
      <c r="W8" s="29">
        <f t="shared" si="11"/>
        <v>479685.36002983002</v>
      </c>
      <c r="X8" s="29">
        <f t="shared" si="4"/>
        <v>5188953.3872257005</v>
      </c>
      <c r="Y8" s="35">
        <f t="shared" si="12"/>
        <v>52.291466745008805</v>
      </c>
      <c r="Z8" s="36">
        <f t="shared" si="13"/>
        <v>6.1101042434748294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889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99231.360491929285</v>
      </c>
      <c r="K9" s="5">
        <f t="shared" si="8"/>
        <v>0</v>
      </c>
      <c r="L9" s="5">
        <f t="shared" si="9"/>
        <v>496156.80245964642</v>
      </c>
      <c r="M9" s="5">
        <f t="shared" si="0"/>
        <v>5299110.5415935721</v>
      </c>
      <c r="N9" s="33">
        <f t="shared" si="10"/>
        <v>53.401570988483634</v>
      </c>
      <c r="O9" s="4"/>
      <c r="Q9" s="27" t="s">
        <v>44</v>
      </c>
      <c r="R9" s="29">
        <f t="shared" si="1"/>
        <v>99231.360491929285</v>
      </c>
      <c r="S9" s="29">
        <f t="shared" si="2"/>
        <v>496156.80245964642</v>
      </c>
      <c r="T9" s="35">
        <f t="shared" si="3"/>
        <v>53.401570988483634</v>
      </c>
      <c r="U9" s="42">
        <v>0.9555940589531835</v>
      </c>
      <c r="V9" s="43">
        <f t="shared" ref="V9:V22" si="15">1-U9</f>
        <v>4.4405941046816499E-2</v>
      </c>
      <c r="W9" s="29">
        <f t="shared" si="11"/>
        <v>474124.4927396464</v>
      </c>
      <c r="X9" s="29">
        <f t="shared" si="4"/>
        <v>4709268.0271958709</v>
      </c>
      <c r="Y9" s="35">
        <f t="shared" si="12"/>
        <v>47.457457036265126</v>
      </c>
      <c r="Z9" s="36">
        <f t="shared" si="13"/>
        <v>5.9441139522185082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955</v>
      </c>
      <c r="E10" s="51">
        <v>2</v>
      </c>
      <c r="F10" s="3">
        <f t="shared" si="5"/>
        <v>2.0942408376963353E-3</v>
      </c>
      <c r="G10" s="2">
        <v>0.5</v>
      </c>
      <c r="H10" s="3">
        <f t="shared" si="6"/>
        <v>1.0416666666666668E-2</v>
      </c>
      <c r="I10" s="3">
        <f t="shared" si="7"/>
        <v>0.98958333333333337</v>
      </c>
      <c r="J10" s="5">
        <f t="shared" si="14"/>
        <v>99231.360491929285</v>
      </c>
      <c r="K10" s="5">
        <f t="shared" si="8"/>
        <v>1033.6600051242635</v>
      </c>
      <c r="L10" s="5">
        <f t="shared" si="9"/>
        <v>493572.65244683577</v>
      </c>
      <c r="M10" s="5">
        <f t="shared" si="0"/>
        <v>4802953.7391339261</v>
      </c>
      <c r="N10" s="33">
        <f t="shared" si="10"/>
        <v>48.401570988483641</v>
      </c>
      <c r="O10" s="4"/>
      <c r="Q10" s="27" t="s">
        <v>46</v>
      </c>
      <c r="R10" s="29">
        <f t="shared" si="1"/>
        <v>99231.360491929285</v>
      </c>
      <c r="S10" s="29">
        <f t="shared" si="2"/>
        <v>493572.65244683577</v>
      </c>
      <c r="T10" s="35">
        <f t="shared" si="3"/>
        <v>48.401570988483641</v>
      </c>
      <c r="U10" s="42">
        <v>0.96363095511775332</v>
      </c>
      <c r="V10" s="43">
        <f t="shared" si="15"/>
        <v>3.6369044882246682E-2</v>
      </c>
      <c r="W10" s="29">
        <f t="shared" si="11"/>
        <v>475621.88649734727</v>
      </c>
      <c r="X10" s="29">
        <f t="shared" si="4"/>
        <v>4235143.5344562242</v>
      </c>
      <c r="Y10" s="35">
        <f t="shared" si="12"/>
        <v>42.679486741499204</v>
      </c>
      <c r="Z10" s="36">
        <f t="shared" si="13"/>
        <v>5.7220842469844371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981</v>
      </c>
      <c r="E11" s="51">
        <v>1</v>
      </c>
      <c r="F11" s="3">
        <f t="shared" si="5"/>
        <v>1.0193679918450561E-3</v>
      </c>
      <c r="G11" s="2">
        <v>0.5</v>
      </c>
      <c r="H11" s="3">
        <f t="shared" si="6"/>
        <v>5.0838840874428068E-3</v>
      </c>
      <c r="I11" s="3">
        <f t="shared" si="7"/>
        <v>0.99491611591255724</v>
      </c>
      <c r="J11" s="5">
        <f t="shared" si="14"/>
        <v>98197.700486805028</v>
      </c>
      <c r="K11" s="5">
        <f t="shared" si="8"/>
        <v>499.22572692834285</v>
      </c>
      <c r="L11" s="5">
        <f t="shared" si="9"/>
        <v>489740.43811670423</v>
      </c>
      <c r="M11" s="5">
        <f t="shared" si="0"/>
        <v>4309381.0866870899</v>
      </c>
      <c r="N11" s="33">
        <f t="shared" si="10"/>
        <v>43.884745419941353</v>
      </c>
      <c r="O11" s="4"/>
      <c r="Q11" s="27" t="s">
        <v>48</v>
      </c>
      <c r="R11" s="29">
        <f t="shared" si="1"/>
        <v>98197.700486805028</v>
      </c>
      <c r="S11" s="29">
        <f t="shared" si="2"/>
        <v>489740.43811670423</v>
      </c>
      <c r="T11" s="35">
        <f t="shared" si="3"/>
        <v>43.884745419941353</v>
      </c>
      <c r="U11" s="42">
        <v>0.96005435016735896</v>
      </c>
      <c r="V11" s="43">
        <f t="shared" si="15"/>
        <v>3.9945649832641039E-2</v>
      </c>
      <c r="W11" s="29">
        <f t="shared" si="11"/>
        <v>470177.43806681014</v>
      </c>
      <c r="X11" s="29">
        <f t="shared" si="4"/>
        <v>3759521.6479588766</v>
      </c>
      <c r="Y11" s="35">
        <f t="shared" si="12"/>
        <v>38.285231011738908</v>
      </c>
      <c r="Z11" s="36">
        <f t="shared" si="13"/>
        <v>5.5995144082024453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915</v>
      </c>
      <c r="E12" s="51">
        <v>4</v>
      </c>
      <c r="F12" s="3">
        <f t="shared" si="5"/>
        <v>4.3715846994535519E-3</v>
      </c>
      <c r="G12" s="2">
        <v>0.5</v>
      </c>
      <c r="H12" s="3">
        <f t="shared" si="6"/>
        <v>2.1621621621621623E-2</v>
      </c>
      <c r="I12" s="3">
        <f t="shared" si="7"/>
        <v>0.97837837837837838</v>
      </c>
      <c r="J12" s="5">
        <f t="shared" si="14"/>
        <v>97698.474759876684</v>
      </c>
      <c r="K12" s="5">
        <f t="shared" si="8"/>
        <v>2112.3994542676041</v>
      </c>
      <c r="L12" s="5">
        <f t="shared" si="9"/>
        <v>483211.3751637144</v>
      </c>
      <c r="M12" s="5">
        <f t="shared" si="0"/>
        <v>3819640.6485703858</v>
      </c>
      <c r="N12" s="33">
        <f t="shared" si="10"/>
        <v>39.096215759338094</v>
      </c>
      <c r="O12" s="4"/>
      <c r="Q12" s="27" t="s">
        <v>50</v>
      </c>
      <c r="R12" s="29">
        <f t="shared" si="1"/>
        <v>97698.474759876684</v>
      </c>
      <c r="S12" s="29">
        <f t="shared" si="2"/>
        <v>483211.3751637144</v>
      </c>
      <c r="T12" s="35">
        <f t="shared" si="3"/>
        <v>39.096215759338094</v>
      </c>
      <c r="U12" s="42">
        <v>0.94127750867207383</v>
      </c>
      <c r="V12" s="43">
        <f t="shared" si="15"/>
        <v>5.8722491327926174E-2</v>
      </c>
      <c r="W12" s="29">
        <f t="shared" si="11"/>
        <v>454835.99937610788</v>
      </c>
      <c r="X12" s="29">
        <f t="shared" si="4"/>
        <v>3289344.2098920662</v>
      </c>
      <c r="Y12" s="35">
        <f t="shared" si="12"/>
        <v>33.668327146115807</v>
      </c>
      <c r="Z12" s="36">
        <f t="shared" si="13"/>
        <v>5.4278886132222866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1089</v>
      </c>
      <c r="E13" s="51">
        <v>5</v>
      </c>
      <c r="F13" s="3">
        <f t="shared" si="5"/>
        <v>4.5913682277318639E-3</v>
      </c>
      <c r="G13" s="2">
        <v>0.5</v>
      </c>
      <c r="H13" s="3">
        <f t="shared" si="6"/>
        <v>2.2696323195642305E-2</v>
      </c>
      <c r="I13" s="3">
        <f t="shared" si="7"/>
        <v>0.9773036768043577</v>
      </c>
      <c r="J13" s="5">
        <f t="shared" si="14"/>
        <v>95586.075305609076</v>
      </c>
      <c r="K13" s="5">
        <f t="shared" si="8"/>
        <v>2169.4524581391074</v>
      </c>
      <c r="L13" s="5">
        <f t="shared" si="9"/>
        <v>472506.74538269761</v>
      </c>
      <c r="M13" s="5">
        <f t="shared" si="0"/>
        <v>3336429.2734066714</v>
      </c>
      <c r="N13" s="33">
        <f t="shared" si="10"/>
        <v>34.90497190871573</v>
      </c>
      <c r="O13" s="4"/>
      <c r="Q13" s="27" t="s">
        <v>52</v>
      </c>
      <c r="R13" s="29">
        <f t="shared" si="1"/>
        <v>95586.075305609076</v>
      </c>
      <c r="S13" s="29">
        <f t="shared" si="2"/>
        <v>472506.74538269761</v>
      </c>
      <c r="T13" s="35">
        <f t="shared" si="3"/>
        <v>34.90497190871573</v>
      </c>
      <c r="U13" s="42">
        <v>0.95386474178345915</v>
      </c>
      <c r="V13" s="43">
        <f t="shared" si="15"/>
        <v>4.6135258216540853E-2</v>
      </c>
      <c r="W13" s="29">
        <f t="shared" si="11"/>
        <v>450707.52467540954</v>
      </c>
      <c r="X13" s="29">
        <f t="shared" si="4"/>
        <v>2834508.2105159583</v>
      </c>
      <c r="Y13" s="35">
        <f t="shared" si="12"/>
        <v>29.653986749151805</v>
      </c>
      <c r="Z13" s="36">
        <f t="shared" si="13"/>
        <v>5.2509851595639248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1141</v>
      </c>
      <c r="E14" s="51">
        <v>8</v>
      </c>
      <c r="F14" s="3">
        <f t="shared" si="5"/>
        <v>7.0113935144609993E-3</v>
      </c>
      <c r="G14" s="2">
        <v>0.5</v>
      </c>
      <c r="H14" s="3">
        <f t="shared" si="6"/>
        <v>3.4453057708871665E-2</v>
      </c>
      <c r="I14" s="3">
        <f t="shared" si="7"/>
        <v>0.96554694229112836</v>
      </c>
      <c r="J14" s="5">
        <f t="shared" si="14"/>
        <v>93416.622847469975</v>
      </c>
      <c r="K14" s="5">
        <f t="shared" si="8"/>
        <v>3218.4882979317822</v>
      </c>
      <c r="L14" s="5">
        <f t="shared" si="9"/>
        <v>459036.89349252044</v>
      </c>
      <c r="M14" s="5">
        <f t="shared" si="0"/>
        <v>2863922.5280239736</v>
      </c>
      <c r="N14" s="33">
        <f t="shared" si="10"/>
        <v>30.657525831351951</v>
      </c>
      <c r="O14" s="4"/>
      <c r="Q14" s="27" t="s">
        <v>54</v>
      </c>
      <c r="R14" s="29">
        <f t="shared" si="1"/>
        <v>93416.622847469975</v>
      </c>
      <c r="S14" s="29">
        <f t="shared" si="2"/>
        <v>459036.89349252044</v>
      </c>
      <c r="T14" s="35">
        <f t="shared" si="3"/>
        <v>30.657525831351951</v>
      </c>
      <c r="U14" s="42">
        <v>0.94210046609890041</v>
      </c>
      <c r="V14" s="43">
        <f t="shared" si="15"/>
        <v>5.7899533901099587E-2</v>
      </c>
      <c r="W14" s="29">
        <f t="shared" si="11"/>
        <v>432458.87131589482</v>
      </c>
      <c r="X14" s="29">
        <f t="shared" si="4"/>
        <v>2383800.6858405489</v>
      </c>
      <c r="Y14" s="35">
        <f t="shared" si="12"/>
        <v>25.517949730775459</v>
      </c>
      <c r="Z14" s="36">
        <f t="shared" si="13"/>
        <v>5.1395761005764911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983</v>
      </c>
      <c r="E15" s="51">
        <v>10</v>
      </c>
      <c r="F15" s="3">
        <f t="shared" si="5"/>
        <v>1.0172939979654121E-2</v>
      </c>
      <c r="G15" s="2">
        <v>0.5</v>
      </c>
      <c r="H15" s="3">
        <f t="shared" si="6"/>
        <v>4.96031746031746E-2</v>
      </c>
      <c r="I15" s="3">
        <f t="shared" si="7"/>
        <v>0.95039682539682535</v>
      </c>
      <c r="J15" s="5">
        <f t="shared" si="14"/>
        <v>90198.134549538197</v>
      </c>
      <c r="K15" s="5">
        <f t="shared" si="8"/>
        <v>4474.1138169413789</v>
      </c>
      <c r="L15" s="5">
        <f t="shared" si="9"/>
        <v>439805.38820533751</v>
      </c>
      <c r="M15" s="5">
        <f t="shared" si="0"/>
        <v>2404885.6345314533</v>
      </c>
      <c r="N15" s="33">
        <f t="shared" si="10"/>
        <v>26.662254674575927</v>
      </c>
      <c r="O15" s="4"/>
      <c r="Q15" s="27" t="s">
        <v>56</v>
      </c>
      <c r="R15" s="29">
        <f t="shared" si="1"/>
        <v>90198.134549538197</v>
      </c>
      <c r="S15" s="29">
        <f t="shared" si="2"/>
        <v>439805.38820533751</v>
      </c>
      <c r="T15" s="35">
        <f t="shared" si="3"/>
        <v>26.662254674575927</v>
      </c>
      <c r="U15" s="42">
        <v>0.91645683631107144</v>
      </c>
      <c r="V15" s="43">
        <f t="shared" si="15"/>
        <v>8.3543163688928557E-2</v>
      </c>
      <c r="W15" s="29">
        <f t="shared" si="11"/>
        <v>403062.65466722625</v>
      </c>
      <c r="X15" s="29">
        <f t="shared" si="4"/>
        <v>1951341.8145246543</v>
      </c>
      <c r="Y15" s="35">
        <f t="shared" si="12"/>
        <v>21.633948687186514</v>
      </c>
      <c r="Z15" s="36">
        <f t="shared" si="13"/>
        <v>5.0283059873894125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798</v>
      </c>
      <c r="E16" s="51">
        <v>10</v>
      </c>
      <c r="F16" s="3">
        <f t="shared" si="5"/>
        <v>1.2531328320802004E-2</v>
      </c>
      <c r="G16" s="2">
        <v>0.5</v>
      </c>
      <c r="H16" s="3">
        <f t="shared" si="6"/>
        <v>6.0753341433778855E-2</v>
      </c>
      <c r="I16" s="3">
        <f t="shared" si="7"/>
        <v>0.93924665856622114</v>
      </c>
      <c r="J16" s="5">
        <f t="shared" si="14"/>
        <v>85724.020732596808</v>
      </c>
      <c r="K16" s="5">
        <f t="shared" si="8"/>
        <v>5208.0207006437913</v>
      </c>
      <c r="L16" s="5">
        <f t="shared" si="9"/>
        <v>415600.05191137461</v>
      </c>
      <c r="M16" s="5">
        <f t="shared" si="0"/>
        <v>1965080.2463261159</v>
      </c>
      <c r="N16" s="33">
        <f t="shared" si="10"/>
        <v>22.923332684731253</v>
      </c>
      <c r="O16" s="4"/>
      <c r="Q16" s="27" t="s">
        <v>58</v>
      </c>
      <c r="R16" s="29">
        <f t="shared" si="1"/>
        <v>85724.020732596808</v>
      </c>
      <c r="S16" s="29">
        <f t="shared" si="2"/>
        <v>415600.05191137461</v>
      </c>
      <c r="T16" s="35">
        <f t="shared" si="3"/>
        <v>22.923332684731253</v>
      </c>
      <c r="U16" s="42">
        <v>0.8859396016463057</v>
      </c>
      <c r="V16" s="43">
        <f t="shared" si="15"/>
        <v>0.1140603983536943</v>
      </c>
      <c r="W16" s="29">
        <f t="shared" si="11"/>
        <v>368196.54443454719</v>
      </c>
      <c r="X16" s="29">
        <f t="shared" si="4"/>
        <v>1548279.1598574279</v>
      </c>
      <c r="Y16" s="35">
        <f t="shared" si="12"/>
        <v>18.061205559723476</v>
      </c>
      <c r="Z16" s="36">
        <f t="shared" si="13"/>
        <v>4.8621271250077776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600</v>
      </c>
      <c r="E17" s="51">
        <v>13</v>
      </c>
      <c r="F17" s="3">
        <f t="shared" si="5"/>
        <v>2.1666666666666667E-2</v>
      </c>
      <c r="G17" s="2">
        <v>0.5</v>
      </c>
      <c r="H17" s="3">
        <f t="shared" si="6"/>
        <v>0.10276679841897234</v>
      </c>
      <c r="I17" s="3">
        <f t="shared" si="7"/>
        <v>0.89723320158102771</v>
      </c>
      <c r="J17" s="5">
        <f t="shared" si="14"/>
        <v>80516.000031953023</v>
      </c>
      <c r="K17" s="5">
        <f t="shared" si="8"/>
        <v>8274.3715447856866</v>
      </c>
      <c r="L17" s="5">
        <f t="shared" si="9"/>
        <v>381894.07129780093</v>
      </c>
      <c r="M17" s="5">
        <f t="shared" si="0"/>
        <v>1549480.1944147414</v>
      </c>
      <c r="N17" s="33">
        <f t="shared" si="10"/>
        <v>19.2443761960334</v>
      </c>
      <c r="O17" s="4"/>
      <c r="Q17" s="27" t="s">
        <v>60</v>
      </c>
      <c r="R17" s="29">
        <f t="shared" si="1"/>
        <v>80516.000031953023</v>
      </c>
      <c r="S17" s="29">
        <f t="shared" si="2"/>
        <v>381894.07129780093</v>
      </c>
      <c r="T17" s="35">
        <f t="shared" si="3"/>
        <v>19.2443761960334</v>
      </c>
      <c r="U17" s="42">
        <v>0.85631920960893304</v>
      </c>
      <c r="V17" s="43">
        <f t="shared" si="15"/>
        <v>0.14368079039106696</v>
      </c>
      <c r="W17" s="29">
        <f t="shared" si="11"/>
        <v>327023.2292880704</v>
      </c>
      <c r="X17" s="29">
        <f t="shared" si="4"/>
        <v>1180082.6154228807</v>
      </c>
      <c r="Y17" s="35">
        <f t="shared" si="12"/>
        <v>14.65649827307071</v>
      </c>
      <c r="Z17" s="36">
        <f t="shared" si="13"/>
        <v>4.58787792296269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469</v>
      </c>
      <c r="E18" s="51">
        <v>7</v>
      </c>
      <c r="F18" s="3">
        <f t="shared" si="5"/>
        <v>1.4925373134328358E-2</v>
      </c>
      <c r="G18" s="2">
        <v>0.5</v>
      </c>
      <c r="H18" s="3">
        <f t="shared" si="6"/>
        <v>7.1942446043165464E-2</v>
      </c>
      <c r="I18" s="3">
        <f t="shared" si="7"/>
        <v>0.92805755395683454</v>
      </c>
      <c r="J18" s="5">
        <f t="shared" si="14"/>
        <v>72241.628487167342</v>
      </c>
      <c r="K18" s="5">
        <f t="shared" si="8"/>
        <v>5197.2394595084415</v>
      </c>
      <c r="L18" s="5">
        <f t="shared" si="9"/>
        <v>348215.0437870656</v>
      </c>
      <c r="M18" s="5">
        <f t="shared" si="0"/>
        <v>1167586.1231169405</v>
      </c>
      <c r="N18" s="33">
        <f t="shared" si="10"/>
        <v>16.162234262539428</v>
      </c>
      <c r="O18" s="4"/>
      <c r="Q18" s="27" t="s">
        <v>62</v>
      </c>
      <c r="R18" s="29">
        <f t="shared" si="1"/>
        <v>72241.628487167342</v>
      </c>
      <c r="S18" s="29">
        <f t="shared" si="2"/>
        <v>348215.0437870656</v>
      </c>
      <c r="T18" s="35">
        <f t="shared" si="3"/>
        <v>16.162234262539428</v>
      </c>
      <c r="U18" s="42">
        <v>0.77613843304153718</v>
      </c>
      <c r="V18" s="43">
        <f t="shared" si="15"/>
        <v>0.22386156695846282</v>
      </c>
      <c r="W18" s="29">
        <f t="shared" si="11"/>
        <v>270263.07844638336</v>
      </c>
      <c r="X18" s="29">
        <f t="shared" si="4"/>
        <v>853059.3861348104</v>
      </c>
      <c r="Y18" s="35">
        <f t="shared" si="12"/>
        <v>11.808418553110881</v>
      </c>
      <c r="Z18" s="36">
        <f t="shared" si="13"/>
        <v>4.353815709428547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312</v>
      </c>
      <c r="E19" s="51">
        <v>12</v>
      </c>
      <c r="F19" s="3">
        <f t="shared" si="5"/>
        <v>3.8461538461538464E-2</v>
      </c>
      <c r="G19" s="2">
        <v>0.5</v>
      </c>
      <c r="H19" s="3">
        <f t="shared" si="6"/>
        <v>0.17543859649122806</v>
      </c>
      <c r="I19" s="3">
        <f t="shared" si="7"/>
        <v>0.82456140350877194</v>
      </c>
      <c r="J19" s="5">
        <f t="shared" si="14"/>
        <v>67044.389027658894</v>
      </c>
      <c r="K19" s="5">
        <f t="shared" si="8"/>
        <v>11762.173513624366</v>
      </c>
      <c r="L19" s="5">
        <f t="shared" si="9"/>
        <v>305816.51135423355</v>
      </c>
      <c r="M19" s="5">
        <f t="shared" si="0"/>
        <v>819371.07932987483</v>
      </c>
      <c r="N19" s="33">
        <f t="shared" si="10"/>
        <v>12.221322189868067</v>
      </c>
      <c r="O19" s="4"/>
      <c r="Q19" s="27" t="s">
        <v>64</v>
      </c>
      <c r="R19" s="29">
        <f t="shared" si="1"/>
        <v>67044.389027658894</v>
      </c>
      <c r="S19" s="29">
        <f t="shared" si="2"/>
        <v>305816.51135423355</v>
      </c>
      <c r="T19" s="35">
        <f t="shared" si="3"/>
        <v>12.221322189868067</v>
      </c>
      <c r="U19" s="42">
        <v>0.73716277889453141</v>
      </c>
      <c r="V19" s="43">
        <f t="shared" si="15"/>
        <v>0.26283722110546859</v>
      </c>
      <c r="W19" s="29">
        <f t="shared" si="11"/>
        <v>225436.54934171782</v>
      </c>
      <c r="X19" s="29">
        <f t="shared" si="4"/>
        <v>582796.30768842704</v>
      </c>
      <c r="Y19" s="35">
        <f t="shared" si="12"/>
        <v>8.6926932460820368</v>
      </c>
      <c r="Z19" s="36">
        <f t="shared" si="13"/>
        <v>3.5286289437860301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143</v>
      </c>
      <c r="E20" s="51">
        <v>9</v>
      </c>
      <c r="F20" s="3">
        <f t="shared" si="5"/>
        <v>6.2937062937062943E-2</v>
      </c>
      <c r="G20" s="2">
        <v>0.5</v>
      </c>
      <c r="H20" s="3">
        <f t="shared" si="6"/>
        <v>0.27190332326283989</v>
      </c>
      <c r="I20" s="3">
        <f t="shared" si="7"/>
        <v>0.72809667673716016</v>
      </c>
      <c r="J20" s="5">
        <f t="shared" si="14"/>
        <v>55282.215514034528</v>
      </c>
      <c r="K20" s="5">
        <f t="shared" si="8"/>
        <v>15031.418115598513</v>
      </c>
      <c r="L20" s="5">
        <f t="shared" si="9"/>
        <v>238832.53228117639</v>
      </c>
      <c r="M20" s="5">
        <f t="shared" si="0"/>
        <v>513554.56797564134</v>
      </c>
      <c r="N20" s="33">
        <f t="shared" si="10"/>
        <v>9.2896886132442535</v>
      </c>
      <c r="O20" s="4"/>
      <c r="Q20" s="27" t="s">
        <v>66</v>
      </c>
      <c r="R20" s="29">
        <f t="shared" si="1"/>
        <v>55282.215514034528</v>
      </c>
      <c r="S20" s="29">
        <f t="shared" si="2"/>
        <v>238832.53228117639</v>
      </c>
      <c r="T20" s="35">
        <f t="shared" si="3"/>
        <v>9.2896886132442535</v>
      </c>
      <c r="U20" s="42">
        <v>0.7271372759570951</v>
      </c>
      <c r="V20" s="43">
        <f t="shared" si="15"/>
        <v>0.2728627240429049</v>
      </c>
      <c r="W20" s="29">
        <f t="shared" si="11"/>
        <v>173664.03693286958</v>
      </c>
      <c r="X20" s="29">
        <f t="shared" si="4"/>
        <v>357359.75834670919</v>
      </c>
      <c r="Y20" s="35">
        <f t="shared" si="12"/>
        <v>6.4642806917893161</v>
      </c>
      <c r="Z20" s="36">
        <f t="shared" si="13"/>
        <v>2.8254079214549375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91</v>
      </c>
      <c r="E21" s="51">
        <v>9</v>
      </c>
      <c r="F21" s="3">
        <f t="shared" si="5"/>
        <v>9.8901098901098897E-2</v>
      </c>
      <c r="G21" s="2">
        <v>0.5</v>
      </c>
      <c r="H21" s="3">
        <f t="shared" si="6"/>
        <v>0.3964757709251101</v>
      </c>
      <c r="I21" s="3">
        <f t="shared" si="7"/>
        <v>0.6035242290748899</v>
      </c>
      <c r="J21" s="5">
        <f t="shared" si="14"/>
        <v>40250.797398436021</v>
      </c>
      <c r="K21" s="5">
        <f t="shared" si="8"/>
        <v>15958.465928895337</v>
      </c>
      <c r="L21" s="5">
        <f t="shared" si="9"/>
        <v>161357.82216994176</v>
      </c>
      <c r="M21" s="5">
        <f>L21+M22</f>
        <v>274722.03569446498</v>
      </c>
      <c r="N21" s="33">
        <f t="shared" si="10"/>
        <v>6.8252569750367114</v>
      </c>
      <c r="O21" s="4"/>
      <c r="Q21" s="27" t="s">
        <v>68</v>
      </c>
      <c r="R21" s="29">
        <f t="shared" si="1"/>
        <v>40250.797398436021</v>
      </c>
      <c r="S21" s="29">
        <f t="shared" si="2"/>
        <v>161357.82216994176</v>
      </c>
      <c r="T21" s="35">
        <f t="shared" si="3"/>
        <v>6.8252569750367114</v>
      </c>
      <c r="U21" s="42">
        <v>0.68635947845240242</v>
      </c>
      <c r="V21" s="43">
        <f t="shared" si="15"/>
        <v>0.31364052154759758</v>
      </c>
      <c r="W21" s="29">
        <f t="shared" si="11"/>
        <v>110749.47066877672</v>
      </c>
      <c r="X21" s="29">
        <f>X22+W21</f>
        <v>183695.72141383961</v>
      </c>
      <c r="Y21" s="35">
        <f t="shared" si="12"/>
        <v>4.5637784413428104</v>
      </c>
      <c r="Z21" s="36">
        <f t="shared" si="13"/>
        <v>2.2614785336939009</v>
      </c>
    </row>
    <row r="22" spans="1:26" s="2" customFormat="1" x14ac:dyDescent="0.25">
      <c r="A22" s="12">
        <v>19</v>
      </c>
      <c r="B22" s="13" t="s">
        <v>69</v>
      </c>
      <c r="C22" s="12"/>
      <c r="D22">
        <v>42</v>
      </c>
      <c r="E22" s="51">
        <v>9</v>
      </c>
      <c r="F22" s="17">
        <f t="shared" si="5"/>
        <v>0.21428571428571427</v>
      </c>
      <c r="G22" s="12"/>
      <c r="H22" s="17">
        <v>1</v>
      </c>
      <c r="I22" s="17">
        <f t="shared" si="7"/>
        <v>0</v>
      </c>
      <c r="J22" s="21">
        <f t="shared" si="14"/>
        <v>24292.331469540684</v>
      </c>
      <c r="K22" s="21">
        <f t="shared" si="8"/>
        <v>24292.331469540684</v>
      </c>
      <c r="L22" s="21">
        <f>K22/F22</f>
        <v>113364.21352452321</v>
      </c>
      <c r="M22" s="21">
        <f>L22</f>
        <v>113364.21352452321</v>
      </c>
      <c r="N22" s="34">
        <f t="shared" si="10"/>
        <v>4.666666666666667</v>
      </c>
      <c r="O22" s="4"/>
      <c r="Q22" s="30" t="s">
        <v>69</v>
      </c>
      <c r="R22" s="31">
        <f t="shared" si="1"/>
        <v>24292.331469540684</v>
      </c>
      <c r="S22" s="31">
        <f t="shared" si="2"/>
        <v>113364.21352452321</v>
      </c>
      <c r="T22" s="38">
        <f t="shared" si="3"/>
        <v>4.666666666666667</v>
      </c>
      <c r="U22" s="44">
        <v>0.64346806172022719</v>
      </c>
      <c r="V22" s="45">
        <f t="shared" si="15"/>
        <v>0.35653193827977281</v>
      </c>
      <c r="W22" s="31">
        <f t="shared" si="11"/>
        <v>72946.250745062905</v>
      </c>
      <c r="X22" s="31">
        <f>W22</f>
        <v>72946.250745062905</v>
      </c>
      <c r="Y22" s="38">
        <f t="shared" si="12"/>
        <v>3.0028509546943938</v>
      </c>
      <c r="Z22" s="37">
        <f t="shared" si="13"/>
        <v>1.6638157119722732</v>
      </c>
    </row>
    <row r="23" spans="1:26" s="2" customFormat="1" ht="13.2" x14ac:dyDescent="0.25">
      <c r="B23" s="2" t="s">
        <v>70</v>
      </c>
      <c r="D23" s="25">
        <f>SUM(D4:D22)</f>
        <v>12257</v>
      </c>
      <c r="E23" s="25">
        <f>SUM(E4:E22)</f>
        <v>100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94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7760461.6200272823</v>
      </c>
      <c r="N29" s="32">
        <f>M29/J29</f>
        <v>77.604616200272829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77.604616200272829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6906089.3017959855</v>
      </c>
      <c r="Y29" s="40">
        <f>X29/R29</f>
        <v>69.060893017959856</v>
      </c>
      <c r="Z29" s="36">
        <f>T29-Y29</f>
        <v>8.5437231823129736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475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7660461.6200272823</v>
      </c>
      <c r="N30" s="33">
        <f t="shared" ref="N30:N47" si="26">M30/J30</f>
        <v>76.604616200272829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76.604616200272829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6810224.6277930215</v>
      </c>
      <c r="Y30" s="35">
        <f t="shared" ref="Y30:Y47" si="28">X30/R30</f>
        <v>68.10224627793022</v>
      </c>
      <c r="Z30" s="36">
        <f t="shared" ref="Z30:Z47" si="29">T30-Y30</f>
        <v>8.5023699223426092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659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7260461.6200272823</v>
      </c>
      <c r="N31" s="33">
        <f t="shared" si="26"/>
        <v>72.604616200272829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72.604616200272829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6426765.9317811653</v>
      </c>
      <c r="Y31" s="35">
        <f t="shared" si="28"/>
        <v>64.267659317811649</v>
      </c>
      <c r="Z31" s="36">
        <f t="shared" si="29"/>
        <v>8.3369568824611804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756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6760461.6200272823</v>
      </c>
      <c r="N32" s="33">
        <f t="shared" si="26"/>
        <v>67.604616200272829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67.604616200272829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5947442.5617663441</v>
      </c>
      <c r="Y32" s="35">
        <f t="shared" si="28"/>
        <v>59.474425617663442</v>
      </c>
      <c r="Z32" s="36">
        <f t="shared" si="29"/>
        <v>8.1301905826093872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784</v>
      </c>
      <c r="E33" s="51">
        <v>1</v>
      </c>
      <c r="F33" s="3">
        <f t="shared" si="21"/>
        <v>1.2755102040816326E-3</v>
      </c>
      <c r="G33" s="2">
        <v>0.5</v>
      </c>
      <c r="H33" s="3">
        <f t="shared" si="22"/>
        <v>6.3572790845518113E-3</v>
      </c>
      <c r="I33" s="3">
        <f t="shared" si="23"/>
        <v>0.99364272091544814</v>
      </c>
      <c r="J33" s="5">
        <f t="shared" si="30"/>
        <v>100000</v>
      </c>
      <c r="K33" s="5">
        <f t="shared" si="24"/>
        <v>635.72790845518114</v>
      </c>
      <c r="L33" s="5">
        <f t="shared" si="25"/>
        <v>498410.68022886204</v>
      </c>
      <c r="M33" s="5">
        <f t="shared" si="16"/>
        <v>6260461.6200272823</v>
      </c>
      <c r="N33" s="33">
        <f t="shared" si="26"/>
        <v>62.604616200272822</v>
      </c>
      <c r="O33" s="4"/>
      <c r="Q33" s="27" t="s">
        <v>42</v>
      </c>
      <c r="R33" s="29">
        <f t="shared" si="17"/>
        <v>100000</v>
      </c>
      <c r="S33" s="29">
        <f t="shared" si="18"/>
        <v>498410.68022886204</v>
      </c>
      <c r="T33" s="35">
        <f t="shared" si="19"/>
        <v>62.604616200272822</v>
      </c>
      <c r="U33" s="42">
        <v>0.95864674002964168</v>
      </c>
      <c r="V33" s="43">
        <f>1-U33</f>
        <v>4.1353259970358325E-2</v>
      </c>
      <c r="W33" s="29">
        <f t="shared" si="27"/>
        <v>477799.77379735478</v>
      </c>
      <c r="X33" s="29">
        <f t="shared" si="20"/>
        <v>5468119.1917515229</v>
      </c>
      <c r="Y33" s="35">
        <f t="shared" si="28"/>
        <v>54.681191917515228</v>
      </c>
      <c r="Z33" s="36">
        <f t="shared" si="29"/>
        <v>7.923424282757594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941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99364.272091544815</v>
      </c>
      <c r="K34" s="5">
        <f t="shared" si="24"/>
        <v>0</v>
      </c>
      <c r="L34" s="5">
        <f t="shared" si="25"/>
        <v>496821.36045772408</v>
      </c>
      <c r="M34" s="5">
        <f t="shared" si="16"/>
        <v>5762050.9397984203</v>
      </c>
      <c r="N34" s="33">
        <f t="shared" si="26"/>
        <v>57.989162689078157</v>
      </c>
      <c r="O34" s="4"/>
      <c r="Q34" s="27" t="s">
        <v>44</v>
      </c>
      <c r="R34" s="29">
        <f t="shared" si="17"/>
        <v>99364.272091544815</v>
      </c>
      <c r="S34" s="29">
        <f t="shared" si="18"/>
        <v>496821.36045772408</v>
      </c>
      <c r="T34" s="35">
        <f t="shared" si="19"/>
        <v>57.989162689078157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481509.4340697864</v>
      </c>
      <c r="X34" s="29">
        <f t="shared" si="20"/>
        <v>4990319.4179541683</v>
      </c>
      <c r="Y34" s="35">
        <f t="shared" si="28"/>
        <v>50.222472453243164</v>
      </c>
      <c r="Z34" s="36">
        <f t="shared" si="29"/>
        <v>7.766690235834993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919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99364.272091544815</v>
      </c>
      <c r="K35" s="5">
        <f t="shared" si="24"/>
        <v>0</v>
      </c>
      <c r="L35" s="5">
        <f t="shared" si="25"/>
        <v>496821.36045772408</v>
      </c>
      <c r="M35" s="5">
        <f t="shared" si="16"/>
        <v>5265229.5793406963</v>
      </c>
      <c r="N35" s="33">
        <f t="shared" si="26"/>
        <v>52.989162689078157</v>
      </c>
      <c r="O35" s="4"/>
      <c r="Q35" s="27" t="s">
        <v>46</v>
      </c>
      <c r="R35" s="29">
        <f t="shared" si="17"/>
        <v>99364.272091544815</v>
      </c>
      <c r="S35" s="29">
        <f t="shared" si="18"/>
        <v>496821.36045772408</v>
      </c>
      <c r="T35" s="35">
        <f t="shared" si="19"/>
        <v>52.989162689078157</v>
      </c>
      <c r="U35" s="42">
        <v>0.96192878092594225</v>
      </c>
      <c r="V35" s="43">
        <f t="shared" si="31"/>
        <v>3.8071219074057749E-2</v>
      </c>
      <c r="W35" s="29">
        <f t="shared" si="27"/>
        <v>477906.76560306665</v>
      </c>
      <c r="X35" s="29">
        <f t="shared" si="20"/>
        <v>4508809.9838843821</v>
      </c>
      <c r="Y35" s="35">
        <f t="shared" si="28"/>
        <v>45.376571366923436</v>
      </c>
      <c r="Z35" s="36">
        <f t="shared" si="29"/>
        <v>7.6125913221547208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881</v>
      </c>
      <c r="E36" s="51">
        <v>2</v>
      </c>
      <c r="F36" s="3">
        <f t="shared" si="21"/>
        <v>2.2701475595913734E-3</v>
      </c>
      <c r="G36" s="2">
        <v>0.5</v>
      </c>
      <c r="H36" s="3">
        <f t="shared" si="22"/>
        <v>1.1286681715575621E-2</v>
      </c>
      <c r="I36" s="3">
        <f t="shared" si="23"/>
        <v>0.98871331828442433</v>
      </c>
      <c r="J36" s="5">
        <f t="shared" si="30"/>
        <v>99364.272091544815</v>
      </c>
      <c r="K36" s="5">
        <f t="shared" si="24"/>
        <v>1121.4929129971199</v>
      </c>
      <c r="L36" s="5">
        <f t="shared" si="25"/>
        <v>494017.62817523122</v>
      </c>
      <c r="M36" s="5">
        <f t="shared" si="16"/>
        <v>4768408.2188829724</v>
      </c>
      <c r="N36" s="33">
        <f t="shared" si="26"/>
        <v>47.989162689078157</v>
      </c>
      <c r="O36" s="4"/>
      <c r="Q36" s="27" t="s">
        <v>48</v>
      </c>
      <c r="R36" s="29">
        <f t="shared" si="17"/>
        <v>99364.272091544815</v>
      </c>
      <c r="S36" s="29">
        <f t="shared" si="18"/>
        <v>494017.62817523122</v>
      </c>
      <c r="T36" s="35">
        <f t="shared" si="19"/>
        <v>47.989162689078157</v>
      </c>
      <c r="U36" s="42">
        <v>0.95558309086652893</v>
      </c>
      <c r="V36" s="43">
        <f t="shared" si="31"/>
        <v>4.4416909133471072E-2</v>
      </c>
      <c r="W36" s="29">
        <f t="shared" si="27"/>
        <v>472074.89207423909</v>
      </c>
      <c r="X36" s="29">
        <f t="shared" si="20"/>
        <v>4030903.2182813152</v>
      </c>
      <c r="Y36" s="35">
        <f t="shared" si="28"/>
        <v>40.566927462293727</v>
      </c>
      <c r="Z36" s="36">
        <f t="shared" si="29"/>
        <v>7.42223522678443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880</v>
      </c>
      <c r="E37" s="51">
        <v>3</v>
      </c>
      <c r="F37" s="3">
        <f t="shared" si="21"/>
        <v>3.4090909090909089E-3</v>
      </c>
      <c r="G37" s="2">
        <v>0.5</v>
      </c>
      <c r="H37" s="3">
        <f t="shared" si="22"/>
        <v>1.6901408450704224E-2</v>
      </c>
      <c r="I37" s="3">
        <f t="shared" si="23"/>
        <v>0.9830985915492958</v>
      </c>
      <c r="J37" s="5">
        <f t="shared" si="30"/>
        <v>98242.779178547687</v>
      </c>
      <c r="K37" s="5">
        <f t="shared" si="24"/>
        <v>1660.4413382289749</v>
      </c>
      <c r="L37" s="5">
        <f t="shared" si="25"/>
        <v>487062.79254716594</v>
      </c>
      <c r="M37" s="5">
        <f t="shared" si="16"/>
        <v>4274390.5907077407</v>
      </c>
      <c r="N37" s="33">
        <f t="shared" si="26"/>
        <v>43.50844536817722</v>
      </c>
      <c r="O37" s="4"/>
      <c r="Q37" s="27" t="s">
        <v>50</v>
      </c>
      <c r="R37" s="29">
        <f t="shared" si="17"/>
        <v>98242.779178547687</v>
      </c>
      <c r="S37" s="29">
        <f t="shared" si="18"/>
        <v>487062.79254716594</v>
      </c>
      <c r="T37" s="35">
        <f t="shared" si="19"/>
        <v>43.50844536817722</v>
      </c>
      <c r="U37" s="42">
        <v>0.95343645724036619</v>
      </c>
      <c r="V37" s="43">
        <f t="shared" si="31"/>
        <v>4.6563542759633814E-2</v>
      </c>
      <c r="W37" s="29">
        <f t="shared" si="27"/>
        <v>464383.42337976932</v>
      </c>
      <c r="X37" s="29">
        <f t="shared" si="20"/>
        <v>3558828.3262070762</v>
      </c>
      <c r="Y37" s="35">
        <f t="shared" si="28"/>
        <v>36.224833580279892</v>
      </c>
      <c r="Z37" s="36">
        <f t="shared" si="29"/>
        <v>7.2836117878973283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1076</v>
      </c>
      <c r="E38" s="51">
        <v>3</v>
      </c>
      <c r="F38" s="3">
        <f t="shared" si="21"/>
        <v>2.7881040892193307E-3</v>
      </c>
      <c r="G38" s="2">
        <v>0.5</v>
      </c>
      <c r="H38" s="3">
        <f t="shared" si="22"/>
        <v>1.384402399630826E-2</v>
      </c>
      <c r="I38" s="3">
        <f t="shared" si="23"/>
        <v>0.98615597600369176</v>
      </c>
      <c r="J38" s="5">
        <f t="shared" si="30"/>
        <v>96582.337840318709</v>
      </c>
      <c r="K38" s="5">
        <f t="shared" si="24"/>
        <v>1337.0882026809236</v>
      </c>
      <c r="L38" s="5">
        <f t="shared" si="25"/>
        <v>479568.9686948912</v>
      </c>
      <c r="M38" s="5">
        <f t="shared" si="16"/>
        <v>3787327.7981605749</v>
      </c>
      <c r="N38" s="33">
        <f t="shared" si="26"/>
        <v>39.213461620925258</v>
      </c>
      <c r="O38" s="4"/>
      <c r="Q38" s="27" t="s">
        <v>52</v>
      </c>
      <c r="R38" s="29">
        <f t="shared" si="17"/>
        <v>96582.337840318709</v>
      </c>
      <c r="S38" s="29">
        <f t="shared" si="18"/>
        <v>479568.9686948912</v>
      </c>
      <c r="T38" s="35">
        <f t="shared" si="19"/>
        <v>39.213461620925258</v>
      </c>
      <c r="U38" s="42">
        <v>0.93748024841036759</v>
      </c>
      <c r="V38" s="43">
        <f t="shared" si="31"/>
        <v>6.2519751589632411E-2</v>
      </c>
      <c r="W38" s="29">
        <f t="shared" si="27"/>
        <v>449586.43590199039</v>
      </c>
      <c r="X38" s="29">
        <f t="shared" si="20"/>
        <v>3094444.9028273067</v>
      </c>
      <c r="Y38" s="35">
        <f t="shared" si="28"/>
        <v>32.039449158327557</v>
      </c>
      <c r="Z38" s="36">
        <f t="shared" si="29"/>
        <v>7.1740124625977018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1110</v>
      </c>
      <c r="E39" s="51">
        <v>3</v>
      </c>
      <c r="F39" s="3">
        <f t="shared" si="21"/>
        <v>2.7027027027027029E-3</v>
      </c>
      <c r="G39" s="2">
        <v>0.5</v>
      </c>
      <c r="H39" s="3">
        <f t="shared" si="22"/>
        <v>1.3422818791946308E-2</v>
      </c>
      <c r="I39" s="3">
        <f t="shared" si="23"/>
        <v>0.98657718120805371</v>
      </c>
      <c r="J39" s="5">
        <f t="shared" si="30"/>
        <v>95245.249637637782</v>
      </c>
      <c r="K39" s="5">
        <f t="shared" si="24"/>
        <v>1278.4597266797018</v>
      </c>
      <c r="L39" s="5">
        <f t="shared" si="25"/>
        <v>473030.09887148964</v>
      </c>
      <c r="M39" s="5">
        <f t="shared" si="16"/>
        <v>3307758.8294656835</v>
      </c>
      <c r="N39" s="33">
        <f t="shared" si="26"/>
        <v>34.728858836006097</v>
      </c>
      <c r="O39" s="4"/>
      <c r="Q39" s="27" t="s">
        <v>54</v>
      </c>
      <c r="R39" s="29">
        <f t="shared" si="17"/>
        <v>95245.249637637782</v>
      </c>
      <c r="S39" s="29">
        <f t="shared" si="18"/>
        <v>473030.09887148964</v>
      </c>
      <c r="T39" s="35">
        <f t="shared" si="19"/>
        <v>34.728858836006097</v>
      </c>
      <c r="U39" s="42">
        <v>0.91788799906018037</v>
      </c>
      <c r="V39" s="43">
        <f t="shared" si="31"/>
        <v>8.2112000939819629E-2</v>
      </c>
      <c r="W39" s="29">
        <f t="shared" si="27"/>
        <v>434188.65094839089</v>
      </c>
      <c r="X39" s="29">
        <f t="shared" si="20"/>
        <v>2644858.466925316</v>
      </c>
      <c r="Y39" s="35">
        <f t="shared" si="28"/>
        <v>27.768927867665067</v>
      </c>
      <c r="Z39" s="36">
        <f t="shared" si="29"/>
        <v>6.9599309683410304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1075</v>
      </c>
      <c r="E40" s="51">
        <v>4</v>
      </c>
      <c r="F40" s="3">
        <f t="shared" si="21"/>
        <v>3.7209302325581397E-3</v>
      </c>
      <c r="G40" s="2">
        <v>0.5</v>
      </c>
      <c r="H40" s="3">
        <f t="shared" si="22"/>
        <v>1.8433179723502304E-2</v>
      </c>
      <c r="I40" s="3">
        <f t="shared" si="23"/>
        <v>0.98156682027649766</v>
      </c>
      <c r="J40" s="5">
        <f t="shared" si="30"/>
        <v>93966.789910958076</v>
      </c>
      <c r="K40" s="5">
        <f t="shared" si="24"/>
        <v>1732.1067264692733</v>
      </c>
      <c r="L40" s="5">
        <f t="shared" si="25"/>
        <v>465503.68273861712</v>
      </c>
      <c r="M40" s="5">
        <f t="shared" si="16"/>
        <v>2834728.730594194</v>
      </c>
      <c r="N40" s="33">
        <f t="shared" si="26"/>
        <v>30.167346711325912</v>
      </c>
      <c r="O40" s="4"/>
      <c r="Q40" s="27" t="s">
        <v>56</v>
      </c>
      <c r="R40" s="29">
        <f t="shared" si="17"/>
        <v>93966.789910958076</v>
      </c>
      <c r="S40" s="29">
        <f t="shared" si="18"/>
        <v>465503.68273861712</v>
      </c>
      <c r="T40" s="35">
        <f t="shared" si="19"/>
        <v>30.167346711325912</v>
      </c>
      <c r="U40" s="42">
        <v>0.89571782863194893</v>
      </c>
      <c r="V40" s="43">
        <f t="shared" si="31"/>
        <v>0.10428217136805107</v>
      </c>
      <c r="W40" s="29">
        <f t="shared" si="27"/>
        <v>416959.94792280975</v>
      </c>
      <c r="X40" s="29">
        <f t="shared" si="20"/>
        <v>2210669.8159769252</v>
      </c>
      <c r="Y40" s="35">
        <f t="shared" si="28"/>
        <v>23.526075734541237</v>
      </c>
      <c r="Z40" s="36">
        <f t="shared" si="29"/>
        <v>6.6412709767846749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803</v>
      </c>
      <c r="E41" s="51">
        <v>1</v>
      </c>
      <c r="F41" s="3">
        <f t="shared" si="21"/>
        <v>1.2453300124533001E-3</v>
      </c>
      <c r="G41" s="2">
        <v>0.5</v>
      </c>
      <c r="H41" s="3">
        <f t="shared" si="22"/>
        <v>6.2073246430788325E-3</v>
      </c>
      <c r="I41" s="3">
        <f t="shared" si="23"/>
        <v>0.99379267535692117</v>
      </c>
      <c r="J41" s="5">
        <f t="shared" si="30"/>
        <v>92234.683184488793</v>
      </c>
      <c r="K41" s="5">
        <f t="shared" si="24"/>
        <v>572.53062187764613</v>
      </c>
      <c r="L41" s="5">
        <f t="shared" si="25"/>
        <v>459742.08936774987</v>
      </c>
      <c r="M41" s="5">
        <f t="shared" si="16"/>
        <v>2369225.047855577</v>
      </c>
      <c r="N41" s="33">
        <f t="shared" si="26"/>
        <v>25.686921297454102</v>
      </c>
      <c r="O41" s="4"/>
      <c r="Q41" s="27" t="s">
        <v>58</v>
      </c>
      <c r="R41" s="29">
        <f t="shared" si="17"/>
        <v>92234.683184488793</v>
      </c>
      <c r="S41" s="29">
        <f t="shared" si="18"/>
        <v>459742.08936774987</v>
      </c>
      <c r="T41" s="35">
        <f t="shared" si="19"/>
        <v>25.686921297454102</v>
      </c>
      <c r="U41" s="42">
        <v>0.86473435856680392</v>
      </c>
      <c r="V41" s="43">
        <f t="shared" si="31"/>
        <v>0.13526564143319608</v>
      </c>
      <c r="W41" s="29">
        <f t="shared" si="27"/>
        <v>397554.78075558343</v>
      </c>
      <c r="X41" s="29">
        <f t="shared" si="20"/>
        <v>1793709.8680541152</v>
      </c>
      <c r="Y41" s="35">
        <f t="shared" si="28"/>
        <v>19.447238350310347</v>
      </c>
      <c r="Z41" s="36">
        <f t="shared" si="29"/>
        <v>6.2396829471437556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644</v>
      </c>
      <c r="E42" s="51">
        <v>10</v>
      </c>
      <c r="F42" s="3">
        <f t="shared" si="21"/>
        <v>1.5527950310559006E-2</v>
      </c>
      <c r="G42" s="2">
        <v>0.5</v>
      </c>
      <c r="H42" s="3">
        <f t="shared" si="22"/>
        <v>7.4738415545590423E-2</v>
      </c>
      <c r="I42" s="3">
        <f t="shared" si="23"/>
        <v>0.92526158445440954</v>
      </c>
      <c r="J42" s="5">
        <f t="shared" si="30"/>
        <v>91662.152562611154</v>
      </c>
      <c r="K42" s="5">
        <f t="shared" si="24"/>
        <v>6850.6840480277388</v>
      </c>
      <c r="L42" s="5">
        <f t="shared" si="25"/>
        <v>441184.05269298638</v>
      </c>
      <c r="M42" s="5">
        <f t="shared" si="16"/>
        <v>1909482.9584878271</v>
      </c>
      <c r="N42" s="33">
        <f t="shared" si="26"/>
        <v>20.831749038225208</v>
      </c>
      <c r="O42" s="4"/>
      <c r="Q42" s="27" t="s">
        <v>60</v>
      </c>
      <c r="R42" s="29">
        <f t="shared" si="17"/>
        <v>91662.152562611154</v>
      </c>
      <c r="S42" s="29">
        <f t="shared" si="18"/>
        <v>441184.05269298638</v>
      </c>
      <c r="T42" s="35">
        <f t="shared" si="19"/>
        <v>20.831749038225208</v>
      </c>
      <c r="U42" s="42">
        <v>0.81758889711164551</v>
      </c>
      <c r="V42" s="43">
        <f t="shared" si="31"/>
        <v>0.18241110288835449</v>
      </c>
      <c r="W42" s="29">
        <f t="shared" si="27"/>
        <v>360707.18306450482</v>
      </c>
      <c r="X42" s="29">
        <f t="shared" si="20"/>
        <v>1396155.0872985318</v>
      </c>
      <c r="Y42" s="35">
        <f t="shared" si="28"/>
        <v>15.231532843884153</v>
      </c>
      <c r="Z42" s="36">
        <f t="shared" si="29"/>
        <v>5.6002161943410549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499</v>
      </c>
      <c r="E43" s="51">
        <v>8</v>
      </c>
      <c r="F43" s="3">
        <f t="shared" si="21"/>
        <v>1.6032064128256512E-2</v>
      </c>
      <c r="G43" s="2">
        <v>0.5</v>
      </c>
      <c r="H43" s="3">
        <f t="shared" si="22"/>
        <v>7.7071290944123308E-2</v>
      </c>
      <c r="I43" s="3">
        <f t="shared" si="23"/>
        <v>0.92292870905587665</v>
      </c>
      <c r="J43" s="5">
        <f t="shared" si="30"/>
        <v>84811.468514583408</v>
      </c>
      <c r="K43" s="5">
        <f t="shared" si="24"/>
        <v>6536.5293652858109</v>
      </c>
      <c r="L43" s="5">
        <f t="shared" si="25"/>
        <v>407716.01915970258</v>
      </c>
      <c r="M43" s="5">
        <f t="shared" si="16"/>
        <v>1468298.9057948408</v>
      </c>
      <c r="N43" s="33">
        <f t="shared" si="26"/>
        <v>17.312504210941299</v>
      </c>
      <c r="O43" s="4"/>
      <c r="Q43" s="27" t="s">
        <v>62</v>
      </c>
      <c r="R43" s="29">
        <f t="shared" si="17"/>
        <v>84811.468514583408</v>
      </c>
      <c r="S43" s="29">
        <f t="shared" si="18"/>
        <v>407716.01915970258</v>
      </c>
      <c r="T43" s="35">
        <f t="shared" si="19"/>
        <v>17.312504210941299</v>
      </c>
      <c r="U43" s="42">
        <v>0.77888026534586052</v>
      </c>
      <c r="V43" s="43">
        <f t="shared" si="31"/>
        <v>0.22111973465413948</v>
      </c>
      <c r="W43" s="29">
        <f t="shared" si="27"/>
        <v>317561.96118886711</v>
      </c>
      <c r="X43" s="29">
        <f t="shared" si="20"/>
        <v>1035447.9042340269</v>
      </c>
      <c r="Y43" s="35">
        <f t="shared" si="28"/>
        <v>12.20881942465105</v>
      </c>
      <c r="Z43" s="36">
        <f t="shared" si="29"/>
        <v>5.1036847862902484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387</v>
      </c>
      <c r="E44" s="51">
        <v>14</v>
      </c>
      <c r="F44" s="3">
        <f t="shared" si="21"/>
        <v>3.6175710594315243E-2</v>
      </c>
      <c r="G44" s="2">
        <v>0.5</v>
      </c>
      <c r="H44" s="3">
        <f t="shared" si="22"/>
        <v>0.1658767772511848</v>
      </c>
      <c r="I44" s="3">
        <f t="shared" si="23"/>
        <v>0.83412322274881523</v>
      </c>
      <c r="J44" s="5">
        <f t="shared" si="30"/>
        <v>78274.939149297599</v>
      </c>
      <c r="K44" s="5">
        <f t="shared" si="24"/>
        <v>12983.994645618082</v>
      </c>
      <c r="L44" s="5">
        <f t="shared" si="25"/>
        <v>358914.70913244283</v>
      </c>
      <c r="M44" s="5">
        <f t="shared" si="16"/>
        <v>1060582.8866351382</v>
      </c>
      <c r="N44" s="33">
        <f t="shared" si="26"/>
        <v>13.549456545884205</v>
      </c>
      <c r="O44" s="4"/>
      <c r="Q44" s="27" t="s">
        <v>64</v>
      </c>
      <c r="R44" s="29">
        <f t="shared" si="17"/>
        <v>78274.939149297599</v>
      </c>
      <c r="S44" s="29">
        <f t="shared" si="18"/>
        <v>358914.70913244283</v>
      </c>
      <c r="T44" s="35">
        <f t="shared" si="19"/>
        <v>13.549456545884205</v>
      </c>
      <c r="U44" s="42">
        <v>0.71980976748499381</v>
      </c>
      <c r="V44" s="43">
        <f t="shared" si="31"/>
        <v>0.28019023251500619</v>
      </c>
      <c r="W44" s="29">
        <f t="shared" si="27"/>
        <v>258350.31332756786</v>
      </c>
      <c r="X44" s="29">
        <f t="shared" si="20"/>
        <v>717885.9430451598</v>
      </c>
      <c r="Y44" s="35">
        <f t="shared" si="28"/>
        <v>9.1713382450020315</v>
      </c>
      <c r="Z44" s="36">
        <f t="shared" si="29"/>
        <v>4.3781183008821731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196</v>
      </c>
      <c r="E45" s="51">
        <v>10</v>
      </c>
      <c r="F45" s="3">
        <f t="shared" si="21"/>
        <v>5.1020408163265307E-2</v>
      </c>
      <c r="G45" s="2">
        <v>0.5</v>
      </c>
      <c r="H45" s="3">
        <f t="shared" si="22"/>
        <v>0.22624434389140272</v>
      </c>
      <c r="I45" s="3">
        <f t="shared" si="23"/>
        <v>0.77375565610859731</v>
      </c>
      <c r="J45" s="5">
        <f t="shared" si="30"/>
        <v>65290.944503679522</v>
      </c>
      <c r="K45" s="5">
        <f t="shared" si="24"/>
        <v>14771.706901284961</v>
      </c>
      <c r="L45" s="5">
        <f t="shared" si="25"/>
        <v>289525.45526518521</v>
      </c>
      <c r="M45" s="5">
        <f t="shared" si="16"/>
        <v>701668.17750269535</v>
      </c>
      <c r="N45" s="33">
        <f t="shared" si="26"/>
        <v>10.74679165444072</v>
      </c>
      <c r="O45" s="4"/>
      <c r="Q45" s="27" t="s">
        <v>66</v>
      </c>
      <c r="R45" s="29">
        <f t="shared" si="17"/>
        <v>65290.944503679522</v>
      </c>
      <c r="S45" s="29">
        <f t="shared" si="18"/>
        <v>289525.45526518521</v>
      </c>
      <c r="T45" s="35">
        <f t="shared" si="19"/>
        <v>10.74679165444072</v>
      </c>
      <c r="U45" s="42">
        <v>0.68480776711742686</v>
      </c>
      <c r="V45" s="43">
        <f t="shared" si="31"/>
        <v>0.31519223288257314</v>
      </c>
      <c r="W45" s="29">
        <f t="shared" si="27"/>
        <v>198269.28054380795</v>
      </c>
      <c r="X45" s="29">
        <f t="shared" si="20"/>
        <v>459535.62971759192</v>
      </c>
      <c r="Y45" s="35">
        <f t="shared" si="28"/>
        <v>7.0382751116687308</v>
      </c>
      <c r="Z45" s="36">
        <f t="shared" si="29"/>
        <v>3.7085165427719895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124</v>
      </c>
      <c r="E46" s="51">
        <v>9</v>
      </c>
      <c r="F46" s="3">
        <f t="shared" si="21"/>
        <v>7.2580645161290328E-2</v>
      </c>
      <c r="G46" s="2">
        <v>0.5</v>
      </c>
      <c r="H46" s="3">
        <f t="shared" si="22"/>
        <v>0.30716723549488056</v>
      </c>
      <c r="I46" s="3">
        <f t="shared" si="23"/>
        <v>0.69283276450511944</v>
      </c>
      <c r="J46" s="5">
        <f t="shared" si="30"/>
        <v>50519.237602394562</v>
      </c>
      <c r="K46" s="5">
        <f t="shared" si="24"/>
        <v>15517.854553636556</v>
      </c>
      <c r="L46" s="5">
        <f t="shared" si="25"/>
        <v>213801.55162788142</v>
      </c>
      <c r="M46" s="5">
        <f>L46+M47</f>
        <v>412142.72223751014</v>
      </c>
      <c r="N46" s="33">
        <f t="shared" si="26"/>
        <v>8.1581342434584752</v>
      </c>
      <c r="O46" s="4"/>
      <c r="Q46" s="27" t="s">
        <v>68</v>
      </c>
      <c r="R46" s="29">
        <f t="shared" si="17"/>
        <v>50519.237602394562</v>
      </c>
      <c r="S46" s="29">
        <f t="shared" si="18"/>
        <v>213801.55162788142</v>
      </c>
      <c r="T46" s="35">
        <f t="shared" si="19"/>
        <v>8.1581342434584752</v>
      </c>
      <c r="U46" s="42">
        <v>0.65629805890441617</v>
      </c>
      <c r="V46" s="43">
        <f t="shared" si="31"/>
        <v>0.34370194109558383</v>
      </c>
      <c r="W46" s="29">
        <f t="shared" si="27"/>
        <v>140317.54332413091</v>
      </c>
      <c r="X46" s="29">
        <f>X47+W46</f>
        <v>261266.34917378396</v>
      </c>
      <c r="Y46" s="35">
        <f t="shared" si="28"/>
        <v>5.1716209818930485</v>
      </c>
      <c r="Z46" s="36">
        <f t="shared" si="29"/>
        <v>2.9865132615654266</v>
      </c>
    </row>
    <row r="47" spans="1:26" s="2" customFormat="1" x14ac:dyDescent="0.25">
      <c r="A47" s="12">
        <v>19</v>
      </c>
      <c r="B47" s="13" t="s">
        <v>69</v>
      </c>
      <c r="C47" s="12"/>
      <c r="D47">
        <v>85</v>
      </c>
      <c r="E47" s="51">
        <v>15</v>
      </c>
      <c r="F47" s="17">
        <f t="shared" si="21"/>
        <v>0.17647058823529413</v>
      </c>
      <c r="G47" s="12"/>
      <c r="H47" s="17">
        <v>1</v>
      </c>
      <c r="I47" s="17">
        <f t="shared" si="23"/>
        <v>0</v>
      </c>
      <c r="J47" s="21">
        <f t="shared" si="30"/>
        <v>35001.383048758005</v>
      </c>
      <c r="K47" s="21">
        <f t="shared" si="24"/>
        <v>35001.383048758005</v>
      </c>
      <c r="L47" s="21">
        <f>K47/F47</f>
        <v>198341.17060962869</v>
      </c>
      <c r="M47" s="21">
        <f>L47</f>
        <v>198341.17060962869</v>
      </c>
      <c r="N47" s="34">
        <f t="shared" si="26"/>
        <v>5.666666666666667</v>
      </c>
      <c r="O47" s="4"/>
      <c r="Q47" s="30" t="s">
        <v>69</v>
      </c>
      <c r="R47" s="31">
        <f t="shared" si="17"/>
        <v>35001.383048758005</v>
      </c>
      <c r="S47" s="31">
        <f t="shared" si="18"/>
        <v>198341.17060962869</v>
      </c>
      <c r="T47" s="38">
        <f t="shared" si="19"/>
        <v>5.666666666666667</v>
      </c>
      <c r="U47" s="44">
        <v>0.6098018151143324</v>
      </c>
      <c r="V47" s="45">
        <f t="shared" si="31"/>
        <v>0.3901981848856676</v>
      </c>
      <c r="W47" s="31">
        <f t="shared" si="27"/>
        <v>120948.80584965306</v>
      </c>
      <c r="X47" s="31">
        <f>W47</f>
        <v>120948.80584965306</v>
      </c>
      <c r="Y47" s="38">
        <f t="shared" si="28"/>
        <v>3.455543618981217</v>
      </c>
      <c r="Z47" s="37">
        <f t="shared" si="29"/>
        <v>2.21112304768545</v>
      </c>
    </row>
    <row r="48" spans="1:26" s="2" customFormat="1" ht="13.2" x14ac:dyDescent="0.25">
      <c r="B48" s="2" t="s">
        <v>70</v>
      </c>
      <c r="D48" s="25">
        <f>SUM(D29:D47)</f>
        <v>12388</v>
      </c>
      <c r="E48" s="25">
        <f>SUM(E29:E47)</f>
        <v>83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187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7520727.0533737149</v>
      </c>
      <c r="N54" s="32">
        <f>M54/J54</f>
        <v>75.207270533737145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75.207270533737145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6704698.1187398592</v>
      </c>
      <c r="Y54" s="40">
        <f>X54/R54</f>
        <v>67.046981187398586</v>
      </c>
      <c r="Z54" s="36">
        <f>T54-Y54</f>
        <v>8.1602893463385584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993</v>
      </c>
      <c r="E55" s="49">
        <f t="shared" si="37"/>
        <v>1</v>
      </c>
      <c r="F55" s="3">
        <f t="shared" ref="F55:F72" si="38">E55/D55</f>
        <v>1.0070493454179255E-3</v>
      </c>
      <c r="G55" s="2">
        <v>0.4</v>
      </c>
      <c r="H55" s="3">
        <f t="shared" ref="H55:H71" si="39">C55*F55/(1+(1-G55)*C55*F55)</f>
        <v>4.0184850311432586E-3</v>
      </c>
      <c r="I55" s="3">
        <f t="shared" ref="I55:I72" si="40">1-H55</f>
        <v>0.99598151496885678</v>
      </c>
      <c r="J55" s="5">
        <f>I54*J54</f>
        <v>100000</v>
      </c>
      <c r="K55" s="5">
        <f t="shared" ref="K55:K72" si="41">J55*H55</f>
        <v>401.84850311432587</v>
      </c>
      <c r="L55" s="5">
        <f t="shared" ref="L55:L71" si="42">C55*(J56+G55*K55)</f>
        <v>399035.56359252566</v>
      </c>
      <c r="M55" s="5">
        <f t="shared" si="32"/>
        <v>7420727.0533737149</v>
      </c>
      <c r="N55" s="33">
        <f t="shared" ref="N55:N72" si="43">M55/J55</f>
        <v>74.207270533737145</v>
      </c>
      <c r="O55" s="4"/>
      <c r="Q55" s="27" t="s">
        <v>36</v>
      </c>
      <c r="R55" s="29">
        <f t="shared" si="33"/>
        <v>100000</v>
      </c>
      <c r="S55" s="29">
        <f t="shared" si="34"/>
        <v>399035.56359252566</v>
      </c>
      <c r="T55" s="35">
        <f t="shared" si="35"/>
        <v>74.207270533737145</v>
      </c>
      <c r="U55" s="42">
        <v>0.96170886472285344</v>
      </c>
      <c r="V55" s="43">
        <f>1-U55</f>
        <v>3.829113527714656E-2</v>
      </c>
      <c r="W55" s="29">
        <f t="shared" ref="W55:W72" si="44">S55*U55</f>
        <v>383756.03884661186</v>
      </c>
      <c r="X55" s="29">
        <f t="shared" si="36"/>
        <v>6608527.2322675735</v>
      </c>
      <c r="Y55" s="35">
        <f t="shared" ref="Y55:Y72" si="45">X55/R55</f>
        <v>66.085272322675735</v>
      </c>
      <c r="Z55" s="36">
        <f t="shared" ref="Z55:Z72" si="46">T55-Y55</f>
        <v>8.1219982110614097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1347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99598.151496885679</v>
      </c>
      <c r="K56" s="5">
        <f t="shared" si="41"/>
        <v>0</v>
      </c>
      <c r="L56" s="5">
        <f t="shared" si="42"/>
        <v>497990.75748442841</v>
      </c>
      <c r="M56" s="5">
        <f t="shared" si="32"/>
        <v>7021691.4897811888</v>
      </c>
      <c r="N56" s="33">
        <f t="shared" si="43"/>
        <v>70.500218972444983</v>
      </c>
      <c r="O56" s="4"/>
      <c r="Q56" s="27" t="s">
        <v>38</v>
      </c>
      <c r="R56" s="29">
        <f t="shared" si="33"/>
        <v>99598.151496885679</v>
      </c>
      <c r="S56" s="29">
        <f t="shared" si="34"/>
        <v>497990.75748442841</v>
      </c>
      <c r="T56" s="35">
        <f t="shared" si="35"/>
        <v>70.500218972444983</v>
      </c>
      <c r="U56" s="42">
        <v>0.96170886472285344</v>
      </c>
      <c r="V56" s="43">
        <f>1-U56</f>
        <v>3.829113527714656E-2</v>
      </c>
      <c r="W56" s="29">
        <f t="shared" si="44"/>
        <v>478922.1260228235</v>
      </c>
      <c r="X56" s="29">
        <f t="shared" si="36"/>
        <v>6224771.1934209615</v>
      </c>
      <c r="Y56" s="35">
        <f t="shared" si="45"/>
        <v>62.498862678346022</v>
      </c>
      <c r="Z56" s="36">
        <f t="shared" si="46"/>
        <v>8.0013562940989615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1486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99598.151496885679</v>
      </c>
      <c r="K57" s="5">
        <f t="shared" si="41"/>
        <v>0</v>
      </c>
      <c r="L57" s="5">
        <f t="shared" si="42"/>
        <v>497990.75748442841</v>
      </c>
      <c r="M57" s="5">
        <f t="shared" si="32"/>
        <v>6523700.7322967602</v>
      </c>
      <c r="N57" s="33">
        <f t="shared" si="43"/>
        <v>65.500218972444969</v>
      </c>
      <c r="O57" s="4"/>
      <c r="Q57" s="27" t="s">
        <v>40</v>
      </c>
      <c r="R57" s="29">
        <f t="shared" si="33"/>
        <v>99598.151496885679</v>
      </c>
      <c r="S57" s="29">
        <f t="shared" si="34"/>
        <v>497990.75748442841</v>
      </c>
      <c r="T57" s="35">
        <f t="shared" si="35"/>
        <v>65.500218972444969</v>
      </c>
      <c r="U57" s="42">
        <v>0.96170886472285344</v>
      </c>
      <c r="V57" s="43">
        <f>1-U57</f>
        <v>3.829113527714656E-2</v>
      </c>
      <c r="W57" s="29">
        <f t="shared" si="44"/>
        <v>478922.1260228235</v>
      </c>
      <c r="X57" s="29">
        <f t="shared" si="36"/>
        <v>5745849.0673981383</v>
      </c>
      <c r="Y57" s="35">
        <f t="shared" si="45"/>
        <v>57.690318354731758</v>
      </c>
      <c r="Z57" s="36">
        <f t="shared" si="46"/>
        <v>7.8099006177132111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1604</v>
      </c>
      <c r="E58" s="49">
        <f t="shared" si="37"/>
        <v>1</v>
      </c>
      <c r="F58" s="3">
        <f t="shared" si="38"/>
        <v>6.2344139650872816E-4</v>
      </c>
      <c r="G58" s="2">
        <v>0.5</v>
      </c>
      <c r="H58" s="3">
        <f t="shared" si="39"/>
        <v>3.1123560535325245E-3</v>
      </c>
      <c r="I58" s="3">
        <f t="shared" si="40"/>
        <v>0.99688764394646745</v>
      </c>
      <c r="J58" s="5">
        <f t="shared" si="47"/>
        <v>99598.151496885679</v>
      </c>
      <c r="K58" s="5">
        <f t="shared" si="41"/>
        <v>309.98490973198159</v>
      </c>
      <c r="L58" s="5">
        <f t="shared" si="42"/>
        <v>497215.79521009844</v>
      </c>
      <c r="M58" s="5">
        <f t="shared" si="32"/>
        <v>6025709.9748123316</v>
      </c>
      <c r="N58" s="33">
        <f t="shared" si="43"/>
        <v>60.500218972444969</v>
      </c>
      <c r="O58" s="4"/>
      <c r="Q58" s="27" t="s">
        <v>42</v>
      </c>
      <c r="R58" s="29">
        <f t="shared" si="33"/>
        <v>99598.151496885679</v>
      </c>
      <c r="S58" s="29">
        <f t="shared" si="34"/>
        <v>497215.79521009844</v>
      </c>
      <c r="T58" s="35">
        <f t="shared" si="35"/>
        <v>60.500218972444969</v>
      </c>
      <c r="U58" s="42">
        <v>0.96170886472285344</v>
      </c>
      <c r="V58" s="43">
        <f>1-U58</f>
        <v>3.829113527714656E-2</v>
      </c>
      <c r="W58" s="29">
        <f t="shared" si="44"/>
        <v>478176.83793377457</v>
      </c>
      <c r="X58" s="29">
        <f t="shared" si="36"/>
        <v>5266926.9413753152</v>
      </c>
      <c r="Y58" s="35">
        <f t="shared" si="45"/>
        <v>52.881774031117494</v>
      </c>
      <c r="Z58" s="36">
        <f t="shared" si="46"/>
        <v>7.6184449413274749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1830</v>
      </c>
      <c r="E59" s="49">
        <f t="shared" si="37"/>
        <v>0</v>
      </c>
      <c r="F59" s="3">
        <f t="shared" si="38"/>
        <v>0</v>
      </c>
      <c r="G59" s="2">
        <v>0.5</v>
      </c>
      <c r="H59" s="3">
        <f t="shared" si="39"/>
        <v>0</v>
      </c>
      <c r="I59" s="3">
        <f t="shared" si="40"/>
        <v>1</v>
      </c>
      <c r="J59" s="5">
        <f t="shared" si="47"/>
        <v>99288.166587153697</v>
      </c>
      <c r="K59" s="5">
        <f t="shared" si="41"/>
        <v>0</v>
      </c>
      <c r="L59" s="5">
        <f t="shared" si="42"/>
        <v>496440.83293576847</v>
      </c>
      <c r="M59" s="5">
        <f t="shared" si="32"/>
        <v>5528494.1796022328</v>
      </c>
      <c r="N59" s="33">
        <f t="shared" si="43"/>
        <v>55.681299893370493</v>
      </c>
      <c r="O59" s="4"/>
      <c r="Q59" s="27" t="s">
        <v>44</v>
      </c>
      <c r="R59" s="29">
        <f t="shared" si="33"/>
        <v>99288.166587153697</v>
      </c>
      <c r="S59" s="29">
        <f t="shared" si="34"/>
        <v>496440.83293576847</v>
      </c>
      <c r="T59" s="35">
        <f t="shared" si="35"/>
        <v>55.681299893370493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478118.04033541068</v>
      </c>
      <c r="X59" s="29">
        <f t="shared" si="36"/>
        <v>4788750.1034415402</v>
      </c>
      <c r="Y59" s="35">
        <f t="shared" si="45"/>
        <v>48.230824156049309</v>
      </c>
      <c r="Z59" s="36">
        <f t="shared" si="46"/>
        <v>7.4504757373211845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1874</v>
      </c>
      <c r="E60" s="49">
        <f t="shared" si="37"/>
        <v>2</v>
      </c>
      <c r="F60" s="3">
        <f t="shared" si="38"/>
        <v>1.0672358591248667E-3</v>
      </c>
      <c r="G60" s="2">
        <v>0.5</v>
      </c>
      <c r="H60" s="3">
        <f t="shared" si="39"/>
        <v>5.3219797764768491E-3</v>
      </c>
      <c r="I60" s="3">
        <f t="shared" si="40"/>
        <v>0.99467802022352314</v>
      </c>
      <c r="J60" s="5">
        <f t="shared" si="47"/>
        <v>99288.166587153697</v>
      </c>
      <c r="K60" s="5">
        <f t="shared" si="41"/>
        <v>528.40961462029634</v>
      </c>
      <c r="L60" s="5">
        <f t="shared" si="42"/>
        <v>495119.80889921775</v>
      </c>
      <c r="M60" s="5">
        <f t="shared" si="32"/>
        <v>5032053.3466664646</v>
      </c>
      <c r="N60" s="33">
        <f t="shared" si="43"/>
        <v>50.681299893370493</v>
      </c>
      <c r="O60" s="4"/>
      <c r="Q60" s="27" t="s">
        <v>46</v>
      </c>
      <c r="R60" s="29">
        <f t="shared" si="33"/>
        <v>99288.166587153697</v>
      </c>
      <c r="S60" s="29">
        <f t="shared" si="34"/>
        <v>495119.80889921775</v>
      </c>
      <c r="T60" s="35">
        <f t="shared" si="35"/>
        <v>50.681299893370493</v>
      </c>
      <c r="U60" s="42">
        <v>0.95736753435116873</v>
      </c>
      <c r="V60" s="43">
        <f t="shared" si="48"/>
        <v>4.2632465648831275E-2</v>
      </c>
      <c r="W60" s="29">
        <f t="shared" si="44"/>
        <v>474011.63065426593</v>
      </c>
      <c r="X60" s="29">
        <f t="shared" si="36"/>
        <v>4310632.0631061299</v>
      </c>
      <c r="Y60" s="35">
        <f t="shared" si="45"/>
        <v>43.415365710498044</v>
      </c>
      <c r="Z60" s="36">
        <f t="shared" si="46"/>
        <v>7.2659341828724493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1862</v>
      </c>
      <c r="E61" s="49">
        <f t="shared" si="37"/>
        <v>3</v>
      </c>
      <c r="F61" s="3">
        <f t="shared" si="38"/>
        <v>1.611170784103115E-3</v>
      </c>
      <c r="G61" s="2">
        <v>0.5</v>
      </c>
      <c r="H61" s="3">
        <f t="shared" si="39"/>
        <v>8.0235357047338859E-3</v>
      </c>
      <c r="I61" s="3">
        <f t="shared" si="40"/>
        <v>0.99197646429526609</v>
      </c>
      <c r="J61" s="5">
        <f t="shared" si="47"/>
        <v>98759.756972533403</v>
      </c>
      <c r="K61" s="5">
        <f t="shared" si="41"/>
        <v>792.40243625996311</v>
      </c>
      <c r="L61" s="5">
        <f t="shared" si="42"/>
        <v>491817.7787720171</v>
      </c>
      <c r="M61" s="5">
        <f t="shared" si="32"/>
        <v>4536933.5377672473</v>
      </c>
      <c r="N61" s="33">
        <f t="shared" si="43"/>
        <v>45.939091760108703</v>
      </c>
      <c r="O61" s="4"/>
      <c r="Q61" s="27" t="s">
        <v>48</v>
      </c>
      <c r="R61" s="29">
        <f t="shared" si="33"/>
        <v>98759.756972533403</v>
      </c>
      <c r="S61" s="29">
        <f t="shared" si="34"/>
        <v>491817.7787720171</v>
      </c>
      <c r="T61" s="35">
        <f t="shared" si="35"/>
        <v>45.939091760108703</v>
      </c>
      <c r="U61" s="42">
        <v>0.95681081085376496</v>
      </c>
      <c r="V61" s="43">
        <f t="shared" si="48"/>
        <v>4.3189189146235041E-2</v>
      </c>
      <c r="W61" s="29">
        <f t="shared" si="44"/>
        <v>470576.56769915129</v>
      </c>
      <c r="X61" s="29">
        <f t="shared" si="36"/>
        <v>3836620.4324518638</v>
      </c>
      <c r="Y61" s="35">
        <f t="shared" si="45"/>
        <v>38.848014110837539</v>
      </c>
      <c r="Z61" s="36">
        <f t="shared" si="46"/>
        <v>7.0910776492711634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1795</v>
      </c>
      <c r="E62" s="49">
        <f t="shared" si="37"/>
        <v>7</v>
      </c>
      <c r="F62" s="3">
        <f t="shared" si="38"/>
        <v>3.8997214484679664E-3</v>
      </c>
      <c r="G62" s="2">
        <v>0.5</v>
      </c>
      <c r="H62" s="3">
        <f t="shared" si="39"/>
        <v>1.9310344827586205E-2</v>
      </c>
      <c r="I62" s="3">
        <f t="shared" si="40"/>
        <v>0.9806896551724138</v>
      </c>
      <c r="J62" s="5">
        <f t="shared" si="47"/>
        <v>97967.354536273444</v>
      </c>
      <c r="K62" s="5">
        <f t="shared" si="41"/>
        <v>1891.7833979418317</v>
      </c>
      <c r="L62" s="5">
        <f t="shared" si="42"/>
        <v>485107.31418651261</v>
      </c>
      <c r="M62" s="5">
        <f t="shared" si="32"/>
        <v>4045115.7589952303</v>
      </c>
      <c r="N62" s="33">
        <f t="shared" si="43"/>
        <v>41.290445966849944</v>
      </c>
      <c r="O62" s="4"/>
      <c r="Q62" s="27" t="s">
        <v>50</v>
      </c>
      <c r="R62" s="29">
        <f t="shared" si="33"/>
        <v>97967.354536273444</v>
      </c>
      <c r="S62" s="29">
        <f t="shared" si="34"/>
        <v>485107.31418651261</v>
      </c>
      <c r="T62" s="35">
        <f t="shared" si="35"/>
        <v>41.290445966849944</v>
      </c>
      <c r="U62" s="42">
        <v>0.94800928093814252</v>
      </c>
      <c r="V62" s="43">
        <f t="shared" si="48"/>
        <v>5.1990719061857482E-2</v>
      </c>
      <c r="W62" s="29">
        <f t="shared" si="44"/>
        <v>459886.23609978938</v>
      </c>
      <c r="X62" s="29">
        <f t="shared" si="36"/>
        <v>3366043.8647527127</v>
      </c>
      <c r="Y62" s="35">
        <f t="shared" si="45"/>
        <v>34.358831885231723</v>
      </c>
      <c r="Z62" s="36">
        <f t="shared" si="46"/>
        <v>6.9316140816182212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2165</v>
      </c>
      <c r="E63" s="49">
        <f t="shared" si="37"/>
        <v>8</v>
      </c>
      <c r="F63" s="3">
        <f t="shared" si="38"/>
        <v>3.695150115473441E-3</v>
      </c>
      <c r="G63" s="2">
        <v>0.5</v>
      </c>
      <c r="H63" s="3">
        <f t="shared" si="39"/>
        <v>1.8306636155606404E-2</v>
      </c>
      <c r="I63" s="3">
        <f t="shared" si="40"/>
        <v>0.98169336384439365</v>
      </c>
      <c r="J63" s="5">
        <f t="shared" si="47"/>
        <v>96075.571138331608</v>
      </c>
      <c r="K63" s="5">
        <f t="shared" si="41"/>
        <v>1758.8205242715164</v>
      </c>
      <c r="L63" s="5">
        <f t="shared" si="42"/>
        <v>475980.80438097933</v>
      </c>
      <c r="M63" s="5">
        <f t="shared" si="32"/>
        <v>3560008.4448087178</v>
      </c>
      <c r="N63" s="33">
        <f t="shared" si="43"/>
        <v>37.054252216548818</v>
      </c>
      <c r="O63" s="4"/>
      <c r="Q63" s="27" t="s">
        <v>52</v>
      </c>
      <c r="R63" s="29">
        <f t="shared" si="33"/>
        <v>96075.571138331608</v>
      </c>
      <c r="S63" s="29">
        <f t="shared" si="34"/>
        <v>475980.80438097933</v>
      </c>
      <c r="T63" s="35">
        <f t="shared" si="35"/>
        <v>37.054252216548818</v>
      </c>
      <c r="U63" s="42">
        <v>0.94216194080535964</v>
      </c>
      <c r="V63" s="43">
        <f t="shared" si="48"/>
        <v>5.7838059194640357E-2</v>
      </c>
      <c r="W63" s="29">
        <f t="shared" si="44"/>
        <v>448450.99844167969</v>
      </c>
      <c r="X63" s="29">
        <f t="shared" si="36"/>
        <v>2906157.6286529233</v>
      </c>
      <c r="Y63" s="35">
        <f t="shared" si="45"/>
        <v>30.248663569936806</v>
      </c>
      <c r="Z63" s="36">
        <f t="shared" si="46"/>
        <v>6.8055886466120121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2251</v>
      </c>
      <c r="E64" s="49">
        <f t="shared" si="37"/>
        <v>11</v>
      </c>
      <c r="F64" s="3">
        <f t="shared" si="38"/>
        <v>4.8867170146601512E-3</v>
      </c>
      <c r="G64" s="2">
        <v>0.5</v>
      </c>
      <c r="H64" s="3">
        <f t="shared" si="39"/>
        <v>2.413868773315778E-2</v>
      </c>
      <c r="I64" s="3">
        <f t="shared" si="40"/>
        <v>0.97586131226684225</v>
      </c>
      <c r="J64" s="5">
        <f t="shared" si="47"/>
        <v>94316.750614060104</v>
      </c>
      <c r="K64" s="5">
        <f t="shared" si="41"/>
        <v>2276.6825910789144</v>
      </c>
      <c r="L64" s="5">
        <f t="shared" si="42"/>
        <v>465892.04659260332</v>
      </c>
      <c r="M64" s="5">
        <f t="shared" si="32"/>
        <v>3084027.6404277384</v>
      </c>
      <c r="N64" s="33">
        <f t="shared" si="43"/>
        <v>32.698620556251356</v>
      </c>
      <c r="O64" s="4"/>
      <c r="Q64" s="27" t="s">
        <v>54</v>
      </c>
      <c r="R64" s="29">
        <f t="shared" si="33"/>
        <v>94316.750614060104</v>
      </c>
      <c r="S64" s="29">
        <f t="shared" si="34"/>
        <v>465892.04659260332</v>
      </c>
      <c r="T64" s="35">
        <f t="shared" si="35"/>
        <v>32.698620556251356</v>
      </c>
      <c r="U64" s="42">
        <v>0.92489605986448908</v>
      </c>
      <c r="V64" s="43">
        <f t="shared" si="48"/>
        <v>7.5103940135510916E-2</v>
      </c>
      <c r="W64" s="29">
        <f t="shared" si="44"/>
        <v>430901.71821570175</v>
      </c>
      <c r="X64" s="29">
        <f t="shared" si="36"/>
        <v>2457706.6302112434</v>
      </c>
      <c r="Y64" s="35">
        <f t="shared" si="45"/>
        <v>26.058007874635845</v>
      </c>
      <c r="Z64" s="36">
        <f t="shared" si="46"/>
        <v>6.6406126816155115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2058</v>
      </c>
      <c r="E65" s="49">
        <f t="shared" si="37"/>
        <v>14</v>
      </c>
      <c r="F65" s="3">
        <f t="shared" si="38"/>
        <v>6.8027210884353739E-3</v>
      </c>
      <c r="G65" s="2">
        <v>0.5</v>
      </c>
      <c r="H65" s="3">
        <f t="shared" si="39"/>
        <v>3.3444816053511704E-2</v>
      </c>
      <c r="I65" s="3">
        <f t="shared" si="40"/>
        <v>0.96655518394648832</v>
      </c>
      <c r="J65" s="5">
        <f t="shared" si="47"/>
        <v>92040.068022981199</v>
      </c>
      <c r="K65" s="5">
        <f t="shared" si="41"/>
        <v>3078.2631445813108</v>
      </c>
      <c r="L65" s="5">
        <f t="shared" si="42"/>
        <v>452504.68225345277</v>
      </c>
      <c r="M65" s="5">
        <f t="shared" si="32"/>
        <v>2618135.593835135</v>
      </c>
      <c r="N65" s="33">
        <f t="shared" si="43"/>
        <v>28.445606897872139</v>
      </c>
      <c r="O65" s="4"/>
      <c r="Q65" s="27" t="s">
        <v>56</v>
      </c>
      <c r="R65" s="29">
        <f t="shared" si="33"/>
        <v>92040.068022981199</v>
      </c>
      <c r="S65" s="29">
        <f t="shared" si="34"/>
        <v>452504.68225345277</v>
      </c>
      <c r="T65" s="35">
        <f t="shared" si="35"/>
        <v>28.445606897872139</v>
      </c>
      <c r="U65" s="42">
        <v>0.89970667843387275</v>
      </c>
      <c r="V65" s="43">
        <f t="shared" si="48"/>
        <v>0.10029332156612725</v>
      </c>
      <c r="W65" s="29">
        <f t="shared" si="44"/>
        <v>407121.48464602901</v>
      </c>
      <c r="X65" s="29">
        <f t="shared" si="36"/>
        <v>2026804.9119955418</v>
      </c>
      <c r="Y65" s="35">
        <f t="shared" si="45"/>
        <v>22.020897588748795</v>
      </c>
      <c r="Z65" s="36">
        <f t="shared" si="46"/>
        <v>6.4247093091233438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1601</v>
      </c>
      <c r="E66" s="49">
        <f t="shared" si="37"/>
        <v>11</v>
      </c>
      <c r="F66" s="3">
        <f t="shared" si="38"/>
        <v>6.8707058088694562E-3</v>
      </c>
      <c r="G66" s="2">
        <v>0.5</v>
      </c>
      <c r="H66" s="3">
        <f t="shared" si="39"/>
        <v>3.3773411114522568E-2</v>
      </c>
      <c r="I66" s="3">
        <f t="shared" si="40"/>
        <v>0.96622658888547741</v>
      </c>
      <c r="J66" s="5">
        <f t="shared" si="47"/>
        <v>88961.804878399897</v>
      </c>
      <c r="K66" s="5">
        <f t="shared" si="41"/>
        <v>3004.543609648139</v>
      </c>
      <c r="L66" s="5">
        <f t="shared" si="42"/>
        <v>437297.66536787909</v>
      </c>
      <c r="M66" s="5">
        <f t="shared" si="32"/>
        <v>2165630.911581682</v>
      </c>
      <c r="N66" s="33">
        <f t="shared" si="43"/>
        <v>24.34337876285041</v>
      </c>
      <c r="O66" s="4"/>
      <c r="Q66" s="27" t="s">
        <v>58</v>
      </c>
      <c r="R66" s="29">
        <f t="shared" si="33"/>
        <v>88961.804878399897</v>
      </c>
      <c r="S66" s="29">
        <f t="shared" si="34"/>
        <v>437297.66536787909</v>
      </c>
      <c r="T66" s="35">
        <f t="shared" si="35"/>
        <v>24.34337876285041</v>
      </c>
      <c r="U66" s="42">
        <v>0.86438699185239576</v>
      </c>
      <c r="V66" s="43">
        <f t="shared" si="48"/>
        <v>0.13561300814760424</v>
      </c>
      <c r="W66" s="29">
        <f t="shared" si="44"/>
        <v>377994.41351141658</v>
      </c>
      <c r="X66" s="29">
        <f t="shared" si="36"/>
        <v>1619683.4273495127</v>
      </c>
      <c r="Y66" s="35">
        <f t="shared" si="45"/>
        <v>18.206503673834241</v>
      </c>
      <c r="Z66" s="36">
        <f t="shared" si="46"/>
        <v>6.1368750890161685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1244</v>
      </c>
      <c r="E67" s="49">
        <f t="shared" si="37"/>
        <v>23</v>
      </c>
      <c r="F67" s="3">
        <f t="shared" si="38"/>
        <v>1.8488745980707395E-2</v>
      </c>
      <c r="G67" s="2">
        <v>0.5</v>
      </c>
      <c r="H67" s="3">
        <f t="shared" si="39"/>
        <v>8.8359585094122159E-2</v>
      </c>
      <c r="I67" s="3">
        <f t="shared" si="40"/>
        <v>0.91164041490587788</v>
      </c>
      <c r="J67" s="5">
        <f t="shared" si="47"/>
        <v>85957.261268751754</v>
      </c>
      <c r="K67" s="5">
        <f t="shared" si="41"/>
        <v>7595.1479415339618</v>
      </c>
      <c r="L67" s="5">
        <f t="shared" si="42"/>
        <v>410798.43648992392</v>
      </c>
      <c r="M67" s="5">
        <f t="shared" si="32"/>
        <v>1728333.2462138031</v>
      </c>
      <c r="N67" s="33">
        <f t="shared" si="43"/>
        <v>20.10689057216517</v>
      </c>
      <c r="O67" s="4"/>
      <c r="Q67" s="27" t="s">
        <v>60</v>
      </c>
      <c r="R67" s="29">
        <f t="shared" si="33"/>
        <v>85957.261268751754</v>
      </c>
      <c r="S67" s="29">
        <f t="shared" si="34"/>
        <v>410798.43648992392</v>
      </c>
      <c r="T67" s="35">
        <f t="shared" si="35"/>
        <v>20.10689057216517</v>
      </c>
      <c r="U67" s="42">
        <v>0.82345390469096191</v>
      </c>
      <c r="V67" s="43">
        <f t="shared" si="48"/>
        <v>0.17654609530903809</v>
      </c>
      <c r="W67" s="29">
        <f t="shared" si="44"/>
        <v>338273.57656856999</v>
      </c>
      <c r="X67" s="29">
        <f t="shared" si="36"/>
        <v>1241689.0138380961</v>
      </c>
      <c r="Y67" s="35">
        <f t="shared" si="45"/>
        <v>14.445423173219343</v>
      </c>
      <c r="Z67" s="36">
        <f t="shared" si="46"/>
        <v>5.6614673989458275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968</v>
      </c>
      <c r="E68" s="49">
        <f t="shared" si="37"/>
        <v>15</v>
      </c>
      <c r="F68" s="3">
        <f t="shared" si="38"/>
        <v>1.5495867768595042E-2</v>
      </c>
      <c r="G68" s="2">
        <v>0.5</v>
      </c>
      <c r="H68" s="3">
        <f t="shared" si="39"/>
        <v>7.4589756340129293E-2</v>
      </c>
      <c r="I68" s="3">
        <f t="shared" si="40"/>
        <v>0.92541024365987068</v>
      </c>
      <c r="J68" s="5">
        <f t="shared" si="47"/>
        <v>78362.113327217798</v>
      </c>
      <c r="K68" s="5">
        <f t="shared" si="41"/>
        <v>5845.0109393747734</v>
      </c>
      <c r="L68" s="5">
        <f t="shared" si="42"/>
        <v>377198.03928765206</v>
      </c>
      <c r="M68" s="5">
        <f t="shared" si="32"/>
        <v>1317534.8097238792</v>
      </c>
      <c r="N68" s="33">
        <f t="shared" si="43"/>
        <v>16.813415996353115</v>
      </c>
      <c r="O68" s="4"/>
      <c r="Q68" s="27" t="s">
        <v>62</v>
      </c>
      <c r="R68" s="29">
        <f t="shared" si="33"/>
        <v>78362.113327217798</v>
      </c>
      <c r="S68" s="29">
        <f t="shared" si="34"/>
        <v>377198.03928765206</v>
      </c>
      <c r="T68" s="35">
        <f t="shared" si="35"/>
        <v>16.813415996353115</v>
      </c>
      <c r="U68" s="42">
        <v>0.7557222850963411</v>
      </c>
      <c r="V68" s="43">
        <f t="shared" si="48"/>
        <v>0.2442777149036589</v>
      </c>
      <c r="W68" s="29">
        <f t="shared" si="44"/>
        <v>285056.96418432385</v>
      </c>
      <c r="X68" s="29">
        <f t="shared" si="36"/>
        <v>903415.43726952607</v>
      </c>
      <c r="Y68" s="35">
        <f t="shared" si="45"/>
        <v>11.528727326394597</v>
      </c>
      <c r="Z68" s="36">
        <f t="shared" si="46"/>
        <v>5.284688669958518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699</v>
      </c>
      <c r="E69" s="49">
        <f t="shared" si="37"/>
        <v>26</v>
      </c>
      <c r="F69" s="3">
        <f t="shared" si="38"/>
        <v>3.7195994277539342E-2</v>
      </c>
      <c r="G69" s="2">
        <v>0.5</v>
      </c>
      <c r="H69" s="3">
        <f t="shared" si="39"/>
        <v>0.17015706806282724</v>
      </c>
      <c r="I69" s="3">
        <f t="shared" si="40"/>
        <v>0.82984293193717273</v>
      </c>
      <c r="J69" s="5">
        <f t="shared" si="47"/>
        <v>72517.102387843028</v>
      </c>
      <c r="K69" s="5">
        <f t="shared" si="41"/>
        <v>12339.297526727218</v>
      </c>
      <c r="L69" s="5">
        <f t="shared" si="42"/>
        <v>331737.26812239707</v>
      </c>
      <c r="M69" s="5">
        <f t="shared" si="32"/>
        <v>940336.77043622709</v>
      </c>
      <c r="N69" s="33">
        <f t="shared" si="43"/>
        <v>12.96710347590871</v>
      </c>
      <c r="O69" s="4"/>
      <c r="Q69" s="27" t="s">
        <v>64</v>
      </c>
      <c r="R69" s="29">
        <f t="shared" si="33"/>
        <v>72517.102387843028</v>
      </c>
      <c r="S69" s="29">
        <f t="shared" si="34"/>
        <v>331737.26812239707</v>
      </c>
      <c r="T69" s="35">
        <f t="shared" si="35"/>
        <v>12.96710347590871</v>
      </c>
      <c r="U69" s="42">
        <v>0.69850988448397933</v>
      </c>
      <c r="V69" s="43">
        <f t="shared" si="48"/>
        <v>0.30149011551602067</v>
      </c>
      <c r="W69" s="29">
        <f t="shared" si="44"/>
        <v>231721.76083520646</v>
      </c>
      <c r="X69" s="29">
        <f t="shared" si="36"/>
        <v>618358.47308520216</v>
      </c>
      <c r="Y69" s="35">
        <f t="shared" si="45"/>
        <v>8.5270708939532245</v>
      </c>
      <c r="Z69" s="36">
        <f t="shared" si="46"/>
        <v>4.4400325819554851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339</v>
      </c>
      <c r="E70" s="49">
        <f t="shared" si="37"/>
        <v>19</v>
      </c>
      <c r="F70" s="3">
        <f t="shared" si="38"/>
        <v>5.6047197640117993E-2</v>
      </c>
      <c r="G70" s="2">
        <v>0.5</v>
      </c>
      <c r="H70" s="3">
        <f t="shared" si="39"/>
        <v>0.24579560155239327</v>
      </c>
      <c r="I70" s="3">
        <f t="shared" si="40"/>
        <v>0.75420439844760678</v>
      </c>
      <c r="J70" s="5">
        <f t="shared" si="47"/>
        <v>60177.804861115808</v>
      </c>
      <c r="K70" s="5">
        <f t="shared" si="41"/>
        <v>14791.439745940495</v>
      </c>
      <c r="L70" s="5">
        <f t="shared" si="42"/>
        <v>263910.42494072783</v>
      </c>
      <c r="M70" s="5">
        <f t="shared" si="32"/>
        <v>608599.50231383007</v>
      </c>
      <c r="N70" s="33">
        <f t="shared" si="43"/>
        <v>10.113354977278005</v>
      </c>
      <c r="O70" s="4"/>
      <c r="Q70" s="27" t="s">
        <v>66</v>
      </c>
      <c r="R70" s="29">
        <f t="shared" si="33"/>
        <v>60177.804861115808</v>
      </c>
      <c r="S70" s="29">
        <f t="shared" si="34"/>
        <v>263910.42494072783</v>
      </c>
      <c r="T70" s="35">
        <f t="shared" si="35"/>
        <v>10.113354977278005</v>
      </c>
      <c r="U70" s="42">
        <v>0.67065690345363116</v>
      </c>
      <c r="V70" s="43">
        <f t="shared" si="48"/>
        <v>0.32934309654636884</v>
      </c>
      <c r="W70" s="29">
        <f t="shared" si="44"/>
        <v>176993.34837988048</v>
      </c>
      <c r="X70" s="29">
        <f t="shared" si="36"/>
        <v>386636.71224999567</v>
      </c>
      <c r="Y70" s="35">
        <f t="shared" si="45"/>
        <v>6.424905546859236</v>
      </c>
      <c r="Z70" s="36">
        <f t="shared" si="46"/>
        <v>3.6884494304187694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215</v>
      </c>
      <c r="E71" s="49">
        <f t="shared" si="49"/>
        <v>18</v>
      </c>
      <c r="F71" s="3">
        <f t="shared" si="38"/>
        <v>8.3720930232558138E-2</v>
      </c>
      <c r="G71" s="2">
        <v>0.5</v>
      </c>
      <c r="H71" s="3">
        <f t="shared" si="39"/>
        <v>0.34615384615384615</v>
      </c>
      <c r="I71" s="3">
        <f t="shared" si="40"/>
        <v>0.65384615384615385</v>
      </c>
      <c r="J71" s="5">
        <f t="shared" si="47"/>
        <v>45386.365115175315</v>
      </c>
      <c r="K71" s="5">
        <f t="shared" si="41"/>
        <v>15710.664847560685</v>
      </c>
      <c r="L71" s="5">
        <f t="shared" si="42"/>
        <v>187655.16345697484</v>
      </c>
      <c r="M71" s="5">
        <f>L71+M72</f>
        <v>344689.07737310225</v>
      </c>
      <c r="N71" s="33">
        <f t="shared" si="43"/>
        <v>7.5945512820512819</v>
      </c>
      <c r="O71" s="4"/>
      <c r="Q71" s="27" t="s">
        <v>68</v>
      </c>
      <c r="R71" s="29">
        <f t="shared" si="33"/>
        <v>45386.365115175315</v>
      </c>
      <c r="S71" s="29">
        <f t="shared" si="34"/>
        <v>187655.16345697484</v>
      </c>
      <c r="T71" s="35">
        <f t="shared" si="35"/>
        <v>7.5945512820512819</v>
      </c>
      <c r="U71" s="42">
        <v>0.63527807449444496</v>
      </c>
      <c r="V71" s="43">
        <f t="shared" si="48"/>
        <v>0.36472192550555504</v>
      </c>
      <c r="W71" s="29">
        <f t="shared" si="44"/>
        <v>119213.2109098873</v>
      </c>
      <c r="X71" s="29">
        <f>X72+W71</f>
        <v>209643.36387011519</v>
      </c>
      <c r="Y71" s="35">
        <f t="shared" si="45"/>
        <v>4.6190824785838416</v>
      </c>
      <c r="Z71" s="36">
        <f t="shared" si="46"/>
        <v>2.9754688034674404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127</v>
      </c>
      <c r="E72" s="50">
        <f t="shared" si="49"/>
        <v>24</v>
      </c>
      <c r="F72" s="17">
        <f t="shared" si="38"/>
        <v>0.1889763779527559</v>
      </c>
      <c r="G72" s="12"/>
      <c r="H72" s="17">
        <v>1</v>
      </c>
      <c r="I72" s="17">
        <f t="shared" si="40"/>
        <v>0</v>
      </c>
      <c r="J72" s="21">
        <f t="shared" si="47"/>
        <v>29675.700267614629</v>
      </c>
      <c r="K72" s="21">
        <f t="shared" si="41"/>
        <v>29675.700267614629</v>
      </c>
      <c r="L72" s="21">
        <f>K72/F72</f>
        <v>157033.91391612741</v>
      </c>
      <c r="M72" s="21">
        <f>L72</f>
        <v>157033.91391612741</v>
      </c>
      <c r="N72" s="34">
        <f t="shared" si="43"/>
        <v>5.2916666666666661</v>
      </c>
      <c r="O72" s="4"/>
      <c r="Q72" s="30" t="s">
        <v>69</v>
      </c>
      <c r="R72" s="31">
        <f t="shared" si="33"/>
        <v>29675.700267614629</v>
      </c>
      <c r="S72" s="31">
        <f t="shared" si="34"/>
        <v>157033.91391612741</v>
      </c>
      <c r="T72" s="38">
        <f t="shared" si="35"/>
        <v>5.2916666666666661</v>
      </c>
      <c r="U72" s="44">
        <v>0.57586384179742911</v>
      </c>
      <c r="V72" s="45">
        <f t="shared" si="48"/>
        <v>0.42413615820257089</v>
      </c>
      <c r="W72" s="31">
        <f t="shared" si="44"/>
        <v>90430.15296022789</v>
      </c>
      <c r="X72" s="31">
        <f>W72</f>
        <v>90430.15296022789</v>
      </c>
      <c r="Y72" s="38">
        <f t="shared" si="45"/>
        <v>3.0472794961780623</v>
      </c>
      <c r="Z72" s="37">
        <f t="shared" si="46"/>
        <v>2.2443871704886038</v>
      </c>
    </row>
    <row r="73" spans="1:26" s="2" customFormat="1" ht="13.2" x14ac:dyDescent="0.25">
      <c r="B73" s="2" t="s">
        <v>70</v>
      </c>
      <c r="D73" s="25">
        <f>SUM(D54:D72)</f>
        <v>24645</v>
      </c>
      <c r="E73" s="25">
        <f>SUM(E54:E72)</f>
        <v>183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72.857362141531411</v>
      </c>
      <c r="F78" s="55">
        <f>$Y$4</f>
        <v>66.299415849543493</v>
      </c>
      <c r="G78" s="55">
        <f>E78-F78</f>
        <v>6.5579462919879177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77.604616200272829</v>
      </c>
      <c r="F79" s="55">
        <f>$Y$29</f>
        <v>69.060893017959856</v>
      </c>
      <c r="G79" s="55">
        <f t="shared" ref="G79:G80" si="50">E79-F79</f>
        <v>8.5437231823129736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75.207270533737145</v>
      </c>
      <c r="F80" s="55">
        <f>$Y$54</f>
        <v>67.046981187398586</v>
      </c>
      <c r="G80" s="55">
        <f t="shared" si="50"/>
        <v>8.1602893463385584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E10B9-FC1A-384B-AB14-E679BF971271}">
  <dimension ref="A1:Z80"/>
  <sheetViews>
    <sheetView topLeftCell="A21" workbookViewId="0">
      <selection activeCell="D29" sqref="D29:E4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95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7921115.7419185061</v>
      </c>
      <c r="N4" s="32">
        <f>M4/J4</f>
        <v>79.211157419185056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79.211157419185056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7047356.8164957371</v>
      </c>
      <c r="Y4" s="40">
        <f>X4/R4</f>
        <v>70.473568164957371</v>
      </c>
      <c r="Z4" s="36">
        <f>T4-Y4</f>
        <v>8.7375892542276858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492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7821115.7419185061</v>
      </c>
      <c r="N5" s="33">
        <f t="shared" ref="N5:N22" si="10">M5/J5</f>
        <v>78.211157419185056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78.211157419185056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6950676.6223208634</v>
      </c>
      <c r="Y5" s="35">
        <f t="shared" ref="Y5:Y22" si="12">X5/R5</f>
        <v>69.506766223208629</v>
      </c>
      <c r="Z5" s="36">
        <f t="shared" ref="Z5:Z22" si="13">T5-Y5</f>
        <v>8.7043911959764273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642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7421115.7419185061</v>
      </c>
      <c r="N6" s="33">
        <f t="shared" si="10"/>
        <v>74.211157419185056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74.211157419185056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6563955.8456213688</v>
      </c>
      <c r="Y6" s="35">
        <f t="shared" si="12"/>
        <v>65.639558456213692</v>
      </c>
      <c r="Z6" s="36">
        <f t="shared" si="13"/>
        <v>8.5715989629713647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747</v>
      </c>
      <c r="E7" s="51">
        <v>1</v>
      </c>
      <c r="F7" s="3">
        <f t="shared" si="5"/>
        <v>1.3386880856760374E-3</v>
      </c>
      <c r="G7" s="2">
        <v>0.5</v>
      </c>
      <c r="H7" s="3">
        <f t="shared" si="6"/>
        <v>6.6711140760507001E-3</v>
      </c>
      <c r="I7" s="3">
        <f t="shared" si="7"/>
        <v>0.9933288859239493</v>
      </c>
      <c r="J7" s="5">
        <f t="shared" si="14"/>
        <v>100000</v>
      </c>
      <c r="K7" s="5">
        <f t="shared" si="8"/>
        <v>667.11140760506999</v>
      </c>
      <c r="L7" s="5">
        <f t="shared" si="9"/>
        <v>498332.22148098727</v>
      </c>
      <c r="M7" s="5">
        <f t="shared" si="0"/>
        <v>6921115.7419185061</v>
      </c>
      <c r="N7" s="33">
        <f t="shared" si="10"/>
        <v>69.211157419185056</v>
      </c>
      <c r="O7" s="4"/>
      <c r="Q7" s="27" t="s">
        <v>40</v>
      </c>
      <c r="R7" s="29">
        <f t="shared" si="1"/>
        <v>100000</v>
      </c>
      <c r="S7" s="29">
        <f t="shared" si="2"/>
        <v>498332.22148098727</v>
      </c>
      <c r="T7" s="35">
        <f t="shared" si="3"/>
        <v>69.211157419185056</v>
      </c>
      <c r="U7" s="42">
        <v>0.96680194174873568</v>
      </c>
      <c r="V7" s="43">
        <f>1-U7</f>
        <v>3.3198058251264317E-2</v>
      </c>
      <c r="W7" s="29">
        <f t="shared" si="11"/>
        <v>481788.5593637795</v>
      </c>
      <c r="X7" s="29">
        <f t="shared" si="4"/>
        <v>6080554.8747470006</v>
      </c>
      <c r="Y7" s="35">
        <f t="shared" si="12"/>
        <v>60.805548747470006</v>
      </c>
      <c r="Z7" s="36">
        <f t="shared" si="13"/>
        <v>8.4056086717150507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807</v>
      </c>
      <c r="E8" s="51">
        <v>1</v>
      </c>
      <c r="F8" s="3">
        <f t="shared" si="5"/>
        <v>1.2391573729863693E-3</v>
      </c>
      <c r="G8" s="2">
        <v>0.5</v>
      </c>
      <c r="H8" s="3">
        <f t="shared" si="6"/>
        <v>6.1766522544780735E-3</v>
      </c>
      <c r="I8" s="3">
        <f t="shared" si="7"/>
        <v>0.99382334774552195</v>
      </c>
      <c r="J8" s="5">
        <f t="shared" si="14"/>
        <v>99332.888592394927</v>
      </c>
      <c r="K8" s="5">
        <f t="shared" si="8"/>
        <v>613.54471026803549</v>
      </c>
      <c r="L8" s="5">
        <f t="shared" si="9"/>
        <v>495130.58118630457</v>
      </c>
      <c r="M8" s="5">
        <f t="shared" si="0"/>
        <v>6422783.5204375191</v>
      </c>
      <c r="N8" s="33">
        <f t="shared" si="10"/>
        <v>64.659183996882746</v>
      </c>
      <c r="O8" s="4"/>
      <c r="Q8" s="27" t="s">
        <v>42</v>
      </c>
      <c r="R8" s="29">
        <f t="shared" si="1"/>
        <v>99332.888592394927</v>
      </c>
      <c r="S8" s="29">
        <f t="shared" si="2"/>
        <v>495130.58118630457</v>
      </c>
      <c r="T8" s="35">
        <f t="shared" si="3"/>
        <v>64.659183996882746</v>
      </c>
      <c r="U8" s="42">
        <v>0.96680194174873568</v>
      </c>
      <c r="V8" s="43">
        <f>1-U8</f>
        <v>3.3198058251264317E-2</v>
      </c>
      <c r="W8" s="29">
        <f t="shared" si="11"/>
        <v>478693.20731009927</v>
      </c>
      <c r="X8" s="29">
        <f t="shared" si="4"/>
        <v>5598766.315383221</v>
      </c>
      <c r="Y8" s="35">
        <f t="shared" si="12"/>
        <v>56.363671637068158</v>
      </c>
      <c r="Z8" s="36">
        <f t="shared" si="13"/>
        <v>8.2955123598145875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861</v>
      </c>
      <c r="E9" s="51">
        <v>1</v>
      </c>
      <c r="F9" s="3">
        <f t="shared" si="5"/>
        <v>1.1614401858304297E-3</v>
      </c>
      <c r="G9" s="2">
        <v>0.5</v>
      </c>
      <c r="H9" s="3">
        <f t="shared" si="6"/>
        <v>5.7903879559930514E-3</v>
      </c>
      <c r="I9" s="3">
        <f t="shared" si="7"/>
        <v>0.99420961204400693</v>
      </c>
      <c r="J9" s="5">
        <f t="shared" si="14"/>
        <v>98719.343882126894</v>
      </c>
      <c r="K9" s="5">
        <f t="shared" si="8"/>
        <v>571.62329983860388</v>
      </c>
      <c r="L9" s="5">
        <f t="shared" si="9"/>
        <v>492167.66116103792</v>
      </c>
      <c r="M9" s="5">
        <f t="shared" si="0"/>
        <v>5927652.9392512143</v>
      </c>
      <c r="N9" s="33">
        <f t="shared" si="10"/>
        <v>60.045505836515332</v>
      </c>
      <c r="O9" s="4"/>
      <c r="Q9" s="27" t="s">
        <v>44</v>
      </c>
      <c r="R9" s="29">
        <f t="shared" si="1"/>
        <v>98719.343882126894</v>
      </c>
      <c r="S9" s="29">
        <f t="shared" si="2"/>
        <v>492167.66116103792</v>
      </c>
      <c r="T9" s="35">
        <f t="shared" si="3"/>
        <v>60.045505836515332</v>
      </c>
      <c r="U9" s="42">
        <v>0.9555940589531835</v>
      </c>
      <c r="V9" s="43">
        <f t="shared" ref="V9:V22" si="15">1-U9</f>
        <v>4.4405941046816499E-2</v>
      </c>
      <c r="W9" s="29">
        <f t="shared" si="11"/>
        <v>470312.49301437131</v>
      </c>
      <c r="X9" s="29">
        <f t="shared" si="4"/>
        <v>5120073.1080731219</v>
      </c>
      <c r="Y9" s="35">
        <f t="shared" si="12"/>
        <v>51.864942641703571</v>
      </c>
      <c r="Z9" s="36">
        <f t="shared" si="13"/>
        <v>8.1805631948117608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924</v>
      </c>
      <c r="E10" s="51">
        <v>1</v>
      </c>
      <c r="F10" s="3">
        <f t="shared" si="5"/>
        <v>1.0822510822510823E-3</v>
      </c>
      <c r="G10" s="2">
        <v>0.5</v>
      </c>
      <c r="H10" s="3">
        <f t="shared" si="6"/>
        <v>5.3966540744738263E-3</v>
      </c>
      <c r="I10" s="3">
        <f t="shared" si="7"/>
        <v>0.99460334592552613</v>
      </c>
      <c r="J10" s="5">
        <f t="shared" si="14"/>
        <v>98147.720582288282</v>
      </c>
      <c r="K10" s="5">
        <f t="shared" si="8"/>
        <v>529.6692961807247</v>
      </c>
      <c r="L10" s="5">
        <f t="shared" si="9"/>
        <v>489414.42967098957</v>
      </c>
      <c r="M10" s="5">
        <f t="shared" si="0"/>
        <v>5435485.2780901762</v>
      </c>
      <c r="N10" s="33">
        <f t="shared" si="10"/>
        <v>55.380657297415247</v>
      </c>
      <c r="O10" s="4"/>
      <c r="Q10" s="27" t="s">
        <v>46</v>
      </c>
      <c r="R10" s="29">
        <f t="shared" si="1"/>
        <v>98147.720582288282</v>
      </c>
      <c r="S10" s="29">
        <f t="shared" si="2"/>
        <v>489414.42967098957</v>
      </c>
      <c r="T10" s="35">
        <f t="shared" si="3"/>
        <v>55.380657297415247</v>
      </c>
      <c r="U10" s="42">
        <v>0.96363095511775332</v>
      </c>
      <c r="V10" s="43">
        <f t="shared" si="15"/>
        <v>3.6369044882246682E-2</v>
      </c>
      <c r="W10" s="29">
        <f t="shared" si="11"/>
        <v>471614.8943122662</v>
      </c>
      <c r="X10" s="29">
        <f t="shared" si="4"/>
        <v>4649760.6150587508</v>
      </c>
      <c r="Y10" s="35">
        <f t="shared" si="12"/>
        <v>47.375125855931955</v>
      </c>
      <c r="Z10" s="36">
        <f t="shared" si="13"/>
        <v>8.0055314414832921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1012</v>
      </c>
      <c r="E11" s="51">
        <v>1</v>
      </c>
      <c r="F11" s="3">
        <f t="shared" si="5"/>
        <v>9.8814229249011851E-4</v>
      </c>
      <c r="G11" s="2">
        <v>0.5</v>
      </c>
      <c r="H11" s="3">
        <f t="shared" si="6"/>
        <v>4.9285362247412506E-3</v>
      </c>
      <c r="I11" s="3">
        <f t="shared" si="7"/>
        <v>0.99507146377525879</v>
      </c>
      <c r="J11" s="5">
        <f t="shared" si="14"/>
        <v>97618.051286107555</v>
      </c>
      <c r="K11" s="5">
        <f t="shared" si="8"/>
        <v>481.11410195223033</v>
      </c>
      <c r="L11" s="5">
        <f t="shared" si="9"/>
        <v>486887.47117565718</v>
      </c>
      <c r="M11" s="5">
        <f t="shared" si="0"/>
        <v>4946070.8484191867</v>
      </c>
      <c r="N11" s="33">
        <f t="shared" si="10"/>
        <v>50.667584358171709</v>
      </c>
      <c r="O11" s="4"/>
      <c r="Q11" s="27" t="s">
        <v>48</v>
      </c>
      <c r="R11" s="29">
        <f t="shared" si="1"/>
        <v>97618.051286107555</v>
      </c>
      <c r="S11" s="29">
        <f t="shared" si="2"/>
        <v>486887.47117565718</v>
      </c>
      <c r="T11" s="35">
        <f t="shared" si="3"/>
        <v>50.667584358171709</v>
      </c>
      <c r="U11" s="42">
        <v>0.96005435016735896</v>
      </c>
      <c r="V11" s="43">
        <f t="shared" si="15"/>
        <v>3.9945649832641039E-2</v>
      </c>
      <c r="W11" s="29">
        <f t="shared" si="11"/>
        <v>467438.43474417424</v>
      </c>
      <c r="X11" s="29">
        <f t="shared" si="4"/>
        <v>4178145.7207464851</v>
      </c>
      <c r="Y11" s="35">
        <f t="shared" si="12"/>
        <v>42.800953980333091</v>
      </c>
      <c r="Z11" s="36">
        <f t="shared" si="13"/>
        <v>7.866630377838618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905</v>
      </c>
      <c r="E12" s="51">
        <v>4</v>
      </c>
      <c r="F12" s="3">
        <f t="shared" si="5"/>
        <v>4.4198895027624313E-3</v>
      </c>
      <c r="G12" s="2">
        <v>0.5</v>
      </c>
      <c r="H12" s="3">
        <f t="shared" si="6"/>
        <v>2.1857923497267763E-2</v>
      </c>
      <c r="I12" s="3">
        <f t="shared" si="7"/>
        <v>0.97814207650273222</v>
      </c>
      <c r="J12" s="5">
        <f t="shared" si="14"/>
        <v>97136.937184155322</v>
      </c>
      <c r="K12" s="5">
        <f t="shared" si="8"/>
        <v>2123.2117417301715</v>
      </c>
      <c r="L12" s="5">
        <f t="shared" si="9"/>
        <v>480376.65656645113</v>
      </c>
      <c r="M12" s="5">
        <f t="shared" si="0"/>
        <v>4459183.3772435291</v>
      </c>
      <c r="N12" s="33">
        <f t="shared" si="10"/>
        <v>45.90615585078276</v>
      </c>
      <c r="O12" s="4"/>
      <c r="Q12" s="27" t="s">
        <v>50</v>
      </c>
      <c r="R12" s="29">
        <f t="shared" si="1"/>
        <v>97136.937184155322</v>
      </c>
      <c r="S12" s="29">
        <f t="shared" si="2"/>
        <v>480376.65656645113</v>
      </c>
      <c r="T12" s="35">
        <f t="shared" si="3"/>
        <v>45.90615585078276</v>
      </c>
      <c r="U12" s="42">
        <v>0.94127750867207383</v>
      </c>
      <c r="V12" s="43">
        <f t="shared" si="15"/>
        <v>5.8722491327926174E-2</v>
      </c>
      <c r="W12" s="29">
        <f t="shared" si="11"/>
        <v>452167.74251708953</v>
      </c>
      <c r="X12" s="29">
        <f t="shared" si="4"/>
        <v>3710707.2860023109</v>
      </c>
      <c r="Y12" s="35">
        <f t="shared" si="12"/>
        <v>38.200785340466652</v>
      </c>
      <c r="Z12" s="36">
        <f t="shared" si="13"/>
        <v>7.7053705103161079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1056</v>
      </c>
      <c r="E13" s="51">
        <v>10</v>
      </c>
      <c r="F13" s="3">
        <f t="shared" si="5"/>
        <v>9.46969696969697E-3</v>
      </c>
      <c r="G13" s="2">
        <v>0.5</v>
      </c>
      <c r="H13" s="3">
        <f t="shared" si="6"/>
        <v>4.6253469010175761E-2</v>
      </c>
      <c r="I13" s="3">
        <f t="shared" si="7"/>
        <v>0.9537465309898242</v>
      </c>
      <c r="J13" s="5">
        <f t="shared" si="14"/>
        <v>95013.725442425144</v>
      </c>
      <c r="K13" s="5">
        <f t="shared" si="8"/>
        <v>4394.7144052925596</v>
      </c>
      <c r="L13" s="5">
        <f t="shared" si="9"/>
        <v>464081.84119889431</v>
      </c>
      <c r="M13" s="5">
        <f t="shared" si="0"/>
        <v>3978806.7206770778</v>
      </c>
      <c r="N13" s="33">
        <f t="shared" si="10"/>
        <v>41.876125813928745</v>
      </c>
      <c r="O13" s="4"/>
      <c r="Q13" s="27" t="s">
        <v>52</v>
      </c>
      <c r="R13" s="29">
        <f t="shared" si="1"/>
        <v>95013.725442425144</v>
      </c>
      <c r="S13" s="29">
        <f t="shared" si="2"/>
        <v>464081.84119889431</v>
      </c>
      <c r="T13" s="35">
        <f t="shared" si="3"/>
        <v>41.876125813928745</v>
      </c>
      <c r="U13" s="42">
        <v>0.95386474178345915</v>
      </c>
      <c r="V13" s="43">
        <f t="shared" si="15"/>
        <v>4.6135258216540853E-2</v>
      </c>
      <c r="W13" s="29">
        <f t="shared" si="11"/>
        <v>442671.30562157562</v>
      </c>
      <c r="X13" s="29">
        <f t="shared" si="4"/>
        <v>3258539.5434852215</v>
      </c>
      <c r="Y13" s="35">
        <f t="shared" si="12"/>
        <v>34.295461295850124</v>
      </c>
      <c r="Z13" s="36">
        <f t="shared" si="13"/>
        <v>7.5806645180786205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1144</v>
      </c>
      <c r="E14" s="51">
        <v>5</v>
      </c>
      <c r="F14" s="3">
        <f t="shared" si="5"/>
        <v>4.370629370629371E-3</v>
      </c>
      <c r="G14" s="2">
        <v>0.5</v>
      </c>
      <c r="H14" s="3">
        <f t="shared" si="6"/>
        <v>2.16169476869866E-2</v>
      </c>
      <c r="I14" s="3">
        <f t="shared" si="7"/>
        <v>0.97838305231301337</v>
      </c>
      <c r="J14" s="5">
        <f t="shared" si="14"/>
        <v>90619.011037132586</v>
      </c>
      <c r="K14" s="5">
        <f t="shared" si="8"/>
        <v>1958.9064210361564</v>
      </c>
      <c r="L14" s="5">
        <f t="shared" si="9"/>
        <v>448197.7891330726</v>
      </c>
      <c r="M14" s="5">
        <f t="shared" si="0"/>
        <v>3514724.8794781836</v>
      </c>
      <c r="N14" s="33">
        <f t="shared" si="10"/>
        <v>38.785734243314231</v>
      </c>
      <c r="O14" s="4"/>
      <c r="Q14" s="27" t="s">
        <v>54</v>
      </c>
      <c r="R14" s="29">
        <f t="shared" si="1"/>
        <v>90619.011037132586</v>
      </c>
      <c r="S14" s="29">
        <f t="shared" si="2"/>
        <v>448197.7891330726</v>
      </c>
      <c r="T14" s="35">
        <f t="shared" si="3"/>
        <v>38.785734243314231</v>
      </c>
      <c r="U14" s="42">
        <v>0.94210046609890041</v>
      </c>
      <c r="V14" s="43">
        <f t="shared" si="15"/>
        <v>5.7899533901099587E-2</v>
      </c>
      <c r="W14" s="29">
        <f t="shared" si="11"/>
        <v>422247.3460467644</v>
      </c>
      <c r="X14" s="29">
        <f t="shared" si="4"/>
        <v>2815868.2378636459</v>
      </c>
      <c r="Y14" s="35">
        <f t="shared" si="12"/>
        <v>31.073703030259278</v>
      </c>
      <c r="Z14" s="36">
        <f t="shared" si="13"/>
        <v>7.7120312130549529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997</v>
      </c>
      <c r="E15" s="51">
        <v>7</v>
      </c>
      <c r="F15" s="3">
        <f t="shared" si="5"/>
        <v>7.0210631895687063E-3</v>
      </c>
      <c r="G15" s="2">
        <v>0.5</v>
      </c>
      <c r="H15" s="3">
        <f t="shared" si="6"/>
        <v>3.4499753573188761E-2</v>
      </c>
      <c r="I15" s="3">
        <f t="shared" si="7"/>
        <v>0.9655002464268112</v>
      </c>
      <c r="J15" s="5">
        <f t="shared" si="14"/>
        <v>88660.104616096432</v>
      </c>
      <c r="K15" s="5">
        <f t="shared" si="8"/>
        <v>3058.7517610284622</v>
      </c>
      <c r="L15" s="5">
        <f t="shared" si="9"/>
        <v>435653.64367791096</v>
      </c>
      <c r="M15" s="5">
        <f t="shared" si="0"/>
        <v>3066527.0903451112</v>
      </c>
      <c r="N15" s="33">
        <f t="shared" si="10"/>
        <v>34.587451747585426</v>
      </c>
      <c r="O15" s="4"/>
      <c r="Q15" s="27" t="s">
        <v>56</v>
      </c>
      <c r="R15" s="29">
        <f t="shared" si="1"/>
        <v>88660.104616096432</v>
      </c>
      <c r="S15" s="29">
        <f t="shared" si="2"/>
        <v>435653.64367791096</v>
      </c>
      <c r="T15" s="35">
        <f t="shared" si="3"/>
        <v>34.587451747585426</v>
      </c>
      <c r="U15" s="42">
        <v>0.91645683631107144</v>
      </c>
      <c r="V15" s="43">
        <f t="shared" si="15"/>
        <v>8.3543163688928557E-2</v>
      </c>
      <c r="W15" s="29">
        <f t="shared" si="11"/>
        <v>399257.76001244911</v>
      </c>
      <c r="X15" s="29">
        <f t="shared" si="4"/>
        <v>2393620.8918168815</v>
      </c>
      <c r="Y15" s="35">
        <f t="shared" si="12"/>
        <v>26.997722393644846</v>
      </c>
      <c r="Z15" s="36">
        <f t="shared" si="13"/>
        <v>7.5897293539405801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841</v>
      </c>
      <c r="E16" s="51">
        <v>6</v>
      </c>
      <c r="F16" s="3">
        <f t="shared" si="5"/>
        <v>7.1343638525564806E-3</v>
      </c>
      <c r="G16" s="2">
        <v>0.5</v>
      </c>
      <c r="H16" s="3">
        <f t="shared" si="6"/>
        <v>3.5046728971962621E-2</v>
      </c>
      <c r="I16" s="3">
        <f t="shared" si="7"/>
        <v>0.96495327102803741</v>
      </c>
      <c r="J16" s="5">
        <f t="shared" si="14"/>
        <v>85601.352855067962</v>
      </c>
      <c r="K16" s="5">
        <f t="shared" si="8"/>
        <v>3000.0474131449055</v>
      </c>
      <c r="L16" s="5">
        <f t="shared" si="9"/>
        <v>420506.64574247756</v>
      </c>
      <c r="M16" s="5">
        <f t="shared" si="0"/>
        <v>2630873.4466672004</v>
      </c>
      <c r="N16" s="33">
        <f t="shared" si="10"/>
        <v>30.734017149489965</v>
      </c>
      <c r="O16" s="4"/>
      <c r="Q16" s="27" t="s">
        <v>58</v>
      </c>
      <c r="R16" s="29">
        <f t="shared" si="1"/>
        <v>85601.352855067962</v>
      </c>
      <c r="S16" s="29">
        <f t="shared" si="2"/>
        <v>420506.64574247756</v>
      </c>
      <c r="T16" s="35">
        <f t="shared" si="3"/>
        <v>30.734017149489965</v>
      </c>
      <c r="U16" s="42">
        <v>0.8859396016463057</v>
      </c>
      <c r="V16" s="43">
        <f t="shared" si="15"/>
        <v>0.1140603983536943</v>
      </c>
      <c r="W16" s="29">
        <f t="shared" si="11"/>
        <v>372543.49021871475</v>
      </c>
      <c r="X16" s="29">
        <f t="shared" si="4"/>
        <v>1994363.1318044323</v>
      </c>
      <c r="Y16" s="35">
        <f t="shared" si="12"/>
        <v>23.298266502646253</v>
      </c>
      <c r="Z16" s="36">
        <f t="shared" si="13"/>
        <v>7.4357506468437116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626</v>
      </c>
      <c r="E17" s="51">
        <v>9</v>
      </c>
      <c r="F17" s="3">
        <f t="shared" si="5"/>
        <v>1.437699680511182E-2</v>
      </c>
      <c r="G17" s="2">
        <v>0.5</v>
      </c>
      <c r="H17" s="3">
        <f t="shared" si="6"/>
        <v>6.939090208172706E-2</v>
      </c>
      <c r="I17" s="3">
        <f t="shared" si="7"/>
        <v>0.93060909791827295</v>
      </c>
      <c r="J17" s="5">
        <f t="shared" si="14"/>
        <v>82601.305441923061</v>
      </c>
      <c r="K17" s="5">
        <f t="shared" si="8"/>
        <v>5731.7790977433115</v>
      </c>
      <c r="L17" s="5">
        <f t="shared" si="9"/>
        <v>398677.07946525706</v>
      </c>
      <c r="M17" s="5">
        <f t="shared" si="0"/>
        <v>2210366.800924723</v>
      </c>
      <c r="N17" s="33">
        <f t="shared" si="10"/>
        <v>26.759465714241415</v>
      </c>
      <c r="O17" s="4"/>
      <c r="Q17" s="27" t="s">
        <v>60</v>
      </c>
      <c r="R17" s="29">
        <f t="shared" si="1"/>
        <v>82601.305441923061</v>
      </c>
      <c r="S17" s="29">
        <f t="shared" si="2"/>
        <v>398677.07946525706</v>
      </c>
      <c r="T17" s="35">
        <f t="shared" si="3"/>
        <v>26.759465714241415</v>
      </c>
      <c r="U17" s="42">
        <v>0.85631920960893304</v>
      </c>
      <c r="V17" s="43">
        <f t="shared" si="15"/>
        <v>0.14368079039106696</v>
      </c>
      <c r="W17" s="29">
        <f t="shared" si="11"/>
        <v>341394.84157688671</v>
      </c>
      <c r="X17" s="29">
        <f t="shared" si="4"/>
        <v>1621819.6415857174</v>
      </c>
      <c r="Y17" s="35">
        <f t="shared" si="12"/>
        <v>19.634310050051425</v>
      </c>
      <c r="Z17" s="36">
        <f t="shared" si="13"/>
        <v>7.1251556641899896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491</v>
      </c>
      <c r="E18" s="51">
        <v>7</v>
      </c>
      <c r="F18" s="3">
        <f t="shared" si="5"/>
        <v>1.4256619144602852E-2</v>
      </c>
      <c r="G18" s="2">
        <v>0.5</v>
      </c>
      <c r="H18" s="3">
        <f t="shared" si="6"/>
        <v>6.88298918387414E-2</v>
      </c>
      <c r="I18" s="3">
        <f t="shared" si="7"/>
        <v>0.93117010816125856</v>
      </c>
      <c r="J18" s="5">
        <f t="shared" si="14"/>
        <v>76869.526344179758</v>
      </c>
      <c r="K18" s="5">
        <f t="shared" si="8"/>
        <v>5290.9211839651753</v>
      </c>
      <c r="L18" s="5">
        <f t="shared" si="9"/>
        <v>371120.32876098581</v>
      </c>
      <c r="M18" s="5">
        <f t="shared" si="0"/>
        <v>1811689.721459466</v>
      </c>
      <c r="N18" s="33">
        <f t="shared" si="10"/>
        <v>23.568373679677808</v>
      </c>
      <c r="O18" s="4"/>
      <c r="Q18" s="27" t="s">
        <v>62</v>
      </c>
      <c r="R18" s="29">
        <f t="shared" si="1"/>
        <v>76869.526344179758</v>
      </c>
      <c r="S18" s="29">
        <f t="shared" si="2"/>
        <v>371120.32876098581</v>
      </c>
      <c r="T18" s="35">
        <f t="shared" si="3"/>
        <v>23.568373679677808</v>
      </c>
      <c r="U18" s="42">
        <v>0.77613843304153718</v>
      </c>
      <c r="V18" s="43">
        <f t="shared" si="15"/>
        <v>0.22386156695846282</v>
      </c>
      <c r="W18" s="29">
        <f t="shared" si="11"/>
        <v>288040.75043441163</v>
      </c>
      <c r="X18" s="29">
        <f t="shared" si="4"/>
        <v>1280424.8000088306</v>
      </c>
      <c r="Y18" s="35">
        <f t="shared" si="12"/>
        <v>16.657118378429804</v>
      </c>
      <c r="Z18" s="36">
        <f t="shared" si="13"/>
        <v>6.9112553012480049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337</v>
      </c>
      <c r="E19" s="51">
        <v>6</v>
      </c>
      <c r="F19" s="3">
        <f t="shared" si="5"/>
        <v>1.7804154302670624E-2</v>
      </c>
      <c r="G19" s="2">
        <v>0.5</v>
      </c>
      <c r="H19" s="3">
        <f t="shared" si="6"/>
        <v>8.5227272727272721E-2</v>
      </c>
      <c r="I19" s="3">
        <f t="shared" si="7"/>
        <v>0.91477272727272729</v>
      </c>
      <c r="J19" s="5">
        <f t="shared" si="14"/>
        <v>71578.605160214574</v>
      </c>
      <c r="K19" s="5">
        <f t="shared" si="8"/>
        <v>6100.4493034273783</v>
      </c>
      <c r="L19" s="5">
        <f t="shared" si="9"/>
        <v>342641.90254250448</v>
      </c>
      <c r="M19" s="5">
        <f t="shared" si="0"/>
        <v>1440569.3926984803</v>
      </c>
      <c r="N19" s="33">
        <f t="shared" si="10"/>
        <v>20.125698027700459</v>
      </c>
      <c r="O19" s="4"/>
      <c r="Q19" s="27" t="s">
        <v>64</v>
      </c>
      <c r="R19" s="29">
        <f t="shared" si="1"/>
        <v>71578.605160214574</v>
      </c>
      <c r="S19" s="29">
        <f t="shared" si="2"/>
        <v>342641.90254250448</v>
      </c>
      <c r="T19" s="35">
        <f t="shared" si="3"/>
        <v>20.125698027700459</v>
      </c>
      <c r="U19" s="42">
        <v>0.73716277889453141</v>
      </c>
      <c r="V19" s="43">
        <f t="shared" si="15"/>
        <v>0.26283722110546859</v>
      </c>
      <c r="W19" s="29">
        <f t="shared" si="11"/>
        <v>252582.85704394183</v>
      </c>
      <c r="X19" s="29">
        <f t="shared" si="4"/>
        <v>992384.04957441904</v>
      </c>
      <c r="Y19" s="35">
        <f t="shared" si="12"/>
        <v>13.864255210801653</v>
      </c>
      <c r="Z19" s="36">
        <f t="shared" si="13"/>
        <v>6.2614428168988052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157</v>
      </c>
      <c r="E20" s="51">
        <v>10</v>
      </c>
      <c r="F20" s="3">
        <f t="shared" si="5"/>
        <v>6.3694267515923567E-2</v>
      </c>
      <c r="G20" s="2">
        <v>0.5</v>
      </c>
      <c r="H20" s="3">
        <f t="shared" si="6"/>
        <v>0.27472527472527469</v>
      </c>
      <c r="I20" s="3">
        <f t="shared" si="7"/>
        <v>0.72527472527472536</v>
      </c>
      <c r="J20" s="5">
        <f t="shared" si="14"/>
        <v>65478.155856787198</v>
      </c>
      <c r="K20" s="5">
        <f t="shared" si="8"/>
        <v>17988.504356260219</v>
      </c>
      <c r="L20" s="5">
        <f t="shared" si="9"/>
        <v>282419.51839328546</v>
      </c>
      <c r="M20" s="5">
        <f t="shared" si="0"/>
        <v>1097927.4901559758</v>
      </c>
      <c r="N20" s="33">
        <f t="shared" si="10"/>
        <v>16.767843806678759</v>
      </c>
      <c r="O20" s="4"/>
      <c r="Q20" s="27" t="s">
        <v>66</v>
      </c>
      <c r="R20" s="29">
        <f t="shared" si="1"/>
        <v>65478.155856787198</v>
      </c>
      <c r="S20" s="29">
        <f t="shared" si="2"/>
        <v>282419.51839328546</v>
      </c>
      <c r="T20" s="35">
        <f t="shared" si="3"/>
        <v>16.767843806678759</v>
      </c>
      <c r="U20" s="42">
        <v>0.7271372759570951</v>
      </c>
      <c r="V20" s="43">
        <f t="shared" si="15"/>
        <v>0.2728627240429049</v>
      </c>
      <c r="W20" s="29">
        <f t="shared" si="11"/>
        <v>205357.75928160831</v>
      </c>
      <c r="X20" s="29">
        <f t="shared" si="4"/>
        <v>739801.19253047719</v>
      </c>
      <c r="Y20" s="35">
        <f t="shared" si="12"/>
        <v>11.298442707344398</v>
      </c>
      <c r="Z20" s="36">
        <f t="shared" si="13"/>
        <v>5.4694010993343607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98</v>
      </c>
      <c r="E21" s="51">
        <v>2</v>
      </c>
      <c r="F21" s="3">
        <f t="shared" si="5"/>
        <v>2.0408163265306121E-2</v>
      </c>
      <c r="G21" s="2">
        <v>0.5</v>
      </c>
      <c r="H21" s="3">
        <f t="shared" si="6"/>
        <v>9.7087378640776698E-2</v>
      </c>
      <c r="I21" s="3">
        <f t="shared" si="7"/>
        <v>0.90291262135922334</v>
      </c>
      <c r="J21" s="5">
        <f t="shared" si="14"/>
        <v>47489.651500526983</v>
      </c>
      <c r="K21" s="5">
        <f t="shared" si="8"/>
        <v>4610.6457767501925</v>
      </c>
      <c r="L21" s="5">
        <f t="shared" si="9"/>
        <v>225921.64306075947</v>
      </c>
      <c r="M21" s="5">
        <f>L21+M22</f>
        <v>815507.97176269046</v>
      </c>
      <c r="N21" s="33">
        <f t="shared" si="10"/>
        <v>17.172330097087382</v>
      </c>
      <c r="O21" s="4"/>
      <c r="Q21" s="27" t="s">
        <v>68</v>
      </c>
      <c r="R21" s="29">
        <f t="shared" si="1"/>
        <v>47489.651500526983</v>
      </c>
      <c r="S21" s="29">
        <f t="shared" si="2"/>
        <v>225921.64306075947</v>
      </c>
      <c r="T21" s="35">
        <f t="shared" si="3"/>
        <v>17.172330097087382</v>
      </c>
      <c r="U21" s="42">
        <v>0.68635947845240242</v>
      </c>
      <c r="V21" s="43">
        <f t="shared" si="15"/>
        <v>0.31364052154759758</v>
      </c>
      <c r="W21" s="29">
        <f t="shared" si="11"/>
        <v>155063.4611022927</v>
      </c>
      <c r="X21" s="29">
        <f>X22+W21</f>
        <v>534443.43324886891</v>
      </c>
      <c r="Y21" s="35">
        <f t="shared" si="12"/>
        <v>11.253892508411823</v>
      </c>
      <c r="Z21" s="36">
        <f t="shared" si="13"/>
        <v>5.9184375886755589</v>
      </c>
    </row>
    <row r="22" spans="1:26" s="2" customFormat="1" x14ac:dyDescent="0.25">
      <c r="A22" s="12">
        <v>19</v>
      </c>
      <c r="B22" s="13" t="s">
        <v>69</v>
      </c>
      <c r="C22" s="12"/>
      <c r="D22">
        <v>55</v>
      </c>
      <c r="E22" s="51">
        <v>4</v>
      </c>
      <c r="F22" s="17">
        <f t="shared" si="5"/>
        <v>7.2727272727272724E-2</v>
      </c>
      <c r="G22" s="12"/>
      <c r="H22" s="17">
        <v>1</v>
      </c>
      <c r="I22" s="17">
        <f t="shared" si="7"/>
        <v>0</v>
      </c>
      <c r="J22" s="21">
        <f t="shared" si="14"/>
        <v>42879.005723776791</v>
      </c>
      <c r="K22" s="21">
        <f t="shared" si="8"/>
        <v>42879.005723776791</v>
      </c>
      <c r="L22" s="21">
        <f>K22/F22</f>
        <v>589586.32870193094</v>
      </c>
      <c r="M22" s="21">
        <f>L22</f>
        <v>589586.32870193094</v>
      </c>
      <c r="N22" s="34">
        <f t="shared" si="10"/>
        <v>13.750000000000002</v>
      </c>
      <c r="O22" s="4"/>
      <c r="Q22" s="30" t="s">
        <v>69</v>
      </c>
      <c r="R22" s="31">
        <f t="shared" si="1"/>
        <v>42879.005723776791</v>
      </c>
      <c r="S22" s="31">
        <f t="shared" si="2"/>
        <v>589586.32870193094</v>
      </c>
      <c r="T22" s="38">
        <f t="shared" si="3"/>
        <v>13.750000000000002</v>
      </c>
      <c r="U22" s="44">
        <v>0.64346806172022719</v>
      </c>
      <c r="V22" s="45">
        <f t="shared" si="15"/>
        <v>0.35653193827977281</v>
      </c>
      <c r="W22" s="31">
        <f t="shared" si="11"/>
        <v>379379.97214657627</v>
      </c>
      <c r="X22" s="31">
        <f>W22</f>
        <v>379379.97214657627</v>
      </c>
      <c r="Y22" s="38">
        <f t="shared" si="12"/>
        <v>8.8476858486531249</v>
      </c>
      <c r="Z22" s="37">
        <f t="shared" si="13"/>
        <v>4.9023141513468769</v>
      </c>
    </row>
    <row r="23" spans="1:26" s="2" customFormat="1" ht="13.2" x14ac:dyDescent="0.25">
      <c r="B23" s="2" t="s">
        <v>70</v>
      </c>
      <c r="D23" s="25">
        <f>SUM(D4:D22)</f>
        <v>12287</v>
      </c>
      <c r="E23" s="25">
        <f>SUM(E4:E22)</f>
        <v>75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77</v>
      </c>
      <c r="E29" s="51">
        <v>1</v>
      </c>
      <c r="F29" s="3">
        <f>E29/D29</f>
        <v>1.2987012987012988E-2</v>
      </c>
      <c r="G29" s="2">
        <v>0.3</v>
      </c>
      <c r="H29" s="18">
        <f>C29*F29/(1+(1-G29)*C29*F29)</f>
        <v>1.2870012870012871E-2</v>
      </c>
      <c r="I29" s="18">
        <f>1-H29</f>
        <v>0.98712998712998712</v>
      </c>
      <c r="J29" s="19">
        <v>100000</v>
      </c>
      <c r="K29" s="20">
        <f>J29*H29</f>
        <v>1287.001287001287</v>
      </c>
      <c r="L29" s="20">
        <f>C29*(J30+G29*K29)</f>
        <v>99099.099099099098</v>
      </c>
      <c r="M29" s="5">
        <f t="shared" ref="M29:M45" si="16">L29+M30</f>
        <v>7776634.5006227</v>
      </c>
      <c r="N29" s="32">
        <f>M29/J29</f>
        <v>77.766345006226999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99099.099099099098</v>
      </c>
      <c r="T29" s="35">
        <f t="shared" ref="T29:T47" si="19">N29</f>
        <v>77.766345006226999</v>
      </c>
      <c r="U29" s="42">
        <v>0.95864674002964168</v>
      </c>
      <c r="V29" s="43">
        <f>1-U29</f>
        <v>4.1353259970358325E-2</v>
      </c>
      <c r="W29" s="29">
        <f>S29*U29</f>
        <v>95001.028291225753</v>
      </c>
      <c r="X29" s="29">
        <f t="shared" ref="X29:X45" si="20">X30+W29</f>
        <v>6888399.2136272574</v>
      </c>
      <c r="Y29" s="40">
        <f>X29/R29</f>
        <v>68.883992136272568</v>
      </c>
      <c r="Z29" s="36">
        <f>T29-Y29</f>
        <v>8.8823528699544312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439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98712.998712998713</v>
      </c>
      <c r="K30" s="5">
        <f t="shared" ref="K30:K47" si="24">J30*H30</f>
        <v>0</v>
      </c>
      <c r="L30" s="5">
        <f t="shared" ref="L30:L46" si="25">C30*(J31+G30*K30)</f>
        <v>394851.99485199485</v>
      </c>
      <c r="M30" s="5">
        <f t="shared" si="16"/>
        <v>7677535.4015236013</v>
      </c>
      <c r="N30" s="33">
        <f t="shared" ref="N30:N47" si="26">M30/J30</f>
        <v>77.776336466542872</v>
      </c>
      <c r="O30" s="4"/>
      <c r="Q30" s="27" t="s">
        <v>36</v>
      </c>
      <c r="R30" s="29">
        <f t="shared" si="17"/>
        <v>98712.998712998713</v>
      </c>
      <c r="S30" s="29">
        <f t="shared" si="18"/>
        <v>394851.99485199485</v>
      </c>
      <c r="T30" s="35">
        <f t="shared" si="19"/>
        <v>77.776336466542872</v>
      </c>
      <c r="U30" s="42">
        <v>0.95864674002964168</v>
      </c>
      <c r="V30" s="43">
        <f>1-U30</f>
        <v>4.1353259970358325E-2</v>
      </c>
      <c r="W30" s="29">
        <f t="shared" ref="W30:W47" si="27">S30*U30</f>
        <v>378523.57765906572</v>
      </c>
      <c r="X30" s="29">
        <f t="shared" si="20"/>
        <v>6793398.185336032</v>
      </c>
      <c r="Y30" s="35">
        <f t="shared" ref="Y30:Y47" si="28">X30/R30</f>
        <v>68.819692177393705</v>
      </c>
      <c r="Z30" s="36">
        <f t="shared" ref="Z30:Z47" si="29">T30-Y30</f>
        <v>8.9566442891491675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675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98712.998712998713</v>
      </c>
      <c r="K31" s="5">
        <f t="shared" si="24"/>
        <v>0</v>
      </c>
      <c r="L31" s="5">
        <f t="shared" si="25"/>
        <v>493564.99356499355</v>
      </c>
      <c r="M31" s="5">
        <f t="shared" si="16"/>
        <v>7282683.406671606</v>
      </c>
      <c r="N31" s="33">
        <f t="shared" si="26"/>
        <v>73.776336466542872</v>
      </c>
      <c r="O31" s="4"/>
      <c r="Q31" s="27" t="s">
        <v>38</v>
      </c>
      <c r="R31" s="29">
        <f t="shared" si="17"/>
        <v>98712.998712998713</v>
      </c>
      <c r="S31" s="29">
        <f t="shared" si="18"/>
        <v>493564.99356499355</v>
      </c>
      <c r="T31" s="35">
        <f t="shared" si="19"/>
        <v>73.776336466542872</v>
      </c>
      <c r="U31" s="42">
        <v>0.95864674002964168</v>
      </c>
      <c r="V31" s="43">
        <f>1-U31</f>
        <v>4.1353259970358325E-2</v>
      </c>
      <c r="W31" s="29">
        <f t="shared" si="27"/>
        <v>473154.47207383212</v>
      </c>
      <c r="X31" s="29">
        <f t="shared" si="20"/>
        <v>6414874.6076769661</v>
      </c>
      <c r="Y31" s="35">
        <f t="shared" si="28"/>
        <v>64.985105217275134</v>
      </c>
      <c r="Z31" s="36">
        <f t="shared" si="29"/>
        <v>8.7912312492677387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715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98712.998712998713</v>
      </c>
      <c r="K32" s="5">
        <f t="shared" si="24"/>
        <v>0</v>
      </c>
      <c r="L32" s="5">
        <f t="shared" si="25"/>
        <v>493564.99356499355</v>
      </c>
      <c r="M32" s="5">
        <f t="shared" si="16"/>
        <v>6789118.4131066129</v>
      </c>
      <c r="N32" s="33">
        <f t="shared" si="26"/>
        <v>68.776336466542872</v>
      </c>
      <c r="O32" s="4"/>
      <c r="Q32" s="27" t="s">
        <v>40</v>
      </c>
      <c r="R32" s="29">
        <f t="shared" si="17"/>
        <v>98712.998712998713</v>
      </c>
      <c r="S32" s="29">
        <f t="shared" si="18"/>
        <v>493564.99356499355</v>
      </c>
      <c r="T32" s="35">
        <f t="shared" si="19"/>
        <v>68.776336466542872</v>
      </c>
      <c r="U32" s="42">
        <v>0.95864674002964168</v>
      </c>
      <c r="V32" s="43">
        <f>1-U32</f>
        <v>4.1353259970358325E-2</v>
      </c>
      <c r="W32" s="29">
        <f t="shared" si="27"/>
        <v>473154.47207383212</v>
      </c>
      <c r="X32" s="29">
        <f t="shared" si="20"/>
        <v>5941720.1356031336</v>
      </c>
      <c r="Y32" s="35">
        <f t="shared" si="28"/>
        <v>60.19187151712692</v>
      </c>
      <c r="Z32" s="36">
        <f t="shared" si="29"/>
        <v>8.5844649494159526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797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98712.998712998713</v>
      </c>
      <c r="K33" s="5">
        <f t="shared" si="24"/>
        <v>0</v>
      </c>
      <c r="L33" s="5">
        <f t="shared" si="25"/>
        <v>493564.99356499355</v>
      </c>
      <c r="M33" s="5">
        <f t="shared" si="16"/>
        <v>6295553.4195416197</v>
      </c>
      <c r="N33" s="33">
        <f t="shared" si="26"/>
        <v>63.776336466542872</v>
      </c>
      <c r="O33" s="4"/>
      <c r="Q33" s="27" t="s">
        <v>42</v>
      </c>
      <c r="R33" s="29">
        <f t="shared" si="17"/>
        <v>98712.998712998713</v>
      </c>
      <c r="S33" s="29">
        <f t="shared" si="18"/>
        <v>493564.99356499355</v>
      </c>
      <c r="T33" s="35">
        <f t="shared" si="19"/>
        <v>63.776336466542872</v>
      </c>
      <c r="U33" s="42">
        <v>0.95864674002964168</v>
      </c>
      <c r="V33" s="43">
        <f>1-U33</f>
        <v>4.1353259970358325E-2</v>
      </c>
      <c r="W33" s="29">
        <f t="shared" si="27"/>
        <v>473154.47207383212</v>
      </c>
      <c r="X33" s="29">
        <f t="shared" si="20"/>
        <v>5468565.6635293011</v>
      </c>
      <c r="Y33" s="35">
        <f t="shared" si="28"/>
        <v>55.398637816978706</v>
      </c>
      <c r="Z33" s="36">
        <f t="shared" si="29"/>
        <v>8.3776986495641665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901</v>
      </c>
      <c r="E34" s="51">
        <v>1</v>
      </c>
      <c r="F34" s="3">
        <f t="shared" si="21"/>
        <v>1.1098779134295228E-3</v>
      </c>
      <c r="G34" s="2">
        <v>0.5</v>
      </c>
      <c r="H34" s="3">
        <f t="shared" si="22"/>
        <v>5.5340343110127279E-3</v>
      </c>
      <c r="I34" s="3">
        <f t="shared" si="23"/>
        <v>0.99446596568898726</v>
      </c>
      <c r="J34" s="5">
        <f t="shared" si="30"/>
        <v>98712.998712998713</v>
      </c>
      <c r="K34" s="5">
        <f t="shared" si="24"/>
        <v>546.28112182069015</v>
      </c>
      <c r="L34" s="5">
        <f t="shared" si="25"/>
        <v>492199.2907604418</v>
      </c>
      <c r="M34" s="5">
        <f t="shared" si="16"/>
        <v>5801988.4259766266</v>
      </c>
      <c r="N34" s="33">
        <f t="shared" si="26"/>
        <v>58.77633646654288</v>
      </c>
      <c r="O34" s="4"/>
      <c r="Q34" s="27" t="s">
        <v>44</v>
      </c>
      <c r="R34" s="29">
        <f t="shared" si="17"/>
        <v>98712.998712998713</v>
      </c>
      <c r="S34" s="29">
        <f t="shared" si="18"/>
        <v>492199.2907604418</v>
      </c>
      <c r="T34" s="35">
        <f t="shared" si="19"/>
        <v>58.77633646654288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477029.8155563653</v>
      </c>
      <c r="X34" s="29">
        <f t="shared" si="20"/>
        <v>4995411.1914554685</v>
      </c>
      <c r="Y34" s="35">
        <f t="shared" si="28"/>
        <v>50.605404116830499</v>
      </c>
      <c r="Z34" s="36">
        <f t="shared" si="29"/>
        <v>8.1709323497123805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923</v>
      </c>
      <c r="E35" s="51">
        <v>2</v>
      </c>
      <c r="F35" s="3">
        <f t="shared" si="21"/>
        <v>2.1668472372697724E-3</v>
      </c>
      <c r="G35" s="2">
        <v>0.5</v>
      </c>
      <c r="H35" s="3">
        <f t="shared" si="22"/>
        <v>1.0775862068965518E-2</v>
      </c>
      <c r="I35" s="3">
        <f t="shared" si="23"/>
        <v>0.98922413793103448</v>
      </c>
      <c r="J35" s="5">
        <f t="shared" si="30"/>
        <v>98166.717591178021</v>
      </c>
      <c r="K35" s="5">
        <f t="shared" si="24"/>
        <v>1057.8310085256253</v>
      </c>
      <c r="L35" s="5">
        <f t="shared" si="25"/>
        <v>488189.01043457608</v>
      </c>
      <c r="M35" s="5">
        <f t="shared" si="16"/>
        <v>5309789.1352161849</v>
      </c>
      <c r="N35" s="33">
        <f t="shared" si="26"/>
        <v>54.08950472734724</v>
      </c>
      <c r="O35" s="4"/>
      <c r="Q35" s="27" t="s">
        <v>46</v>
      </c>
      <c r="R35" s="29">
        <f t="shared" si="17"/>
        <v>98166.717591178021</v>
      </c>
      <c r="S35" s="29">
        <f t="shared" si="18"/>
        <v>488189.01043457608</v>
      </c>
      <c r="T35" s="35">
        <f t="shared" si="19"/>
        <v>54.08950472734724</v>
      </c>
      <c r="U35" s="42">
        <v>0.96192878092594225</v>
      </c>
      <c r="V35" s="43">
        <f t="shared" si="31"/>
        <v>3.8071219074057749E-2</v>
      </c>
      <c r="W35" s="29">
        <f t="shared" si="27"/>
        <v>469603.05966877384</v>
      </c>
      <c r="X35" s="29">
        <f t="shared" si="20"/>
        <v>4518381.3758991035</v>
      </c>
      <c r="Y35" s="35">
        <f t="shared" si="28"/>
        <v>46.027630206769366</v>
      </c>
      <c r="Z35" s="36">
        <f t="shared" si="29"/>
        <v>8.0618745205778737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899</v>
      </c>
      <c r="E36" s="51">
        <v>1</v>
      </c>
      <c r="F36" s="3">
        <f t="shared" si="21"/>
        <v>1.1123470522803114E-3</v>
      </c>
      <c r="G36" s="2">
        <v>0.5</v>
      </c>
      <c r="H36" s="3">
        <f t="shared" si="22"/>
        <v>5.5463117027176921E-3</v>
      </c>
      <c r="I36" s="3">
        <f t="shared" si="23"/>
        <v>0.99445368829728231</v>
      </c>
      <c r="J36" s="5">
        <f t="shared" si="30"/>
        <v>97108.886582652398</v>
      </c>
      <c r="K36" s="5">
        <f t="shared" si="24"/>
        <v>538.59615409125001</v>
      </c>
      <c r="L36" s="5">
        <f t="shared" si="25"/>
        <v>484197.9425280338</v>
      </c>
      <c r="M36" s="5">
        <f t="shared" si="16"/>
        <v>4821600.1247816086</v>
      </c>
      <c r="N36" s="33">
        <f t="shared" si="26"/>
        <v>49.651481903026401</v>
      </c>
      <c r="O36" s="4"/>
      <c r="Q36" s="27" t="s">
        <v>48</v>
      </c>
      <c r="R36" s="29">
        <f t="shared" si="17"/>
        <v>97108.886582652398</v>
      </c>
      <c r="S36" s="29">
        <f t="shared" si="18"/>
        <v>484197.9425280338</v>
      </c>
      <c r="T36" s="35">
        <f t="shared" si="19"/>
        <v>49.651481903026401</v>
      </c>
      <c r="U36" s="42">
        <v>0.95558309086652893</v>
      </c>
      <c r="V36" s="43">
        <f t="shared" si="31"/>
        <v>4.4416909133471072E-2</v>
      </c>
      <c r="W36" s="29">
        <f t="shared" si="27"/>
        <v>462691.36651215248</v>
      </c>
      <c r="X36" s="29">
        <f t="shared" si="20"/>
        <v>4048778.3162303297</v>
      </c>
      <c r="Y36" s="35">
        <f t="shared" si="28"/>
        <v>41.693180291839596</v>
      </c>
      <c r="Z36" s="36">
        <f t="shared" si="29"/>
        <v>7.9583016111868048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846</v>
      </c>
      <c r="E37" s="51">
        <v>1</v>
      </c>
      <c r="F37" s="3">
        <f t="shared" si="21"/>
        <v>1.1820330969267139E-3</v>
      </c>
      <c r="G37" s="2">
        <v>0.5</v>
      </c>
      <c r="H37" s="3">
        <f t="shared" si="22"/>
        <v>5.8927519151443725E-3</v>
      </c>
      <c r="I37" s="3">
        <f t="shared" si="23"/>
        <v>0.99410724808485562</v>
      </c>
      <c r="J37" s="5">
        <f t="shared" si="30"/>
        <v>96570.290428561144</v>
      </c>
      <c r="K37" s="5">
        <f t="shared" si="24"/>
        <v>569.0647638689519</v>
      </c>
      <c r="L37" s="5">
        <f t="shared" si="25"/>
        <v>481428.79023313336</v>
      </c>
      <c r="M37" s="5">
        <f t="shared" si="16"/>
        <v>4337402.182253575</v>
      </c>
      <c r="N37" s="33">
        <f t="shared" si="26"/>
        <v>44.914457262217852</v>
      </c>
      <c r="O37" s="4"/>
      <c r="Q37" s="27" t="s">
        <v>50</v>
      </c>
      <c r="R37" s="29">
        <f t="shared" si="17"/>
        <v>96570.290428561144</v>
      </c>
      <c r="S37" s="29">
        <f t="shared" si="18"/>
        <v>481428.79023313336</v>
      </c>
      <c r="T37" s="35">
        <f t="shared" si="19"/>
        <v>44.914457262217852</v>
      </c>
      <c r="U37" s="42">
        <v>0.95343645724036619</v>
      </c>
      <c r="V37" s="43">
        <f t="shared" si="31"/>
        <v>4.6563542759633814E-2</v>
      </c>
      <c r="W37" s="29">
        <f t="shared" si="27"/>
        <v>459011.76017339405</v>
      </c>
      <c r="X37" s="29">
        <f t="shared" si="20"/>
        <v>3586086.9497181773</v>
      </c>
      <c r="Y37" s="35">
        <f t="shared" si="28"/>
        <v>37.134474110037203</v>
      </c>
      <c r="Z37" s="36">
        <f t="shared" si="29"/>
        <v>7.7799831521806482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1034</v>
      </c>
      <c r="E38" s="51">
        <v>3</v>
      </c>
      <c r="F38" s="3">
        <f t="shared" si="21"/>
        <v>2.9013539651837525E-3</v>
      </c>
      <c r="G38" s="2">
        <v>0.5</v>
      </c>
      <c r="H38" s="3">
        <f t="shared" si="22"/>
        <v>1.4402304368698991E-2</v>
      </c>
      <c r="I38" s="3">
        <f t="shared" si="23"/>
        <v>0.98559769563130106</v>
      </c>
      <c r="J38" s="5">
        <f t="shared" si="30"/>
        <v>96001.225664692189</v>
      </c>
      <c r="K38" s="5">
        <f t="shared" si="24"/>
        <v>1382.638871791054</v>
      </c>
      <c r="L38" s="5">
        <f t="shared" si="25"/>
        <v>476549.53114398336</v>
      </c>
      <c r="M38" s="5">
        <f t="shared" si="16"/>
        <v>3855973.3920204411</v>
      </c>
      <c r="N38" s="33">
        <f t="shared" si="26"/>
        <v>40.165876688787009</v>
      </c>
      <c r="O38" s="4"/>
      <c r="Q38" s="27" t="s">
        <v>52</v>
      </c>
      <c r="R38" s="29">
        <f t="shared" si="17"/>
        <v>96001.225664692189</v>
      </c>
      <c r="S38" s="29">
        <f t="shared" si="18"/>
        <v>476549.53114398336</v>
      </c>
      <c r="T38" s="35">
        <f t="shared" si="19"/>
        <v>40.165876688787009</v>
      </c>
      <c r="U38" s="42">
        <v>0.93748024841036759</v>
      </c>
      <c r="V38" s="43">
        <f t="shared" si="31"/>
        <v>6.2519751589632411E-2</v>
      </c>
      <c r="W38" s="29">
        <f t="shared" si="27"/>
        <v>446755.77283670573</v>
      </c>
      <c r="X38" s="29">
        <f t="shared" si="20"/>
        <v>3127075.1895447834</v>
      </c>
      <c r="Y38" s="35">
        <f t="shared" si="28"/>
        <v>32.573284016881829</v>
      </c>
      <c r="Z38" s="36">
        <f t="shared" si="29"/>
        <v>7.5925926719051802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1139</v>
      </c>
      <c r="E39" s="51">
        <v>3</v>
      </c>
      <c r="F39" s="3">
        <f t="shared" si="21"/>
        <v>2.6338893766461808E-3</v>
      </c>
      <c r="G39" s="2">
        <v>0.5</v>
      </c>
      <c r="H39" s="3">
        <f t="shared" si="22"/>
        <v>1.3083296990841691E-2</v>
      </c>
      <c r="I39" s="3">
        <f t="shared" si="23"/>
        <v>0.98691670300915835</v>
      </c>
      <c r="J39" s="5">
        <f t="shared" si="30"/>
        <v>94618.586792901144</v>
      </c>
      <c r="K39" s="5">
        <f t="shared" si="24"/>
        <v>1237.9230718652568</v>
      </c>
      <c r="L39" s="5">
        <f t="shared" si="25"/>
        <v>469998.12628484261</v>
      </c>
      <c r="M39" s="5">
        <f t="shared" si="16"/>
        <v>3379423.8608764578</v>
      </c>
      <c r="N39" s="33">
        <f t="shared" si="26"/>
        <v>35.716279173279752</v>
      </c>
      <c r="O39" s="4"/>
      <c r="Q39" s="27" t="s">
        <v>54</v>
      </c>
      <c r="R39" s="29">
        <f t="shared" si="17"/>
        <v>94618.586792901144</v>
      </c>
      <c r="S39" s="29">
        <f t="shared" si="18"/>
        <v>469998.12628484261</v>
      </c>
      <c r="T39" s="35">
        <f t="shared" si="19"/>
        <v>35.716279173279752</v>
      </c>
      <c r="U39" s="42">
        <v>0.91788799906018037</v>
      </c>
      <c r="V39" s="43">
        <f t="shared" si="31"/>
        <v>8.2112000939819629E-2</v>
      </c>
      <c r="W39" s="29">
        <f t="shared" si="27"/>
        <v>431405.63969762815</v>
      </c>
      <c r="X39" s="29">
        <f t="shared" si="20"/>
        <v>2680319.4167080778</v>
      </c>
      <c r="Y39" s="35">
        <f t="shared" si="28"/>
        <v>28.32762047666909</v>
      </c>
      <c r="Z39" s="36">
        <f t="shared" si="29"/>
        <v>7.388658696610662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1093</v>
      </c>
      <c r="E40" s="51">
        <v>3</v>
      </c>
      <c r="F40" s="3">
        <f t="shared" si="21"/>
        <v>2.7447392497712718E-3</v>
      </c>
      <c r="G40" s="2">
        <v>0.5</v>
      </c>
      <c r="H40" s="3">
        <f t="shared" si="22"/>
        <v>1.3630168105406633E-2</v>
      </c>
      <c r="I40" s="3">
        <f t="shared" si="23"/>
        <v>0.98636983189459337</v>
      </c>
      <c r="J40" s="5">
        <f t="shared" si="30"/>
        <v>93380.663721035889</v>
      </c>
      <c r="K40" s="5">
        <f t="shared" si="24"/>
        <v>1272.7941443121656</v>
      </c>
      <c r="L40" s="5">
        <f t="shared" si="25"/>
        <v>463721.33324439899</v>
      </c>
      <c r="M40" s="5">
        <f t="shared" si="16"/>
        <v>2909425.7345916154</v>
      </c>
      <c r="N40" s="33">
        <f t="shared" si="26"/>
        <v>31.156618711591019</v>
      </c>
      <c r="O40" s="4"/>
      <c r="Q40" s="27" t="s">
        <v>56</v>
      </c>
      <c r="R40" s="29">
        <f t="shared" si="17"/>
        <v>93380.663721035889</v>
      </c>
      <c r="S40" s="29">
        <f t="shared" si="18"/>
        <v>463721.33324439899</v>
      </c>
      <c r="T40" s="35">
        <f t="shared" si="19"/>
        <v>31.156618711591019</v>
      </c>
      <c r="U40" s="42">
        <v>0.89571782863194893</v>
      </c>
      <c r="V40" s="43">
        <f t="shared" si="31"/>
        <v>0.10428217136805107</v>
      </c>
      <c r="W40" s="29">
        <f t="shared" si="27"/>
        <v>415363.46570398548</v>
      </c>
      <c r="X40" s="29">
        <f t="shared" si="20"/>
        <v>2248913.7770104497</v>
      </c>
      <c r="Y40" s="35">
        <f t="shared" si="28"/>
        <v>24.083291844324684</v>
      </c>
      <c r="Z40" s="36">
        <f t="shared" si="29"/>
        <v>7.073326867266335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858</v>
      </c>
      <c r="E41" s="51">
        <v>5</v>
      </c>
      <c r="F41" s="3">
        <f t="shared" si="21"/>
        <v>5.8275058275058279E-3</v>
      </c>
      <c r="G41" s="2">
        <v>0.5</v>
      </c>
      <c r="H41" s="3">
        <f t="shared" si="22"/>
        <v>2.8719126938541069E-2</v>
      </c>
      <c r="I41" s="3">
        <f t="shared" si="23"/>
        <v>0.97128087306145894</v>
      </c>
      <c r="J41" s="5">
        <f t="shared" si="30"/>
        <v>92107.869576723722</v>
      </c>
      <c r="K41" s="5">
        <f t="shared" si="24"/>
        <v>2645.2575984125137</v>
      </c>
      <c r="L41" s="5">
        <f t="shared" si="25"/>
        <v>453926.2038875873</v>
      </c>
      <c r="M41" s="5">
        <f t="shared" si="16"/>
        <v>2445704.4013472162</v>
      </c>
      <c r="N41" s="33">
        <f t="shared" si="26"/>
        <v>26.552610679047365</v>
      </c>
      <c r="O41" s="4"/>
      <c r="Q41" s="27" t="s">
        <v>58</v>
      </c>
      <c r="R41" s="29">
        <f t="shared" si="17"/>
        <v>92107.869576723722</v>
      </c>
      <c r="S41" s="29">
        <f t="shared" si="18"/>
        <v>453926.2038875873</v>
      </c>
      <c r="T41" s="35">
        <f t="shared" si="19"/>
        <v>26.552610679047365</v>
      </c>
      <c r="U41" s="42">
        <v>0.86473435856680392</v>
      </c>
      <c r="V41" s="43">
        <f t="shared" si="31"/>
        <v>0.13526564143319608</v>
      </c>
      <c r="W41" s="29">
        <f t="shared" si="27"/>
        <v>392525.58475539705</v>
      </c>
      <c r="X41" s="29">
        <f t="shared" si="20"/>
        <v>1833550.311306464</v>
      </c>
      <c r="Y41" s="35">
        <f t="shared" si="28"/>
        <v>19.906554344731198</v>
      </c>
      <c r="Z41" s="36">
        <f t="shared" si="29"/>
        <v>6.6460563343161674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680</v>
      </c>
      <c r="E42" s="51">
        <v>9</v>
      </c>
      <c r="F42" s="3">
        <f t="shared" si="21"/>
        <v>1.3235294117647059E-2</v>
      </c>
      <c r="G42" s="2">
        <v>0.5</v>
      </c>
      <c r="H42" s="3">
        <f t="shared" si="22"/>
        <v>6.4056939501779347E-2</v>
      </c>
      <c r="I42" s="3">
        <f t="shared" si="23"/>
        <v>0.93594306049822062</v>
      </c>
      <c r="J42" s="5">
        <f t="shared" si="30"/>
        <v>89462.611978311208</v>
      </c>
      <c r="K42" s="5">
        <f t="shared" si="24"/>
        <v>5730.7011231658416</v>
      </c>
      <c r="L42" s="5">
        <f t="shared" si="25"/>
        <v>432986.30708364141</v>
      </c>
      <c r="M42" s="5">
        <f t="shared" si="16"/>
        <v>1991778.1974596288</v>
      </c>
      <c r="N42" s="33">
        <f t="shared" si="26"/>
        <v>22.26380555424096</v>
      </c>
      <c r="O42" s="4"/>
      <c r="Q42" s="27" t="s">
        <v>60</v>
      </c>
      <c r="R42" s="29">
        <f t="shared" si="17"/>
        <v>89462.611978311208</v>
      </c>
      <c r="S42" s="29">
        <f t="shared" si="18"/>
        <v>432986.30708364141</v>
      </c>
      <c r="T42" s="35">
        <f t="shared" si="19"/>
        <v>22.26380555424096</v>
      </c>
      <c r="U42" s="42">
        <v>0.81758889711164551</v>
      </c>
      <c r="V42" s="43">
        <f t="shared" si="31"/>
        <v>0.18241110288835449</v>
      </c>
      <c r="W42" s="29">
        <f t="shared" si="27"/>
        <v>354004.79727295862</v>
      </c>
      <c r="X42" s="29">
        <f t="shared" si="20"/>
        <v>1441024.7265510671</v>
      </c>
      <c r="Y42" s="35">
        <f t="shared" si="28"/>
        <v>16.107563759712502</v>
      </c>
      <c r="Z42" s="36">
        <f t="shared" si="29"/>
        <v>6.1562417945284587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513</v>
      </c>
      <c r="E43" s="51">
        <v>12</v>
      </c>
      <c r="F43" s="3">
        <f t="shared" si="21"/>
        <v>2.3391812865497075E-2</v>
      </c>
      <c r="G43" s="2">
        <v>0.5</v>
      </c>
      <c r="H43" s="3">
        <f t="shared" si="22"/>
        <v>0.11049723756906078</v>
      </c>
      <c r="I43" s="3">
        <f t="shared" si="23"/>
        <v>0.88950276243093918</v>
      </c>
      <c r="J43" s="5">
        <f t="shared" si="30"/>
        <v>83731.910855145368</v>
      </c>
      <c r="K43" s="5">
        <f t="shared" si="24"/>
        <v>9252.1448458724171</v>
      </c>
      <c r="L43" s="5">
        <f t="shared" si="25"/>
        <v>395529.19216104579</v>
      </c>
      <c r="M43" s="5">
        <f t="shared" si="16"/>
        <v>1558791.8903759874</v>
      </c>
      <c r="N43" s="33">
        <f t="shared" si="26"/>
        <v>18.616461447687108</v>
      </c>
      <c r="O43" s="4"/>
      <c r="Q43" s="27" t="s">
        <v>62</v>
      </c>
      <c r="R43" s="29">
        <f t="shared" si="17"/>
        <v>83731.910855145368</v>
      </c>
      <c r="S43" s="29">
        <f t="shared" si="18"/>
        <v>395529.19216104579</v>
      </c>
      <c r="T43" s="35">
        <f t="shared" si="19"/>
        <v>18.616461447687108</v>
      </c>
      <c r="U43" s="42">
        <v>0.77888026534586052</v>
      </c>
      <c r="V43" s="43">
        <f t="shared" si="31"/>
        <v>0.22111973465413948</v>
      </c>
      <c r="W43" s="29">
        <f t="shared" si="27"/>
        <v>308069.88214242918</v>
      </c>
      <c r="X43" s="29">
        <f t="shared" si="20"/>
        <v>1087019.9292781085</v>
      </c>
      <c r="Y43" s="35">
        <f t="shared" si="28"/>
        <v>12.982146450218156</v>
      </c>
      <c r="Z43" s="36">
        <f t="shared" si="29"/>
        <v>5.6343149974689517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382</v>
      </c>
      <c r="E44" s="51">
        <v>12</v>
      </c>
      <c r="F44" s="3">
        <f t="shared" si="21"/>
        <v>3.1413612565445025E-2</v>
      </c>
      <c r="G44" s="2">
        <v>0.5</v>
      </c>
      <c r="H44" s="3">
        <f t="shared" si="22"/>
        <v>0.14563106796116507</v>
      </c>
      <c r="I44" s="3">
        <f t="shared" si="23"/>
        <v>0.85436893203883491</v>
      </c>
      <c r="J44" s="5">
        <f t="shared" si="30"/>
        <v>74479.766009272949</v>
      </c>
      <c r="K44" s="5">
        <f t="shared" si="24"/>
        <v>10846.5678654281</v>
      </c>
      <c r="L44" s="5">
        <f t="shared" si="25"/>
        <v>345282.41038279445</v>
      </c>
      <c r="M44" s="5">
        <f t="shared" si="16"/>
        <v>1163262.6982149417</v>
      </c>
      <c r="N44" s="33">
        <f t="shared" si="26"/>
        <v>15.618506348020912</v>
      </c>
      <c r="O44" s="4"/>
      <c r="Q44" s="27" t="s">
        <v>64</v>
      </c>
      <c r="R44" s="29">
        <f t="shared" si="17"/>
        <v>74479.766009272949</v>
      </c>
      <c r="S44" s="29">
        <f t="shared" si="18"/>
        <v>345282.41038279445</v>
      </c>
      <c r="T44" s="35">
        <f t="shared" si="19"/>
        <v>15.618506348020912</v>
      </c>
      <c r="U44" s="42">
        <v>0.71980976748499381</v>
      </c>
      <c r="V44" s="43">
        <f t="shared" si="31"/>
        <v>0.28019023251500619</v>
      </c>
      <c r="W44" s="29">
        <f t="shared" si="27"/>
        <v>248537.65153429747</v>
      </c>
      <c r="X44" s="29">
        <f t="shared" si="20"/>
        <v>778950.0471356794</v>
      </c>
      <c r="Y44" s="35">
        <f t="shared" si="28"/>
        <v>10.458545842352644</v>
      </c>
      <c r="Z44" s="36">
        <f t="shared" si="29"/>
        <v>5.159960505668268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235</v>
      </c>
      <c r="E45" s="51">
        <v>10</v>
      </c>
      <c r="F45" s="3">
        <f t="shared" si="21"/>
        <v>4.2553191489361701E-2</v>
      </c>
      <c r="G45" s="2">
        <v>0.5</v>
      </c>
      <c r="H45" s="3">
        <f t="shared" si="22"/>
        <v>0.19230769230769229</v>
      </c>
      <c r="I45" s="3">
        <f t="shared" si="23"/>
        <v>0.80769230769230771</v>
      </c>
      <c r="J45" s="5">
        <f t="shared" si="30"/>
        <v>63633.198143844849</v>
      </c>
      <c r="K45" s="5">
        <f t="shared" si="24"/>
        <v>12237.153489200931</v>
      </c>
      <c r="L45" s="5">
        <f t="shared" si="25"/>
        <v>287573.10699622193</v>
      </c>
      <c r="M45" s="5">
        <f t="shared" si="16"/>
        <v>817980.28783214721</v>
      </c>
      <c r="N45" s="33">
        <f t="shared" si="26"/>
        <v>12.854615384615386</v>
      </c>
      <c r="O45" s="4"/>
      <c r="Q45" s="27" t="s">
        <v>66</v>
      </c>
      <c r="R45" s="29">
        <f t="shared" si="17"/>
        <v>63633.198143844849</v>
      </c>
      <c r="S45" s="29">
        <f t="shared" si="18"/>
        <v>287573.10699622193</v>
      </c>
      <c r="T45" s="35">
        <f t="shared" si="19"/>
        <v>12.854615384615386</v>
      </c>
      <c r="U45" s="42">
        <v>0.68480776711742686</v>
      </c>
      <c r="V45" s="43">
        <f t="shared" si="31"/>
        <v>0.31519223288257314</v>
      </c>
      <c r="W45" s="29">
        <f t="shared" si="27"/>
        <v>196932.29728510362</v>
      </c>
      <c r="X45" s="29">
        <f t="shared" si="20"/>
        <v>530412.3956013819</v>
      </c>
      <c r="Y45" s="35">
        <f t="shared" si="28"/>
        <v>8.3354665657754303</v>
      </c>
      <c r="Z45" s="36">
        <f t="shared" si="29"/>
        <v>4.5191488188399553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105</v>
      </c>
      <c r="E46" s="51">
        <v>8</v>
      </c>
      <c r="F46" s="3">
        <f t="shared" si="21"/>
        <v>7.6190476190476197E-2</v>
      </c>
      <c r="G46" s="2">
        <v>0.5</v>
      </c>
      <c r="H46" s="3">
        <f t="shared" si="22"/>
        <v>0.32</v>
      </c>
      <c r="I46" s="3">
        <f t="shared" si="23"/>
        <v>0.67999999999999994</v>
      </c>
      <c r="J46" s="5">
        <f t="shared" si="30"/>
        <v>51396.04465464392</v>
      </c>
      <c r="K46" s="5">
        <f t="shared" si="24"/>
        <v>16446.734289486056</v>
      </c>
      <c r="L46" s="5">
        <f t="shared" si="25"/>
        <v>215863.38754950446</v>
      </c>
      <c r="M46" s="5">
        <f>L46+M47</f>
        <v>530407.18083592528</v>
      </c>
      <c r="N46" s="33">
        <f t="shared" si="26"/>
        <v>10.32</v>
      </c>
      <c r="O46" s="4"/>
      <c r="Q46" s="27" t="s">
        <v>68</v>
      </c>
      <c r="R46" s="29">
        <f t="shared" si="17"/>
        <v>51396.04465464392</v>
      </c>
      <c r="S46" s="29">
        <f t="shared" si="18"/>
        <v>215863.38754950446</v>
      </c>
      <c r="T46" s="35">
        <f t="shared" si="19"/>
        <v>10.32</v>
      </c>
      <c r="U46" s="42">
        <v>0.65629805890441617</v>
      </c>
      <c r="V46" s="43">
        <f t="shared" si="31"/>
        <v>0.34370194109558383</v>
      </c>
      <c r="W46" s="29">
        <f t="shared" si="27"/>
        <v>141670.72223727149</v>
      </c>
      <c r="X46" s="29">
        <f>X47+W46</f>
        <v>333480.09831627825</v>
      </c>
      <c r="Y46" s="35">
        <f t="shared" si="28"/>
        <v>6.4884389558982623</v>
      </c>
      <c r="Z46" s="36">
        <f t="shared" si="29"/>
        <v>3.831561044101738</v>
      </c>
    </row>
    <row r="47" spans="1:26" s="2" customFormat="1" x14ac:dyDescent="0.25">
      <c r="A47" s="12">
        <v>19</v>
      </c>
      <c r="B47" s="13" t="s">
        <v>69</v>
      </c>
      <c r="C47" s="12"/>
      <c r="D47">
        <v>99</v>
      </c>
      <c r="E47" s="51">
        <v>11</v>
      </c>
      <c r="F47" s="17">
        <f t="shared" si="21"/>
        <v>0.1111111111111111</v>
      </c>
      <c r="G47" s="12"/>
      <c r="H47" s="17">
        <v>1</v>
      </c>
      <c r="I47" s="17">
        <f t="shared" si="23"/>
        <v>0</v>
      </c>
      <c r="J47" s="21">
        <f t="shared" si="30"/>
        <v>34949.310365157864</v>
      </c>
      <c r="K47" s="21">
        <f t="shared" si="24"/>
        <v>34949.310365157864</v>
      </c>
      <c r="L47" s="21">
        <f>K47/F47</f>
        <v>314543.79328642081</v>
      </c>
      <c r="M47" s="21">
        <f>L47</f>
        <v>314543.79328642081</v>
      </c>
      <c r="N47" s="34">
        <f t="shared" si="26"/>
        <v>9.0000000000000018</v>
      </c>
      <c r="O47" s="4"/>
      <c r="Q47" s="30" t="s">
        <v>69</v>
      </c>
      <c r="R47" s="31">
        <f t="shared" si="17"/>
        <v>34949.310365157864</v>
      </c>
      <c r="S47" s="31">
        <f t="shared" si="18"/>
        <v>314543.79328642081</v>
      </c>
      <c r="T47" s="38">
        <f t="shared" si="19"/>
        <v>9.0000000000000018</v>
      </c>
      <c r="U47" s="44">
        <v>0.6098018151143324</v>
      </c>
      <c r="V47" s="45">
        <f t="shared" si="31"/>
        <v>0.3901981848856676</v>
      </c>
      <c r="W47" s="31">
        <f t="shared" si="27"/>
        <v>191809.37607900676</v>
      </c>
      <c r="X47" s="31">
        <f>W47</f>
        <v>191809.37607900676</v>
      </c>
      <c r="Y47" s="38">
        <f t="shared" si="28"/>
        <v>5.4882163360289917</v>
      </c>
      <c r="Z47" s="37">
        <f t="shared" si="29"/>
        <v>3.51178366397101</v>
      </c>
    </row>
    <row r="48" spans="1:26" s="2" customFormat="1" ht="13.2" x14ac:dyDescent="0.25">
      <c r="B48" s="2" t="s">
        <v>70</v>
      </c>
      <c r="D48" s="25">
        <f>SUM(D29:D47)</f>
        <v>12410</v>
      </c>
      <c r="E48" s="25">
        <f>SUM(E29:E47)</f>
        <v>82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172</v>
      </c>
      <c r="E54" s="49">
        <f>E4+E29</f>
        <v>1</v>
      </c>
      <c r="F54" s="3">
        <f>E54/D54</f>
        <v>5.8139534883720929E-3</v>
      </c>
      <c r="G54" s="2">
        <v>0.3</v>
      </c>
      <c r="H54" s="18">
        <f>C54*F54/(1+(1-G54)*C54*F54)</f>
        <v>5.7903879559930522E-3</v>
      </c>
      <c r="I54" s="18">
        <f>1-H54</f>
        <v>0.99420961204400693</v>
      </c>
      <c r="J54" s="19">
        <v>100000</v>
      </c>
      <c r="K54" s="20">
        <f>J54*H54</f>
        <v>579.03879559930522</v>
      </c>
      <c r="L54" s="20">
        <f>C54*(J55+G54*K54)</f>
        <v>99594.67284308048</v>
      </c>
      <c r="M54" s="5">
        <f t="shared" ref="M54:M70" si="32">L54+M55</f>
        <v>7800047.2439339217</v>
      </c>
      <c r="N54" s="32">
        <f>M54/J54</f>
        <v>78.000472439339219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99594.67284308048</v>
      </c>
      <c r="T54" s="35">
        <f t="shared" ref="T54:T72" si="35">N54</f>
        <v>78.000472439339219</v>
      </c>
      <c r="U54" s="42">
        <v>0.96170886472285344</v>
      </c>
      <c r="V54" s="43">
        <f>1-U54</f>
        <v>3.829113527714656E-2</v>
      </c>
      <c r="W54" s="29">
        <f>S54*U54</f>
        <v>95781.07975236293</v>
      </c>
      <c r="X54" s="29">
        <f t="shared" ref="X54:X70" si="36">X55+W54</f>
        <v>6857753.0851839008</v>
      </c>
      <c r="Y54" s="40">
        <f>X54/R54</f>
        <v>68.577530851839015</v>
      </c>
      <c r="Z54" s="36">
        <f>T54-Y54</f>
        <v>9.4229415875002047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931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99420.961204400694</v>
      </c>
      <c r="K55" s="5">
        <f t="shared" ref="K55:K72" si="41">J55*H55</f>
        <v>0</v>
      </c>
      <c r="L55" s="5">
        <f t="shared" ref="L55:L71" si="42">C55*(J56+G55*K55)</f>
        <v>397683.84481760277</v>
      </c>
      <c r="M55" s="5">
        <f t="shared" si="32"/>
        <v>7700452.5710908417</v>
      </c>
      <c r="N55" s="33">
        <f t="shared" ref="N55:N72" si="43">M55/J55</f>
        <v>77.453008679521744</v>
      </c>
      <c r="O55" s="4"/>
      <c r="Q55" s="27" t="s">
        <v>36</v>
      </c>
      <c r="R55" s="29">
        <f t="shared" si="33"/>
        <v>99420.961204400694</v>
      </c>
      <c r="S55" s="29">
        <f t="shared" si="34"/>
        <v>397683.84481760277</v>
      </c>
      <c r="T55" s="35">
        <f t="shared" si="35"/>
        <v>77.453008679521744</v>
      </c>
      <c r="U55" s="42">
        <v>0.96170886472285344</v>
      </c>
      <c r="V55" s="43">
        <f>1-U55</f>
        <v>3.829113527714656E-2</v>
      </c>
      <c r="W55" s="29">
        <f t="shared" ref="W55:W72" si="44">S55*U55</f>
        <v>382456.07891815621</v>
      </c>
      <c r="X55" s="29">
        <f t="shared" si="36"/>
        <v>6761972.0054315375</v>
      </c>
      <c r="Y55" s="35">
        <f t="shared" ref="Y55:Y72" si="45">X55/R55</f>
        <v>68.013544865348081</v>
      </c>
      <c r="Z55" s="36">
        <f t="shared" ref="Z55:Z72" si="46">T55-Y55</f>
        <v>9.4394638141736635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1317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99420.961204400694</v>
      </c>
      <c r="K56" s="5">
        <f t="shared" si="41"/>
        <v>0</v>
      </c>
      <c r="L56" s="5">
        <f t="shared" si="42"/>
        <v>497104.80602200347</v>
      </c>
      <c r="M56" s="5">
        <f t="shared" si="32"/>
        <v>7302768.7262732387</v>
      </c>
      <c r="N56" s="33">
        <f t="shared" si="43"/>
        <v>73.453008679521744</v>
      </c>
      <c r="O56" s="4"/>
      <c r="Q56" s="27" t="s">
        <v>38</v>
      </c>
      <c r="R56" s="29">
        <f t="shared" si="33"/>
        <v>99420.961204400694</v>
      </c>
      <c r="S56" s="29">
        <f t="shared" si="34"/>
        <v>497104.80602200347</v>
      </c>
      <c r="T56" s="35">
        <f t="shared" si="35"/>
        <v>73.453008679521744</v>
      </c>
      <c r="U56" s="42">
        <v>0.96170886472285344</v>
      </c>
      <c r="V56" s="43">
        <f>1-U56</f>
        <v>3.829113527714656E-2</v>
      </c>
      <c r="W56" s="29">
        <f t="shared" si="44"/>
        <v>478070.09864769521</v>
      </c>
      <c r="X56" s="29">
        <f t="shared" si="36"/>
        <v>6379515.9265133813</v>
      </c>
      <c r="Y56" s="35">
        <f t="shared" si="45"/>
        <v>64.166709406456661</v>
      </c>
      <c r="Z56" s="36">
        <f t="shared" si="46"/>
        <v>9.2862992730650831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1462</v>
      </c>
      <c r="E57" s="49">
        <f t="shared" si="37"/>
        <v>1</v>
      </c>
      <c r="F57" s="3">
        <f t="shared" si="38"/>
        <v>6.8399452804377564E-4</v>
      </c>
      <c r="G57" s="2">
        <v>0.5</v>
      </c>
      <c r="H57" s="3">
        <f t="shared" si="39"/>
        <v>3.4141345168999656E-3</v>
      </c>
      <c r="I57" s="3">
        <f t="shared" si="40"/>
        <v>0.99658586548310002</v>
      </c>
      <c r="J57" s="5">
        <f t="shared" si="47"/>
        <v>99420.961204400694</v>
      </c>
      <c r="K57" s="5">
        <f t="shared" si="41"/>
        <v>339.43653535131676</v>
      </c>
      <c r="L57" s="5">
        <f t="shared" si="42"/>
        <v>496256.21468362521</v>
      </c>
      <c r="M57" s="5">
        <f t="shared" si="32"/>
        <v>6805663.9202512354</v>
      </c>
      <c r="N57" s="33">
        <f t="shared" si="43"/>
        <v>68.453008679521744</v>
      </c>
      <c r="O57" s="4"/>
      <c r="Q57" s="27" t="s">
        <v>40</v>
      </c>
      <c r="R57" s="29">
        <f t="shared" si="33"/>
        <v>99420.961204400694</v>
      </c>
      <c r="S57" s="29">
        <f t="shared" si="34"/>
        <v>496256.21468362521</v>
      </c>
      <c r="T57" s="35">
        <f t="shared" si="35"/>
        <v>68.453008679521744</v>
      </c>
      <c r="U57" s="42">
        <v>0.96170886472285344</v>
      </c>
      <c r="V57" s="43">
        <f>1-U57</f>
        <v>3.829113527714656E-2</v>
      </c>
      <c r="W57" s="29">
        <f t="shared" si="44"/>
        <v>477254.00083504984</v>
      </c>
      <c r="X57" s="29">
        <f t="shared" si="36"/>
        <v>5901445.8278656863</v>
      </c>
      <c r="Y57" s="35">
        <f t="shared" si="45"/>
        <v>59.358165082842405</v>
      </c>
      <c r="Z57" s="36">
        <f t="shared" si="46"/>
        <v>9.0948435966793397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1604</v>
      </c>
      <c r="E58" s="49">
        <f t="shared" si="37"/>
        <v>1</v>
      </c>
      <c r="F58" s="3">
        <f t="shared" si="38"/>
        <v>6.2344139650872816E-4</v>
      </c>
      <c r="G58" s="2">
        <v>0.5</v>
      </c>
      <c r="H58" s="3">
        <f t="shared" si="39"/>
        <v>3.1123560535325245E-3</v>
      </c>
      <c r="I58" s="3">
        <f t="shared" si="40"/>
        <v>0.99688764394646745</v>
      </c>
      <c r="J58" s="5">
        <f t="shared" si="47"/>
        <v>99081.52466904938</v>
      </c>
      <c r="K58" s="5">
        <f t="shared" si="41"/>
        <v>308.37698309694798</v>
      </c>
      <c r="L58" s="5">
        <f t="shared" si="42"/>
        <v>494636.68088750448</v>
      </c>
      <c r="M58" s="5">
        <f t="shared" si="32"/>
        <v>6309407.7055676105</v>
      </c>
      <c r="N58" s="33">
        <f t="shared" si="43"/>
        <v>63.678952525631786</v>
      </c>
      <c r="O58" s="4"/>
      <c r="Q58" s="27" t="s">
        <v>42</v>
      </c>
      <c r="R58" s="29">
        <f t="shared" si="33"/>
        <v>99081.52466904938</v>
      </c>
      <c r="S58" s="29">
        <f t="shared" si="34"/>
        <v>494636.68088750448</v>
      </c>
      <c r="T58" s="35">
        <f t="shared" si="35"/>
        <v>63.678952525631786</v>
      </c>
      <c r="U58" s="42">
        <v>0.96170886472285344</v>
      </c>
      <c r="V58" s="43">
        <f>1-U58</f>
        <v>3.829113527714656E-2</v>
      </c>
      <c r="W58" s="29">
        <f t="shared" si="44"/>
        <v>475696.48082660226</v>
      </c>
      <c r="X58" s="29">
        <f t="shared" si="36"/>
        <v>5424191.8270306364</v>
      </c>
      <c r="Y58" s="35">
        <f t="shared" si="45"/>
        <v>54.744735157724314</v>
      </c>
      <c r="Z58" s="36">
        <f t="shared" si="46"/>
        <v>8.9342173679074719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1762</v>
      </c>
      <c r="E59" s="49">
        <f t="shared" si="37"/>
        <v>2</v>
      </c>
      <c r="F59" s="3">
        <f t="shared" si="38"/>
        <v>1.1350737797956867E-3</v>
      </c>
      <c r="G59" s="2">
        <v>0.5</v>
      </c>
      <c r="H59" s="3">
        <f t="shared" si="39"/>
        <v>5.6593095642331632E-3</v>
      </c>
      <c r="I59" s="3">
        <f t="shared" si="40"/>
        <v>0.99434069043576678</v>
      </c>
      <c r="J59" s="5">
        <f t="shared" si="47"/>
        <v>98773.147685952426</v>
      </c>
      <c r="K59" s="5">
        <f t="shared" si="41"/>
        <v>558.98781938852528</v>
      </c>
      <c r="L59" s="5">
        <f t="shared" si="42"/>
        <v>492468.26888129086</v>
      </c>
      <c r="M59" s="5">
        <f t="shared" si="32"/>
        <v>5814771.024680106</v>
      </c>
      <c r="N59" s="33">
        <f t="shared" si="43"/>
        <v>58.869957684937546</v>
      </c>
      <c r="O59" s="4"/>
      <c r="Q59" s="27" t="s">
        <v>44</v>
      </c>
      <c r="R59" s="29">
        <f t="shared" si="33"/>
        <v>98773.147685952426</v>
      </c>
      <c r="S59" s="29">
        <f t="shared" si="34"/>
        <v>492468.26888129086</v>
      </c>
      <c r="T59" s="35">
        <f t="shared" si="35"/>
        <v>58.869957684937546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474292.09691008518</v>
      </c>
      <c r="X59" s="29">
        <f t="shared" si="36"/>
        <v>4948495.3462040341</v>
      </c>
      <c r="Y59" s="35">
        <f t="shared" si="45"/>
        <v>50.099601583394836</v>
      </c>
      <c r="Z59" s="36">
        <f t="shared" si="46"/>
        <v>8.7703561015427098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1847</v>
      </c>
      <c r="E60" s="49">
        <f t="shared" si="37"/>
        <v>3</v>
      </c>
      <c r="F60" s="3">
        <f t="shared" si="38"/>
        <v>1.6242555495397943E-3</v>
      </c>
      <c r="G60" s="2">
        <v>0.5</v>
      </c>
      <c r="H60" s="3">
        <f t="shared" si="39"/>
        <v>8.0884335400377462E-3</v>
      </c>
      <c r="I60" s="3">
        <f t="shared" si="40"/>
        <v>0.99191156645996226</v>
      </c>
      <c r="J60" s="5">
        <f t="shared" si="47"/>
        <v>98214.159866563903</v>
      </c>
      <c r="K60" s="5">
        <f t="shared" si="41"/>
        <v>794.39870477134457</v>
      </c>
      <c r="L60" s="5">
        <f t="shared" si="42"/>
        <v>489084.8025708911</v>
      </c>
      <c r="M60" s="5">
        <f t="shared" si="32"/>
        <v>5322302.7557988148</v>
      </c>
      <c r="N60" s="33">
        <f t="shared" si="43"/>
        <v>54.190788405967346</v>
      </c>
      <c r="O60" s="4"/>
      <c r="Q60" s="27" t="s">
        <v>46</v>
      </c>
      <c r="R60" s="29">
        <f t="shared" si="33"/>
        <v>98214.159866563903</v>
      </c>
      <c r="S60" s="29">
        <f t="shared" si="34"/>
        <v>489084.8025708911</v>
      </c>
      <c r="T60" s="35">
        <f t="shared" si="35"/>
        <v>54.190788405967346</v>
      </c>
      <c r="U60" s="42">
        <v>0.95736753435116873</v>
      </c>
      <c r="V60" s="43">
        <f t="shared" si="48"/>
        <v>4.2632465648831275E-2</v>
      </c>
      <c r="W60" s="29">
        <f t="shared" si="44"/>
        <v>468233.91152592219</v>
      </c>
      <c r="X60" s="29">
        <f t="shared" si="36"/>
        <v>4474203.2492939485</v>
      </c>
      <c r="Y60" s="35">
        <f t="shared" si="45"/>
        <v>45.555582365849361</v>
      </c>
      <c r="Z60" s="36">
        <f t="shared" si="46"/>
        <v>8.6352060401179855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1911</v>
      </c>
      <c r="E61" s="49">
        <f t="shared" si="37"/>
        <v>2</v>
      </c>
      <c r="F61" s="3">
        <f t="shared" si="38"/>
        <v>1.0465724751439038E-3</v>
      </c>
      <c r="G61" s="2">
        <v>0.5</v>
      </c>
      <c r="H61" s="3">
        <f t="shared" si="39"/>
        <v>5.2192066805845519E-3</v>
      </c>
      <c r="I61" s="3">
        <f t="shared" si="40"/>
        <v>0.99478079331941549</v>
      </c>
      <c r="J61" s="5">
        <f t="shared" si="47"/>
        <v>97419.761161792558</v>
      </c>
      <c r="K61" s="5">
        <f t="shared" si="41"/>
        <v>508.45386827657921</v>
      </c>
      <c r="L61" s="5">
        <f t="shared" si="42"/>
        <v>485827.6711382714</v>
      </c>
      <c r="M61" s="5">
        <f t="shared" si="32"/>
        <v>4833217.9532279233</v>
      </c>
      <c r="N61" s="33">
        <f t="shared" si="43"/>
        <v>49.612295242656394</v>
      </c>
      <c r="O61" s="4"/>
      <c r="Q61" s="27" t="s">
        <v>48</v>
      </c>
      <c r="R61" s="29">
        <f t="shared" si="33"/>
        <v>97419.761161792558</v>
      </c>
      <c r="S61" s="29">
        <f t="shared" si="34"/>
        <v>485827.6711382714</v>
      </c>
      <c r="T61" s="35">
        <f t="shared" si="35"/>
        <v>49.612295242656394</v>
      </c>
      <c r="U61" s="42">
        <v>0.95681081085376496</v>
      </c>
      <c r="V61" s="43">
        <f t="shared" si="48"/>
        <v>4.3189189146235041E-2</v>
      </c>
      <c r="W61" s="29">
        <f t="shared" si="44"/>
        <v>464845.16795700573</v>
      </c>
      <c r="X61" s="29">
        <f t="shared" si="36"/>
        <v>4005969.3377680262</v>
      </c>
      <c r="Y61" s="35">
        <f t="shared" si="45"/>
        <v>41.120705799257728</v>
      </c>
      <c r="Z61" s="36">
        <f t="shared" si="46"/>
        <v>8.4915894433986665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1751</v>
      </c>
      <c r="E62" s="49">
        <f t="shared" si="37"/>
        <v>5</v>
      </c>
      <c r="F62" s="3">
        <f t="shared" si="38"/>
        <v>2.8555111364934323E-3</v>
      </c>
      <c r="G62" s="2">
        <v>0.5</v>
      </c>
      <c r="H62" s="3">
        <f t="shared" si="39"/>
        <v>1.4176353841791892E-2</v>
      </c>
      <c r="I62" s="3">
        <f t="shared" si="40"/>
        <v>0.98582364615820806</v>
      </c>
      <c r="J62" s="5">
        <f t="shared" si="47"/>
        <v>96911.307293515987</v>
      </c>
      <c r="K62" s="5">
        <f t="shared" si="41"/>
        <v>1373.84898346351</v>
      </c>
      <c r="L62" s="5">
        <f t="shared" si="42"/>
        <v>481121.91400892113</v>
      </c>
      <c r="M62" s="5">
        <f t="shared" si="32"/>
        <v>4347390.2820896516</v>
      </c>
      <c r="N62" s="33">
        <f t="shared" si="43"/>
        <v>44.8594741264059</v>
      </c>
      <c r="O62" s="4"/>
      <c r="Q62" s="27" t="s">
        <v>50</v>
      </c>
      <c r="R62" s="29">
        <f t="shared" si="33"/>
        <v>96911.307293515987</v>
      </c>
      <c r="S62" s="29">
        <f t="shared" si="34"/>
        <v>481121.91400892113</v>
      </c>
      <c r="T62" s="35">
        <f t="shared" si="35"/>
        <v>44.8594741264059</v>
      </c>
      <c r="U62" s="42">
        <v>0.94800928093814252</v>
      </c>
      <c r="V62" s="43">
        <f t="shared" si="48"/>
        <v>5.1990719061857482E-2</v>
      </c>
      <c r="W62" s="29">
        <f t="shared" si="44"/>
        <v>456108.03974318015</v>
      </c>
      <c r="X62" s="29">
        <f t="shared" si="36"/>
        <v>3541124.1698110206</v>
      </c>
      <c r="Y62" s="35">
        <f t="shared" si="45"/>
        <v>36.539845232775491</v>
      </c>
      <c r="Z62" s="36">
        <f t="shared" si="46"/>
        <v>8.3196288936304086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2090</v>
      </c>
      <c r="E63" s="49">
        <f t="shared" si="37"/>
        <v>13</v>
      </c>
      <c r="F63" s="3">
        <f t="shared" si="38"/>
        <v>6.2200956937799043E-3</v>
      </c>
      <c r="G63" s="2">
        <v>0.5</v>
      </c>
      <c r="H63" s="3">
        <f t="shared" si="39"/>
        <v>3.0624263839811542E-2</v>
      </c>
      <c r="I63" s="3">
        <f t="shared" si="40"/>
        <v>0.96937573616018846</v>
      </c>
      <c r="J63" s="5">
        <f t="shared" si="47"/>
        <v>95537.458310052476</v>
      </c>
      <c r="K63" s="5">
        <f t="shared" si="41"/>
        <v>2925.7643298720427</v>
      </c>
      <c r="L63" s="5">
        <f t="shared" si="42"/>
        <v>470372.8807255823</v>
      </c>
      <c r="M63" s="5">
        <f t="shared" si="32"/>
        <v>3866268.3680807305</v>
      </c>
      <c r="N63" s="33">
        <f t="shared" si="43"/>
        <v>40.468612379589764</v>
      </c>
      <c r="O63" s="4"/>
      <c r="Q63" s="27" t="s">
        <v>52</v>
      </c>
      <c r="R63" s="29">
        <f t="shared" si="33"/>
        <v>95537.458310052476</v>
      </c>
      <c r="S63" s="29">
        <f t="shared" si="34"/>
        <v>470372.8807255823</v>
      </c>
      <c r="T63" s="35">
        <f t="shared" si="35"/>
        <v>40.468612379589764</v>
      </c>
      <c r="U63" s="42">
        <v>0.94216194080535964</v>
      </c>
      <c r="V63" s="43">
        <f t="shared" si="48"/>
        <v>5.7838059194640357E-2</v>
      </c>
      <c r="W63" s="29">
        <f t="shared" si="44"/>
        <v>443167.42620662256</v>
      </c>
      <c r="X63" s="29">
        <f t="shared" si="36"/>
        <v>3085016.1300678407</v>
      </c>
      <c r="Y63" s="35">
        <f t="shared" si="45"/>
        <v>32.291168141148198</v>
      </c>
      <c r="Z63" s="36">
        <f t="shared" si="46"/>
        <v>8.1774442384415664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2283</v>
      </c>
      <c r="E64" s="49">
        <f t="shared" si="37"/>
        <v>8</v>
      </c>
      <c r="F64" s="3">
        <f t="shared" si="38"/>
        <v>3.504161191414805E-3</v>
      </c>
      <c r="G64" s="2">
        <v>0.5</v>
      </c>
      <c r="H64" s="3">
        <f t="shared" si="39"/>
        <v>1.736864958749457E-2</v>
      </c>
      <c r="I64" s="3">
        <f t="shared" si="40"/>
        <v>0.98263135041250538</v>
      </c>
      <c r="J64" s="5">
        <f t="shared" si="47"/>
        <v>92611.69398018044</v>
      </c>
      <c r="K64" s="5">
        <f t="shared" si="41"/>
        <v>1608.5400604460344</v>
      </c>
      <c r="L64" s="5">
        <f t="shared" si="42"/>
        <v>459037.11974978709</v>
      </c>
      <c r="M64" s="5">
        <f t="shared" si="32"/>
        <v>3395895.4873551484</v>
      </c>
      <c r="N64" s="33">
        <f t="shared" si="43"/>
        <v>36.668106816855051</v>
      </c>
      <c r="O64" s="4"/>
      <c r="Q64" s="27" t="s">
        <v>54</v>
      </c>
      <c r="R64" s="29">
        <f t="shared" si="33"/>
        <v>92611.69398018044</v>
      </c>
      <c r="S64" s="29">
        <f t="shared" si="34"/>
        <v>459037.11974978709</v>
      </c>
      <c r="T64" s="35">
        <f t="shared" si="35"/>
        <v>36.668106816855051</v>
      </c>
      <c r="U64" s="42">
        <v>0.92489605986448908</v>
      </c>
      <c r="V64" s="43">
        <f t="shared" si="48"/>
        <v>7.5103940135510916E-2</v>
      </c>
      <c r="W64" s="29">
        <f t="shared" si="44"/>
        <v>424561.62338812172</v>
      </c>
      <c r="X64" s="29">
        <f t="shared" si="36"/>
        <v>2641848.7038612179</v>
      </c>
      <c r="Y64" s="35">
        <f t="shared" si="45"/>
        <v>28.526081214177903</v>
      </c>
      <c r="Z64" s="36">
        <f t="shared" si="46"/>
        <v>8.1420256026771476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2090</v>
      </c>
      <c r="E65" s="49">
        <f t="shared" si="37"/>
        <v>10</v>
      </c>
      <c r="F65" s="3">
        <f t="shared" si="38"/>
        <v>4.7846889952153108E-3</v>
      </c>
      <c r="G65" s="2">
        <v>0.5</v>
      </c>
      <c r="H65" s="3">
        <f t="shared" si="39"/>
        <v>2.3640661938534282E-2</v>
      </c>
      <c r="I65" s="3">
        <f t="shared" si="40"/>
        <v>0.97635933806146569</v>
      </c>
      <c r="J65" s="5">
        <f t="shared" si="47"/>
        <v>91003.153919734395</v>
      </c>
      <c r="K65" s="5">
        <f t="shared" si="41"/>
        <v>2151.3747971568419</v>
      </c>
      <c r="L65" s="5">
        <f t="shared" si="42"/>
        <v>449637.33260577981</v>
      </c>
      <c r="M65" s="5">
        <f t="shared" si="32"/>
        <v>2936858.3676053612</v>
      </c>
      <c r="N65" s="33">
        <f t="shared" si="43"/>
        <v>32.272050375261685</v>
      </c>
      <c r="O65" s="4"/>
      <c r="Q65" s="27" t="s">
        <v>56</v>
      </c>
      <c r="R65" s="29">
        <f t="shared" si="33"/>
        <v>91003.153919734395</v>
      </c>
      <c r="S65" s="29">
        <f t="shared" si="34"/>
        <v>449637.33260577981</v>
      </c>
      <c r="T65" s="35">
        <f t="shared" si="35"/>
        <v>32.272050375261685</v>
      </c>
      <c r="U65" s="42">
        <v>0.89970667843387275</v>
      </c>
      <c r="V65" s="43">
        <f t="shared" si="48"/>
        <v>0.10029332156612725</v>
      </c>
      <c r="W65" s="29">
        <f t="shared" si="44"/>
        <v>404541.71101861261</v>
      </c>
      <c r="X65" s="29">
        <f t="shared" si="36"/>
        <v>2217287.0804730961</v>
      </c>
      <c r="Y65" s="35">
        <f t="shared" si="45"/>
        <v>24.364947641581338</v>
      </c>
      <c r="Z65" s="36">
        <f t="shared" si="46"/>
        <v>7.9071027336803468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1699</v>
      </c>
      <c r="E66" s="49">
        <f t="shared" si="37"/>
        <v>11</v>
      </c>
      <c r="F66" s="3">
        <f t="shared" si="38"/>
        <v>6.4743967039434958E-3</v>
      </c>
      <c r="G66" s="2">
        <v>0.5</v>
      </c>
      <c r="H66" s="3">
        <f t="shared" si="39"/>
        <v>3.1856356791196055E-2</v>
      </c>
      <c r="I66" s="3">
        <f t="shared" si="40"/>
        <v>0.96814364320880397</v>
      </c>
      <c r="J66" s="5">
        <f t="shared" si="47"/>
        <v>88851.779122577544</v>
      </c>
      <c r="K66" s="5">
        <f t="shared" si="41"/>
        <v>2830.4939772613752</v>
      </c>
      <c r="L66" s="5">
        <f t="shared" si="42"/>
        <v>437182.66066973435</v>
      </c>
      <c r="M66" s="5">
        <f t="shared" si="32"/>
        <v>2487221.0349995815</v>
      </c>
      <c r="N66" s="33">
        <f t="shared" si="43"/>
        <v>27.992923265703862</v>
      </c>
      <c r="O66" s="4"/>
      <c r="Q66" s="27" t="s">
        <v>58</v>
      </c>
      <c r="R66" s="29">
        <f t="shared" si="33"/>
        <v>88851.779122577544</v>
      </c>
      <c r="S66" s="29">
        <f t="shared" si="34"/>
        <v>437182.66066973435</v>
      </c>
      <c r="T66" s="35">
        <f t="shared" si="35"/>
        <v>27.992923265703862</v>
      </c>
      <c r="U66" s="42">
        <v>0.86438699185239576</v>
      </c>
      <c r="V66" s="43">
        <f t="shared" si="48"/>
        <v>0.13561300814760424</v>
      </c>
      <c r="W66" s="29">
        <f t="shared" si="44"/>
        <v>377895.00494633836</v>
      </c>
      <c r="X66" s="29">
        <f t="shared" si="36"/>
        <v>1812745.3694544835</v>
      </c>
      <c r="Y66" s="35">
        <f t="shared" si="45"/>
        <v>20.401902892160081</v>
      </c>
      <c r="Z66" s="36">
        <f t="shared" si="46"/>
        <v>7.5910203735437811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1306</v>
      </c>
      <c r="E67" s="49">
        <f t="shared" si="37"/>
        <v>18</v>
      </c>
      <c r="F67" s="3">
        <f t="shared" si="38"/>
        <v>1.3782542113323124E-2</v>
      </c>
      <c r="G67" s="2">
        <v>0.5</v>
      </c>
      <c r="H67" s="3">
        <f t="shared" si="39"/>
        <v>6.6617320503330871E-2</v>
      </c>
      <c r="I67" s="3">
        <f t="shared" si="40"/>
        <v>0.93338267949666909</v>
      </c>
      <c r="J67" s="5">
        <f t="shared" si="47"/>
        <v>86021.285145316171</v>
      </c>
      <c r="K67" s="5">
        <f t="shared" si="41"/>
        <v>5730.5075226339422</v>
      </c>
      <c r="L67" s="5">
        <f t="shared" si="42"/>
        <v>415780.15691999602</v>
      </c>
      <c r="M67" s="5">
        <f t="shared" si="32"/>
        <v>2050038.3743298471</v>
      </c>
      <c r="N67" s="33">
        <f t="shared" si="43"/>
        <v>23.831757115308232</v>
      </c>
      <c r="O67" s="4"/>
      <c r="Q67" s="27" t="s">
        <v>60</v>
      </c>
      <c r="R67" s="29">
        <f t="shared" si="33"/>
        <v>86021.285145316171</v>
      </c>
      <c r="S67" s="29">
        <f t="shared" si="34"/>
        <v>415780.15691999602</v>
      </c>
      <c r="T67" s="35">
        <f t="shared" si="35"/>
        <v>23.831757115308232</v>
      </c>
      <c r="U67" s="42">
        <v>0.82345390469096191</v>
      </c>
      <c r="V67" s="43">
        <f t="shared" si="48"/>
        <v>0.17654609530903809</v>
      </c>
      <c r="W67" s="29">
        <f t="shared" si="44"/>
        <v>342375.79370879161</v>
      </c>
      <c r="X67" s="29">
        <f t="shared" si="36"/>
        <v>1434850.364508145</v>
      </c>
      <c r="Y67" s="35">
        <f t="shared" si="45"/>
        <v>16.680178191760859</v>
      </c>
      <c r="Z67" s="36">
        <f t="shared" si="46"/>
        <v>7.1515789235473726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1004</v>
      </c>
      <c r="E68" s="49">
        <f t="shared" si="37"/>
        <v>19</v>
      </c>
      <c r="F68" s="3">
        <f t="shared" si="38"/>
        <v>1.8924302788844622E-2</v>
      </c>
      <c r="G68" s="2">
        <v>0.5</v>
      </c>
      <c r="H68" s="3">
        <f t="shared" si="39"/>
        <v>9.0347123157394196E-2</v>
      </c>
      <c r="I68" s="3">
        <f t="shared" si="40"/>
        <v>0.90965287684260576</v>
      </c>
      <c r="J68" s="5">
        <f t="shared" si="47"/>
        <v>80290.777622682232</v>
      </c>
      <c r="K68" s="5">
        <f t="shared" si="41"/>
        <v>7254.0407742794214</v>
      </c>
      <c r="L68" s="5">
        <f t="shared" si="42"/>
        <v>383318.78617771261</v>
      </c>
      <c r="M68" s="5">
        <f t="shared" si="32"/>
        <v>1634258.217409851</v>
      </c>
      <c r="N68" s="33">
        <f t="shared" si="43"/>
        <v>20.354245727820317</v>
      </c>
      <c r="O68" s="4"/>
      <c r="Q68" s="27" t="s">
        <v>62</v>
      </c>
      <c r="R68" s="29">
        <f t="shared" si="33"/>
        <v>80290.777622682232</v>
      </c>
      <c r="S68" s="29">
        <f t="shared" si="34"/>
        <v>383318.78617771261</v>
      </c>
      <c r="T68" s="35">
        <f t="shared" si="35"/>
        <v>20.354245727820317</v>
      </c>
      <c r="U68" s="42">
        <v>0.7557222850963411</v>
      </c>
      <c r="V68" s="43">
        <f t="shared" si="48"/>
        <v>0.2442777149036589</v>
      </c>
      <c r="W68" s="29">
        <f t="shared" si="44"/>
        <v>289682.54901057674</v>
      </c>
      <c r="X68" s="29">
        <f t="shared" si="36"/>
        <v>1092474.5707993535</v>
      </c>
      <c r="Y68" s="35">
        <f t="shared" si="45"/>
        <v>13.606476399236271</v>
      </c>
      <c r="Z68" s="36">
        <f t="shared" si="46"/>
        <v>6.7477693285840452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719</v>
      </c>
      <c r="E69" s="49">
        <f t="shared" si="37"/>
        <v>18</v>
      </c>
      <c r="F69" s="3">
        <f t="shared" si="38"/>
        <v>2.5034770514603615E-2</v>
      </c>
      <c r="G69" s="2">
        <v>0.5</v>
      </c>
      <c r="H69" s="3">
        <f t="shared" si="39"/>
        <v>0.11780104712041885</v>
      </c>
      <c r="I69" s="3">
        <f t="shared" si="40"/>
        <v>0.88219895287958117</v>
      </c>
      <c r="J69" s="5">
        <f t="shared" si="47"/>
        <v>73036.736848402812</v>
      </c>
      <c r="K69" s="5">
        <f t="shared" si="41"/>
        <v>8603.8040790003306</v>
      </c>
      <c r="L69" s="5">
        <f t="shared" si="42"/>
        <v>343674.17404451326</v>
      </c>
      <c r="M69" s="5">
        <f t="shared" si="32"/>
        <v>1250939.4312321383</v>
      </c>
      <c r="N69" s="33">
        <f t="shared" si="43"/>
        <v>17.127537253322597</v>
      </c>
      <c r="O69" s="4"/>
      <c r="Q69" s="27" t="s">
        <v>64</v>
      </c>
      <c r="R69" s="29">
        <f t="shared" si="33"/>
        <v>73036.736848402812</v>
      </c>
      <c r="S69" s="29">
        <f t="shared" si="34"/>
        <v>343674.17404451326</v>
      </c>
      <c r="T69" s="35">
        <f t="shared" si="35"/>
        <v>17.127537253322597</v>
      </c>
      <c r="U69" s="42">
        <v>0.69850988448397933</v>
      </c>
      <c r="V69" s="43">
        <f t="shared" si="48"/>
        <v>0.30149011551602067</v>
      </c>
      <c r="W69" s="29">
        <f t="shared" si="44"/>
        <v>240059.80761195996</v>
      </c>
      <c r="X69" s="29">
        <f t="shared" si="36"/>
        <v>802792.02178877685</v>
      </c>
      <c r="Y69" s="35">
        <f t="shared" si="45"/>
        <v>10.991619511357353</v>
      </c>
      <c r="Z69" s="36">
        <f t="shared" si="46"/>
        <v>6.135917741965244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392</v>
      </c>
      <c r="E70" s="49">
        <f t="shared" si="37"/>
        <v>20</v>
      </c>
      <c r="F70" s="3">
        <f t="shared" si="38"/>
        <v>5.1020408163265307E-2</v>
      </c>
      <c r="G70" s="2">
        <v>0.5</v>
      </c>
      <c r="H70" s="3">
        <f t="shared" si="39"/>
        <v>0.22624434389140272</v>
      </c>
      <c r="I70" s="3">
        <f t="shared" si="40"/>
        <v>0.77375565610859731</v>
      </c>
      <c r="J70" s="5">
        <f t="shared" si="47"/>
        <v>64432.932769402483</v>
      </c>
      <c r="K70" s="5">
        <f t="shared" si="41"/>
        <v>14577.586599412327</v>
      </c>
      <c r="L70" s="5">
        <f t="shared" si="42"/>
        <v>285720.69734848163</v>
      </c>
      <c r="M70" s="5">
        <f t="shared" si="32"/>
        <v>907265.25718762504</v>
      </c>
      <c r="N70" s="33">
        <f t="shared" si="43"/>
        <v>14.080769230769231</v>
      </c>
      <c r="O70" s="4"/>
      <c r="Q70" s="27" t="s">
        <v>66</v>
      </c>
      <c r="R70" s="29">
        <f t="shared" si="33"/>
        <v>64432.932769402483</v>
      </c>
      <c r="S70" s="29">
        <f t="shared" si="34"/>
        <v>285720.69734848163</v>
      </c>
      <c r="T70" s="35">
        <f t="shared" si="35"/>
        <v>14.080769230769231</v>
      </c>
      <c r="U70" s="42">
        <v>0.67065690345363116</v>
      </c>
      <c r="V70" s="43">
        <f t="shared" si="48"/>
        <v>0.32934309654636884</v>
      </c>
      <c r="W70" s="29">
        <f t="shared" si="44"/>
        <v>191620.5581363448</v>
      </c>
      <c r="X70" s="29">
        <f t="shared" si="36"/>
        <v>562732.21417681687</v>
      </c>
      <c r="Y70" s="35">
        <f t="shared" si="45"/>
        <v>8.733611679461589</v>
      </c>
      <c r="Z70" s="36">
        <f t="shared" si="46"/>
        <v>5.3471575513076424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203</v>
      </c>
      <c r="E71" s="49">
        <f t="shared" si="49"/>
        <v>10</v>
      </c>
      <c r="F71" s="3">
        <f t="shared" si="38"/>
        <v>4.9261083743842367E-2</v>
      </c>
      <c r="G71" s="2">
        <v>0.5</v>
      </c>
      <c r="H71" s="3">
        <f t="shared" si="39"/>
        <v>0.2192982456140351</v>
      </c>
      <c r="I71" s="3">
        <f t="shared" si="40"/>
        <v>0.7807017543859649</v>
      </c>
      <c r="J71" s="5">
        <f t="shared" si="47"/>
        <v>49855.34616999016</v>
      </c>
      <c r="K71" s="5">
        <f t="shared" si="41"/>
        <v>10933.189949559246</v>
      </c>
      <c r="L71" s="5">
        <f t="shared" si="42"/>
        <v>221943.75597605272</v>
      </c>
      <c r="M71" s="5">
        <f>L71+M72</f>
        <v>621544.55983914342</v>
      </c>
      <c r="N71" s="33">
        <f t="shared" si="43"/>
        <v>12.466959064327485</v>
      </c>
      <c r="O71" s="4"/>
      <c r="Q71" s="27" t="s">
        <v>68</v>
      </c>
      <c r="R71" s="29">
        <f t="shared" si="33"/>
        <v>49855.34616999016</v>
      </c>
      <c r="S71" s="29">
        <f t="shared" si="34"/>
        <v>221943.75597605272</v>
      </c>
      <c r="T71" s="35">
        <f t="shared" si="35"/>
        <v>12.466959064327485</v>
      </c>
      <c r="U71" s="42">
        <v>0.63527807449444496</v>
      </c>
      <c r="V71" s="43">
        <f t="shared" si="48"/>
        <v>0.36472192550555504</v>
      </c>
      <c r="W71" s="29">
        <f t="shared" si="44"/>
        <v>140996.00194253173</v>
      </c>
      <c r="X71" s="29">
        <f>X72+W71</f>
        <v>371111.65604047209</v>
      </c>
      <c r="Y71" s="35">
        <f t="shared" si="45"/>
        <v>7.4437685133125884</v>
      </c>
      <c r="Z71" s="36">
        <f t="shared" si="46"/>
        <v>5.0231905510148964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154</v>
      </c>
      <c r="E72" s="50">
        <f t="shared" si="49"/>
        <v>15</v>
      </c>
      <c r="F72" s="17">
        <f t="shared" si="38"/>
        <v>9.7402597402597407E-2</v>
      </c>
      <c r="G72" s="12"/>
      <c r="H72" s="17">
        <v>1</v>
      </c>
      <c r="I72" s="17">
        <f t="shared" si="40"/>
        <v>0</v>
      </c>
      <c r="J72" s="21">
        <f t="shared" si="47"/>
        <v>38922.156220430916</v>
      </c>
      <c r="K72" s="21">
        <f t="shared" si="41"/>
        <v>38922.156220430916</v>
      </c>
      <c r="L72" s="21">
        <f>K72/F72</f>
        <v>399600.8038630907</v>
      </c>
      <c r="M72" s="21">
        <f>L72</f>
        <v>399600.8038630907</v>
      </c>
      <c r="N72" s="34">
        <f t="shared" si="43"/>
        <v>10.266666666666666</v>
      </c>
      <c r="O72" s="4"/>
      <c r="Q72" s="30" t="s">
        <v>69</v>
      </c>
      <c r="R72" s="31">
        <f t="shared" si="33"/>
        <v>38922.156220430916</v>
      </c>
      <c r="S72" s="31">
        <f t="shared" si="34"/>
        <v>399600.8038630907</v>
      </c>
      <c r="T72" s="38">
        <f t="shared" si="35"/>
        <v>10.266666666666666</v>
      </c>
      <c r="U72" s="44">
        <v>0.57586384179742911</v>
      </c>
      <c r="V72" s="45">
        <f t="shared" si="48"/>
        <v>0.42413615820257089</v>
      </c>
      <c r="W72" s="31">
        <f t="shared" si="44"/>
        <v>230115.65409794037</v>
      </c>
      <c r="X72" s="31">
        <f>W72</f>
        <v>230115.65409794037</v>
      </c>
      <c r="Y72" s="38">
        <f t="shared" si="45"/>
        <v>5.9122021091202717</v>
      </c>
      <c r="Z72" s="37">
        <f t="shared" si="46"/>
        <v>4.3544645575463941</v>
      </c>
    </row>
    <row r="73" spans="1:26" s="2" customFormat="1" ht="13.2" x14ac:dyDescent="0.25">
      <c r="B73" s="2" t="s">
        <v>70</v>
      </c>
      <c r="D73" s="25">
        <f>SUM(D54:D72)</f>
        <v>24697</v>
      </c>
      <c r="E73" s="25">
        <f>SUM(E54:E72)</f>
        <v>157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79.211157419185056</v>
      </c>
      <c r="F78" s="55">
        <f>$Y$4</f>
        <v>70.473568164957371</v>
      </c>
      <c r="G78" s="55">
        <f>E78-F78</f>
        <v>8.7375892542276858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77.766345006226999</v>
      </c>
      <c r="F79" s="55">
        <f>$Y$29</f>
        <v>68.883992136272568</v>
      </c>
      <c r="G79" s="55">
        <f t="shared" ref="G79:G80" si="50">E79-F79</f>
        <v>8.8823528699544312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78.000472439339219</v>
      </c>
      <c r="F80" s="55">
        <f>$Y$54</f>
        <v>68.577530851839015</v>
      </c>
      <c r="G80" s="55">
        <f t="shared" si="50"/>
        <v>9.4229415875002047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ECD38-AD32-D242-9CED-69894580B79A}">
  <dimension ref="A1:Z80"/>
  <sheetViews>
    <sheetView topLeftCell="A53" workbookViewId="0">
      <selection activeCell="A53" sqref="A1:XFD1048576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x14ac:dyDescent="0.25">
      <c r="A4" s="2">
        <v>1</v>
      </c>
      <c r="B4" s="1">
        <v>0</v>
      </c>
      <c r="C4" s="1">
        <v>1</v>
      </c>
      <c r="D4">
        <v>82</v>
      </c>
      <c r="E4" s="51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7027904.5060884543</v>
      </c>
      <c r="N4" s="32">
        <f>M4/J4</f>
        <v>70.279045060884542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70.279045060884542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6396274.6415780392</v>
      </c>
      <c r="Y4" s="40">
        <f>X4/R4</f>
        <v>63.962746415780394</v>
      </c>
      <c r="Z4" s="36">
        <f>T4-Y4</f>
        <v>6.3162986451041476</v>
      </c>
    </row>
    <row r="5" spans="1:26" s="2" customFormat="1" x14ac:dyDescent="0.25">
      <c r="A5" s="2">
        <v>2</v>
      </c>
      <c r="B5" s="1" t="s">
        <v>35</v>
      </c>
      <c r="C5" s="1">
        <v>4</v>
      </c>
      <c r="D5">
        <v>447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6927904.5060884543</v>
      </c>
      <c r="N5" s="33">
        <f t="shared" ref="N5:N22" si="10">M5/J5</f>
        <v>69.279045060884542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69.279045060884542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6299594.4474031655</v>
      </c>
      <c r="Y5" s="35">
        <f t="shared" ref="Y5:Y22" si="12">X5/R5</f>
        <v>62.995944474031653</v>
      </c>
      <c r="Z5" s="36">
        <f t="shared" ref="Z5:Z22" si="13">T5-Y5</f>
        <v>6.2831005868528891</v>
      </c>
    </row>
    <row r="6" spans="1:26" s="2" customFormat="1" x14ac:dyDescent="0.25">
      <c r="A6" s="2">
        <v>3</v>
      </c>
      <c r="B6" s="1" t="s">
        <v>37</v>
      </c>
      <c r="C6" s="1">
        <v>5</v>
      </c>
      <c r="D6">
        <v>654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6527904.5060884543</v>
      </c>
      <c r="N6" s="33">
        <f t="shared" si="10"/>
        <v>65.279045060884542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65.279045060884542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5912873.6707036709</v>
      </c>
      <c r="Y6" s="35">
        <f t="shared" si="12"/>
        <v>59.128736707036708</v>
      </c>
      <c r="Z6" s="36">
        <f t="shared" si="13"/>
        <v>6.1503083538478336</v>
      </c>
    </row>
    <row r="7" spans="1:26" s="2" customFormat="1" x14ac:dyDescent="0.25">
      <c r="A7" s="2">
        <v>4</v>
      </c>
      <c r="B7" s="1" t="s">
        <v>39</v>
      </c>
      <c r="C7" s="1">
        <v>5</v>
      </c>
      <c r="D7">
        <v>720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6027904.5060884543</v>
      </c>
      <c r="N7" s="33">
        <f t="shared" si="10"/>
        <v>60.279045060884542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60.279045060884542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5429472.6998293027</v>
      </c>
      <c r="Y7" s="35">
        <f t="shared" si="12"/>
        <v>54.294726998293029</v>
      </c>
      <c r="Z7" s="36">
        <f t="shared" si="13"/>
        <v>5.9843180625915124</v>
      </c>
    </row>
    <row r="8" spans="1:26" s="2" customFormat="1" x14ac:dyDescent="0.25">
      <c r="A8" s="2">
        <v>5</v>
      </c>
      <c r="B8" s="1" t="s">
        <v>41</v>
      </c>
      <c r="C8" s="1">
        <v>5</v>
      </c>
      <c r="D8">
        <v>794</v>
      </c>
      <c r="E8" s="51">
        <v>2</v>
      </c>
      <c r="F8" s="3">
        <f t="shared" si="5"/>
        <v>2.5188916876574307E-3</v>
      </c>
      <c r="G8" s="2">
        <v>0.5</v>
      </c>
      <c r="H8" s="3">
        <f t="shared" si="6"/>
        <v>1.2515644555694616E-2</v>
      </c>
      <c r="I8" s="3">
        <f t="shared" si="7"/>
        <v>0.98748435544430535</v>
      </c>
      <c r="J8" s="5">
        <f t="shared" si="14"/>
        <v>100000</v>
      </c>
      <c r="K8" s="5">
        <f t="shared" si="8"/>
        <v>1251.5644555694616</v>
      </c>
      <c r="L8" s="5">
        <f t="shared" si="9"/>
        <v>496871.08886107634</v>
      </c>
      <c r="M8" s="5">
        <f t="shared" si="0"/>
        <v>5527904.5060884543</v>
      </c>
      <c r="N8" s="33">
        <f t="shared" si="10"/>
        <v>55.279045060884542</v>
      </c>
      <c r="O8" s="4"/>
      <c r="Q8" s="27" t="s">
        <v>42</v>
      </c>
      <c r="R8" s="29">
        <f t="shared" si="1"/>
        <v>100000</v>
      </c>
      <c r="S8" s="29">
        <f t="shared" si="2"/>
        <v>496871.08886107634</v>
      </c>
      <c r="T8" s="35">
        <f t="shared" si="3"/>
        <v>55.279045060884542</v>
      </c>
      <c r="U8" s="42">
        <v>0.96680194174873568</v>
      </c>
      <c r="V8" s="43">
        <f>1-U8</f>
        <v>3.3198058251264317E-2</v>
      </c>
      <c r="W8" s="29">
        <f t="shared" si="11"/>
        <v>480375.93350969721</v>
      </c>
      <c r="X8" s="29">
        <f t="shared" si="4"/>
        <v>4946071.7289549345</v>
      </c>
      <c r="Y8" s="35">
        <f t="shared" si="12"/>
        <v>49.460717289549343</v>
      </c>
      <c r="Z8" s="36">
        <f t="shared" si="13"/>
        <v>5.8183277713351984</v>
      </c>
    </row>
    <row r="9" spans="1:26" s="2" customFormat="1" x14ac:dyDescent="0.25">
      <c r="A9" s="2">
        <v>6</v>
      </c>
      <c r="B9" s="1" t="s">
        <v>43</v>
      </c>
      <c r="C9" s="1">
        <v>5</v>
      </c>
      <c r="D9">
        <v>850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98748.43554443054</v>
      </c>
      <c r="K9" s="5">
        <f t="shared" si="8"/>
        <v>0</v>
      </c>
      <c r="L9" s="5">
        <f t="shared" si="9"/>
        <v>493742.17772215267</v>
      </c>
      <c r="M9" s="5">
        <f t="shared" si="0"/>
        <v>5031033.4172273781</v>
      </c>
      <c r="N9" s="33">
        <f t="shared" si="10"/>
        <v>50.947980993215147</v>
      </c>
      <c r="O9" s="4"/>
      <c r="Q9" s="27" t="s">
        <v>44</v>
      </c>
      <c r="R9" s="29">
        <f t="shared" si="1"/>
        <v>98748.43554443054</v>
      </c>
      <c r="S9" s="29">
        <f t="shared" si="2"/>
        <v>493742.17772215267</v>
      </c>
      <c r="T9" s="35">
        <f t="shared" si="3"/>
        <v>50.947980993215147</v>
      </c>
      <c r="U9" s="42">
        <v>0.9555940589531835</v>
      </c>
      <c r="V9" s="43">
        <f t="shared" ref="V9:V22" si="15">1-U9</f>
        <v>4.4405941046816499E-2</v>
      </c>
      <c r="W9" s="29">
        <f t="shared" si="11"/>
        <v>471817.09168589598</v>
      </c>
      <c r="X9" s="29">
        <f t="shared" si="4"/>
        <v>4465695.7954452373</v>
      </c>
      <c r="Y9" s="35">
        <f t="shared" si="12"/>
        <v>45.222952351847205</v>
      </c>
      <c r="Z9" s="36">
        <f t="shared" si="13"/>
        <v>5.7250286413679419</v>
      </c>
    </row>
    <row r="10" spans="1:26" s="2" customFormat="1" x14ac:dyDescent="0.25">
      <c r="A10" s="2">
        <v>7</v>
      </c>
      <c r="B10" s="1" t="s">
        <v>45</v>
      </c>
      <c r="C10" s="1">
        <v>5</v>
      </c>
      <c r="D10">
        <v>900</v>
      </c>
      <c r="E10" s="51">
        <v>5</v>
      </c>
      <c r="F10" s="3">
        <f t="shared" si="5"/>
        <v>5.5555555555555558E-3</v>
      </c>
      <c r="G10" s="2">
        <v>0.5</v>
      </c>
      <c r="H10" s="3">
        <f t="shared" si="6"/>
        <v>2.7397260273972605E-2</v>
      </c>
      <c r="I10" s="3">
        <f t="shared" si="7"/>
        <v>0.9726027397260274</v>
      </c>
      <c r="J10" s="5">
        <f t="shared" si="14"/>
        <v>98748.43554443054</v>
      </c>
      <c r="K10" s="5">
        <f t="shared" si="8"/>
        <v>2705.4365902583713</v>
      </c>
      <c r="L10" s="5">
        <f t="shared" si="9"/>
        <v>486978.58624650683</v>
      </c>
      <c r="M10" s="5">
        <f t="shared" si="0"/>
        <v>4537291.2395052258</v>
      </c>
      <c r="N10" s="33">
        <f t="shared" si="10"/>
        <v>45.947980993215147</v>
      </c>
      <c r="O10" s="4"/>
      <c r="Q10" s="27" t="s">
        <v>46</v>
      </c>
      <c r="R10" s="29">
        <f t="shared" si="1"/>
        <v>98748.43554443054</v>
      </c>
      <c r="S10" s="29">
        <f t="shared" si="2"/>
        <v>486978.58624650683</v>
      </c>
      <c r="T10" s="35">
        <f t="shared" si="3"/>
        <v>45.947980993215147</v>
      </c>
      <c r="U10" s="42">
        <v>0.96363095511775332</v>
      </c>
      <c r="V10" s="43">
        <f t="shared" si="15"/>
        <v>3.6369044882246682E-2</v>
      </c>
      <c r="W10" s="29">
        <f t="shared" si="11"/>
        <v>469267.64018661459</v>
      </c>
      <c r="X10" s="29">
        <f t="shared" si="4"/>
        <v>3993878.7037593415</v>
      </c>
      <c r="Y10" s="35">
        <f t="shared" si="12"/>
        <v>40.44498205708129</v>
      </c>
      <c r="Z10" s="36">
        <f t="shared" si="13"/>
        <v>5.5029989361338565</v>
      </c>
    </row>
    <row r="11" spans="1:26" s="2" customFormat="1" x14ac:dyDescent="0.25">
      <c r="A11" s="2">
        <v>8</v>
      </c>
      <c r="B11" s="1" t="s">
        <v>47</v>
      </c>
      <c r="C11" s="1">
        <v>5</v>
      </c>
      <c r="D11">
        <v>1011</v>
      </c>
      <c r="E11" s="51">
        <v>4</v>
      </c>
      <c r="F11" s="3">
        <f t="shared" si="5"/>
        <v>3.956478733926805E-3</v>
      </c>
      <c r="G11" s="2">
        <v>0.5</v>
      </c>
      <c r="H11" s="3">
        <f t="shared" si="6"/>
        <v>1.958863858961802E-2</v>
      </c>
      <c r="I11" s="3">
        <f t="shared" si="7"/>
        <v>0.98041136141038199</v>
      </c>
      <c r="J11" s="5">
        <f t="shared" si="14"/>
        <v>96042.998954172173</v>
      </c>
      <c r="K11" s="5">
        <f t="shared" si="8"/>
        <v>1881.3515955763401</v>
      </c>
      <c r="L11" s="5">
        <f t="shared" si="9"/>
        <v>475511.61578191997</v>
      </c>
      <c r="M11" s="5">
        <f t="shared" si="0"/>
        <v>4050312.6532587186</v>
      </c>
      <c r="N11" s="33">
        <f t="shared" si="10"/>
        <v>42.171867781756418</v>
      </c>
      <c r="O11" s="4"/>
      <c r="Q11" s="27" t="s">
        <v>48</v>
      </c>
      <c r="R11" s="29">
        <f t="shared" si="1"/>
        <v>96042.998954172173</v>
      </c>
      <c r="S11" s="29">
        <f t="shared" si="2"/>
        <v>475511.61578191997</v>
      </c>
      <c r="T11" s="35">
        <f t="shared" si="3"/>
        <v>42.171867781756418</v>
      </c>
      <c r="U11" s="42">
        <v>0.96005435016735896</v>
      </c>
      <c r="V11" s="43">
        <f t="shared" si="15"/>
        <v>3.9945649832641039E-2</v>
      </c>
      <c r="W11" s="29">
        <f t="shared" si="11"/>
        <v>456516.99528654205</v>
      </c>
      <c r="X11" s="29">
        <f t="shared" si="4"/>
        <v>3524611.0635727271</v>
      </c>
      <c r="Y11" s="35">
        <f t="shared" si="12"/>
        <v>36.698261215838635</v>
      </c>
      <c r="Z11" s="36">
        <f t="shared" si="13"/>
        <v>5.4736065659177839</v>
      </c>
    </row>
    <row r="12" spans="1:26" s="2" customFormat="1" x14ac:dyDescent="0.25">
      <c r="A12" s="2">
        <v>9</v>
      </c>
      <c r="B12" s="1" t="s">
        <v>49</v>
      </c>
      <c r="C12" s="1">
        <v>5</v>
      </c>
      <c r="D12">
        <v>922</v>
      </c>
      <c r="E12" s="51">
        <v>4</v>
      </c>
      <c r="F12" s="3">
        <f t="shared" si="5"/>
        <v>4.3383947939262474E-3</v>
      </c>
      <c r="G12" s="2">
        <v>0.5</v>
      </c>
      <c r="H12" s="3">
        <f t="shared" si="6"/>
        <v>2.1459227467811159E-2</v>
      </c>
      <c r="I12" s="3">
        <f t="shared" si="7"/>
        <v>0.97854077253218885</v>
      </c>
      <c r="J12" s="5">
        <f t="shared" si="14"/>
        <v>94161.64735859583</v>
      </c>
      <c r="K12" s="5">
        <f t="shared" si="8"/>
        <v>2020.6362094119277</v>
      </c>
      <c r="L12" s="5">
        <f t="shared" si="9"/>
        <v>465756.64626944932</v>
      </c>
      <c r="M12" s="5">
        <f t="shared" si="0"/>
        <v>3574801.0374767985</v>
      </c>
      <c r="N12" s="33">
        <f t="shared" si="10"/>
        <v>37.964512492680619</v>
      </c>
      <c r="O12" s="4"/>
      <c r="Q12" s="27" t="s">
        <v>50</v>
      </c>
      <c r="R12" s="29">
        <f t="shared" si="1"/>
        <v>94161.64735859583</v>
      </c>
      <c r="S12" s="29">
        <f t="shared" si="2"/>
        <v>465756.64626944932</v>
      </c>
      <c r="T12" s="35">
        <f t="shared" si="3"/>
        <v>37.964512492680619</v>
      </c>
      <c r="U12" s="42">
        <v>0.94127750867207383</v>
      </c>
      <c r="V12" s="43">
        <f t="shared" si="15"/>
        <v>5.8722491327926174E-2</v>
      </c>
      <c r="W12" s="29">
        <f t="shared" si="11"/>
        <v>438406.25564796763</v>
      </c>
      <c r="X12" s="29">
        <f t="shared" si="4"/>
        <v>3068094.0682861852</v>
      </c>
      <c r="Y12" s="35">
        <f t="shared" si="12"/>
        <v>32.583266694580665</v>
      </c>
      <c r="Z12" s="36">
        <f t="shared" si="13"/>
        <v>5.381245798099954</v>
      </c>
    </row>
    <row r="13" spans="1:26" s="2" customFormat="1" x14ac:dyDescent="0.25">
      <c r="A13" s="2">
        <v>10</v>
      </c>
      <c r="B13" s="1" t="s">
        <v>51</v>
      </c>
      <c r="C13" s="1">
        <v>5</v>
      </c>
      <c r="D13">
        <v>987</v>
      </c>
      <c r="E13" s="51">
        <v>13</v>
      </c>
      <c r="F13" s="3">
        <f t="shared" si="5"/>
        <v>1.3171225937183385E-2</v>
      </c>
      <c r="G13" s="2">
        <v>0.5</v>
      </c>
      <c r="H13" s="3">
        <f t="shared" si="6"/>
        <v>6.3756743501716534E-2</v>
      </c>
      <c r="I13" s="3">
        <f t="shared" si="7"/>
        <v>0.93624325649828344</v>
      </c>
      <c r="J13" s="5">
        <f t="shared" si="14"/>
        <v>92141.011149183905</v>
      </c>
      <c r="K13" s="5">
        <f t="shared" si="8"/>
        <v>5874.6108138273221</v>
      </c>
      <c r="L13" s="5">
        <f t="shared" si="9"/>
        <v>446018.52871135116</v>
      </c>
      <c r="M13" s="5">
        <f t="shared" si="0"/>
        <v>3109044.391207349</v>
      </c>
      <c r="N13" s="33">
        <f t="shared" si="10"/>
        <v>33.742243029800804</v>
      </c>
      <c r="O13" s="4"/>
      <c r="Q13" s="27" t="s">
        <v>52</v>
      </c>
      <c r="R13" s="29">
        <f t="shared" si="1"/>
        <v>92141.011149183905</v>
      </c>
      <c r="S13" s="29">
        <f t="shared" si="2"/>
        <v>446018.52871135116</v>
      </c>
      <c r="T13" s="35">
        <f t="shared" si="3"/>
        <v>33.742243029800804</v>
      </c>
      <c r="U13" s="42">
        <v>0.95386474178345915</v>
      </c>
      <c r="V13" s="43">
        <f t="shared" si="15"/>
        <v>4.6135258216540853E-2</v>
      </c>
      <c r="W13" s="29">
        <f t="shared" si="11"/>
        <v>425441.34871989134</v>
      </c>
      <c r="X13" s="29">
        <f t="shared" si="4"/>
        <v>2629687.8126382176</v>
      </c>
      <c r="Y13" s="35">
        <f t="shared" si="12"/>
        <v>28.539819346897939</v>
      </c>
      <c r="Z13" s="36">
        <f t="shared" si="13"/>
        <v>5.2024236829028645</v>
      </c>
    </row>
    <row r="14" spans="1:26" s="2" customFormat="1" x14ac:dyDescent="0.25">
      <c r="A14" s="2">
        <v>11</v>
      </c>
      <c r="B14" s="1" t="s">
        <v>53</v>
      </c>
      <c r="C14" s="1">
        <v>5</v>
      </c>
      <c r="D14">
        <v>1143</v>
      </c>
      <c r="E14" s="51">
        <v>10</v>
      </c>
      <c r="F14" s="3">
        <f t="shared" si="5"/>
        <v>8.7489063867016627E-3</v>
      </c>
      <c r="G14" s="2">
        <v>0.5</v>
      </c>
      <c r="H14" s="3">
        <f t="shared" si="6"/>
        <v>4.2808219178082196E-2</v>
      </c>
      <c r="I14" s="3">
        <f t="shared" si="7"/>
        <v>0.9571917808219178</v>
      </c>
      <c r="J14" s="5">
        <f t="shared" si="14"/>
        <v>86266.400335356579</v>
      </c>
      <c r="K14" s="5">
        <f t="shared" si="8"/>
        <v>3692.9109732601278</v>
      </c>
      <c r="L14" s="5">
        <f t="shared" si="9"/>
        <v>422099.72424363258</v>
      </c>
      <c r="M14" s="5">
        <f t="shared" si="0"/>
        <v>2663025.8624959979</v>
      </c>
      <c r="N14" s="33">
        <f t="shared" si="10"/>
        <v>30.869792319415321</v>
      </c>
      <c r="O14" s="4"/>
      <c r="Q14" s="27" t="s">
        <v>54</v>
      </c>
      <c r="R14" s="29">
        <f t="shared" si="1"/>
        <v>86266.400335356579</v>
      </c>
      <c r="S14" s="29">
        <f t="shared" si="2"/>
        <v>422099.72424363258</v>
      </c>
      <c r="T14" s="35">
        <f t="shared" si="3"/>
        <v>30.869792319415321</v>
      </c>
      <c r="U14" s="42">
        <v>0.94210046609890041</v>
      </c>
      <c r="V14" s="43">
        <f t="shared" si="15"/>
        <v>5.7899533901099587E-2</v>
      </c>
      <c r="W14" s="29">
        <f t="shared" si="11"/>
        <v>397660.34695014358</v>
      </c>
      <c r="X14" s="29">
        <f t="shared" si="4"/>
        <v>2204246.4639183264</v>
      </c>
      <c r="Y14" s="35">
        <f t="shared" si="12"/>
        <v>25.551622130394009</v>
      </c>
      <c r="Z14" s="36">
        <f t="shared" si="13"/>
        <v>5.3181701890213127</v>
      </c>
    </row>
    <row r="15" spans="1:26" s="2" customFormat="1" x14ac:dyDescent="0.25">
      <c r="A15" s="2">
        <v>12</v>
      </c>
      <c r="B15" s="1" t="s">
        <v>55</v>
      </c>
      <c r="C15" s="1">
        <v>5</v>
      </c>
      <c r="D15">
        <v>1024</v>
      </c>
      <c r="E15" s="51">
        <v>12</v>
      </c>
      <c r="F15" s="3">
        <f t="shared" si="5"/>
        <v>1.171875E-2</v>
      </c>
      <c r="G15" s="2">
        <v>0.5</v>
      </c>
      <c r="H15" s="3">
        <f t="shared" si="6"/>
        <v>5.6925996204933584E-2</v>
      </c>
      <c r="I15" s="3">
        <f t="shared" si="7"/>
        <v>0.94307400379506645</v>
      </c>
      <c r="J15" s="5">
        <f t="shared" si="14"/>
        <v>82573.489362096458</v>
      </c>
      <c r="K15" s="5">
        <f t="shared" si="8"/>
        <v>4700.5781420548265</v>
      </c>
      <c r="L15" s="5">
        <f t="shared" si="9"/>
        <v>401116.00145534519</v>
      </c>
      <c r="M15" s="5">
        <f t="shared" si="0"/>
        <v>2240926.1382523654</v>
      </c>
      <c r="N15" s="33">
        <f t="shared" si="10"/>
        <v>27.138566573414217</v>
      </c>
      <c r="O15" s="4"/>
      <c r="Q15" s="27" t="s">
        <v>56</v>
      </c>
      <c r="R15" s="29">
        <f t="shared" si="1"/>
        <v>82573.489362096458</v>
      </c>
      <c r="S15" s="29">
        <f t="shared" si="2"/>
        <v>401116.00145534519</v>
      </c>
      <c r="T15" s="35">
        <f t="shared" si="3"/>
        <v>27.138566573414217</v>
      </c>
      <c r="U15" s="42">
        <v>0.91645683631107144</v>
      </c>
      <c r="V15" s="43">
        <f t="shared" si="15"/>
        <v>8.3543163688928557E-2</v>
      </c>
      <c r="W15" s="29">
        <f t="shared" si="11"/>
        <v>367605.50168751279</v>
      </c>
      <c r="X15" s="29">
        <f t="shared" si="4"/>
        <v>1806586.1169681826</v>
      </c>
      <c r="Y15" s="35">
        <f t="shared" si="12"/>
        <v>21.878524583671719</v>
      </c>
      <c r="Z15" s="36">
        <f t="shared" si="13"/>
        <v>5.260041989742497</v>
      </c>
    </row>
    <row r="16" spans="1:26" s="2" customFormat="1" x14ac:dyDescent="0.25">
      <c r="A16" s="2">
        <v>13</v>
      </c>
      <c r="B16" s="1" t="s">
        <v>57</v>
      </c>
      <c r="C16" s="1">
        <v>5</v>
      </c>
      <c r="D16">
        <v>864</v>
      </c>
      <c r="E16" s="51">
        <v>13</v>
      </c>
      <c r="F16" s="3">
        <f t="shared" si="5"/>
        <v>1.5046296296296295E-2</v>
      </c>
      <c r="G16" s="2">
        <v>0.5</v>
      </c>
      <c r="H16" s="3">
        <f t="shared" si="6"/>
        <v>7.2504182933630784E-2</v>
      </c>
      <c r="I16" s="3">
        <f t="shared" si="7"/>
        <v>0.92749581706636919</v>
      </c>
      <c r="J16" s="5">
        <f t="shared" si="14"/>
        <v>77872.911220041628</v>
      </c>
      <c r="K16" s="5">
        <f t="shared" si="8"/>
        <v>5646.1118006722872</v>
      </c>
      <c r="L16" s="5">
        <f t="shared" si="9"/>
        <v>375249.27659852745</v>
      </c>
      <c r="M16" s="5">
        <f t="shared" si="0"/>
        <v>1839810.1367970202</v>
      </c>
      <c r="N16" s="33">
        <f t="shared" si="10"/>
        <v>23.625803992332582</v>
      </c>
      <c r="O16" s="4"/>
      <c r="Q16" s="27" t="s">
        <v>58</v>
      </c>
      <c r="R16" s="29">
        <f t="shared" si="1"/>
        <v>77872.911220041628</v>
      </c>
      <c r="S16" s="29">
        <f t="shared" si="2"/>
        <v>375249.27659852745</v>
      </c>
      <c r="T16" s="35">
        <f t="shared" si="3"/>
        <v>23.625803992332582</v>
      </c>
      <c r="U16" s="42">
        <v>0.8859396016463057</v>
      </c>
      <c r="V16" s="43">
        <f t="shared" si="15"/>
        <v>0.1140603983536943</v>
      </c>
      <c r="W16" s="29">
        <f t="shared" si="11"/>
        <v>332448.19462776376</v>
      </c>
      <c r="X16" s="29">
        <f t="shared" si="4"/>
        <v>1438980.6152806699</v>
      </c>
      <c r="Y16" s="35">
        <f t="shared" si="12"/>
        <v>18.478577373518419</v>
      </c>
      <c r="Z16" s="36">
        <f t="shared" si="13"/>
        <v>5.1472266188141624</v>
      </c>
    </row>
    <row r="17" spans="1:26" s="2" customFormat="1" x14ac:dyDescent="0.25">
      <c r="A17" s="2">
        <v>14</v>
      </c>
      <c r="B17" s="1" t="s">
        <v>59</v>
      </c>
      <c r="C17" s="1">
        <v>5</v>
      </c>
      <c r="D17">
        <v>658</v>
      </c>
      <c r="E17" s="51">
        <v>18</v>
      </c>
      <c r="F17" s="3">
        <f t="shared" si="5"/>
        <v>2.7355623100303952E-2</v>
      </c>
      <c r="G17" s="2">
        <v>0.5</v>
      </c>
      <c r="H17" s="3">
        <f t="shared" si="6"/>
        <v>0.12802275960170695</v>
      </c>
      <c r="I17" s="3">
        <f t="shared" si="7"/>
        <v>0.87197724039829305</v>
      </c>
      <c r="J17" s="5">
        <f t="shared" si="14"/>
        <v>72226.799419369345</v>
      </c>
      <c r="K17" s="5">
        <f t="shared" si="8"/>
        <v>9246.6741788666295</v>
      </c>
      <c r="L17" s="5">
        <f t="shared" si="9"/>
        <v>338017.3116496802</v>
      </c>
      <c r="M17" s="5">
        <f t="shared" si="0"/>
        <v>1464560.8601984929</v>
      </c>
      <c r="N17" s="33">
        <f t="shared" si="10"/>
        <v>20.277249884697728</v>
      </c>
      <c r="O17" s="4"/>
      <c r="Q17" s="27" t="s">
        <v>60</v>
      </c>
      <c r="R17" s="29">
        <f t="shared" si="1"/>
        <v>72226.799419369345</v>
      </c>
      <c r="S17" s="29">
        <f t="shared" si="2"/>
        <v>338017.3116496802</v>
      </c>
      <c r="T17" s="35">
        <f t="shared" si="3"/>
        <v>20.277249884697728</v>
      </c>
      <c r="U17" s="42">
        <v>0.85631920960893304</v>
      </c>
      <c r="V17" s="43">
        <f t="shared" si="15"/>
        <v>0.14368079039106696</v>
      </c>
      <c r="W17" s="29">
        <f t="shared" si="11"/>
        <v>289450.71714599052</v>
      </c>
      <c r="X17" s="29">
        <f t="shared" si="4"/>
        <v>1106532.4206529062</v>
      </c>
      <c r="Y17" s="35">
        <f t="shared" si="12"/>
        <v>15.320247187308746</v>
      </c>
      <c r="Z17" s="36">
        <f t="shared" si="13"/>
        <v>4.9570026973889814</v>
      </c>
    </row>
    <row r="18" spans="1:26" s="2" customFormat="1" x14ac:dyDescent="0.25">
      <c r="A18" s="2">
        <v>15</v>
      </c>
      <c r="B18" s="1" t="s">
        <v>61</v>
      </c>
      <c r="C18" s="1">
        <v>5</v>
      </c>
      <c r="D18">
        <v>498</v>
      </c>
      <c r="E18" s="51">
        <v>8</v>
      </c>
      <c r="F18" s="3">
        <f t="shared" si="5"/>
        <v>1.6064257028112448E-2</v>
      </c>
      <c r="G18" s="2">
        <v>0.5</v>
      </c>
      <c r="H18" s="3">
        <f t="shared" si="6"/>
        <v>7.7220077220077218E-2</v>
      </c>
      <c r="I18" s="3">
        <f t="shared" si="7"/>
        <v>0.92277992277992282</v>
      </c>
      <c r="J18" s="5">
        <f t="shared" si="14"/>
        <v>62980.125240502719</v>
      </c>
      <c r="K18" s="5">
        <f t="shared" si="8"/>
        <v>4863.3301344017545</v>
      </c>
      <c r="L18" s="5">
        <f t="shared" si="9"/>
        <v>302742.30086650921</v>
      </c>
      <c r="M18" s="5">
        <f t="shared" si="0"/>
        <v>1126543.5485488127</v>
      </c>
      <c r="N18" s="33">
        <f t="shared" si="10"/>
        <v>17.887286572500003</v>
      </c>
      <c r="O18" s="4"/>
      <c r="Q18" s="27" t="s">
        <v>62</v>
      </c>
      <c r="R18" s="29">
        <f t="shared" si="1"/>
        <v>62980.125240502719</v>
      </c>
      <c r="S18" s="29">
        <f t="shared" si="2"/>
        <v>302742.30086650921</v>
      </c>
      <c r="T18" s="35">
        <f t="shared" si="3"/>
        <v>17.887286572500003</v>
      </c>
      <c r="U18" s="42">
        <v>0.77613843304153718</v>
      </c>
      <c r="V18" s="43">
        <f t="shared" si="15"/>
        <v>0.22386156695846282</v>
      </c>
      <c r="W18" s="29">
        <f t="shared" si="11"/>
        <v>234969.93500992205</v>
      </c>
      <c r="X18" s="29">
        <f t="shared" si="4"/>
        <v>817081.70350691571</v>
      </c>
      <c r="Y18" s="35">
        <f t="shared" si="12"/>
        <v>12.973643675472527</v>
      </c>
      <c r="Z18" s="36">
        <f t="shared" si="13"/>
        <v>4.9136428970274757</v>
      </c>
    </row>
    <row r="19" spans="1:26" s="2" customFormat="1" x14ac:dyDescent="0.25">
      <c r="A19" s="2">
        <v>16</v>
      </c>
      <c r="B19" s="1" t="s">
        <v>63</v>
      </c>
      <c r="C19" s="1">
        <v>5</v>
      </c>
      <c r="D19">
        <v>339</v>
      </c>
      <c r="E19" s="51">
        <v>9</v>
      </c>
      <c r="F19" s="3">
        <f t="shared" si="5"/>
        <v>2.6548672566371681E-2</v>
      </c>
      <c r="G19" s="2">
        <v>0.5</v>
      </c>
      <c r="H19" s="3">
        <f t="shared" si="6"/>
        <v>0.12448132780082986</v>
      </c>
      <c r="I19" s="3">
        <f t="shared" si="7"/>
        <v>0.87551867219917012</v>
      </c>
      <c r="J19" s="5">
        <f t="shared" si="14"/>
        <v>58116.795106100966</v>
      </c>
      <c r="K19" s="5">
        <f t="shared" si="8"/>
        <v>7234.4558223362192</v>
      </c>
      <c r="L19" s="5">
        <f t="shared" si="9"/>
        <v>272497.83597466431</v>
      </c>
      <c r="M19" s="5">
        <f t="shared" si="0"/>
        <v>823801.24768230354</v>
      </c>
      <c r="N19" s="33">
        <f t="shared" si="10"/>
        <v>14.174925616223851</v>
      </c>
      <c r="O19" s="4"/>
      <c r="Q19" s="27" t="s">
        <v>64</v>
      </c>
      <c r="R19" s="29">
        <f t="shared" si="1"/>
        <v>58116.795106100966</v>
      </c>
      <c r="S19" s="29">
        <f t="shared" si="2"/>
        <v>272497.83597466431</v>
      </c>
      <c r="T19" s="35">
        <f t="shared" si="3"/>
        <v>14.174925616223851</v>
      </c>
      <c r="U19" s="42">
        <v>0.73716277889453141</v>
      </c>
      <c r="V19" s="43">
        <f t="shared" si="15"/>
        <v>0.26283722110546859</v>
      </c>
      <c r="W19" s="29">
        <f t="shared" si="11"/>
        <v>200875.26200982975</v>
      </c>
      <c r="X19" s="29">
        <f t="shared" si="4"/>
        <v>582111.7684969937</v>
      </c>
      <c r="Y19" s="35">
        <f t="shared" si="12"/>
        <v>10.016240011760129</v>
      </c>
      <c r="Z19" s="36">
        <f t="shared" si="13"/>
        <v>4.1586856044637219</v>
      </c>
    </row>
    <row r="20" spans="1:26" s="2" customFormat="1" x14ac:dyDescent="0.25">
      <c r="A20" s="2">
        <v>17</v>
      </c>
      <c r="B20" s="1" t="s">
        <v>65</v>
      </c>
      <c r="C20" s="1">
        <v>5</v>
      </c>
      <c r="D20">
        <v>199</v>
      </c>
      <c r="E20" s="51">
        <v>9</v>
      </c>
      <c r="F20" s="3">
        <f t="shared" si="5"/>
        <v>4.5226130653266333E-2</v>
      </c>
      <c r="G20" s="2">
        <v>0.5</v>
      </c>
      <c r="H20" s="3">
        <f t="shared" si="6"/>
        <v>0.20316027088036118</v>
      </c>
      <c r="I20" s="3">
        <f t="shared" si="7"/>
        <v>0.79683972911963885</v>
      </c>
      <c r="J20" s="5">
        <f t="shared" si="14"/>
        <v>50882.339283764748</v>
      </c>
      <c r="K20" s="5">
        <f t="shared" si="8"/>
        <v>10337.269831916088</v>
      </c>
      <c r="L20" s="5">
        <f t="shared" si="9"/>
        <v>228568.52183903352</v>
      </c>
      <c r="M20" s="5">
        <f t="shared" si="0"/>
        <v>551303.41170763923</v>
      </c>
      <c r="N20" s="33">
        <f t="shared" si="10"/>
        <v>10.834867646966577</v>
      </c>
      <c r="O20" s="4"/>
      <c r="Q20" s="27" t="s">
        <v>66</v>
      </c>
      <c r="R20" s="29">
        <f t="shared" si="1"/>
        <v>50882.339283764748</v>
      </c>
      <c r="S20" s="29">
        <f t="shared" si="2"/>
        <v>228568.52183903352</v>
      </c>
      <c r="T20" s="35">
        <f t="shared" si="3"/>
        <v>10.834867646966577</v>
      </c>
      <c r="U20" s="42">
        <v>0.7271372759570951</v>
      </c>
      <c r="V20" s="43">
        <f t="shared" si="15"/>
        <v>0.2728627240429049</v>
      </c>
      <c r="W20" s="29">
        <f t="shared" si="11"/>
        <v>166200.69233957463</v>
      </c>
      <c r="X20" s="29">
        <f t="shared" si="4"/>
        <v>381236.50648716401</v>
      </c>
      <c r="Y20" s="35">
        <f t="shared" si="12"/>
        <v>7.4925113871249787</v>
      </c>
      <c r="Z20" s="36">
        <f t="shared" si="13"/>
        <v>3.3423562598415986</v>
      </c>
    </row>
    <row r="21" spans="1:26" s="2" customFormat="1" x14ac:dyDescent="0.25">
      <c r="A21" s="2">
        <v>18</v>
      </c>
      <c r="B21" s="1" t="s">
        <v>67</v>
      </c>
      <c r="C21" s="1">
        <v>5</v>
      </c>
      <c r="D21">
        <v>97</v>
      </c>
      <c r="E21" s="51">
        <v>7</v>
      </c>
      <c r="F21" s="3">
        <f t="shared" si="5"/>
        <v>7.2164948453608241E-2</v>
      </c>
      <c r="G21" s="2">
        <v>0.5</v>
      </c>
      <c r="H21" s="3">
        <f t="shared" si="6"/>
        <v>0.30567685589519644</v>
      </c>
      <c r="I21" s="3">
        <f t="shared" si="7"/>
        <v>0.69432314410480356</v>
      </c>
      <c r="J21" s="5">
        <f t="shared" si="14"/>
        <v>40545.069451848663</v>
      </c>
      <c r="K21" s="5">
        <f t="shared" si="8"/>
        <v>12393.689352093475</v>
      </c>
      <c r="L21" s="5">
        <f t="shared" si="9"/>
        <v>171741.12387900962</v>
      </c>
      <c r="M21" s="5">
        <f>L21+M22</f>
        <v>322734.88986860565</v>
      </c>
      <c r="N21" s="33">
        <f t="shared" si="10"/>
        <v>7.959904724096865</v>
      </c>
      <c r="O21" s="4"/>
      <c r="Q21" s="27" t="s">
        <v>68</v>
      </c>
      <c r="R21" s="29">
        <f t="shared" si="1"/>
        <v>40545.069451848663</v>
      </c>
      <c r="S21" s="29">
        <f t="shared" si="2"/>
        <v>171741.12387900962</v>
      </c>
      <c r="T21" s="35">
        <f t="shared" si="3"/>
        <v>7.959904724096865</v>
      </c>
      <c r="U21" s="42">
        <v>0.68635947845240242</v>
      </c>
      <c r="V21" s="43">
        <f t="shared" si="15"/>
        <v>0.31364052154759758</v>
      </c>
      <c r="W21" s="29">
        <f t="shared" si="11"/>
        <v>117876.14821442647</v>
      </c>
      <c r="X21" s="29">
        <f>X22+W21</f>
        <v>215035.81414758938</v>
      </c>
      <c r="Y21" s="35">
        <f t="shared" si="12"/>
        <v>5.3036242644242098</v>
      </c>
      <c r="Z21" s="36">
        <f t="shared" si="13"/>
        <v>2.6562804596726552</v>
      </c>
    </row>
    <row r="22" spans="1:26" s="2" customFormat="1" x14ac:dyDescent="0.25">
      <c r="A22" s="12">
        <v>19</v>
      </c>
      <c r="B22" s="13" t="s">
        <v>69</v>
      </c>
      <c r="C22" s="12"/>
      <c r="D22">
        <v>59</v>
      </c>
      <c r="E22" s="51">
        <v>11</v>
      </c>
      <c r="F22" s="17">
        <f t="shared" si="5"/>
        <v>0.1864406779661017</v>
      </c>
      <c r="G22" s="12"/>
      <c r="H22" s="17">
        <v>1</v>
      </c>
      <c r="I22" s="17">
        <f t="shared" si="7"/>
        <v>0</v>
      </c>
      <c r="J22" s="21">
        <f t="shared" si="14"/>
        <v>28151.380099755188</v>
      </c>
      <c r="K22" s="21">
        <f t="shared" si="8"/>
        <v>28151.380099755188</v>
      </c>
      <c r="L22" s="21">
        <f>K22/F22</f>
        <v>150993.765989596</v>
      </c>
      <c r="M22" s="21">
        <f>L22</f>
        <v>150993.765989596</v>
      </c>
      <c r="N22" s="34">
        <f t="shared" si="10"/>
        <v>5.3636363636363633</v>
      </c>
      <c r="O22" s="4"/>
      <c r="Q22" s="30" t="s">
        <v>69</v>
      </c>
      <c r="R22" s="31">
        <f t="shared" si="1"/>
        <v>28151.380099755188</v>
      </c>
      <c r="S22" s="31">
        <f t="shared" si="2"/>
        <v>150993.765989596</v>
      </c>
      <c r="T22" s="38">
        <f t="shared" si="3"/>
        <v>5.3636363636363633</v>
      </c>
      <c r="U22" s="44">
        <v>0.64346806172022719</v>
      </c>
      <c r="V22" s="45">
        <f t="shared" si="15"/>
        <v>0.35653193827977281</v>
      </c>
      <c r="W22" s="31">
        <f t="shared" si="11"/>
        <v>97159.665933162891</v>
      </c>
      <c r="X22" s="31">
        <f>W22</f>
        <v>97159.665933162891</v>
      </c>
      <c r="Y22" s="38">
        <f t="shared" si="12"/>
        <v>3.4513286946812181</v>
      </c>
      <c r="Z22" s="37">
        <f t="shared" si="13"/>
        <v>1.9123076689551453</v>
      </c>
    </row>
    <row r="23" spans="1:26" s="2" customFormat="1" ht="13.2" x14ac:dyDescent="0.25">
      <c r="B23" s="2" t="s">
        <v>70</v>
      </c>
      <c r="D23" s="25">
        <f>SUM(D4:D22)</f>
        <v>12248</v>
      </c>
      <c r="E23" s="25">
        <f>SUM(E4:E22)</f>
        <v>125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x14ac:dyDescent="0.25">
      <c r="A29" s="2">
        <v>1</v>
      </c>
      <c r="B29" s="1">
        <v>0</v>
      </c>
      <c r="C29" s="1">
        <v>1</v>
      </c>
      <c r="D29">
        <v>75</v>
      </c>
      <c r="E29" s="51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7736237.1305593215</v>
      </c>
      <c r="N29" s="32">
        <f>M29/J29</f>
        <v>77.362371305593214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77.362371305593214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6862296.0593916085</v>
      </c>
      <c r="Y29" s="40">
        <f>X29/R29</f>
        <v>68.62296059391609</v>
      </c>
      <c r="Z29" s="36">
        <f>T29-Y29</f>
        <v>8.7394107116771238</v>
      </c>
    </row>
    <row r="30" spans="1:26" s="2" customFormat="1" x14ac:dyDescent="0.25">
      <c r="A30" s="2">
        <v>2</v>
      </c>
      <c r="B30" s="1" t="s">
        <v>35</v>
      </c>
      <c r="C30" s="1">
        <v>4</v>
      </c>
      <c r="D30">
        <v>407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7636237.1305593215</v>
      </c>
      <c r="N30" s="33">
        <f t="shared" ref="N30:N47" si="26">M30/J30</f>
        <v>76.362371305593214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76.362371305593214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6766431.3853886444</v>
      </c>
      <c r="Y30" s="35">
        <f t="shared" ref="Y30:Y47" si="28">X30/R30</f>
        <v>67.664313853886441</v>
      </c>
      <c r="Z30" s="36">
        <f t="shared" ref="Z30:Z47" si="29">T30-Y30</f>
        <v>8.6980574517067737</v>
      </c>
    </row>
    <row r="31" spans="1:26" s="2" customFormat="1" x14ac:dyDescent="0.25">
      <c r="A31" s="2">
        <v>3</v>
      </c>
      <c r="B31" s="1" t="s">
        <v>37</v>
      </c>
      <c r="C31" s="1">
        <v>5</v>
      </c>
      <c r="D31">
        <v>642</v>
      </c>
      <c r="E31" s="51">
        <v>2</v>
      </c>
      <c r="F31" s="3">
        <f t="shared" si="21"/>
        <v>3.1152647975077881E-3</v>
      </c>
      <c r="G31" s="2">
        <v>0.5</v>
      </c>
      <c r="H31" s="3">
        <f t="shared" si="22"/>
        <v>1.5455950540958269E-2</v>
      </c>
      <c r="I31" s="3">
        <f t="shared" si="23"/>
        <v>0.98454404945904173</v>
      </c>
      <c r="J31" s="5">
        <f t="shared" ref="J31:J47" si="30">I30*J30</f>
        <v>100000</v>
      </c>
      <c r="K31" s="5">
        <f t="shared" si="24"/>
        <v>1545.595054095827</v>
      </c>
      <c r="L31" s="5">
        <f t="shared" si="25"/>
        <v>496136.01236476039</v>
      </c>
      <c r="M31" s="5">
        <f t="shared" si="16"/>
        <v>7236237.1305593215</v>
      </c>
      <c r="N31" s="33">
        <f t="shared" si="26"/>
        <v>72.362371305593214</v>
      </c>
      <c r="O31" s="4"/>
      <c r="Q31" s="27" t="s">
        <v>38</v>
      </c>
      <c r="R31" s="29">
        <f t="shared" si="17"/>
        <v>100000</v>
      </c>
      <c r="S31" s="29">
        <f t="shared" si="18"/>
        <v>496136.01236476039</v>
      </c>
      <c r="T31" s="35">
        <f t="shared" si="19"/>
        <v>72.362371305593214</v>
      </c>
      <c r="U31" s="42">
        <v>0.95864674002964168</v>
      </c>
      <c r="V31" s="43">
        <f>1-U31</f>
        <v>4.1353259970358325E-2</v>
      </c>
      <c r="W31" s="29">
        <f t="shared" si="27"/>
        <v>475619.17086478352</v>
      </c>
      <c r="X31" s="29">
        <f t="shared" si="20"/>
        <v>6382972.6893767873</v>
      </c>
      <c r="Y31" s="35">
        <f t="shared" si="28"/>
        <v>63.829726893767869</v>
      </c>
      <c r="Z31" s="36">
        <f t="shared" si="29"/>
        <v>8.5326444118253448</v>
      </c>
    </row>
    <row r="32" spans="1:26" s="2" customFormat="1" x14ac:dyDescent="0.25">
      <c r="A32" s="2">
        <v>4</v>
      </c>
      <c r="B32" s="1" t="s">
        <v>39</v>
      </c>
      <c r="C32" s="1">
        <v>5</v>
      </c>
      <c r="D32">
        <v>714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98454.404945904171</v>
      </c>
      <c r="K32" s="5">
        <f t="shared" si="24"/>
        <v>0</v>
      </c>
      <c r="L32" s="5">
        <f t="shared" si="25"/>
        <v>492272.02472952084</v>
      </c>
      <c r="M32" s="5">
        <f t="shared" si="16"/>
        <v>6740101.1181945615</v>
      </c>
      <c r="N32" s="33">
        <f t="shared" si="26"/>
        <v>68.45911182844398</v>
      </c>
      <c r="O32" s="4"/>
      <c r="Q32" s="27" t="s">
        <v>40</v>
      </c>
      <c r="R32" s="29">
        <f t="shared" si="17"/>
        <v>98454.404945904171</v>
      </c>
      <c r="S32" s="29">
        <f t="shared" si="18"/>
        <v>492272.02472952084</v>
      </c>
      <c r="T32" s="35">
        <f t="shared" si="19"/>
        <v>68.45911182844398</v>
      </c>
      <c r="U32" s="42">
        <v>0.95864674002964168</v>
      </c>
      <c r="V32" s="43">
        <f>1-U32</f>
        <v>4.1353259970358325E-2</v>
      </c>
      <c r="W32" s="29">
        <f t="shared" si="27"/>
        <v>471914.97171474632</v>
      </c>
      <c r="X32" s="29">
        <f t="shared" si="20"/>
        <v>5907353.5185120041</v>
      </c>
      <c r="Y32" s="35">
        <f t="shared" si="28"/>
        <v>60.000906224132919</v>
      </c>
      <c r="Z32" s="36">
        <f t="shared" si="29"/>
        <v>8.4582056043110612</v>
      </c>
    </row>
    <row r="33" spans="1:26" s="2" customFormat="1" x14ac:dyDescent="0.25">
      <c r="A33" s="2">
        <v>5</v>
      </c>
      <c r="B33" s="1" t="s">
        <v>41</v>
      </c>
      <c r="C33" s="1">
        <v>5</v>
      </c>
      <c r="D33">
        <v>793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98454.404945904171</v>
      </c>
      <c r="K33" s="5">
        <f t="shared" si="24"/>
        <v>0</v>
      </c>
      <c r="L33" s="5">
        <f t="shared" si="25"/>
        <v>492272.02472952084</v>
      </c>
      <c r="M33" s="5">
        <f t="shared" si="16"/>
        <v>6247829.0934650404</v>
      </c>
      <c r="N33" s="33">
        <f t="shared" si="26"/>
        <v>63.459111828443973</v>
      </c>
      <c r="O33" s="4"/>
      <c r="Q33" s="27" t="s">
        <v>42</v>
      </c>
      <c r="R33" s="29">
        <f t="shared" si="17"/>
        <v>98454.404945904171</v>
      </c>
      <c r="S33" s="29">
        <f t="shared" si="18"/>
        <v>492272.02472952084</v>
      </c>
      <c r="T33" s="35">
        <f t="shared" si="19"/>
        <v>63.459111828443973</v>
      </c>
      <c r="U33" s="42">
        <v>0.95864674002964168</v>
      </c>
      <c r="V33" s="43">
        <f>1-U33</f>
        <v>4.1353259970358325E-2</v>
      </c>
      <c r="W33" s="29">
        <f t="shared" si="27"/>
        <v>471914.97171474632</v>
      </c>
      <c r="X33" s="29">
        <f t="shared" si="20"/>
        <v>5435438.5467972578</v>
      </c>
      <c r="Y33" s="35">
        <f t="shared" si="28"/>
        <v>55.207672523984705</v>
      </c>
      <c r="Z33" s="36">
        <f t="shared" si="29"/>
        <v>8.251439304459268</v>
      </c>
    </row>
    <row r="34" spans="1:26" s="2" customFormat="1" x14ac:dyDescent="0.25">
      <c r="A34" s="2">
        <v>6</v>
      </c>
      <c r="B34" s="1" t="s">
        <v>43</v>
      </c>
      <c r="C34" s="1">
        <v>5</v>
      </c>
      <c r="D34">
        <v>865</v>
      </c>
      <c r="E34" s="51">
        <v>2</v>
      </c>
      <c r="F34" s="3">
        <f t="shared" si="21"/>
        <v>2.3121387283236996E-3</v>
      </c>
      <c r="G34" s="2">
        <v>0.5</v>
      </c>
      <c r="H34" s="3">
        <f t="shared" si="22"/>
        <v>1.1494252873563218E-2</v>
      </c>
      <c r="I34" s="3">
        <f t="shared" si="23"/>
        <v>0.9885057471264368</v>
      </c>
      <c r="J34" s="5">
        <f t="shared" si="30"/>
        <v>98454.404945904171</v>
      </c>
      <c r="K34" s="5">
        <f t="shared" si="24"/>
        <v>1131.6598269644157</v>
      </c>
      <c r="L34" s="5">
        <f t="shared" si="25"/>
        <v>489442.87516210979</v>
      </c>
      <c r="M34" s="5">
        <f t="shared" si="16"/>
        <v>5755557.0687355194</v>
      </c>
      <c r="N34" s="33">
        <f t="shared" si="26"/>
        <v>58.459111828443973</v>
      </c>
      <c r="O34" s="4"/>
      <c r="Q34" s="27" t="s">
        <v>44</v>
      </c>
      <c r="R34" s="29">
        <f t="shared" si="17"/>
        <v>98454.404945904171</v>
      </c>
      <c r="S34" s="29">
        <f t="shared" si="18"/>
        <v>489442.87516210979</v>
      </c>
      <c r="T34" s="35">
        <f t="shared" si="19"/>
        <v>58.459111828443973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474358.35208790412</v>
      </c>
      <c r="X34" s="29">
        <f t="shared" si="20"/>
        <v>4963523.5750825116</v>
      </c>
      <c r="Y34" s="35">
        <f t="shared" si="28"/>
        <v>50.414438823836498</v>
      </c>
      <c r="Z34" s="36">
        <f t="shared" si="29"/>
        <v>8.0446730046074748</v>
      </c>
    </row>
    <row r="35" spans="1:26" s="2" customFormat="1" x14ac:dyDescent="0.25">
      <c r="A35" s="2">
        <v>7</v>
      </c>
      <c r="B35" s="1" t="s">
        <v>45</v>
      </c>
      <c r="C35" s="1">
        <v>5</v>
      </c>
      <c r="D35">
        <v>931</v>
      </c>
      <c r="E35" s="51">
        <v>2</v>
      </c>
      <c r="F35" s="3">
        <f t="shared" si="21"/>
        <v>2.1482277121374865E-3</v>
      </c>
      <c r="G35" s="2">
        <v>0.5</v>
      </c>
      <c r="H35" s="3">
        <f t="shared" si="22"/>
        <v>1.0683760683760686E-2</v>
      </c>
      <c r="I35" s="3">
        <f t="shared" si="23"/>
        <v>0.98931623931623935</v>
      </c>
      <c r="J35" s="5">
        <f t="shared" si="30"/>
        <v>97322.745118939754</v>
      </c>
      <c r="K35" s="5">
        <f t="shared" si="24"/>
        <v>1039.7729179373907</v>
      </c>
      <c r="L35" s="5">
        <f t="shared" si="25"/>
        <v>484014.29329985532</v>
      </c>
      <c r="M35" s="5">
        <f t="shared" si="16"/>
        <v>5266114.1935734097</v>
      </c>
      <c r="N35" s="33">
        <f t="shared" si="26"/>
        <v>54.109799175286348</v>
      </c>
      <c r="O35" s="4"/>
      <c r="Q35" s="27" t="s">
        <v>46</v>
      </c>
      <c r="R35" s="29">
        <f t="shared" si="17"/>
        <v>97322.745118939754</v>
      </c>
      <c r="S35" s="29">
        <f t="shared" si="18"/>
        <v>484014.29329985532</v>
      </c>
      <c r="T35" s="35">
        <f t="shared" si="19"/>
        <v>54.109799175286348</v>
      </c>
      <c r="U35" s="42">
        <v>0.96192878092594225</v>
      </c>
      <c r="V35" s="43">
        <f t="shared" si="31"/>
        <v>3.8071219074057749E-2</v>
      </c>
      <c r="W35" s="29">
        <f t="shared" si="27"/>
        <v>465587.27910466125</v>
      </c>
      <c r="X35" s="29">
        <f t="shared" si="20"/>
        <v>4489165.2229946079</v>
      </c>
      <c r="Y35" s="35">
        <f t="shared" si="28"/>
        <v>46.126578298919988</v>
      </c>
      <c r="Z35" s="36">
        <f t="shared" si="29"/>
        <v>7.9832208763663601</v>
      </c>
    </row>
    <row r="36" spans="1:26" s="2" customFormat="1" x14ac:dyDescent="0.25">
      <c r="A36" s="2">
        <v>8</v>
      </c>
      <c r="B36" s="1" t="s">
        <v>47</v>
      </c>
      <c r="C36" s="1">
        <v>5</v>
      </c>
      <c r="D36">
        <v>898</v>
      </c>
      <c r="E36" s="51">
        <v>1</v>
      </c>
      <c r="F36" s="3">
        <f t="shared" si="21"/>
        <v>1.1135857461024498E-3</v>
      </c>
      <c r="G36" s="2">
        <v>0.5</v>
      </c>
      <c r="H36" s="3">
        <f t="shared" si="22"/>
        <v>5.5524708495280403E-3</v>
      </c>
      <c r="I36" s="3">
        <f t="shared" si="23"/>
        <v>0.99444752915047196</v>
      </c>
      <c r="J36" s="5">
        <f t="shared" si="30"/>
        <v>96282.972201002369</v>
      </c>
      <c r="K36" s="5">
        <f t="shared" si="24"/>
        <v>534.60839645198428</v>
      </c>
      <c r="L36" s="5">
        <f t="shared" si="25"/>
        <v>480078.34001388191</v>
      </c>
      <c r="M36" s="5">
        <f t="shared" si="16"/>
        <v>4782099.900273554</v>
      </c>
      <c r="N36" s="33">
        <f t="shared" si="26"/>
        <v>49.667140419079928</v>
      </c>
      <c r="O36" s="4"/>
      <c r="Q36" s="27" t="s">
        <v>48</v>
      </c>
      <c r="R36" s="29">
        <f t="shared" si="17"/>
        <v>96282.972201002369</v>
      </c>
      <c r="S36" s="29">
        <f t="shared" si="18"/>
        <v>480078.34001388191</v>
      </c>
      <c r="T36" s="35">
        <f t="shared" si="19"/>
        <v>49.667140419079928</v>
      </c>
      <c r="U36" s="42">
        <v>0.95558309086652893</v>
      </c>
      <c r="V36" s="43">
        <f t="shared" si="31"/>
        <v>4.4416909133471072E-2</v>
      </c>
      <c r="W36" s="29">
        <f t="shared" si="27"/>
        <v>458754.74400853767</v>
      </c>
      <c r="X36" s="29">
        <f t="shared" si="20"/>
        <v>4023577.9438899462</v>
      </c>
      <c r="Y36" s="35">
        <f t="shared" si="28"/>
        <v>41.789091590257932</v>
      </c>
      <c r="Z36" s="36">
        <f t="shared" si="29"/>
        <v>7.8780488288219956</v>
      </c>
    </row>
    <row r="37" spans="1:26" s="2" customFormat="1" x14ac:dyDescent="0.25">
      <c r="A37" s="2">
        <v>9</v>
      </c>
      <c r="B37" s="1" t="s">
        <v>49</v>
      </c>
      <c r="C37" s="1">
        <v>5</v>
      </c>
      <c r="D37">
        <v>838</v>
      </c>
      <c r="E37" s="51">
        <v>1</v>
      </c>
      <c r="F37" s="3">
        <f t="shared" si="21"/>
        <v>1.1933174224343676E-3</v>
      </c>
      <c r="G37" s="2">
        <v>0.5</v>
      </c>
      <c r="H37" s="3">
        <f t="shared" si="22"/>
        <v>5.9488399762046415E-3</v>
      </c>
      <c r="I37" s="3">
        <f t="shared" si="23"/>
        <v>0.99405116002379534</v>
      </c>
      <c r="J37" s="5">
        <f t="shared" si="30"/>
        <v>95748.36380455039</v>
      </c>
      <c r="K37" s="5">
        <f t="shared" si="24"/>
        <v>569.59169425669495</v>
      </c>
      <c r="L37" s="5">
        <f t="shared" si="25"/>
        <v>477317.83978711022</v>
      </c>
      <c r="M37" s="5">
        <f t="shared" si="16"/>
        <v>4302021.5602596719</v>
      </c>
      <c r="N37" s="33">
        <f t="shared" si="26"/>
        <v>44.930496870331069</v>
      </c>
      <c r="O37" s="4"/>
      <c r="Q37" s="27" t="s">
        <v>50</v>
      </c>
      <c r="R37" s="29">
        <f t="shared" si="17"/>
        <v>95748.36380455039</v>
      </c>
      <c r="S37" s="29">
        <f t="shared" si="18"/>
        <v>477317.83978711022</v>
      </c>
      <c r="T37" s="35">
        <f t="shared" si="19"/>
        <v>44.930496870331069</v>
      </c>
      <c r="U37" s="42">
        <v>0.95343645724036619</v>
      </c>
      <c r="V37" s="43">
        <f t="shared" si="31"/>
        <v>4.6563542759633814E-2</v>
      </c>
      <c r="W37" s="29">
        <f t="shared" si="27"/>
        <v>455092.23014424706</v>
      </c>
      <c r="X37" s="29">
        <f t="shared" si="20"/>
        <v>3564823.1998814084</v>
      </c>
      <c r="Y37" s="35">
        <f t="shared" si="28"/>
        <v>37.23116571640039</v>
      </c>
      <c r="Z37" s="36">
        <f t="shared" si="29"/>
        <v>7.6993311539306788</v>
      </c>
    </row>
    <row r="38" spans="1:26" s="2" customFormat="1" x14ac:dyDescent="0.25">
      <c r="A38" s="2">
        <v>10</v>
      </c>
      <c r="B38" s="1" t="s">
        <v>51</v>
      </c>
      <c r="C38" s="1">
        <v>5</v>
      </c>
      <c r="D38">
        <v>1007</v>
      </c>
      <c r="E38" s="51">
        <v>3</v>
      </c>
      <c r="F38" s="3">
        <f t="shared" si="21"/>
        <v>2.9791459781529296E-3</v>
      </c>
      <c r="G38" s="2">
        <v>0.5</v>
      </c>
      <c r="H38" s="3">
        <f t="shared" si="22"/>
        <v>1.4785608674223755E-2</v>
      </c>
      <c r="I38" s="3">
        <f t="shared" si="23"/>
        <v>0.98521439132577626</v>
      </c>
      <c r="J38" s="5">
        <f t="shared" si="30"/>
        <v>95178.772110293692</v>
      </c>
      <c r="K38" s="5">
        <f t="shared" si="24"/>
        <v>1407.2760785159244</v>
      </c>
      <c r="L38" s="5">
        <f t="shared" si="25"/>
        <v>472375.67035517865</v>
      </c>
      <c r="M38" s="5">
        <f t="shared" si="16"/>
        <v>3824703.7204725612</v>
      </c>
      <c r="N38" s="33">
        <f t="shared" si="26"/>
        <v>40.184419652319882</v>
      </c>
      <c r="O38" s="4"/>
      <c r="Q38" s="27" t="s">
        <v>52</v>
      </c>
      <c r="R38" s="29">
        <f t="shared" si="17"/>
        <v>95178.772110293692</v>
      </c>
      <c r="S38" s="29">
        <f t="shared" si="18"/>
        <v>472375.67035517865</v>
      </c>
      <c r="T38" s="35">
        <f t="shared" si="19"/>
        <v>40.184419652319882</v>
      </c>
      <c r="U38" s="42">
        <v>0.93748024841036759</v>
      </c>
      <c r="V38" s="43">
        <f t="shared" si="31"/>
        <v>6.2519751589632411E-2</v>
      </c>
      <c r="W38" s="29">
        <f t="shared" si="27"/>
        <v>442842.86078758677</v>
      </c>
      <c r="X38" s="29">
        <f t="shared" si="20"/>
        <v>3109730.9697371614</v>
      </c>
      <c r="Y38" s="35">
        <f t="shared" si="28"/>
        <v>32.672526665227281</v>
      </c>
      <c r="Z38" s="36">
        <f t="shared" si="29"/>
        <v>7.511892987092601</v>
      </c>
    </row>
    <row r="39" spans="1:26" s="2" customFormat="1" x14ac:dyDescent="0.25">
      <c r="A39" s="2">
        <v>11</v>
      </c>
      <c r="B39" s="1" t="s">
        <v>53</v>
      </c>
      <c r="C39" s="1">
        <v>5</v>
      </c>
      <c r="D39">
        <v>1162</v>
      </c>
      <c r="E39" s="51">
        <v>3</v>
      </c>
      <c r="F39" s="3">
        <f t="shared" si="21"/>
        <v>2.5817555938037868E-3</v>
      </c>
      <c r="G39" s="2">
        <v>0.5</v>
      </c>
      <c r="H39" s="3">
        <f t="shared" si="22"/>
        <v>1.2825994014536128E-2</v>
      </c>
      <c r="I39" s="3">
        <f t="shared" si="23"/>
        <v>0.9871740059854639</v>
      </c>
      <c r="J39" s="5">
        <f t="shared" si="30"/>
        <v>93771.496031777773</v>
      </c>
      <c r="K39" s="5">
        <f t="shared" si="24"/>
        <v>1202.71264683768</v>
      </c>
      <c r="L39" s="5">
        <f t="shared" si="25"/>
        <v>465850.69854179461</v>
      </c>
      <c r="M39" s="5">
        <f t="shared" si="16"/>
        <v>3352328.0501173828</v>
      </c>
      <c r="N39" s="33">
        <f t="shared" si="26"/>
        <v>35.749968721639341</v>
      </c>
      <c r="O39" s="4"/>
      <c r="Q39" s="27" t="s">
        <v>54</v>
      </c>
      <c r="R39" s="29">
        <f t="shared" si="17"/>
        <v>93771.496031777773</v>
      </c>
      <c r="S39" s="29">
        <f t="shared" si="18"/>
        <v>465850.69854179461</v>
      </c>
      <c r="T39" s="35">
        <f t="shared" si="19"/>
        <v>35.749968721639341</v>
      </c>
      <c r="U39" s="42">
        <v>0.91788799906018037</v>
      </c>
      <c r="V39" s="43">
        <f t="shared" si="31"/>
        <v>8.2112000939819629E-2</v>
      </c>
      <c r="W39" s="29">
        <f t="shared" si="27"/>
        <v>427598.76554531517</v>
      </c>
      <c r="X39" s="29">
        <f t="shared" si="20"/>
        <v>2666888.1089495746</v>
      </c>
      <c r="Y39" s="35">
        <f t="shared" si="28"/>
        <v>28.440285393823789</v>
      </c>
      <c r="Z39" s="36">
        <f t="shared" si="29"/>
        <v>7.3096833278155522</v>
      </c>
    </row>
    <row r="40" spans="1:26" s="2" customFormat="1" x14ac:dyDescent="0.25">
      <c r="A40" s="2">
        <v>12</v>
      </c>
      <c r="B40" s="1" t="s">
        <v>55</v>
      </c>
      <c r="C40" s="1">
        <v>5</v>
      </c>
      <c r="D40">
        <v>1088</v>
      </c>
      <c r="E40" s="51">
        <v>4</v>
      </c>
      <c r="F40" s="3">
        <f t="shared" si="21"/>
        <v>3.6764705882352941E-3</v>
      </c>
      <c r="G40" s="2">
        <v>0.5</v>
      </c>
      <c r="H40" s="3">
        <f t="shared" si="22"/>
        <v>1.8214936247723131E-2</v>
      </c>
      <c r="I40" s="3">
        <f t="shared" si="23"/>
        <v>0.98178506375227692</v>
      </c>
      <c r="J40" s="5">
        <f t="shared" si="30"/>
        <v>92568.783384940092</v>
      </c>
      <c r="K40" s="5">
        <f t="shared" si="24"/>
        <v>1686.1344878859761</v>
      </c>
      <c r="L40" s="5">
        <f t="shared" si="25"/>
        <v>458628.58070498559</v>
      </c>
      <c r="M40" s="5">
        <f t="shared" si="16"/>
        <v>2886477.3515755883</v>
      </c>
      <c r="N40" s="33">
        <f t="shared" si="26"/>
        <v>31.181973512305941</v>
      </c>
      <c r="O40" s="4"/>
      <c r="Q40" s="27" t="s">
        <v>56</v>
      </c>
      <c r="R40" s="29">
        <f t="shared" si="17"/>
        <v>92568.783384940092</v>
      </c>
      <c r="S40" s="29">
        <f t="shared" si="18"/>
        <v>458628.58070498559</v>
      </c>
      <c r="T40" s="35">
        <f t="shared" si="19"/>
        <v>31.181973512305941</v>
      </c>
      <c r="U40" s="42">
        <v>0.89571782863194893</v>
      </c>
      <c r="V40" s="43">
        <f t="shared" si="31"/>
        <v>0.10428217136805107</v>
      </c>
      <c r="W40" s="29">
        <f t="shared" si="27"/>
        <v>410801.79645762226</v>
      </c>
      <c r="X40" s="29">
        <f t="shared" si="20"/>
        <v>2239289.3434042595</v>
      </c>
      <c r="Y40" s="35">
        <f t="shared" si="28"/>
        <v>24.190545252089453</v>
      </c>
      <c r="Z40" s="36">
        <f t="shared" si="29"/>
        <v>6.9914282602164874</v>
      </c>
    </row>
    <row r="41" spans="1:26" s="2" customFormat="1" x14ac:dyDescent="0.25">
      <c r="A41" s="2">
        <v>13</v>
      </c>
      <c r="B41" s="1" t="s">
        <v>57</v>
      </c>
      <c r="C41" s="1">
        <v>5</v>
      </c>
      <c r="D41">
        <v>915</v>
      </c>
      <c r="E41" s="51">
        <v>3</v>
      </c>
      <c r="F41" s="3">
        <f t="shared" si="21"/>
        <v>3.2786885245901639E-3</v>
      </c>
      <c r="G41" s="2">
        <v>0.5</v>
      </c>
      <c r="H41" s="3">
        <f t="shared" si="22"/>
        <v>1.6260162601626018E-2</v>
      </c>
      <c r="I41" s="3">
        <f t="shared" si="23"/>
        <v>0.98373983739837401</v>
      </c>
      <c r="J41" s="5">
        <f t="shared" si="30"/>
        <v>90882.648897054125</v>
      </c>
      <c r="K41" s="5">
        <f t="shared" si="24"/>
        <v>1477.7666487325876</v>
      </c>
      <c r="L41" s="5">
        <f t="shared" si="25"/>
        <v>450718.82786343916</v>
      </c>
      <c r="M41" s="5">
        <f t="shared" si="16"/>
        <v>2427848.7708706027</v>
      </c>
      <c r="N41" s="33">
        <f t="shared" si="26"/>
        <v>26.714106601588053</v>
      </c>
      <c r="O41" s="4"/>
      <c r="Q41" s="27" t="s">
        <v>58</v>
      </c>
      <c r="R41" s="29">
        <f t="shared" si="17"/>
        <v>90882.648897054125</v>
      </c>
      <c r="S41" s="29">
        <f t="shared" si="18"/>
        <v>450718.82786343916</v>
      </c>
      <c r="T41" s="35">
        <f t="shared" si="19"/>
        <v>26.714106601588053</v>
      </c>
      <c r="U41" s="42">
        <v>0.86473435856680392</v>
      </c>
      <c r="V41" s="43">
        <f t="shared" si="31"/>
        <v>0.13526564143319608</v>
      </c>
      <c r="W41" s="29">
        <f t="shared" si="27"/>
        <v>389752.05650647276</v>
      </c>
      <c r="X41" s="29">
        <f t="shared" si="20"/>
        <v>1828487.5469466373</v>
      </c>
      <c r="Y41" s="35">
        <f t="shared" si="28"/>
        <v>20.119214934171069</v>
      </c>
      <c r="Z41" s="36">
        <f t="shared" si="29"/>
        <v>6.5948916674169844</v>
      </c>
    </row>
    <row r="42" spans="1:26" s="2" customFormat="1" x14ac:dyDescent="0.25">
      <c r="A42" s="2">
        <v>14</v>
      </c>
      <c r="B42" s="1" t="s">
        <v>59</v>
      </c>
      <c r="C42" s="1">
        <v>5</v>
      </c>
      <c r="D42">
        <v>720</v>
      </c>
      <c r="E42" s="51">
        <v>5</v>
      </c>
      <c r="F42" s="3">
        <f t="shared" si="21"/>
        <v>6.9444444444444441E-3</v>
      </c>
      <c r="G42" s="2">
        <v>0.5</v>
      </c>
      <c r="H42" s="3">
        <f t="shared" si="22"/>
        <v>3.4129692832764506E-2</v>
      </c>
      <c r="I42" s="3">
        <f t="shared" si="23"/>
        <v>0.96587030716723554</v>
      </c>
      <c r="J42" s="5">
        <f t="shared" si="30"/>
        <v>89404.882248321534</v>
      </c>
      <c r="K42" s="5">
        <f t="shared" si="24"/>
        <v>3051.3611688846941</v>
      </c>
      <c r="L42" s="5">
        <f t="shared" si="25"/>
        <v>439396.008319396</v>
      </c>
      <c r="M42" s="5">
        <f t="shared" si="16"/>
        <v>1977129.9430071637</v>
      </c>
      <c r="N42" s="33">
        <f t="shared" si="26"/>
        <v>22.114339768556452</v>
      </c>
      <c r="O42" s="4"/>
      <c r="Q42" s="27" t="s">
        <v>60</v>
      </c>
      <c r="R42" s="29">
        <f t="shared" si="17"/>
        <v>89404.882248321534</v>
      </c>
      <c r="S42" s="29">
        <f t="shared" si="18"/>
        <v>439396.008319396</v>
      </c>
      <c r="T42" s="35">
        <f t="shared" si="19"/>
        <v>22.114339768556452</v>
      </c>
      <c r="U42" s="42">
        <v>0.81758889711164551</v>
      </c>
      <c r="V42" s="43">
        <f t="shared" si="31"/>
        <v>0.18241110288835449</v>
      </c>
      <c r="W42" s="29">
        <f t="shared" si="27"/>
        <v>359245.29783711437</v>
      </c>
      <c r="X42" s="29">
        <f t="shared" si="20"/>
        <v>1438735.4904401645</v>
      </c>
      <c r="Y42" s="35">
        <f t="shared" si="28"/>
        <v>16.092359323779267</v>
      </c>
      <c r="Z42" s="36">
        <f t="shared" si="29"/>
        <v>6.021980444777185</v>
      </c>
    </row>
    <row r="43" spans="1:26" s="2" customFormat="1" x14ac:dyDescent="0.25">
      <c r="A43" s="2">
        <v>15</v>
      </c>
      <c r="B43" s="1" t="s">
        <v>61</v>
      </c>
      <c r="C43" s="1">
        <v>5</v>
      </c>
      <c r="D43">
        <v>507</v>
      </c>
      <c r="E43" s="51">
        <v>13</v>
      </c>
      <c r="F43" s="3">
        <f t="shared" si="21"/>
        <v>2.564102564102564E-2</v>
      </c>
      <c r="G43" s="2">
        <v>0.5</v>
      </c>
      <c r="H43" s="3">
        <f t="shared" si="22"/>
        <v>0.12048192771084336</v>
      </c>
      <c r="I43" s="3">
        <f t="shared" si="23"/>
        <v>0.87951807228915668</v>
      </c>
      <c r="J43" s="5">
        <f t="shared" si="30"/>
        <v>86353.521079436847</v>
      </c>
      <c r="K43" s="5">
        <f t="shared" si="24"/>
        <v>10404.038684269499</v>
      </c>
      <c r="L43" s="5">
        <f t="shared" si="25"/>
        <v>405757.5086865105</v>
      </c>
      <c r="M43" s="5">
        <f t="shared" si="16"/>
        <v>1537733.9346877676</v>
      </c>
      <c r="N43" s="33">
        <f t="shared" si="26"/>
        <v>17.807425979459506</v>
      </c>
      <c r="O43" s="4"/>
      <c r="Q43" s="27" t="s">
        <v>62</v>
      </c>
      <c r="R43" s="29">
        <f t="shared" si="17"/>
        <v>86353.521079436847</v>
      </c>
      <c r="S43" s="29">
        <f t="shared" si="18"/>
        <v>405757.5086865105</v>
      </c>
      <c r="T43" s="35">
        <f t="shared" si="19"/>
        <v>17.807425979459506</v>
      </c>
      <c r="U43" s="42">
        <v>0.77888026534586052</v>
      </c>
      <c r="V43" s="43">
        <f t="shared" si="31"/>
        <v>0.22111973465413948</v>
      </c>
      <c r="W43" s="29">
        <f t="shared" si="27"/>
        <v>316036.51603182458</v>
      </c>
      <c r="X43" s="29">
        <f t="shared" si="20"/>
        <v>1079490.19260305</v>
      </c>
      <c r="Y43" s="35">
        <f t="shared" si="28"/>
        <v>12.500824275712208</v>
      </c>
      <c r="Z43" s="36">
        <f t="shared" si="29"/>
        <v>5.3066017037472974</v>
      </c>
    </row>
    <row r="44" spans="1:26" s="2" customFormat="1" x14ac:dyDescent="0.25">
      <c r="A44" s="2">
        <v>16</v>
      </c>
      <c r="B44" s="1" t="s">
        <v>63</v>
      </c>
      <c r="C44" s="1">
        <v>5</v>
      </c>
      <c r="D44">
        <v>395</v>
      </c>
      <c r="E44" s="51">
        <v>5</v>
      </c>
      <c r="F44" s="3">
        <f t="shared" si="21"/>
        <v>1.2658227848101266E-2</v>
      </c>
      <c r="G44" s="2">
        <v>0.5</v>
      </c>
      <c r="H44" s="3">
        <f t="shared" si="22"/>
        <v>6.1349693251533749E-2</v>
      </c>
      <c r="I44" s="3">
        <f t="shared" si="23"/>
        <v>0.93865030674846628</v>
      </c>
      <c r="J44" s="5">
        <f t="shared" si="30"/>
        <v>75949.482395167346</v>
      </c>
      <c r="K44" s="5">
        <f t="shared" si="24"/>
        <v>4659.477447556279</v>
      </c>
      <c r="L44" s="5">
        <f t="shared" si="25"/>
        <v>368098.71835694602</v>
      </c>
      <c r="M44" s="5">
        <f t="shared" si="16"/>
        <v>1131976.4260012573</v>
      </c>
      <c r="N44" s="33">
        <f t="shared" si="26"/>
        <v>14.904333647878616</v>
      </c>
      <c r="O44" s="4"/>
      <c r="Q44" s="27" t="s">
        <v>64</v>
      </c>
      <c r="R44" s="29">
        <f t="shared" si="17"/>
        <v>75949.482395167346</v>
      </c>
      <c r="S44" s="29">
        <f t="shared" si="18"/>
        <v>368098.71835694602</v>
      </c>
      <c r="T44" s="35">
        <f t="shared" si="19"/>
        <v>14.904333647878616</v>
      </c>
      <c r="U44" s="42">
        <v>0.71980976748499381</v>
      </c>
      <c r="V44" s="43">
        <f t="shared" si="31"/>
        <v>0.28019023251500619</v>
      </c>
      <c r="W44" s="29">
        <f t="shared" si="27"/>
        <v>264961.05287203752</v>
      </c>
      <c r="X44" s="29">
        <f t="shared" si="20"/>
        <v>763453.67657122551</v>
      </c>
      <c r="Y44" s="35">
        <f t="shared" si="28"/>
        <v>10.052124813688051</v>
      </c>
      <c r="Z44" s="36">
        <f t="shared" si="29"/>
        <v>4.8522088341905647</v>
      </c>
    </row>
    <row r="45" spans="1:26" s="2" customFormat="1" x14ac:dyDescent="0.25">
      <c r="A45" s="2">
        <v>17</v>
      </c>
      <c r="B45" s="1" t="s">
        <v>65</v>
      </c>
      <c r="C45" s="1">
        <v>5</v>
      </c>
      <c r="D45">
        <v>268</v>
      </c>
      <c r="E45" s="51">
        <v>19</v>
      </c>
      <c r="F45" s="3">
        <f t="shared" si="21"/>
        <v>7.0895522388059698E-2</v>
      </c>
      <c r="G45" s="2">
        <v>0.5</v>
      </c>
      <c r="H45" s="3">
        <f t="shared" si="22"/>
        <v>0.3011093502377179</v>
      </c>
      <c r="I45" s="3">
        <f t="shared" si="23"/>
        <v>0.6988906497622821</v>
      </c>
      <c r="J45" s="5">
        <f t="shared" si="30"/>
        <v>71290.004947611073</v>
      </c>
      <c r="K45" s="5">
        <f t="shared" si="24"/>
        <v>21466.087068218865</v>
      </c>
      <c r="L45" s="5">
        <f t="shared" si="25"/>
        <v>302784.80706750823</v>
      </c>
      <c r="M45" s="5">
        <f t="shared" si="16"/>
        <v>763877.70764431113</v>
      </c>
      <c r="N45" s="33">
        <f t="shared" si="26"/>
        <v>10.71507440917787</v>
      </c>
      <c r="O45" s="4"/>
      <c r="Q45" s="27" t="s">
        <v>66</v>
      </c>
      <c r="R45" s="29">
        <f t="shared" si="17"/>
        <v>71290.004947611073</v>
      </c>
      <c r="S45" s="29">
        <f t="shared" si="18"/>
        <v>302784.80706750823</v>
      </c>
      <c r="T45" s="35">
        <f t="shared" si="19"/>
        <v>10.71507440917787</v>
      </c>
      <c r="U45" s="42">
        <v>0.68480776711742686</v>
      </c>
      <c r="V45" s="43">
        <f t="shared" si="31"/>
        <v>0.31519223288257314</v>
      </c>
      <c r="W45" s="29">
        <f t="shared" si="27"/>
        <v>207349.38764498121</v>
      </c>
      <c r="X45" s="29">
        <f t="shared" si="20"/>
        <v>498492.62369918794</v>
      </c>
      <c r="Y45" s="35">
        <f t="shared" si="28"/>
        <v>6.9924616229935106</v>
      </c>
      <c r="Z45" s="36">
        <f t="shared" si="29"/>
        <v>3.7226127861843592</v>
      </c>
    </row>
    <row r="46" spans="1:26" s="2" customFormat="1" x14ac:dyDescent="0.25">
      <c r="A46" s="2">
        <v>18</v>
      </c>
      <c r="B46" s="1" t="s">
        <v>67</v>
      </c>
      <c r="C46" s="1">
        <v>5</v>
      </c>
      <c r="D46">
        <v>108</v>
      </c>
      <c r="E46" s="51">
        <v>7</v>
      </c>
      <c r="F46" s="3">
        <f t="shared" si="21"/>
        <v>6.4814814814814811E-2</v>
      </c>
      <c r="G46" s="2">
        <v>0.5</v>
      </c>
      <c r="H46" s="3">
        <f t="shared" si="22"/>
        <v>0.27888446215139445</v>
      </c>
      <c r="I46" s="3">
        <f t="shared" si="23"/>
        <v>0.7211155378486056</v>
      </c>
      <c r="J46" s="5">
        <f t="shared" si="30"/>
        <v>49823.917879392211</v>
      </c>
      <c r="K46" s="5">
        <f t="shared" si="24"/>
        <v>13895.116540069543</v>
      </c>
      <c r="L46" s="5">
        <f t="shared" si="25"/>
        <v>214381.79804678721</v>
      </c>
      <c r="M46" s="5">
        <f>L46+M47</f>
        <v>461092.9005768029</v>
      </c>
      <c r="N46" s="33">
        <f t="shared" si="26"/>
        <v>9.254448871181939</v>
      </c>
      <c r="O46" s="4"/>
      <c r="Q46" s="27" t="s">
        <v>68</v>
      </c>
      <c r="R46" s="29">
        <f t="shared" si="17"/>
        <v>49823.917879392211</v>
      </c>
      <c r="S46" s="29">
        <f t="shared" si="18"/>
        <v>214381.79804678721</v>
      </c>
      <c r="T46" s="35">
        <f t="shared" si="19"/>
        <v>9.254448871181939</v>
      </c>
      <c r="U46" s="42">
        <v>0.65629805890441617</v>
      </c>
      <c r="V46" s="43">
        <f t="shared" si="31"/>
        <v>0.34370194109558383</v>
      </c>
      <c r="W46" s="29">
        <f t="shared" si="27"/>
        <v>140698.35792254499</v>
      </c>
      <c r="X46" s="29">
        <f>X47+W46</f>
        <v>291143.23605420673</v>
      </c>
      <c r="Y46" s="35">
        <f t="shared" si="28"/>
        <v>5.843443238626306</v>
      </c>
      <c r="Z46" s="36">
        <f t="shared" si="29"/>
        <v>3.411005632555633</v>
      </c>
    </row>
    <row r="47" spans="1:26" s="2" customFormat="1" x14ac:dyDescent="0.25">
      <c r="A47" s="12">
        <v>19</v>
      </c>
      <c r="B47" s="13" t="s">
        <v>69</v>
      </c>
      <c r="C47" s="12"/>
      <c r="D47">
        <v>103</v>
      </c>
      <c r="E47" s="51">
        <v>15</v>
      </c>
      <c r="F47" s="17">
        <f t="shared" si="21"/>
        <v>0.14563106796116504</v>
      </c>
      <c r="G47" s="12"/>
      <c r="H47" s="17">
        <v>1</v>
      </c>
      <c r="I47" s="17">
        <f t="shared" si="23"/>
        <v>0</v>
      </c>
      <c r="J47" s="21">
        <f t="shared" si="30"/>
        <v>35928.801339322672</v>
      </c>
      <c r="K47" s="21">
        <f t="shared" si="24"/>
        <v>35928.801339322672</v>
      </c>
      <c r="L47" s="21">
        <f>K47/F47</f>
        <v>246711.10253001569</v>
      </c>
      <c r="M47" s="21">
        <f>L47</f>
        <v>246711.10253001569</v>
      </c>
      <c r="N47" s="34">
        <f t="shared" si="26"/>
        <v>6.8666666666666671</v>
      </c>
      <c r="O47" s="4"/>
      <c r="Q47" s="30" t="s">
        <v>69</v>
      </c>
      <c r="R47" s="31">
        <f t="shared" si="17"/>
        <v>35928.801339322672</v>
      </c>
      <c r="S47" s="31">
        <f t="shared" si="18"/>
        <v>246711.10253001569</v>
      </c>
      <c r="T47" s="38">
        <f t="shared" si="19"/>
        <v>6.8666666666666671</v>
      </c>
      <c r="U47" s="44">
        <v>0.6098018151143324</v>
      </c>
      <c r="V47" s="45">
        <f t="shared" si="31"/>
        <v>0.3901981848856676</v>
      </c>
      <c r="W47" s="31">
        <f t="shared" si="27"/>
        <v>150444.87813166174</v>
      </c>
      <c r="X47" s="31">
        <f>W47</f>
        <v>150444.87813166174</v>
      </c>
      <c r="Y47" s="38">
        <f t="shared" si="28"/>
        <v>4.187305797118416</v>
      </c>
      <c r="Z47" s="37">
        <f t="shared" si="29"/>
        <v>2.6793608695482511</v>
      </c>
    </row>
    <row r="48" spans="1:26" s="2" customFormat="1" ht="13.2" x14ac:dyDescent="0.25">
      <c r="B48" s="2" t="s">
        <v>70</v>
      </c>
      <c r="D48" s="25">
        <f>SUM(D29:D47)</f>
        <v>12436</v>
      </c>
      <c r="E48" s="25">
        <f>SUM(E29:E47)</f>
        <v>85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157</v>
      </c>
      <c r="E54" s="49">
        <f>E4+E29</f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7366005.6952747945</v>
      </c>
      <c r="N54" s="32">
        <f>M54/J54</f>
        <v>73.660056952747951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73.660056952747951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6556806.9549717009</v>
      </c>
      <c r="Y54" s="40">
        <f>X54/R54</f>
        <v>65.568069549717009</v>
      </c>
      <c r="Z54" s="36">
        <f>T54-Y54</f>
        <v>8.0919874030309416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854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100000</v>
      </c>
      <c r="K55" s="5">
        <f t="shared" ref="K55:K72" si="41">J55*H55</f>
        <v>0</v>
      </c>
      <c r="L55" s="5">
        <f t="shared" ref="L55:L71" si="42">C55*(J56+G55*K55)</f>
        <v>400000</v>
      </c>
      <c r="M55" s="5">
        <f t="shared" si="32"/>
        <v>7266005.6952747945</v>
      </c>
      <c r="N55" s="33">
        <f t="shared" ref="N55:N72" si="43">M55/J55</f>
        <v>72.660056952747951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72.660056952747951</v>
      </c>
      <c r="U55" s="42">
        <v>0.96170886472285344</v>
      </c>
      <c r="V55" s="43">
        <f>1-U55</f>
        <v>3.829113527714656E-2</v>
      </c>
      <c r="W55" s="29">
        <f t="shared" ref="W55:W72" si="44">S55*U55</f>
        <v>384683.54588914139</v>
      </c>
      <c r="X55" s="29">
        <f t="shared" si="36"/>
        <v>6460636.0684994152</v>
      </c>
      <c r="Y55" s="35">
        <f t="shared" ref="Y55:Y72" si="45">X55/R55</f>
        <v>64.606360684994158</v>
      </c>
      <c r="Z55" s="36">
        <f t="shared" ref="Z55:Z72" si="46">T55-Y55</f>
        <v>8.0536962677537929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1296</v>
      </c>
      <c r="E56" s="49">
        <f t="shared" si="37"/>
        <v>2</v>
      </c>
      <c r="F56" s="3">
        <f t="shared" si="38"/>
        <v>1.5432098765432098E-3</v>
      </c>
      <c r="G56" s="2">
        <v>0.5</v>
      </c>
      <c r="H56" s="3">
        <f t="shared" si="39"/>
        <v>7.6863950807071479E-3</v>
      </c>
      <c r="I56" s="3">
        <f t="shared" si="40"/>
        <v>0.99231360491929288</v>
      </c>
      <c r="J56" s="5">
        <f t="shared" ref="J56:J72" si="47">I55*J55</f>
        <v>100000</v>
      </c>
      <c r="K56" s="5">
        <f t="shared" si="41"/>
        <v>768.63950807071478</v>
      </c>
      <c r="L56" s="5">
        <f t="shared" si="42"/>
        <v>498078.40122982324</v>
      </c>
      <c r="M56" s="5">
        <f t="shared" si="32"/>
        <v>6866005.6952747945</v>
      </c>
      <c r="N56" s="33">
        <f t="shared" si="43"/>
        <v>68.660056952747951</v>
      </c>
      <c r="O56" s="4"/>
      <c r="Q56" s="27" t="s">
        <v>38</v>
      </c>
      <c r="R56" s="29">
        <f t="shared" si="33"/>
        <v>100000</v>
      </c>
      <c r="S56" s="29">
        <f t="shared" si="34"/>
        <v>498078.40122982324</v>
      </c>
      <c r="T56" s="35">
        <f t="shared" si="35"/>
        <v>68.660056952747951</v>
      </c>
      <c r="U56" s="42">
        <v>0.96170886472285344</v>
      </c>
      <c r="V56" s="43">
        <f>1-U56</f>
        <v>3.829113527714656E-2</v>
      </c>
      <c r="W56" s="29">
        <f t="shared" si="44"/>
        <v>479006.41378970718</v>
      </c>
      <c r="X56" s="29">
        <f t="shared" si="36"/>
        <v>6075952.5226102741</v>
      </c>
      <c r="Y56" s="35">
        <f t="shared" si="45"/>
        <v>60.759525226102738</v>
      </c>
      <c r="Z56" s="36">
        <f t="shared" si="46"/>
        <v>7.9005317266452124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1434</v>
      </c>
      <c r="E57" s="49">
        <f t="shared" si="37"/>
        <v>0</v>
      </c>
      <c r="F57" s="3">
        <f t="shared" si="38"/>
        <v>0</v>
      </c>
      <c r="G57" s="2">
        <v>0.5</v>
      </c>
      <c r="H57" s="3">
        <f t="shared" si="39"/>
        <v>0</v>
      </c>
      <c r="I57" s="3">
        <f t="shared" si="40"/>
        <v>1</v>
      </c>
      <c r="J57" s="5">
        <f t="shared" si="47"/>
        <v>99231.360491929285</v>
      </c>
      <c r="K57" s="5">
        <f t="shared" si="41"/>
        <v>0</v>
      </c>
      <c r="L57" s="5">
        <f t="shared" si="42"/>
        <v>496156.80245964642</v>
      </c>
      <c r="M57" s="5">
        <f t="shared" si="32"/>
        <v>6367927.2940449715</v>
      </c>
      <c r="N57" s="33">
        <f t="shared" si="43"/>
        <v>64.172528346649941</v>
      </c>
      <c r="O57" s="4"/>
      <c r="Q57" s="27" t="s">
        <v>40</v>
      </c>
      <c r="R57" s="29">
        <f t="shared" si="33"/>
        <v>99231.360491929285</v>
      </c>
      <c r="S57" s="29">
        <f t="shared" si="34"/>
        <v>496156.80245964642</v>
      </c>
      <c r="T57" s="35">
        <f t="shared" si="35"/>
        <v>64.172528346649941</v>
      </c>
      <c r="U57" s="42">
        <v>0.96170886472285344</v>
      </c>
      <c r="V57" s="43">
        <f>1-U57</f>
        <v>3.829113527714656E-2</v>
      </c>
      <c r="W57" s="29">
        <f t="shared" si="44"/>
        <v>477158.39521798759</v>
      </c>
      <c r="X57" s="29">
        <f t="shared" si="36"/>
        <v>5596946.1088205669</v>
      </c>
      <c r="Y57" s="35">
        <f t="shared" si="45"/>
        <v>56.402996805387744</v>
      </c>
      <c r="Z57" s="36">
        <f t="shared" si="46"/>
        <v>7.7695315412621966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1587</v>
      </c>
      <c r="E58" s="49">
        <f t="shared" si="37"/>
        <v>2</v>
      </c>
      <c r="F58" s="3">
        <f t="shared" si="38"/>
        <v>1.260239445494644E-3</v>
      </c>
      <c r="G58" s="2">
        <v>0.5</v>
      </c>
      <c r="H58" s="3">
        <f t="shared" si="39"/>
        <v>6.2814070351758806E-3</v>
      </c>
      <c r="I58" s="3">
        <f t="shared" si="40"/>
        <v>0.99371859296482412</v>
      </c>
      <c r="J58" s="5">
        <f t="shared" si="47"/>
        <v>99231.360491929285</v>
      </c>
      <c r="K58" s="5">
        <f t="shared" si="41"/>
        <v>623.3125659040785</v>
      </c>
      <c r="L58" s="5">
        <f t="shared" si="42"/>
        <v>494598.52104488621</v>
      </c>
      <c r="M58" s="5">
        <f t="shared" si="32"/>
        <v>5871770.4915853254</v>
      </c>
      <c r="N58" s="33">
        <f t="shared" si="43"/>
        <v>59.172528346649948</v>
      </c>
      <c r="O58" s="4"/>
      <c r="Q58" s="27" t="s">
        <v>42</v>
      </c>
      <c r="R58" s="29">
        <f t="shared" si="33"/>
        <v>99231.360491929285</v>
      </c>
      <c r="S58" s="29">
        <f t="shared" si="34"/>
        <v>494598.52104488621</v>
      </c>
      <c r="T58" s="35">
        <f t="shared" si="35"/>
        <v>59.172528346649948</v>
      </c>
      <c r="U58" s="42">
        <v>0.96170886472285344</v>
      </c>
      <c r="V58" s="43">
        <f>1-U58</f>
        <v>3.829113527714656E-2</v>
      </c>
      <c r="W58" s="29">
        <f t="shared" si="44"/>
        <v>475659.78216767986</v>
      </c>
      <c r="X58" s="29">
        <f t="shared" si="36"/>
        <v>5119787.7136025792</v>
      </c>
      <c r="Y58" s="35">
        <f t="shared" si="45"/>
        <v>51.594452481773473</v>
      </c>
      <c r="Z58" s="36">
        <f t="shared" si="46"/>
        <v>7.5780758648764746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1715</v>
      </c>
      <c r="E59" s="49">
        <f t="shared" si="37"/>
        <v>2</v>
      </c>
      <c r="F59" s="3">
        <f t="shared" si="38"/>
        <v>1.1661807580174927E-3</v>
      </c>
      <c r="G59" s="2">
        <v>0.5</v>
      </c>
      <c r="H59" s="3">
        <f t="shared" si="39"/>
        <v>5.8139534883720921E-3</v>
      </c>
      <c r="I59" s="3">
        <f t="shared" si="40"/>
        <v>0.9941860465116279</v>
      </c>
      <c r="J59" s="5">
        <f t="shared" si="47"/>
        <v>98608.047926025203</v>
      </c>
      <c r="K59" s="5">
        <f t="shared" si="41"/>
        <v>573.30260422107665</v>
      </c>
      <c r="L59" s="5">
        <f t="shared" si="42"/>
        <v>491606.98311957327</v>
      </c>
      <c r="M59" s="5">
        <f t="shared" si="32"/>
        <v>5377171.9705404397</v>
      </c>
      <c r="N59" s="33">
        <f t="shared" si="43"/>
        <v>54.530761774884155</v>
      </c>
      <c r="O59" s="4"/>
      <c r="Q59" s="27" t="s">
        <v>44</v>
      </c>
      <c r="R59" s="29">
        <f t="shared" si="33"/>
        <v>98608.047926025203</v>
      </c>
      <c r="S59" s="29">
        <f t="shared" si="34"/>
        <v>491606.98311957327</v>
      </c>
      <c r="T59" s="35">
        <f t="shared" si="35"/>
        <v>54.530761774884155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473462.59975102596</v>
      </c>
      <c r="X59" s="29">
        <f t="shared" si="36"/>
        <v>4644127.9314348996</v>
      </c>
      <c r="Y59" s="35">
        <f t="shared" si="45"/>
        <v>47.096844822634345</v>
      </c>
      <c r="Z59" s="36">
        <f t="shared" si="46"/>
        <v>7.4339169522498096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1831</v>
      </c>
      <c r="E60" s="49">
        <f t="shared" si="37"/>
        <v>7</v>
      </c>
      <c r="F60" s="3">
        <f t="shared" si="38"/>
        <v>3.8230475150191155E-3</v>
      </c>
      <c r="G60" s="2">
        <v>0.5</v>
      </c>
      <c r="H60" s="3">
        <f t="shared" si="39"/>
        <v>1.8934271030565324E-2</v>
      </c>
      <c r="I60" s="3">
        <f t="shared" si="40"/>
        <v>0.98106572896943467</v>
      </c>
      <c r="J60" s="5">
        <f t="shared" si="47"/>
        <v>98034.745321804119</v>
      </c>
      <c r="K60" s="5">
        <f t="shared" si="41"/>
        <v>1856.216438335485</v>
      </c>
      <c r="L60" s="5">
        <f t="shared" si="42"/>
        <v>485533.1855131819</v>
      </c>
      <c r="M60" s="5">
        <f t="shared" si="32"/>
        <v>4885564.9874208663</v>
      </c>
      <c r="N60" s="33">
        <f t="shared" si="43"/>
        <v>49.835035235555992</v>
      </c>
      <c r="O60" s="4"/>
      <c r="Q60" s="27" t="s">
        <v>46</v>
      </c>
      <c r="R60" s="29">
        <f t="shared" si="33"/>
        <v>98034.745321804119</v>
      </c>
      <c r="S60" s="29">
        <f t="shared" si="34"/>
        <v>485533.1855131819</v>
      </c>
      <c r="T60" s="35">
        <f t="shared" si="35"/>
        <v>49.835035235555992</v>
      </c>
      <c r="U60" s="42">
        <v>0.95736753435116873</v>
      </c>
      <c r="V60" s="43">
        <f t="shared" si="48"/>
        <v>4.2632465648831275E-2</v>
      </c>
      <c r="W60" s="29">
        <f t="shared" si="44"/>
        <v>464833.70866042358</v>
      </c>
      <c r="X60" s="29">
        <f t="shared" si="36"/>
        <v>4170665.3316838732</v>
      </c>
      <c r="Y60" s="35">
        <f t="shared" si="45"/>
        <v>42.542726234392191</v>
      </c>
      <c r="Z60" s="36">
        <f t="shared" si="46"/>
        <v>7.292309001163801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1909</v>
      </c>
      <c r="E61" s="49">
        <f t="shared" si="37"/>
        <v>5</v>
      </c>
      <c r="F61" s="3">
        <f t="shared" si="38"/>
        <v>2.6191723415400735E-3</v>
      </c>
      <c r="G61" s="2">
        <v>0.5</v>
      </c>
      <c r="H61" s="3">
        <f t="shared" si="39"/>
        <v>1.3010668748373668E-2</v>
      </c>
      <c r="I61" s="3">
        <f t="shared" si="40"/>
        <v>0.98698933125162636</v>
      </c>
      <c r="J61" s="5">
        <f t="shared" si="47"/>
        <v>96178.528883468636</v>
      </c>
      <c r="K61" s="5">
        <f t="shared" si="41"/>
        <v>1251.3469800086996</v>
      </c>
      <c r="L61" s="5">
        <f t="shared" si="42"/>
        <v>477764.27696732141</v>
      </c>
      <c r="M61" s="5">
        <f t="shared" si="32"/>
        <v>4400031.8019076847</v>
      </c>
      <c r="N61" s="33">
        <f t="shared" si="43"/>
        <v>45.748587059787845</v>
      </c>
      <c r="O61" s="4"/>
      <c r="Q61" s="27" t="s">
        <v>48</v>
      </c>
      <c r="R61" s="29">
        <f t="shared" si="33"/>
        <v>96178.528883468636</v>
      </c>
      <c r="S61" s="29">
        <f t="shared" si="34"/>
        <v>477764.27696732141</v>
      </c>
      <c r="T61" s="35">
        <f t="shared" si="35"/>
        <v>45.748587059787845</v>
      </c>
      <c r="U61" s="42">
        <v>0.95681081085376496</v>
      </c>
      <c r="V61" s="43">
        <f t="shared" si="48"/>
        <v>4.3189189146235041E-2</v>
      </c>
      <c r="W61" s="29">
        <f t="shared" si="44"/>
        <v>457130.02524206555</v>
      </c>
      <c r="X61" s="29">
        <f t="shared" si="36"/>
        <v>3705831.6230234494</v>
      </c>
      <c r="Y61" s="35">
        <f t="shared" si="45"/>
        <v>38.53075801890764</v>
      </c>
      <c r="Z61" s="36">
        <f t="shared" si="46"/>
        <v>7.2178290408802042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1760</v>
      </c>
      <c r="E62" s="49">
        <f t="shared" si="37"/>
        <v>5</v>
      </c>
      <c r="F62" s="3">
        <f t="shared" si="38"/>
        <v>2.840909090909091E-3</v>
      </c>
      <c r="G62" s="2">
        <v>0.5</v>
      </c>
      <c r="H62" s="3">
        <f t="shared" si="39"/>
        <v>1.4104372355430186E-2</v>
      </c>
      <c r="I62" s="3">
        <f t="shared" si="40"/>
        <v>0.98589562764456984</v>
      </c>
      <c r="J62" s="5">
        <f t="shared" si="47"/>
        <v>94927.181903459932</v>
      </c>
      <c r="K62" s="5">
        <f t="shared" si="41"/>
        <v>1338.888320218053</v>
      </c>
      <c r="L62" s="5">
        <f t="shared" si="42"/>
        <v>471288.68871675455</v>
      </c>
      <c r="M62" s="5">
        <f t="shared" si="32"/>
        <v>3922267.5249403631</v>
      </c>
      <c r="N62" s="33">
        <f t="shared" si="43"/>
        <v>41.318697619500313</v>
      </c>
      <c r="O62" s="4"/>
      <c r="Q62" s="27" t="s">
        <v>50</v>
      </c>
      <c r="R62" s="29">
        <f t="shared" si="33"/>
        <v>94927.181903459932</v>
      </c>
      <c r="S62" s="29">
        <f t="shared" si="34"/>
        <v>471288.68871675455</v>
      </c>
      <c r="T62" s="35">
        <f t="shared" si="35"/>
        <v>41.318697619500313</v>
      </c>
      <c r="U62" s="42">
        <v>0.94800928093814252</v>
      </c>
      <c r="V62" s="43">
        <f t="shared" si="48"/>
        <v>5.1990719061857482E-2</v>
      </c>
      <c r="W62" s="29">
        <f t="shared" si="44"/>
        <v>446786.05090465059</v>
      </c>
      <c r="X62" s="29">
        <f t="shared" si="36"/>
        <v>3248701.5977813839</v>
      </c>
      <c r="Y62" s="35">
        <f t="shared" si="45"/>
        <v>34.223091138271478</v>
      </c>
      <c r="Z62" s="36">
        <f t="shared" si="46"/>
        <v>7.0956064812288346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1994</v>
      </c>
      <c r="E63" s="49">
        <f t="shared" si="37"/>
        <v>16</v>
      </c>
      <c r="F63" s="3">
        <f t="shared" si="38"/>
        <v>8.0240722166499499E-3</v>
      </c>
      <c r="G63" s="2">
        <v>0.5</v>
      </c>
      <c r="H63" s="3">
        <f t="shared" si="39"/>
        <v>3.9331366764995081E-2</v>
      </c>
      <c r="I63" s="3">
        <f t="shared" si="40"/>
        <v>0.96066863323500495</v>
      </c>
      <c r="J63" s="5">
        <f t="shared" si="47"/>
        <v>93588.293583241888</v>
      </c>
      <c r="K63" s="5">
        <f t="shared" si="41"/>
        <v>3680.9554998325225</v>
      </c>
      <c r="L63" s="5">
        <f t="shared" si="42"/>
        <v>458739.07916662813</v>
      </c>
      <c r="M63" s="5">
        <f t="shared" si="32"/>
        <v>3450978.8362236083</v>
      </c>
      <c r="N63" s="33">
        <f t="shared" si="43"/>
        <v>36.874043794314332</v>
      </c>
      <c r="O63" s="4"/>
      <c r="Q63" s="27" t="s">
        <v>52</v>
      </c>
      <c r="R63" s="29">
        <f t="shared" si="33"/>
        <v>93588.293583241888</v>
      </c>
      <c r="S63" s="29">
        <f t="shared" si="34"/>
        <v>458739.07916662813</v>
      </c>
      <c r="T63" s="35">
        <f t="shared" si="35"/>
        <v>36.874043794314332</v>
      </c>
      <c r="U63" s="42">
        <v>0.94216194080535964</v>
      </c>
      <c r="V63" s="43">
        <f t="shared" si="48"/>
        <v>5.7838059194640357E-2</v>
      </c>
      <c r="W63" s="29">
        <f t="shared" si="44"/>
        <v>432206.50115089386</v>
      </c>
      <c r="X63" s="29">
        <f t="shared" si="36"/>
        <v>2801915.5468767332</v>
      </c>
      <c r="Y63" s="35">
        <f t="shared" si="45"/>
        <v>29.938739553837213</v>
      </c>
      <c r="Z63" s="36">
        <f t="shared" si="46"/>
        <v>6.9353042404771195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2305</v>
      </c>
      <c r="E64" s="49">
        <f t="shared" si="37"/>
        <v>13</v>
      </c>
      <c r="F64" s="3">
        <f t="shared" si="38"/>
        <v>5.6399132321041214E-3</v>
      </c>
      <c r="G64" s="2">
        <v>0.5</v>
      </c>
      <c r="H64" s="3">
        <f t="shared" si="39"/>
        <v>2.7807486631016041E-2</v>
      </c>
      <c r="I64" s="3">
        <f t="shared" si="40"/>
        <v>0.97219251336898393</v>
      </c>
      <c r="J64" s="5">
        <f t="shared" si="47"/>
        <v>89907.33808340937</v>
      </c>
      <c r="K64" s="5">
        <f t="shared" si="41"/>
        <v>2500.0971017846455</v>
      </c>
      <c r="L64" s="5">
        <f t="shared" si="42"/>
        <v>443286.44766258518</v>
      </c>
      <c r="M64" s="5">
        <f t="shared" si="32"/>
        <v>2992239.7570569804</v>
      </c>
      <c r="N64" s="33">
        <f t="shared" si="43"/>
        <v>33.281374144132727</v>
      </c>
      <c r="O64" s="4"/>
      <c r="Q64" s="27" t="s">
        <v>54</v>
      </c>
      <c r="R64" s="29">
        <f t="shared" si="33"/>
        <v>89907.33808340937</v>
      </c>
      <c r="S64" s="29">
        <f t="shared" si="34"/>
        <v>443286.44766258518</v>
      </c>
      <c r="T64" s="35">
        <f t="shared" si="35"/>
        <v>33.281374144132727</v>
      </c>
      <c r="U64" s="42">
        <v>0.92489605986448908</v>
      </c>
      <c r="V64" s="43">
        <f t="shared" si="48"/>
        <v>7.5103940135510916E-2</v>
      </c>
      <c r="W64" s="29">
        <f t="shared" si="44"/>
        <v>409993.88883445109</v>
      </c>
      <c r="X64" s="29">
        <f t="shared" si="36"/>
        <v>2369709.0457258392</v>
      </c>
      <c r="Y64" s="35">
        <f t="shared" si="45"/>
        <v>26.357237309455193</v>
      </c>
      <c r="Z64" s="36">
        <f t="shared" si="46"/>
        <v>6.9241368346775332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2112</v>
      </c>
      <c r="E65" s="49">
        <f t="shared" si="37"/>
        <v>16</v>
      </c>
      <c r="F65" s="3">
        <f t="shared" si="38"/>
        <v>7.575757575757576E-3</v>
      </c>
      <c r="G65" s="2">
        <v>0.5</v>
      </c>
      <c r="H65" s="3">
        <f t="shared" si="39"/>
        <v>3.7174721189591073E-2</v>
      </c>
      <c r="I65" s="3">
        <f t="shared" si="40"/>
        <v>0.96282527881040891</v>
      </c>
      <c r="J65" s="5">
        <f t="shared" si="47"/>
        <v>87407.240981624724</v>
      </c>
      <c r="K65" s="5">
        <f t="shared" si="41"/>
        <v>3249.3398134432978</v>
      </c>
      <c r="L65" s="5">
        <f t="shared" si="42"/>
        <v>428912.85537451541</v>
      </c>
      <c r="M65" s="5">
        <f t="shared" si="32"/>
        <v>2548953.309394395</v>
      </c>
      <c r="N65" s="33">
        <f t="shared" si="43"/>
        <v>29.161809488189327</v>
      </c>
      <c r="O65" s="4"/>
      <c r="Q65" s="27" t="s">
        <v>56</v>
      </c>
      <c r="R65" s="29">
        <f t="shared" si="33"/>
        <v>87407.240981624724</v>
      </c>
      <c r="S65" s="29">
        <f t="shared" si="34"/>
        <v>428912.85537451541</v>
      </c>
      <c r="T65" s="35">
        <f t="shared" si="35"/>
        <v>29.161809488189327</v>
      </c>
      <c r="U65" s="42">
        <v>0.89970667843387275</v>
      </c>
      <c r="V65" s="43">
        <f t="shared" si="48"/>
        <v>0.10029332156612725</v>
      </c>
      <c r="W65" s="29">
        <f t="shared" si="44"/>
        <v>385895.76044659328</v>
      </c>
      <c r="X65" s="29">
        <f t="shared" si="36"/>
        <v>1959715.1568913879</v>
      </c>
      <c r="Y65" s="35">
        <f t="shared" si="45"/>
        <v>22.420512704472287</v>
      </c>
      <c r="Z65" s="36">
        <f t="shared" si="46"/>
        <v>6.7412967837170399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1779</v>
      </c>
      <c r="E66" s="49">
        <f t="shared" si="37"/>
        <v>16</v>
      </c>
      <c r="F66" s="3">
        <f t="shared" si="38"/>
        <v>8.9938167509836988E-3</v>
      </c>
      <c r="G66" s="2">
        <v>0.5</v>
      </c>
      <c r="H66" s="3">
        <f t="shared" si="39"/>
        <v>4.3980208905992302E-2</v>
      </c>
      <c r="I66" s="3">
        <f t="shared" si="40"/>
        <v>0.9560197910940077</v>
      </c>
      <c r="J66" s="5">
        <f t="shared" si="47"/>
        <v>84157.90116818143</v>
      </c>
      <c r="K66" s="5">
        <f t="shared" si="41"/>
        <v>3701.2820744664727</v>
      </c>
      <c r="L66" s="5">
        <f t="shared" si="42"/>
        <v>411536.30065474089</v>
      </c>
      <c r="M66" s="5">
        <f t="shared" si="32"/>
        <v>2120040.4540198795</v>
      </c>
      <c r="N66" s="33">
        <f t="shared" si="43"/>
        <v>25.191222981941809</v>
      </c>
      <c r="O66" s="4"/>
      <c r="Q66" s="27" t="s">
        <v>58</v>
      </c>
      <c r="R66" s="29">
        <f t="shared" si="33"/>
        <v>84157.90116818143</v>
      </c>
      <c r="S66" s="29">
        <f t="shared" si="34"/>
        <v>411536.30065474089</v>
      </c>
      <c r="T66" s="35">
        <f t="shared" si="35"/>
        <v>25.191222981941809</v>
      </c>
      <c r="U66" s="42">
        <v>0.86438699185239576</v>
      </c>
      <c r="V66" s="43">
        <f t="shared" si="48"/>
        <v>0.13561300814760424</v>
      </c>
      <c r="W66" s="29">
        <f t="shared" si="44"/>
        <v>355726.6249610146</v>
      </c>
      <c r="X66" s="29">
        <f t="shared" si="36"/>
        <v>1573819.3964447945</v>
      </c>
      <c r="Y66" s="35">
        <f t="shared" si="45"/>
        <v>18.700791899499354</v>
      </c>
      <c r="Z66" s="36">
        <f t="shared" si="46"/>
        <v>6.4904310824424556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1378</v>
      </c>
      <c r="E67" s="49">
        <f t="shared" si="37"/>
        <v>23</v>
      </c>
      <c r="F67" s="3">
        <f t="shared" si="38"/>
        <v>1.6690856313497822E-2</v>
      </c>
      <c r="G67" s="2">
        <v>0.5</v>
      </c>
      <c r="H67" s="3">
        <f t="shared" si="39"/>
        <v>8.011145942180424E-2</v>
      </c>
      <c r="I67" s="3">
        <f t="shared" si="40"/>
        <v>0.9198885405781958</v>
      </c>
      <c r="J67" s="5">
        <f t="shared" si="47"/>
        <v>80456.619093714951</v>
      </c>
      <c r="K67" s="5">
        <f t="shared" si="41"/>
        <v>6445.4971757417052</v>
      </c>
      <c r="L67" s="5">
        <f t="shared" si="42"/>
        <v>386169.35252922052</v>
      </c>
      <c r="M67" s="5">
        <f t="shared" si="32"/>
        <v>1708504.1533651385</v>
      </c>
      <c r="N67" s="33">
        <f t="shared" si="43"/>
        <v>21.235097529702216</v>
      </c>
      <c r="O67" s="4"/>
      <c r="Q67" s="27" t="s">
        <v>60</v>
      </c>
      <c r="R67" s="29">
        <f t="shared" si="33"/>
        <v>80456.619093714951</v>
      </c>
      <c r="S67" s="29">
        <f t="shared" si="34"/>
        <v>386169.35252922052</v>
      </c>
      <c r="T67" s="35">
        <f t="shared" si="35"/>
        <v>21.235097529702216</v>
      </c>
      <c r="U67" s="42">
        <v>0.82345390469096191</v>
      </c>
      <c r="V67" s="43">
        <f t="shared" si="48"/>
        <v>0.17654609530903809</v>
      </c>
      <c r="W67" s="29">
        <f t="shared" si="44"/>
        <v>317992.66121216724</v>
      </c>
      <c r="X67" s="29">
        <f t="shared" si="36"/>
        <v>1218092.7714837799</v>
      </c>
      <c r="Y67" s="35">
        <f t="shared" si="45"/>
        <v>15.139745930225571</v>
      </c>
      <c r="Z67" s="36">
        <f t="shared" si="46"/>
        <v>6.0953515994766452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1005</v>
      </c>
      <c r="E68" s="49">
        <f t="shared" si="37"/>
        <v>21</v>
      </c>
      <c r="F68" s="3">
        <f t="shared" si="38"/>
        <v>2.0895522388059702E-2</v>
      </c>
      <c r="G68" s="2">
        <v>0.5</v>
      </c>
      <c r="H68" s="3">
        <f t="shared" si="39"/>
        <v>9.9290780141843962E-2</v>
      </c>
      <c r="I68" s="3">
        <f t="shared" si="40"/>
        <v>0.900709219858156</v>
      </c>
      <c r="J68" s="5">
        <f t="shared" si="47"/>
        <v>74011.121917973243</v>
      </c>
      <c r="K68" s="5">
        <f t="shared" si="41"/>
        <v>7348.6220344086905</v>
      </c>
      <c r="L68" s="5">
        <f t="shared" si="42"/>
        <v>351684.05450384453</v>
      </c>
      <c r="M68" s="5">
        <f t="shared" si="32"/>
        <v>1322334.8008359179</v>
      </c>
      <c r="N68" s="33">
        <f t="shared" si="43"/>
        <v>17.866703902981847</v>
      </c>
      <c r="O68" s="4"/>
      <c r="Q68" s="27" t="s">
        <v>62</v>
      </c>
      <c r="R68" s="29">
        <f t="shared" si="33"/>
        <v>74011.121917973243</v>
      </c>
      <c r="S68" s="29">
        <f t="shared" si="34"/>
        <v>351684.05450384453</v>
      </c>
      <c r="T68" s="35">
        <f t="shared" si="35"/>
        <v>17.866703902981847</v>
      </c>
      <c r="U68" s="42">
        <v>0.7557222850963411</v>
      </c>
      <c r="V68" s="43">
        <f t="shared" si="48"/>
        <v>0.2442777149036589</v>
      </c>
      <c r="W68" s="29">
        <f t="shared" si="44"/>
        <v>265775.47730159154</v>
      </c>
      <c r="X68" s="29">
        <f t="shared" si="36"/>
        <v>900100.11027161276</v>
      </c>
      <c r="Y68" s="35">
        <f t="shared" si="45"/>
        <v>12.161687148442319</v>
      </c>
      <c r="Z68" s="36">
        <f t="shared" si="46"/>
        <v>5.7050167545395283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734</v>
      </c>
      <c r="E69" s="49">
        <f t="shared" si="37"/>
        <v>14</v>
      </c>
      <c r="F69" s="3">
        <f t="shared" si="38"/>
        <v>1.9073569482288829E-2</v>
      </c>
      <c r="G69" s="2">
        <v>0.5</v>
      </c>
      <c r="H69" s="3">
        <f t="shared" si="39"/>
        <v>9.1027308192457745E-2</v>
      </c>
      <c r="I69" s="3">
        <f t="shared" si="40"/>
        <v>0.90897269180754225</v>
      </c>
      <c r="J69" s="5">
        <f t="shared" si="47"/>
        <v>66662.499883564553</v>
      </c>
      <c r="K69" s="5">
        <f t="shared" si="41"/>
        <v>6068.1079217809092</v>
      </c>
      <c r="L69" s="5">
        <f t="shared" si="42"/>
        <v>318142.22961337049</v>
      </c>
      <c r="M69" s="5">
        <f t="shared" si="32"/>
        <v>970650.74633207347</v>
      </c>
      <c r="N69" s="33">
        <f t="shared" si="43"/>
        <v>14.560671262365673</v>
      </c>
      <c r="O69" s="4"/>
      <c r="Q69" s="27" t="s">
        <v>64</v>
      </c>
      <c r="R69" s="29">
        <f t="shared" si="33"/>
        <v>66662.499883564553</v>
      </c>
      <c r="S69" s="29">
        <f t="shared" si="34"/>
        <v>318142.22961337049</v>
      </c>
      <c r="T69" s="35">
        <f t="shared" si="35"/>
        <v>14.560671262365673</v>
      </c>
      <c r="U69" s="42">
        <v>0.69850988448397933</v>
      </c>
      <c r="V69" s="43">
        <f t="shared" si="48"/>
        <v>0.30149011551602067</v>
      </c>
      <c r="W69" s="29">
        <f t="shared" si="44"/>
        <v>222225.49205671105</v>
      </c>
      <c r="X69" s="29">
        <f t="shared" si="36"/>
        <v>634324.63297002122</v>
      </c>
      <c r="Y69" s="35">
        <f t="shared" si="45"/>
        <v>9.5154642276836086</v>
      </c>
      <c r="Z69" s="36">
        <f t="shared" si="46"/>
        <v>5.0452070346820648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467</v>
      </c>
      <c r="E70" s="49">
        <f t="shared" si="37"/>
        <v>28</v>
      </c>
      <c r="F70" s="3">
        <f t="shared" si="38"/>
        <v>5.9957173447537475E-2</v>
      </c>
      <c r="G70" s="2">
        <v>0.5</v>
      </c>
      <c r="H70" s="3">
        <f t="shared" si="39"/>
        <v>0.26070763500931099</v>
      </c>
      <c r="I70" s="3">
        <f t="shared" si="40"/>
        <v>0.73929236499068907</v>
      </c>
      <c r="J70" s="5">
        <f t="shared" si="47"/>
        <v>60594.391961783644</v>
      </c>
      <c r="K70" s="5">
        <f t="shared" si="41"/>
        <v>15797.420623183818</v>
      </c>
      <c r="L70" s="5">
        <f t="shared" si="42"/>
        <v>263478.40825095866</v>
      </c>
      <c r="M70" s="5">
        <f t="shared" si="32"/>
        <v>652508.51671870297</v>
      </c>
      <c r="N70" s="33">
        <f t="shared" si="43"/>
        <v>10.768463806522465</v>
      </c>
      <c r="O70" s="4"/>
      <c r="Q70" s="27" t="s">
        <v>66</v>
      </c>
      <c r="R70" s="29">
        <f t="shared" si="33"/>
        <v>60594.391961783644</v>
      </c>
      <c r="S70" s="29">
        <f t="shared" si="34"/>
        <v>263478.40825095866</v>
      </c>
      <c r="T70" s="35">
        <f t="shared" si="35"/>
        <v>10.768463806522465</v>
      </c>
      <c r="U70" s="42">
        <v>0.67065690345363116</v>
      </c>
      <c r="V70" s="43">
        <f t="shared" si="48"/>
        <v>0.32934309654636884</v>
      </c>
      <c r="W70" s="29">
        <f t="shared" si="44"/>
        <v>176703.61340447961</v>
      </c>
      <c r="X70" s="29">
        <f t="shared" si="36"/>
        <v>412099.14091331017</v>
      </c>
      <c r="Y70" s="35">
        <f t="shared" si="45"/>
        <v>6.8009452289449079</v>
      </c>
      <c r="Z70" s="36">
        <f t="shared" si="46"/>
        <v>3.9675185775775574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205</v>
      </c>
      <c r="E71" s="49">
        <f t="shared" si="49"/>
        <v>14</v>
      </c>
      <c r="F71" s="3">
        <f t="shared" si="38"/>
        <v>6.8292682926829273E-2</v>
      </c>
      <c r="G71" s="2">
        <v>0.5</v>
      </c>
      <c r="H71" s="3">
        <f t="shared" si="39"/>
        <v>0.29166666666666669</v>
      </c>
      <c r="I71" s="3">
        <f t="shared" si="40"/>
        <v>0.70833333333333326</v>
      </c>
      <c r="J71" s="5">
        <f t="shared" si="47"/>
        <v>44796.971338599826</v>
      </c>
      <c r="K71" s="5">
        <f t="shared" si="41"/>
        <v>13065.783307091617</v>
      </c>
      <c r="L71" s="5">
        <f t="shared" si="42"/>
        <v>191320.39842527008</v>
      </c>
      <c r="M71" s="5">
        <f>L71+M72</f>
        <v>389030.10846774431</v>
      </c>
      <c r="N71" s="33">
        <f t="shared" si="43"/>
        <v>8.6842948717948723</v>
      </c>
      <c r="O71" s="4"/>
      <c r="Q71" s="27" t="s">
        <v>68</v>
      </c>
      <c r="R71" s="29">
        <f t="shared" si="33"/>
        <v>44796.971338599826</v>
      </c>
      <c r="S71" s="29">
        <f t="shared" si="34"/>
        <v>191320.39842527008</v>
      </c>
      <c r="T71" s="35">
        <f t="shared" si="35"/>
        <v>8.6842948717948723</v>
      </c>
      <c r="U71" s="42">
        <v>0.63527807449444496</v>
      </c>
      <c r="V71" s="43">
        <f t="shared" si="48"/>
        <v>0.36472192550555504</v>
      </c>
      <c r="W71" s="29">
        <f t="shared" si="44"/>
        <v>121541.65432311561</v>
      </c>
      <c r="X71" s="29">
        <f>X72+W71</f>
        <v>235395.52750883056</v>
      </c>
      <c r="Y71" s="35">
        <f t="shared" si="45"/>
        <v>5.2547196936503449</v>
      </c>
      <c r="Z71" s="36">
        <f t="shared" si="46"/>
        <v>3.4295751781445274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162</v>
      </c>
      <c r="E72" s="50">
        <f t="shared" si="49"/>
        <v>26</v>
      </c>
      <c r="F72" s="17">
        <f t="shared" si="38"/>
        <v>0.16049382716049382</v>
      </c>
      <c r="G72" s="12"/>
      <c r="H72" s="17">
        <v>1</v>
      </c>
      <c r="I72" s="17">
        <f t="shared" si="40"/>
        <v>0</v>
      </c>
      <c r="J72" s="21">
        <f t="shared" si="47"/>
        <v>31731.188031508205</v>
      </c>
      <c r="K72" s="21">
        <f t="shared" si="41"/>
        <v>31731.188031508205</v>
      </c>
      <c r="L72" s="21">
        <f>K72/F72</f>
        <v>197709.71004247421</v>
      </c>
      <c r="M72" s="21">
        <f>L72</f>
        <v>197709.71004247421</v>
      </c>
      <c r="N72" s="34">
        <f t="shared" si="43"/>
        <v>6.2307692307692308</v>
      </c>
      <c r="O72" s="4"/>
      <c r="Q72" s="30" t="s">
        <v>69</v>
      </c>
      <c r="R72" s="31">
        <f t="shared" si="33"/>
        <v>31731.188031508205</v>
      </c>
      <c r="S72" s="31">
        <f t="shared" si="34"/>
        <v>197709.71004247421</v>
      </c>
      <c r="T72" s="38">
        <f t="shared" si="35"/>
        <v>6.2307692307692308</v>
      </c>
      <c r="U72" s="44">
        <v>0.57586384179742911</v>
      </c>
      <c r="V72" s="45">
        <f t="shared" si="48"/>
        <v>0.42413615820257089</v>
      </c>
      <c r="W72" s="31">
        <f t="shared" si="44"/>
        <v>113853.87318571495</v>
      </c>
      <c r="X72" s="31">
        <f>W72</f>
        <v>113853.87318571495</v>
      </c>
      <c r="Y72" s="38">
        <f t="shared" si="45"/>
        <v>3.5880747065839818</v>
      </c>
      <c r="Z72" s="37">
        <f t="shared" si="46"/>
        <v>2.6426945241852491</v>
      </c>
    </row>
    <row r="73" spans="1:26" s="2" customFormat="1" ht="13.2" x14ac:dyDescent="0.25">
      <c r="B73" s="2" t="s">
        <v>70</v>
      </c>
      <c r="D73" s="25">
        <f>SUM(D54:D72)</f>
        <v>24684</v>
      </c>
      <c r="E73" s="25">
        <f>SUM(E54:E72)</f>
        <v>210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70.279045060884542</v>
      </c>
      <c r="F78" s="55">
        <f>$Y$4</f>
        <v>63.962746415780394</v>
      </c>
      <c r="G78" s="55">
        <f>E78-F78</f>
        <v>6.3162986451041476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77.362371305593214</v>
      </c>
      <c r="F79" s="55">
        <f>$Y$29</f>
        <v>68.62296059391609</v>
      </c>
      <c r="G79" s="55">
        <f t="shared" ref="G79:G80" si="50">E79-F79</f>
        <v>8.7394107116771238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73.660056952747951</v>
      </c>
      <c r="F80" s="55">
        <f>$Y$54</f>
        <v>65.568069549717009</v>
      </c>
      <c r="G80" s="55">
        <f t="shared" si="50"/>
        <v>8.0919874030309416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46964-D4A4-2148-B258-7B51CF4694BD}">
  <dimension ref="A1:Z80"/>
  <sheetViews>
    <sheetView workbookViewId="0">
      <selection activeCell="E37" sqref="E37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ht="14.4" x14ac:dyDescent="0.3">
      <c r="A4" s="2">
        <v>1</v>
      </c>
      <c r="B4" s="1">
        <v>0</v>
      </c>
      <c r="C4" s="1">
        <v>1</v>
      </c>
      <c r="D4" s="58">
        <v>93</v>
      </c>
      <c r="E4" s="56">
        <v>1</v>
      </c>
      <c r="F4" s="3">
        <f>E4/D4</f>
        <v>1.0752688172043012E-2</v>
      </c>
      <c r="G4" s="2">
        <v>0.3</v>
      </c>
      <c r="H4" s="18">
        <f>C4*F4/(1+(1-G4)*C4*F4)</f>
        <v>1.0672358591248666E-2</v>
      </c>
      <c r="I4" s="18">
        <f>1-H4</f>
        <v>0.98932764140875129</v>
      </c>
      <c r="J4" s="41">
        <v>100000</v>
      </c>
      <c r="K4" s="20">
        <f>J4*H4</f>
        <v>1067.2358591248667</v>
      </c>
      <c r="L4" s="20">
        <f>C4*(J5+G4*K4)</f>
        <v>99252.934898612584</v>
      </c>
      <c r="M4" s="5">
        <f t="shared" ref="M4:M20" si="0">L4+M5</f>
        <v>7105472.5495096156</v>
      </c>
      <c r="N4" s="32">
        <f>M4/J4</f>
        <v>71.05472549509615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99252.934898612584</v>
      </c>
      <c r="T4" s="35">
        <f t="shared" ref="T4:T22" si="3">N4</f>
        <v>71.05472549509615</v>
      </c>
      <c r="U4" s="42">
        <v>0.96680194174873568</v>
      </c>
      <c r="V4" s="43">
        <f>1-U4</f>
        <v>3.3198058251264317E-2</v>
      </c>
      <c r="W4" s="29">
        <f>S4*U4</f>
        <v>95957.930184239493</v>
      </c>
      <c r="X4" s="29">
        <f t="shared" ref="X4:X20" si="4">X5+W4</f>
        <v>6447698.3319187304</v>
      </c>
      <c r="Y4" s="40">
        <f>X4/R4</f>
        <v>64.476983319187298</v>
      </c>
      <c r="Z4" s="36">
        <f>T4-Y4</f>
        <v>6.5777421759088526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59">
        <v>413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98932.764140875122</v>
      </c>
      <c r="K5" s="5">
        <f t="shared" ref="K5:K22" si="8">J5*H5</f>
        <v>0</v>
      </c>
      <c r="L5" s="5">
        <f t="shared" ref="L5:L21" si="9">C5*(J6+G5*K5)</f>
        <v>395731.05656350049</v>
      </c>
      <c r="M5" s="5">
        <f t="shared" si="0"/>
        <v>7006219.6146110026</v>
      </c>
      <c r="N5" s="33">
        <f t="shared" ref="N5:N22" si="10">M5/J5</f>
        <v>70.817991142292456</v>
      </c>
      <c r="O5" s="4"/>
      <c r="Q5" s="27" t="s">
        <v>36</v>
      </c>
      <c r="R5" s="29">
        <f t="shared" si="1"/>
        <v>98932.764140875122</v>
      </c>
      <c r="S5" s="29">
        <f t="shared" si="2"/>
        <v>395731.05656350049</v>
      </c>
      <c r="T5" s="35">
        <f t="shared" si="3"/>
        <v>70.817991142292456</v>
      </c>
      <c r="U5" s="42">
        <v>0.96680194174873568</v>
      </c>
      <c r="V5" s="43">
        <f>1-U5</f>
        <v>3.3198058251264317E-2</v>
      </c>
      <c r="W5" s="29">
        <f t="shared" ref="W5:W22" si="11">S5*U5</f>
        <v>382593.55389587104</v>
      </c>
      <c r="X5" s="29">
        <f t="shared" si="4"/>
        <v>6351740.4017344909</v>
      </c>
      <c r="Y5" s="35">
        <f t="shared" ref="Y5:Y22" si="12">X5/R5</f>
        <v>64.202597156690601</v>
      </c>
      <c r="Z5" s="36">
        <f t="shared" ref="Z5:Z22" si="13">T5-Y5</f>
        <v>6.6153939856018553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59">
        <v>663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98932.764140875122</v>
      </c>
      <c r="K6" s="5">
        <f t="shared" si="8"/>
        <v>0</v>
      </c>
      <c r="L6" s="5">
        <f t="shared" si="9"/>
        <v>494663.82070437563</v>
      </c>
      <c r="M6" s="5">
        <f t="shared" si="0"/>
        <v>6610488.5580475023</v>
      </c>
      <c r="N6" s="33">
        <f t="shared" si="10"/>
        <v>66.817991142292456</v>
      </c>
      <c r="O6" s="4"/>
      <c r="Q6" s="27" t="s">
        <v>38</v>
      </c>
      <c r="R6" s="29">
        <f t="shared" si="1"/>
        <v>98932.764140875122</v>
      </c>
      <c r="S6" s="29">
        <f t="shared" si="2"/>
        <v>494663.82070437563</v>
      </c>
      <c r="T6" s="35">
        <f t="shared" si="3"/>
        <v>66.817991142292456</v>
      </c>
      <c r="U6" s="42">
        <v>0.96680194174873568</v>
      </c>
      <c r="V6" s="43">
        <f>1-U6</f>
        <v>3.3198058251264317E-2</v>
      </c>
      <c r="W6" s="29">
        <f t="shared" si="11"/>
        <v>478241.94236983877</v>
      </c>
      <c r="X6" s="29">
        <f t="shared" si="4"/>
        <v>5969146.8478386197</v>
      </c>
      <c r="Y6" s="35">
        <f t="shared" si="12"/>
        <v>60.335389389695656</v>
      </c>
      <c r="Z6" s="36">
        <f t="shared" si="13"/>
        <v>6.4826017525967998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59">
        <v>678</v>
      </c>
      <c r="E7" s="51">
        <v>1</v>
      </c>
      <c r="F7" s="3">
        <f t="shared" si="5"/>
        <v>1.4749262536873156E-3</v>
      </c>
      <c r="G7" s="2">
        <v>0.5</v>
      </c>
      <c r="H7" s="3">
        <f t="shared" si="6"/>
        <v>7.3475385745775165E-3</v>
      </c>
      <c r="I7" s="3">
        <f t="shared" si="7"/>
        <v>0.99265246142542252</v>
      </c>
      <c r="J7" s="5">
        <f t="shared" si="14"/>
        <v>98932.764140875122</v>
      </c>
      <c r="K7" s="5">
        <f t="shared" si="8"/>
        <v>726.91230081465926</v>
      </c>
      <c r="L7" s="5">
        <f t="shared" si="9"/>
        <v>492846.53995233902</v>
      </c>
      <c r="M7" s="5">
        <f t="shared" si="0"/>
        <v>6115824.7373431269</v>
      </c>
      <c r="N7" s="33">
        <f t="shared" si="10"/>
        <v>61.817991142292456</v>
      </c>
      <c r="O7" s="4"/>
      <c r="Q7" s="27" t="s">
        <v>40</v>
      </c>
      <c r="R7" s="29">
        <f t="shared" si="1"/>
        <v>98932.764140875122</v>
      </c>
      <c r="S7" s="29">
        <f t="shared" si="2"/>
        <v>492846.53995233902</v>
      </c>
      <c r="T7" s="35">
        <f t="shared" si="3"/>
        <v>61.817991142292456</v>
      </c>
      <c r="U7" s="42">
        <v>0.96680194174873568</v>
      </c>
      <c r="V7" s="43">
        <f>1-U7</f>
        <v>3.3198058251264317E-2</v>
      </c>
      <c r="W7" s="29">
        <f t="shared" si="11"/>
        <v>476484.99181006721</v>
      </c>
      <c r="X7" s="29">
        <f t="shared" si="4"/>
        <v>5490904.9054687805</v>
      </c>
      <c r="Y7" s="35">
        <f t="shared" si="12"/>
        <v>55.50137968095197</v>
      </c>
      <c r="Z7" s="36">
        <f t="shared" si="13"/>
        <v>6.3166114613404858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59">
        <v>791</v>
      </c>
      <c r="E8" s="51">
        <v>1</v>
      </c>
      <c r="F8" s="3">
        <f t="shared" si="5"/>
        <v>1.2642225031605564E-3</v>
      </c>
      <c r="G8" s="2">
        <v>0.5</v>
      </c>
      <c r="H8" s="3">
        <f t="shared" si="6"/>
        <v>6.3011972274732205E-3</v>
      </c>
      <c r="I8" s="3">
        <f t="shared" si="7"/>
        <v>0.99369880277252676</v>
      </c>
      <c r="J8" s="5">
        <f t="shared" si="14"/>
        <v>98205.851840060466</v>
      </c>
      <c r="K8" s="5">
        <f t="shared" si="8"/>
        <v>618.81444133623484</v>
      </c>
      <c r="L8" s="5">
        <f t="shared" si="9"/>
        <v>489482.22309696174</v>
      </c>
      <c r="M8" s="5">
        <f t="shared" si="0"/>
        <v>5622978.1973907882</v>
      </c>
      <c r="N8" s="33">
        <f t="shared" si="10"/>
        <v>57.25705843424133</v>
      </c>
      <c r="O8" s="4"/>
      <c r="Q8" s="27" t="s">
        <v>42</v>
      </c>
      <c r="R8" s="29">
        <f t="shared" si="1"/>
        <v>98205.851840060466</v>
      </c>
      <c r="S8" s="29">
        <f t="shared" si="2"/>
        <v>489482.22309696174</v>
      </c>
      <c r="T8" s="35">
        <f t="shared" si="3"/>
        <v>57.25705843424133</v>
      </c>
      <c r="U8" s="42">
        <v>0.96680194174873568</v>
      </c>
      <c r="V8" s="43">
        <f>1-U8</f>
        <v>3.3198058251264317E-2</v>
      </c>
      <c r="W8" s="29">
        <f t="shared" si="11"/>
        <v>473232.36374163046</v>
      </c>
      <c r="X8" s="29">
        <f t="shared" si="4"/>
        <v>5014419.913658713</v>
      </c>
      <c r="Y8" s="35">
        <f t="shared" si="12"/>
        <v>51.060296506823981</v>
      </c>
      <c r="Z8" s="36">
        <f t="shared" si="13"/>
        <v>6.1967619274173487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59">
        <v>830</v>
      </c>
      <c r="E9" s="51">
        <v>0</v>
      </c>
      <c r="F9" s="3">
        <f t="shared" si="5"/>
        <v>0</v>
      </c>
      <c r="G9" s="2">
        <v>0.5</v>
      </c>
      <c r="H9" s="3">
        <f t="shared" si="6"/>
        <v>0</v>
      </c>
      <c r="I9" s="3">
        <f t="shared" si="7"/>
        <v>1</v>
      </c>
      <c r="J9" s="5">
        <f t="shared" si="14"/>
        <v>97587.037398724235</v>
      </c>
      <c r="K9" s="5">
        <f t="shared" si="8"/>
        <v>0</v>
      </c>
      <c r="L9" s="5">
        <f t="shared" si="9"/>
        <v>487935.18699362117</v>
      </c>
      <c r="M9" s="5">
        <f t="shared" si="0"/>
        <v>5133495.9742938261</v>
      </c>
      <c r="N9" s="33">
        <f t="shared" si="10"/>
        <v>52.604281379290413</v>
      </c>
      <c r="O9" s="4"/>
      <c r="Q9" s="27" t="s">
        <v>44</v>
      </c>
      <c r="R9" s="29">
        <f t="shared" si="1"/>
        <v>97587.037398724235</v>
      </c>
      <c r="S9" s="29">
        <f t="shared" si="2"/>
        <v>487935.18699362117</v>
      </c>
      <c r="T9" s="35">
        <f t="shared" si="3"/>
        <v>52.604281379290413</v>
      </c>
      <c r="U9" s="42">
        <v>0.9555940589531835</v>
      </c>
      <c r="V9" s="43">
        <f t="shared" ref="V9:V22" si="15">1-U9</f>
        <v>4.4405941046816499E-2</v>
      </c>
      <c r="W9" s="29">
        <f t="shared" si="11"/>
        <v>466267.96584531502</v>
      </c>
      <c r="X9" s="29">
        <f t="shared" si="4"/>
        <v>4541187.5499170823</v>
      </c>
      <c r="Y9" s="35">
        <f t="shared" si="12"/>
        <v>46.534741405895467</v>
      </c>
      <c r="Z9" s="36">
        <f t="shared" si="13"/>
        <v>6.0695399733949458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59">
        <v>912</v>
      </c>
      <c r="E10" s="51">
        <v>4</v>
      </c>
      <c r="F10" s="3">
        <f t="shared" si="5"/>
        <v>4.3859649122807015E-3</v>
      </c>
      <c r="G10" s="2">
        <v>0.5</v>
      </c>
      <c r="H10" s="3">
        <f t="shared" si="6"/>
        <v>2.1691973969631233E-2</v>
      </c>
      <c r="I10" s="3">
        <f t="shared" si="7"/>
        <v>0.97830802603036882</v>
      </c>
      <c r="J10" s="5">
        <f t="shared" si="14"/>
        <v>97587.037398724235</v>
      </c>
      <c r="K10" s="5">
        <f t="shared" si="8"/>
        <v>2116.8554750265557</v>
      </c>
      <c r="L10" s="5">
        <f t="shared" si="9"/>
        <v>482643.04830605484</v>
      </c>
      <c r="M10" s="5">
        <f t="shared" si="0"/>
        <v>4645560.7873002049</v>
      </c>
      <c r="N10" s="33">
        <f t="shared" si="10"/>
        <v>47.604281379290413</v>
      </c>
      <c r="O10" s="4"/>
      <c r="Q10" s="27" t="s">
        <v>46</v>
      </c>
      <c r="R10" s="29">
        <f t="shared" si="1"/>
        <v>97587.037398724235</v>
      </c>
      <c r="S10" s="29">
        <f t="shared" si="2"/>
        <v>482643.04830605484</v>
      </c>
      <c r="T10" s="35">
        <f t="shared" si="3"/>
        <v>47.604281379290413</v>
      </c>
      <c r="U10" s="42">
        <v>0.96363095511775332</v>
      </c>
      <c r="V10" s="43">
        <f t="shared" si="15"/>
        <v>3.6369044882246682E-2</v>
      </c>
      <c r="W10" s="29">
        <f t="shared" si="11"/>
        <v>465089.78162010759</v>
      </c>
      <c r="X10" s="29">
        <f t="shared" si="4"/>
        <v>4074919.5840717671</v>
      </c>
      <c r="Y10" s="35">
        <f t="shared" si="12"/>
        <v>41.756771111129552</v>
      </c>
      <c r="Z10" s="36">
        <f t="shared" si="13"/>
        <v>5.8475102681608604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59">
        <v>957</v>
      </c>
      <c r="E11" s="51">
        <v>6</v>
      </c>
      <c r="F11" s="3">
        <f>E11/D11</f>
        <v>6.269592476489028E-3</v>
      </c>
      <c r="G11" s="2">
        <v>0.5</v>
      </c>
      <c r="H11" s="3">
        <f t="shared" si="6"/>
        <v>3.0864197530864196E-2</v>
      </c>
      <c r="I11" s="3">
        <f t="shared" si="7"/>
        <v>0.96913580246913578</v>
      </c>
      <c r="J11" s="5">
        <f t="shared" si="14"/>
        <v>95470.181923697688</v>
      </c>
      <c r="K11" s="5">
        <f t="shared" si="8"/>
        <v>2946.6105532005458</v>
      </c>
      <c r="L11" s="5">
        <f t="shared" si="9"/>
        <v>469984.38323548704</v>
      </c>
      <c r="M11" s="5">
        <f t="shared" si="0"/>
        <v>4162917.73899415</v>
      </c>
      <c r="N11" s="33">
        <f t="shared" si="10"/>
        <v>43.60437631009507</v>
      </c>
      <c r="O11" s="4"/>
      <c r="Q11" s="27" t="s">
        <v>48</v>
      </c>
      <c r="R11" s="29">
        <f t="shared" si="1"/>
        <v>95470.181923697688</v>
      </c>
      <c r="S11" s="29">
        <f t="shared" si="2"/>
        <v>469984.38323548704</v>
      </c>
      <c r="T11" s="35">
        <f t="shared" si="3"/>
        <v>43.60437631009507</v>
      </c>
      <c r="U11" s="42">
        <v>0.96005435016735896</v>
      </c>
      <c r="V11" s="43">
        <f t="shared" si="15"/>
        <v>3.9945649832641039E-2</v>
      </c>
      <c r="W11" s="29">
        <f t="shared" si="11"/>
        <v>451210.55163595249</v>
      </c>
      <c r="X11" s="29">
        <f t="shared" si="4"/>
        <v>3609829.8024516595</v>
      </c>
      <c r="Y11" s="35">
        <f t="shared" si="12"/>
        <v>37.811070741823151</v>
      </c>
      <c r="Z11" s="36">
        <f t="shared" si="13"/>
        <v>5.7933055682719186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59">
        <v>929</v>
      </c>
      <c r="E12" s="51">
        <v>9</v>
      </c>
      <c r="F12" s="3">
        <f>E12/D12</f>
        <v>9.6878363832077503E-3</v>
      </c>
      <c r="G12" s="2">
        <v>0.5</v>
      </c>
      <c r="H12" s="3">
        <f t="shared" si="6"/>
        <v>4.7293746715712029E-2</v>
      </c>
      <c r="I12" s="3">
        <f t="shared" si="7"/>
        <v>0.95270625328428793</v>
      </c>
      <c r="J12" s="5">
        <f t="shared" si="14"/>
        <v>92523.571370497142</v>
      </c>
      <c r="K12" s="5">
        <f t="shared" si="8"/>
        <v>4375.7863496293967</v>
      </c>
      <c r="L12" s="5">
        <f t="shared" si="9"/>
        <v>451678.39097841224</v>
      </c>
      <c r="M12" s="5">
        <f t="shared" si="0"/>
        <v>3692933.3557586628</v>
      </c>
      <c r="N12" s="33">
        <f t="shared" si="10"/>
        <v>39.913432880480265</v>
      </c>
      <c r="O12" s="4"/>
      <c r="Q12" s="27" t="s">
        <v>50</v>
      </c>
      <c r="R12" s="29">
        <f t="shared" si="1"/>
        <v>92523.571370497142</v>
      </c>
      <c r="S12" s="29">
        <f t="shared" si="2"/>
        <v>451678.39097841224</v>
      </c>
      <c r="T12" s="35">
        <f t="shared" si="3"/>
        <v>39.913432880480265</v>
      </c>
      <c r="U12" s="42">
        <v>0.94127750867207383</v>
      </c>
      <c r="V12" s="43">
        <f t="shared" si="15"/>
        <v>5.8722491327926174E-2</v>
      </c>
      <c r="W12" s="29">
        <f t="shared" si="11"/>
        <v>425154.7105811708</v>
      </c>
      <c r="X12" s="29">
        <f t="shared" si="4"/>
        <v>3158619.2508157068</v>
      </c>
      <c r="Y12" s="35">
        <f t="shared" si="12"/>
        <v>34.138535770171224</v>
      </c>
      <c r="Z12" s="36">
        <f t="shared" si="13"/>
        <v>5.7748971103090412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59">
        <v>954</v>
      </c>
      <c r="E13" s="51">
        <v>9</v>
      </c>
      <c r="F13" s="3">
        <f t="shared" si="5"/>
        <v>9.433962264150943E-3</v>
      </c>
      <c r="G13" s="2">
        <v>0.5</v>
      </c>
      <c r="H13" s="3">
        <f t="shared" si="6"/>
        <v>4.6082949308755755E-2</v>
      </c>
      <c r="I13" s="3">
        <f t="shared" si="7"/>
        <v>0.95391705069124422</v>
      </c>
      <c r="J13" s="5">
        <f t="shared" si="14"/>
        <v>88147.785020867741</v>
      </c>
      <c r="K13" s="5">
        <f t="shared" si="8"/>
        <v>4062.1099087957477</v>
      </c>
      <c r="L13" s="5">
        <f t="shared" si="9"/>
        <v>430583.65033234929</v>
      </c>
      <c r="M13" s="5">
        <f t="shared" si="0"/>
        <v>3241254.9647802506</v>
      </c>
      <c r="N13" s="33">
        <f t="shared" si="10"/>
        <v>36.770690993686671</v>
      </c>
      <c r="O13" s="4"/>
      <c r="Q13" s="27" t="s">
        <v>52</v>
      </c>
      <c r="R13" s="29">
        <f t="shared" si="1"/>
        <v>88147.785020867741</v>
      </c>
      <c r="S13" s="29">
        <f t="shared" si="2"/>
        <v>430583.65033234929</v>
      </c>
      <c r="T13" s="35">
        <f t="shared" si="3"/>
        <v>36.770690993686671</v>
      </c>
      <c r="U13" s="42">
        <v>0.95386474178345915</v>
      </c>
      <c r="V13" s="43">
        <f t="shared" si="15"/>
        <v>4.6135258216540853E-2</v>
      </c>
      <c r="W13" s="29">
        <f t="shared" si="11"/>
        <v>410718.56244044565</v>
      </c>
      <c r="X13" s="29">
        <f t="shared" si="4"/>
        <v>2733464.5402345359</v>
      </c>
      <c r="Y13" s="35">
        <f t="shared" si="12"/>
        <v>31.010019589118738</v>
      </c>
      <c r="Z13" s="36">
        <f t="shared" si="13"/>
        <v>5.7606714045679333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59">
        <v>1105</v>
      </c>
      <c r="E14" s="51">
        <v>2</v>
      </c>
      <c r="F14" s="3">
        <f t="shared" si="5"/>
        <v>1.8099547511312218E-3</v>
      </c>
      <c r="G14" s="2">
        <v>0.5</v>
      </c>
      <c r="H14" s="3">
        <f t="shared" si="6"/>
        <v>9.0090090090090107E-3</v>
      </c>
      <c r="I14" s="3">
        <f t="shared" si="7"/>
        <v>0.99099099099099097</v>
      </c>
      <c r="J14" s="5">
        <f t="shared" si="14"/>
        <v>84085.675112071985</v>
      </c>
      <c r="K14" s="5">
        <f t="shared" si="8"/>
        <v>757.52860461326122</v>
      </c>
      <c r="L14" s="5">
        <f t="shared" si="9"/>
        <v>418534.55404882674</v>
      </c>
      <c r="M14" s="5">
        <f t="shared" si="0"/>
        <v>2810671.3144479012</v>
      </c>
      <c r="N14" s="33">
        <f t="shared" si="10"/>
        <v>33.426279930579753</v>
      </c>
      <c r="O14" s="4"/>
      <c r="Q14" s="27" t="s">
        <v>54</v>
      </c>
      <c r="R14" s="29">
        <f t="shared" si="1"/>
        <v>84085.675112071985</v>
      </c>
      <c r="S14" s="29">
        <f t="shared" si="2"/>
        <v>418534.55404882674</v>
      </c>
      <c r="T14" s="35">
        <f t="shared" si="3"/>
        <v>33.426279930579753</v>
      </c>
      <c r="U14" s="42">
        <v>0.94210046609890041</v>
      </c>
      <c r="V14" s="43">
        <f t="shared" si="15"/>
        <v>5.7899533901099587E-2</v>
      </c>
      <c r="W14" s="29">
        <f t="shared" si="11"/>
        <v>394301.59844789508</v>
      </c>
      <c r="X14" s="29">
        <f t="shared" si="4"/>
        <v>2322745.9777940903</v>
      </c>
      <c r="Y14" s="35">
        <f t="shared" si="12"/>
        <v>27.623563403614977</v>
      </c>
      <c r="Z14" s="36">
        <f t="shared" si="13"/>
        <v>5.802716526964776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59">
        <v>1044</v>
      </c>
      <c r="E15" s="51">
        <v>8</v>
      </c>
      <c r="F15" s="3">
        <f t="shared" si="5"/>
        <v>7.6628352490421452E-3</v>
      </c>
      <c r="G15" s="2">
        <v>0.5</v>
      </c>
      <c r="H15" s="3">
        <f t="shared" si="6"/>
        <v>3.7593984962406013E-2</v>
      </c>
      <c r="I15" s="3">
        <f t="shared" si="7"/>
        <v>0.96240601503759393</v>
      </c>
      <c r="J15" s="5">
        <f t="shared" si="14"/>
        <v>83328.146507458718</v>
      </c>
      <c r="K15" s="5">
        <f t="shared" si="8"/>
        <v>3132.637086746568</v>
      </c>
      <c r="L15" s="5">
        <f t="shared" si="9"/>
        <v>408809.13982042717</v>
      </c>
      <c r="M15" s="5">
        <f t="shared" si="0"/>
        <v>2392136.7603990743</v>
      </c>
      <c r="N15" s="33">
        <f t="shared" si="10"/>
        <v>28.707427929948661</v>
      </c>
      <c r="O15" s="4"/>
      <c r="Q15" s="27" t="s">
        <v>56</v>
      </c>
      <c r="R15" s="29">
        <f t="shared" si="1"/>
        <v>83328.146507458718</v>
      </c>
      <c r="S15" s="29">
        <f t="shared" si="2"/>
        <v>408809.13982042717</v>
      </c>
      <c r="T15" s="35">
        <f t="shared" si="3"/>
        <v>28.707427929948661</v>
      </c>
      <c r="U15" s="42">
        <v>0.91645683631107144</v>
      </c>
      <c r="V15" s="43">
        <f t="shared" si="15"/>
        <v>8.3543163688928557E-2</v>
      </c>
      <c r="W15" s="29">
        <f t="shared" si="11"/>
        <v>374655.93093487911</v>
      </c>
      <c r="X15" s="29">
        <f t="shared" si="4"/>
        <v>1928444.3793461951</v>
      </c>
      <c r="Y15" s="35">
        <f t="shared" si="12"/>
        <v>23.142773002560183</v>
      </c>
      <c r="Z15" s="36">
        <f t="shared" si="13"/>
        <v>5.564654927388478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59">
        <v>891</v>
      </c>
      <c r="E16" s="51">
        <v>7</v>
      </c>
      <c r="F16" s="3">
        <f t="shared" si="5"/>
        <v>7.8563411896745237E-3</v>
      </c>
      <c r="G16" s="2">
        <v>0.5</v>
      </c>
      <c r="H16" s="3">
        <f t="shared" si="6"/>
        <v>3.8525041276829944E-2</v>
      </c>
      <c r="I16" s="3">
        <f t="shared" si="7"/>
        <v>0.96147495872317001</v>
      </c>
      <c r="J16" s="5">
        <f t="shared" si="14"/>
        <v>80195.509420712144</v>
      </c>
      <c r="K16" s="5">
        <f t="shared" si="8"/>
        <v>3089.5353106493399</v>
      </c>
      <c r="L16" s="5">
        <f t="shared" si="9"/>
        <v>393253.70882693736</v>
      </c>
      <c r="M16" s="5">
        <f t="shared" si="0"/>
        <v>1983327.6205786471</v>
      </c>
      <c r="N16" s="33">
        <f t="shared" si="10"/>
        <v>24.731155583462282</v>
      </c>
      <c r="O16" s="4"/>
      <c r="Q16" s="27" t="s">
        <v>58</v>
      </c>
      <c r="R16" s="29">
        <f t="shared" si="1"/>
        <v>80195.509420712144</v>
      </c>
      <c r="S16" s="29">
        <f t="shared" si="2"/>
        <v>393253.70882693736</v>
      </c>
      <c r="T16" s="35">
        <f t="shared" si="3"/>
        <v>24.731155583462282</v>
      </c>
      <c r="U16" s="42">
        <v>0.8859396016463057</v>
      </c>
      <c r="V16" s="43">
        <f t="shared" si="15"/>
        <v>0.1140603983536943</v>
      </c>
      <c r="W16" s="29">
        <f t="shared" si="11"/>
        <v>348399.03414406918</v>
      </c>
      <c r="X16" s="29">
        <f t="shared" si="4"/>
        <v>1553788.4484113161</v>
      </c>
      <c r="Y16" s="35">
        <f t="shared" si="12"/>
        <v>19.375005653496331</v>
      </c>
      <c r="Z16" s="36">
        <f t="shared" si="13"/>
        <v>5.3561499299659516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59">
        <v>705</v>
      </c>
      <c r="E17" s="51">
        <v>8</v>
      </c>
      <c r="F17" s="3">
        <f t="shared" si="5"/>
        <v>1.1347517730496455E-2</v>
      </c>
      <c r="G17" s="2">
        <v>0.5</v>
      </c>
      <c r="H17" s="3">
        <f t="shared" si="6"/>
        <v>5.5172413793103454E-2</v>
      </c>
      <c r="I17" s="3">
        <f t="shared" si="7"/>
        <v>0.94482758620689655</v>
      </c>
      <c r="J17" s="5">
        <f t="shared" si="14"/>
        <v>77105.974110062802</v>
      </c>
      <c r="K17" s="5">
        <f t="shared" si="8"/>
        <v>4254.1227095207068</v>
      </c>
      <c r="L17" s="5">
        <f t="shared" si="9"/>
        <v>374894.56377651228</v>
      </c>
      <c r="M17" s="5">
        <f t="shared" si="0"/>
        <v>1590073.9117517099</v>
      </c>
      <c r="N17" s="33">
        <f t="shared" si="10"/>
        <v>20.621928846680579</v>
      </c>
      <c r="O17" s="4"/>
      <c r="Q17" s="27" t="s">
        <v>60</v>
      </c>
      <c r="R17" s="29">
        <f t="shared" si="1"/>
        <v>77105.974110062802</v>
      </c>
      <c r="S17" s="29">
        <f t="shared" si="2"/>
        <v>374894.56377651228</v>
      </c>
      <c r="T17" s="35">
        <f t="shared" si="3"/>
        <v>20.621928846680579</v>
      </c>
      <c r="U17" s="42">
        <v>0.85631920960893304</v>
      </c>
      <c r="V17" s="43">
        <f t="shared" si="15"/>
        <v>0.14368079039106696</v>
      </c>
      <c r="W17" s="29">
        <f t="shared" si="11"/>
        <v>321029.41653978871</v>
      </c>
      <c r="X17" s="29">
        <f t="shared" si="4"/>
        <v>1205389.4142672471</v>
      </c>
      <c r="Y17" s="35">
        <f t="shared" si="12"/>
        <v>15.632892628353895</v>
      </c>
      <c r="Z17" s="36">
        <f t="shared" si="13"/>
        <v>4.9890362183266834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59">
        <v>505</v>
      </c>
      <c r="E18" s="51">
        <v>10</v>
      </c>
      <c r="F18" s="3">
        <f t="shared" si="5"/>
        <v>1.9801980198019802E-2</v>
      </c>
      <c r="G18" s="2">
        <v>0.5</v>
      </c>
      <c r="H18" s="3">
        <f t="shared" si="6"/>
        <v>9.4339622641509441E-2</v>
      </c>
      <c r="I18" s="3">
        <f t="shared" si="7"/>
        <v>0.90566037735849059</v>
      </c>
      <c r="J18" s="5">
        <f t="shared" si="14"/>
        <v>72851.851400542102</v>
      </c>
      <c r="K18" s="5">
        <f t="shared" si="8"/>
        <v>6872.8161698624626</v>
      </c>
      <c r="L18" s="5">
        <f t="shared" si="9"/>
        <v>347077.21657805436</v>
      </c>
      <c r="M18" s="5">
        <f t="shared" si="0"/>
        <v>1215179.3479751975</v>
      </c>
      <c r="N18" s="33">
        <f t="shared" si="10"/>
        <v>16.680143669844405</v>
      </c>
      <c r="O18" s="4"/>
      <c r="Q18" s="27" t="s">
        <v>62</v>
      </c>
      <c r="R18" s="29">
        <f t="shared" si="1"/>
        <v>72851.851400542102</v>
      </c>
      <c r="S18" s="29">
        <f t="shared" si="2"/>
        <v>347077.21657805436</v>
      </c>
      <c r="T18" s="35">
        <f t="shared" si="3"/>
        <v>16.680143669844405</v>
      </c>
      <c r="U18" s="42">
        <v>0.77613843304153718</v>
      </c>
      <c r="V18" s="43">
        <f t="shared" si="15"/>
        <v>0.22386156695846282</v>
      </c>
      <c r="W18" s="29">
        <f t="shared" si="11"/>
        <v>269379.96701930935</v>
      </c>
      <c r="X18" s="29">
        <f t="shared" si="4"/>
        <v>884359.99772745837</v>
      </c>
      <c r="Y18" s="35">
        <f t="shared" si="12"/>
        <v>12.139156119248298</v>
      </c>
      <c r="Z18" s="36">
        <f t="shared" si="13"/>
        <v>4.5409875505961068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59">
        <v>360</v>
      </c>
      <c r="E19" s="51">
        <v>13</v>
      </c>
      <c r="F19" s="3">
        <f t="shared" si="5"/>
        <v>3.6111111111111108E-2</v>
      </c>
      <c r="G19" s="2">
        <v>0.5</v>
      </c>
      <c r="H19" s="3">
        <f t="shared" si="6"/>
        <v>0.16560509554140126</v>
      </c>
      <c r="I19" s="3">
        <f t="shared" si="7"/>
        <v>0.83439490445859876</v>
      </c>
      <c r="J19" s="5">
        <f t="shared" si="14"/>
        <v>65979.035230679641</v>
      </c>
      <c r="K19" s="5">
        <f t="shared" si="8"/>
        <v>10926.464433106183</v>
      </c>
      <c r="L19" s="5">
        <f t="shared" si="9"/>
        <v>302579.0150706328</v>
      </c>
      <c r="M19" s="5">
        <f t="shared" si="0"/>
        <v>868102.13139714312</v>
      </c>
      <c r="N19" s="33">
        <f t="shared" si="10"/>
        <v>13.157241968786529</v>
      </c>
      <c r="O19" s="4"/>
      <c r="Q19" s="27" t="s">
        <v>64</v>
      </c>
      <c r="R19" s="29">
        <f t="shared" si="1"/>
        <v>65979.035230679641</v>
      </c>
      <c r="S19" s="29">
        <f t="shared" si="2"/>
        <v>302579.0150706328</v>
      </c>
      <c r="T19" s="35">
        <f t="shared" si="3"/>
        <v>13.157241968786529</v>
      </c>
      <c r="U19" s="42">
        <v>0.73716277889453141</v>
      </c>
      <c r="V19" s="43">
        <f t="shared" si="15"/>
        <v>0.26283722110546859</v>
      </c>
      <c r="W19" s="29">
        <f t="shared" si="11"/>
        <v>223049.98758463797</v>
      </c>
      <c r="X19" s="29">
        <f t="shared" si="4"/>
        <v>614980.03070814896</v>
      </c>
      <c r="Y19" s="35">
        <f t="shared" si="12"/>
        <v>9.3208399995244093</v>
      </c>
      <c r="Z19" s="36">
        <f t="shared" si="13"/>
        <v>3.8364019692621198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59">
        <v>233</v>
      </c>
      <c r="E20" s="51">
        <v>11</v>
      </c>
      <c r="F20" s="3">
        <f t="shared" si="5"/>
        <v>4.7210300429184553E-2</v>
      </c>
      <c r="G20" s="2">
        <v>0.5</v>
      </c>
      <c r="H20" s="3">
        <f t="shared" si="6"/>
        <v>0.21113243761996162</v>
      </c>
      <c r="I20" s="3">
        <f t="shared" si="7"/>
        <v>0.78886756238003841</v>
      </c>
      <c r="J20" s="5">
        <f t="shared" si="14"/>
        <v>55052.570797573462</v>
      </c>
      <c r="K20" s="5">
        <f t="shared" si="8"/>
        <v>11623.3834697372</v>
      </c>
      <c r="L20" s="5">
        <f t="shared" si="9"/>
        <v>246204.39531352429</v>
      </c>
      <c r="M20" s="5">
        <f t="shared" si="0"/>
        <v>565523.11632651032</v>
      </c>
      <c r="N20" s="33">
        <f t="shared" si="10"/>
        <v>10.272419764118204</v>
      </c>
      <c r="O20" s="4"/>
      <c r="Q20" s="27" t="s">
        <v>66</v>
      </c>
      <c r="R20" s="29">
        <f t="shared" si="1"/>
        <v>55052.570797573462</v>
      </c>
      <c r="S20" s="29">
        <f t="shared" si="2"/>
        <v>246204.39531352429</v>
      </c>
      <c r="T20" s="35">
        <f t="shared" si="3"/>
        <v>10.272419764118204</v>
      </c>
      <c r="U20" s="42">
        <v>0.7271372759570951</v>
      </c>
      <c r="V20" s="43">
        <f t="shared" si="15"/>
        <v>0.2728627240429049</v>
      </c>
      <c r="W20" s="29">
        <f t="shared" si="11"/>
        <v>179024.39333693986</v>
      </c>
      <c r="X20" s="29">
        <f t="shared" si="4"/>
        <v>391930.04312351102</v>
      </c>
      <c r="Y20" s="35">
        <f t="shared" si="12"/>
        <v>7.1191960238264844</v>
      </c>
      <c r="Z20" s="36">
        <f t="shared" si="13"/>
        <v>3.15322374029172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59">
        <v>89</v>
      </c>
      <c r="E21" s="51">
        <v>9</v>
      </c>
      <c r="F21" s="3">
        <f t="shared" si="5"/>
        <v>0.10112359550561797</v>
      </c>
      <c r="G21" s="2">
        <v>0.5</v>
      </c>
      <c r="H21" s="3">
        <f t="shared" si="6"/>
        <v>0.40358744394618834</v>
      </c>
      <c r="I21" s="3">
        <f t="shared" si="7"/>
        <v>0.5964125560538116</v>
      </c>
      <c r="J21" s="5">
        <f t="shared" si="14"/>
        <v>43429.187327836262</v>
      </c>
      <c r="K21" s="5">
        <f t="shared" si="8"/>
        <v>17527.474706301629</v>
      </c>
      <c r="L21" s="5">
        <f t="shared" si="9"/>
        <v>173327.24987342721</v>
      </c>
      <c r="M21" s="5">
        <f>L21+M22</f>
        <v>319318.72101298603</v>
      </c>
      <c r="N21" s="33">
        <f t="shared" si="10"/>
        <v>7.3526294333469213</v>
      </c>
      <c r="O21" s="4"/>
      <c r="Q21" s="27" t="s">
        <v>68</v>
      </c>
      <c r="R21" s="29">
        <f t="shared" si="1"/>
        <v>43429.187327836262</v>
      </c>
      <c r="S21" s="29">
        <f t="shared" si="2"/>
        <v>173327.24987342721</v>
      </c>
      <c r="T21" s="35">
        <f t="shared" si="3"/>
        <v>7.3526294333469213</v>
      </c>
      <c r="U21" s="42">
        <v>0.68635947845240242</v>
      </c>
      <c r="V21" s="43">
        <f t="shared" si="15"/>
        <v>0.31364052154759758</v>
      </c>
      <c r="W21" s="29">
        <f t="shared" si="11"/>
        <v>118964.80082471474</v>
      </c>
      <c r="X21" s="29">
        <f>X22+W21</f>
        <v>212905.64978657116</v>
      </c>
      <c r="Y21" s="35">
        <f t="shared" si="12"/>
        <v>4.9023632005682893</v>
      </c>
      <c r="Z21" s="36">
        <f t="shared" si="13"/>
        <v>2.450266232778632</v>
      </c>
    </row>
    <row r="22" spans="1:26" s="2" customFormat="1" ht="14.4" x14ac:dyDescent="0.3">
      <c r="A22" s="12">
        <v>19</v>
      </c>
      <c r="B22" s="13" t="s">
        <v>69</v>
      </c>
      <c r="C22" s="12"/>
      <c r="D22" s="61">
        <v>62</v>
      </c>
      <c r="E22" s="57">
        <v>11</v>
      </c>
      <c r="F22" s="17">
        <f t="shared" si="5"/>
        <v>0.17741935483870969</v>
      </c>
      <c r="G22" s="12"/>
      <c r="H22" s="17">
        <v>1</v>
      </c>
      <c r="I22" s="17">
        <f t="shared" si="7"/>
        <v>0</v>
      </c>
      <c r="J22" s="21">
        <f t="shared" si="14"/>
        <v>25901.712621534629</v>
      </c>
      <c r="K22" s="21">
        <f t="shared" si="8"/>
        <v>25901.712621534629</v>
      </c>
      <c r="L22" s="21">
        <f>K22/F22</f>
        <v>145991.47113955882</v>
      </c>
      <c r="M22" s="21">
        <f>L22</f>
        <v>145991.47113955882</v>
      </c>
      <c r="N22" s="34">
        <f t="shared" si="10"/>
        <v>5.6363636363636367</v>
      </c>
      <c r="O22" s="4"/>
      <c r="Q22" s="30" t="s">
        <v>69</v>
      </c>
      <c r="R22" s="31">
        <f t="shared" si="1"/>
        <v>25901.712621534629</v>
      </c>
      <c r="S22" s="31">
        <f t="shared" si="2"/>
        <v>145991.47113955882</v>
      </c>
      <c r="T22" s="38">
        <f t="shared" si="3"/>
        <v>5.6363636363636367</v>
      </c>
      <c r="U22" s="44">
        <v>0.64346806172022719</v>
      </c>
      <c r="V22" s="45">
        <f t="shared" si="15"/>
        <v>0.35653193827977281</v>
      </c>
      <c r="W22" s="31">
        <f t="shared" si="11"/>
        <v>93940.848961856405</v>
      </c>
      <c r="X22" s="31">
        <f>W22</f>
        <v>93940.848961856405</v>
      </c>
      <c r="Y22" s="38">
        <f t="shared" si="12"/>
        <v>3.6268199842412807</v>
      </c>
      <c r="Z22" s="37">
        <f t="shared" si="13"/>
        <v>2.009543652122356</v>
      </c>
    </row>
    <row r="23" spans="1:26" s="2" customFormat="1" ht="13.2" x14ac:dyDescent="0.25">
      <c r="B23" s="2" t="s">
        <v>70</v>
      </c>
      <c r="D23" s="25">
        <f>SUM(D4:D22)</f>
        <v>12214</v>
      </c>
      <c r="E23" s="60">
        <f>SUM(E4:E22)</f>
        <v>110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ht="14.4" x14ac:dyDescent="0.3">
      <c r="A29" s="2">
        <v>1</v>
      </c>
      <c r="B29" s="1">
        <v>0</v>
      </c>
      <c r="C29" s="1">
        <v>1</v>
      </c>
      <c r="D29" s="58">
        <v>95</v>
      </c>
      <c r="E29" s="56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8040555.1448304253</v>
      </c>
      <c r="N29" s="32">
        <f>M29/J29</f>
        <v>80.405551448304251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80.405551448304251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7117910.8446804676</v>
      </c>
      <c r="Y29" s="40">
        <f>X29/R29</f>
        <v>71.179108446804676</v>
      </c>
      <c r="Z29" s="36">
        <f>T29-Y29</f>
        <v>9.2264430014995753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59">
        <v>379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7940555.1448304253</v>
      </c>
      <c r="N30" s="33">
        <f t="shared" ref="N30:N47" si="26">M30/J30</f>
        <v>79.405551448304251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79.405551448304251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7022046.1706775036</v>
      </c>
      <c r="Y30" s="35">
        <f t="shared" ref="Y30:Y47" si="28">X30/R30</f>
        <v>70.220461706775041</v>
      </c>
      <c r="Z30" s="36">
        <f t="shared" ref="Z30:Z47" si="29">T30-Y30</f>
        <v>9.185089741529211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59">
        <v>616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7540555.1448304253</v>
      </c>
      <c r="N31" s="33">
        <f t="shared" si="26"/>
        <v>75.405551448304251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75.405551448304251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6638587.4746656464</v>
      </c>
      <c r="Y31" s="35">
        <f t="shared" si="28"/>
        <v>66.385874746656469</v>
      </c>
      <c r="Z31" s="36">
        <f t="shared" si="29"/>
        <v>9.0196767016477821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59">
        <v>706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7040555.1448304253</v>
      </c>
      <c r="N32" s="33">
        <f t="shared" si="26"/>
        <v>70.405551448304251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70.405551448304251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6159264.1046508253</v>
      </c>
      <c r="Y32" s="35">
        <f t="shared" si="28"/>
        <v>61.592641046508255</v>
      </c>
      <c r="Z32" s="36">
        <f t="shared" si="29"/>
        <v>8.8129104017959961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59">
        <v>789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6540555.1448304253</v>
      </c>
      <c r="N33" s="33">
        <f t="shared" si="26"/>
        <v>65.405551448304251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65.405551448304251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5679940.7346360041</v>
      </c>
      <c r="Y33" s="35">
        <f t="shared" si="28"/>
        <v>56.799407346360042</v>
      </c>
      <c r="Z33" s="36">
        <f t="shared" si="29"/>
        <v>8.60614410194421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59">
        <v>821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100000</v>
      </c>
      <c r="K34" s="5">
        <f t="shared" si="24"/>
        <v>0</v>
      </c>
      <c r="L34" s="5">
        <f t="shared" si="25"/>
        <v>500000</v>
      </c>
      <c r="M34" s="5">
        <f t="shared" si="16"/>
        <v>6040555.1448304253</v>
      </c>
      <c r="N34" s="33">
        <f t="shared" si="26"/>
        <v>60.405551448304251</v>
      </c>
      <c r="O34" s="4"/>
      <c r="Q34" s="27" t="s">
        <v>44</v>
      </c>
      <c r="R34" s="29">
        <f t="shared" si="17"/>
        <v>100000</v>
      </c>
      <c r="S34" s="29">
        <f t="shared" si="18"/>
        <v>500000</v>
      </c>
      <c r="T34" s="35">
        <f t="shared" si="19"/>
        <v>60.405551448304251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484590.10863197315</v>
      </c>
      <c r="X34" s="29">
        <f t="shared" si="20"/>
        <v>5200617.3646211829</v>
      </c>
      <c r="Y34" s="35">
        <f t="shared" si="28"/>
        <v>52.006173646211828</v>
      </c>
      <c r="Z34" s="36">
        <f t="shared" si="29"/>
        <v>8.3993778020924239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59">
        <v>932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100000</v>
      </c>
      <c r="K35" s="5">
        <f t="shared" si="24"/>
        <v>0</v>
      </c>
      <c r="L35" s="5">
        <f t="shared" si="25"/>
        <v>500000</v>
      </c>
      <c r="M35" s="5">
        <f t="shared" si="16"/>
        <v>5540555.1448304253</v>
      </c>
      <c r="N35" s="33">
        <f t="shared" si="26"/>
        <v>55.405551448304251</v>
      </c>
      <c r="O35" s="4"/>
      <c r="Q35" s="27" t="s">
        <v>46</v>
      </c>
      <c r="R35" s="29">
        <f t="shared" si="17"/>
        <v>100000</v>
      </c>
      <c r="S35" s="29">
        <f t="shared" si="18"/>
        <v>500000</v>
      </c>
      <c r="T35" s="35">
        <f t="shared" si="19"/>
        <v>55.405551448304251</v>
      </c>
      <c r="U35" s="42">
        <v>0.96192878092594225</v>
      </c>
      <c r="V35" s="43">
        <f t="shared" si="31"/>
        <v>3.8071219074057749E-2</v>
      </c>
      <c r="W35" s="29">
        <f t="shared" si="27"/>
        <v>480964.39046297112</v>
      </c>
      <c r="X35" s="29">
        <f t="shared" si="20"/>
        <v>4716027.2559892097</v>
      </c>
      <c r="Y35" s="35">
        <f t="shared" si="28"/>
        <v>47.1602725598921</v>
      </c>
      <c r="Z35" s="36">
        <f t="shared" si="29"/>
        <v>8.2452788884121517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59">
        <v>914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100000</v>
      </c>
      <c r="K36" s="5">
        <f t="shared" si="24"/>
        <v>0</v>
      </c>
      <c r="L36" s="5">
        <f t="shared" si="25"/>
        <v>500000</v>
      </c>
      <c r="M36" s="5">
        <f t="shared" si="16"/>
        <v>5040555.1448304253</v>
      </c>
      <c r="N36" s="33">
        <f t="shared" si="26"/>
        <v>50.405551448304251</v>
      </c>
      <c r="O36" s="4"/>
      <c r="Q36" s="27" t="s">
        <v>48</v>
      </c>
      <c r="R36" s="29">
        <f t="shared" si="17"/>
        <v>100000</v>
      </c>
      <c r="S36" s="29">
        <f t="shared" si="18"/>
        <v>500000</v>
      </c>
      <c r="T36" s="35">
        <f t="shared" si="19"/>
        <v>50.405551448304251</v>
      </c>
      <c r="U36" s="42">
        <v>0.95558309086652893</v>
      </c>
      <c r="V36" s="43">
        <f t="shared" si="31"/>
        <v>4.4416909133471072E-2</v>
      </c>
      <c r="W36" s="29">
        <f t="shared" si="27"/>
        <v>477791.54543326446</v>
      </c>
      <c r="X36" s="29">
        <f t="shared" si="20"/>
        <v>4235062.8655262385</v>
      </c>
      <c r="Y36" s="35">
        <f t="shared" si="28"/>
        <v>42.350628655262383</v>
      </c>
      <c r="Z36" s="36">
        <f t="shared" si="29"/>
        <v>8.0549227930418681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59">
        <v>828</v>
      </c>
      <c r="E37" s="51">
        <v>2</v>
      </c>
      <c r="F37" s="3">
        <f t="shared" si="21"/>
        <v>2.4154589371980675E-3</v>
      </c>
      <c r="G37" s="2">
        <v>0.5</v>
      </c>
      <c r="H37" s="3">
        <f t="shared" si="22"/>
        <v>1.2004801920768306E-2</v>
      </c>
      <c r="I37" s="3">
        <f t="shared" si="23"/>
        <v>0.98799519807923164</v>
      </c>
      <c r="J37" s="5">
        <f t="shared" si="30"/>
        <v>100000</v>
      </c>
      <c r="K37" s="5">
        <f t="shared" si="24"/>
        <v>1200.4801920768307</v>
      </c>
      <c r="L37" s="5">
        <f t="shared" si="25"/>
        <v>496998.79951980786</v>
      </c>
      <c r="M37" s="5">
        <f t="shared" si="16"/>
        <v>4540555.1448304253</v>
      </c>
      <c r="N37" s="33">
        <f t="shared" si="26"/>
        <v>45.405551448304251</v>
      </c>
      <c r="O37" s="4"/>
      <c r="Q37" s="27" t="s">
        <v>50</v>
      </c>
      <c r="R37" s="29">
        <f t="shared" si="17"/>
        <v>100000</v>
      </c>
      <c r="S37" s="29">
        <f t="shared" si="18"/>
        <v>496998.79951980786</v>
      </c>
      <c r="T37" s="35">
        <f t="shared" si="19"/>
        <v>45.405551448304251</v>
      </c>
      <c r="U37" s="42">
        <v>0.95343645724036619</v>
      </c>
      <c r="V37" s="43">
        <f t="shared" si="31"/>
        <v>4.6563542759633814E-2</v>
      </c>
      <c r="W37" s="29">
        <f t="shared" si="27"/>
        <v>473856.77466688061</v>
      </c>
      <c r="X37" s="29">
        <f t="shared" si="20"/>
        <v>3757271.3200929738</v>
      </c>
      <c r="Y37" s="35">
        <f t="shared" si="28"/>
        <v>37.572713200929741</v>
      </c>
      <c r="Z37" s="36">
        <f t="shared" si="29"/>
        <v>7.8328382473745108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59">
        <v>984</v>
      </c>
      <c r="E38" s="51">
        <v>1</v>
      </c>
      <c r="F38" s="3">
        <f t="shared" si="21"/>
        <v>1.0162601626016261E-3</v>
      </c>
      <c r="G38" s="2">
        <v>0.5</v>
      </c>
      <c r="H38" s="3">
        <f t="shared" si="22"/>
        <v>5.0684237202230122E-3</v>
      </c>
      <c r="I38" s="3">
        <f t="shared" si="23"/>
        <v>0.99493157627977702</v>
      </c>
      <c r="J38" s="5">
        <f t="shared" si="30"/>
        <v>98799.519807923163</v>
      </c>
      <c r="K38" s="5">
        <f t="shared" si="24"/>
        <v>500.7578297411211</v>
      </c>
      <c r="L38" s="5">
        <f t="shared" si="25"/>
        <v>492745.70446526294</v>
      </c>
      <c r="M38" s="5">
        <f t="shared" si="16"/>
        <v>4043556.3453106177</v>
      </c>
      <c r="N38" s="33">
        <f t="shared" si="26"/>
        <v>40.926882571612936</v>
      </c>
      <c r="O38" s="4"/>
      <c r="Q38" s="27" t="s">
        <v>52</v>
      </c>
      <c r="R38" s="29">
        <f t="shared" si="17"/>
        <v>98799.519807923163</v>
      </c>
      <c r="S38" s="29">
        <f t="shared" si="18"/>
        <v>492745.70446526294</v>
      </c>
      <c r="T38" s="35">
        <f t="shared" si="19"/>
        <v>40.926882571612936</v>
      </c>
      <c r="U38" s="42">
        <v>0.93748024841036759</v>
      </c>
      <c r="V38" s="43">
        <f t="shared" si="31"/>
        <v>6.2519751589632411E-2</v>
      </c>
      <c r="W38" s="29">
        <f t="shared" si="27"/>
        <v>461939.36542523629</v>
      </c>
      <c r="X38" s="29">
        <f t="shared" si="20"/>
        <v>3283414.545426093</v>
      </c>
      <c r="Y38" s="35">
        <f t="shared" si="28"/>
        <v>33.233102264154745</v>
      </c>
      <c r="Z38" s="36">
        <f t="shared" si="29"/>
        <v>7.6937803074581907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59">
        <v>1146</v>
      </c>
      <c r="E39" s="51">
        <v>2</v>
      </c>
      <c r="F39" s="3">
        <f t="shared" si="21"/>
        <v>1.7452006980802793E-3</v>
      </c>
      <c r="G39" s="2">
        <v>0.5</v>
      </c>
      <c r="H39" s="3">
        <f t="shared" si="22"/>
        <v>8.6880973066898338E-3</v>
      </c>
      <c r="I39" s="3">
        <f t="shared" si="23"/>
        <v>0.99131190269331015</v>
      </c>
      <c r="J39" s="5">
        <f t="shared" si="30"/>
        <v>98298.761978182039</v>
      </c>
      <c r="K39" s="5">
        <f t="shared" si="24"/>
        <v>854.02920919358837</v>
      </c>
      <c r="L39" s="5">
        <f t="shared" si="25"/>
        <v>489358.73686792626</v>
      </c>
      <c r="M39" s="5">
        <f t="shared" si="16"/>
        <v>3550810.6408453546</v>
      </c>
      <c r="N39" s="33">
        <f t="shared" si="26"/>
        <v>36.12263846856461</v>
      </c>
      <c r="O39" s="4"/>
      <c r="Q39" s="27" t="s">
        <v>54</v>
      </c>
      <c r="R39" s="29">
        <f t="shared" si="17"/>
        <v>98298.761978182039</v>
      </c>
      <c r="S39" s="29">
        <f t="shared" si="18"/>
        <v>489358.73686792626</v>
      </c>
      <c r="T39" s="35">
        <f t="shared" si="19"/>
        <v>36.12263846856461</v>
      </c>
      <c r="U39" s="42">
        <v>0.91788799906018037</v>
      </c>
      <c r="V39" s="43">
        <f t="shared" si="31"/>
        <v>8.2112000939819629E-2</v>
      </c>
      <c r="W39" s="29">
        <f t="shared" si="27"/>
        <v>449176.51180631813</v>
      </c>
      <c r="X39" s="29">
        <f t="shared" si="20"/>
        <v>2821475.180000857</v>
      </c>
      <c r="Y39" s="35">
        <f t="shared" si="28"/>
        <v>28.703059155791802</v>
      </c>
      <c r="Z39" s="36">
        <f t="shared" si="29"/>
        <v>7.4195793127728074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59">
        <v>1057</v>
      </c>
      <c r="E40" s="51">
        <v>7</v>
      </c>
      <c r="F40" s="3">
        <f t="shared" si="21"/>
        <v>6.6225165562913907E-3</v>
      </c>
      <c r="G40" s="2">
        <v>0.5</v>
      </c>
      <c r="H40" s="3">
        <f t="shared" si="22"/>
        <v>3.2573289902280131E-2</v>
      </c>
      <c r="I40" s="3">
        <f t="shared" si="23"/>
        <v>0.96742671009771986</v>
      </c>
      <c r="J40" s="5">
        <f t="shared" si="30"/>
        <v>97444.732768988455</v>
      </c>
      <c r="K40" s="5">
        <f t="shared" si="24"/>
        <v>3174.0955299344773</v>
      </c>
      <c r="L40" s="5">
        <f t="shared" si="25"/>
        <v>479288.42502010608</v>
      </c>
      <c r="M40" s="5">
        <f t="shared" si="16"/>
        <v>3061451.9039774286</v>
      </c>
      <c r="N40" s="33">
        <f t="shared" si="26"/>
        <v>31.41731540518656</v>
      </c>
      <c r="O40" s="4"/>
      <c r="Q40" s="27" t="s">
        <v>56</v>
      </c>
      <c r="R40" s="29">
        <f t="shared" si="17"/>
        <v>97444.732768988455</v>
      </c>
      <c r="S40" s="29">
        <f t="shared" si="18"/>
        <v>479288.42502010608</v>
      </c>
      <c r="T40" s="35">
        <f t="shared" si="19"/>
        <v>31.41731540518656</v>
      </c>
      <c r="U40" s="42">
        <v>0.89571782863194893</v>
      </c>
      <c r="V40" s="43">
        <f t="shared" si="31"/>
        <v>0.10428217136805107</v>
      </c>
      <c r="W40" s="29">
        <f t="shared" si="27"/>
        <v>429307.18734743609</v>
      </c>
      <c r="X40" s="29">
        <f t="shared" si="20"/>
        <v>2372298.6681945389</v>
      </c>
      <c r="Y40" s="35">
        <f t="shared" si="28"/>
        <v>24.345068232867249</v>
      </c>
      <c r="Z40" s="36">
        <f t="shared" si="29"/>
        <v>7.0722471723193117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59">
        <v>1006</v>
      </c>
      <c r="E41" s="51">
        <v>2</v>
      </c>
      <c r="F41" s="3">
        <f t="shared" si="21"/>
        <v>1.9880715705765406E-3</v>
      </c>
      <c r="G41" s="2">
        <v>0.5</v>
      </c>
      <c r="H41" s="3">
        <f t="shared" si="22"/>
        <v>9.8911968348170121E-3</v>
      </c>
      <c r="I41" s="3">
        <f t="shared" si="23"/>
        <v>0.99010880316518302</v>
      </c>
      <c r="J41" s="5">
        <f t="shared" si="30"/>
        <v>94270.637239053976</v>
      </c>
      <c r="K41" s="5">
        <f t="shared" si="24"/>
        <v>932.4494286751135</v>
      </c>
      <c r="L41" s="5">
        <f t="shared" si="25"/>
        <v>469022.06262358208</v>
      </c>
      <c r="M41" s="5">
        <f t="shared" si="16"/>
        <v>2582163.4789573224</v>
      </c>
      <c r="N41" s="33">
        <f t="shared" si="26"/>
        <v>27.390962388526173</v>
      </c>
      <c r="O41" s="4"/>
      <c r="Q41" s="27" t="s">
        <v>58</v>
      </c>
      <c r="R41" s="29">
        <f t="shared" si="17"/>
        <v>94270.637239053976</v>
      </c>
      <c r="S41" s="29">
        <f t="shared" si="18"/>
        <v>469022.06262358208</v>
      </c>
      <c r="T41" s="35">
        <f t="shared" si="19"/>
        <v>27.390962388526173</v>
      </c>
      <c r="U41" s="42">
        <v>0.86473435856680392</v>
      </c>
      <c r="V41" s="43">
        <f t="shared" si="31"/>
        <v>0.13526564143319608</v>
      </c>
      <c r="W41" s="29">
        <f t="shared" si="27"/>
        <v>405579.49247648258</v>
      </c>
      <c r="X41" s="29">
        <f t="shared" si="20"/>
        <v>1942991.4808471028</v>
      </c>
      <c r="Y41" s="35">
        <f t="shared" si="28"/>
        <v>20.610781233185193</v>
      </c>
      <c r="Z41" s="36">
        <f t="shared" si="29"/>
        <v>6.7801811553409799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59">
        <v>719</v>
      </c>
      <c r="E42" s="51">
        <v>8</v>
      </c>
      <c r="F42" s="3">
        <f t="shared" si="21"/>
        <v>1.1126564673157162E-2</v>
      </c>
      <c r="G42" s="2">
        <v>0.5</v>
      </c>
      <c r="H42" s="3">
        <f t="shared" si="22"/>
        <v>5.4127198917456015E-2</v>
      </c>
      <c r="I42" s="3">
        <f t="shared" si="23"/>
        <v>0.94587280108254401</v>
      </c>
      <c r="J42" s="5">
        <f t="shared" si="30"/>
        <v>93338.187810378862</v>
      </c>
      <c r="K42" s="5">
        <f t="shared" si="24"/>
        <v>5052.1346582072447</v>
      </c>
      <c r="L42" s="5">
        <f t="shared" si="25"/>
        <v>454060.60240637622</v>
      </c>
      <c r="M42" s="5">
        <f t="shared" si="16"/>
        <v>2113141.4163337401</v>
      </c>
      <c r="N42" s="33">
        <f t="shared" si="26"/>
        <v>22.639623351448513</v>
      </c>
      <c r="O42" s="4"/>
      <c r="Q42" s="27" t="s">
        <v>60</v>
      </c>
      <c r="R42" s="29">
        <f t="shared" si="17"/>
        <v>93338.187810378862</v>
      </c>
      <c r="S42" s="29">
        <f t="shared" si="18"/>
        <v>454060.60240637622</v>
      </c>
      <c r="T42" s="35">
        <f t="shared" si="19"/>
        <v>22.639623351448513</v>
      </c>
      <c r="U42" s="42">
        <v>0.81758889711164551</v>
      </c>
      <c r="V42" s="43">
        <f t="shared" si="31"/>
        <v>0.18241110288835449</v>
      </c>
      <c r="W42" s="29">
        <f t="shared" si="27"/>
        <v>371234.90714327851</v>
      </c>
      <c r="X42" s="29">
        <f t="shared" si="20"/>
        <v>1537411.9883706202</v>
      </c>
      <c r="Y42" s="35">
        <f t="shared" si="28"/>
        <v>16.471414588570635</v>
      </c>
      <c r="Z42" s="36">
        <f t="shared" si="29"/>
        <v>6.1682087628778781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59">
        <v>543</v>
      </c>
      <c r="E43" s="51">
        <v>6</v>
      </c>
      <c r="F43" s="3">
        <f t="shared" si="21"/>
        <v>1.1049723756906077E-2</v>
      </c>
      <c r="G43" s="2">
        <v>0.5</v>
      </c>
      <c r="H43" s="3">
        <f t="shared" si="22"/>
        <v>5.3763440860215048E-2</v>
      </c>
      <c r="I43" s="3">
        <f t="shared" si="23"/>
        <v>0.94623655913978499</v>
      </c>
      <c r="J43" s="5">
        <f t="shared" si="30"/>
        <v>88286.053152171618</v>
      </c>
      <c r="K43" s="5">
        <f t="shared" si="24"/>
        <v>4746.561997428581</v>
      </c>
      <c r="L43" s="5">
        <f t="shared" si="25"/>
        <v>429563.86076728668</v>
      </c>
      <c r="M43" s="5">
        <f t="shared" si="16"/>
        <v>1659080.8139273641</v>
      </c>
      <c r="N43" s="33">
        <f t="shared" si="26"/>
        <v>18.792105374421247</v>
      </c>
      <c r="O43" s="4"/>
      <c r="Q43" s="27" t="s">
        <v>62</v>
      </c>
      <c r="R43" s="29">
        <f t="shared" si="17"/>
        <v>88286.053152171618</v>
      </c>
      <c r="S43" s="29">
        <f t="shared" si="18"/>
        <v>429563.86076728668</v>
      </c>
      <c r="T43" s="35">
        <f t="shared" si="19"/>
        <v>18.792105374421247</v>
      </c>
      <c r="U43" s="42">
        <v>0.77888026534586052</v>
      </c>
      <c r="V43" s="43">
        <f t="shared" si="31"/>
        <v>0.22111973465413948</v>
      </c>
      <c r="W43" s="29">
        <f t="shared" si="27"/>
        <v>334578.81385741651</v>
      </c>
      <c r="X43" s="29">
        <f t="shared" si="20"/>
        <v>1166177.0812273417</v>
      </c>
      <c r="Y43" s="35">
        <f t="shared" si="28"/>
        <v>13.20907481521793</v>
      </c>
      <c r="Z43" s="36">
        <f t="shared" si="29"/>
        <v>5.5830305592033174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59">
        <v>422</v>
      </c>
      <c r="E44" s="51">
        <v>9</v>
      </c>
      <c r="F44" s="3">
        <f t="shared" si="21"/>
        <v>2.132701421800948E-2</v>
      </c>
      <c r="G44" s="2">
        <v>0.5</v>
      </c>
      <c r="H44" s="3">
        <f t="shared" si="22"/>
        <v>0.10123734533183353</v>
      </c>
      <c r="I44" s="3">
        <f t="shared" si="23"/>
        <v>0.89876265466816652</v>
      </c>
      <c r="J44" s="5">
        <f t="shared" si="30"/>
        <v>83539.491154743038</v>
      </c>
      <c r="K44" s="5">
        <f t="shared" si="24"/>
        <v>8457.3163148783733</v>
      </c>
      <c r="L44" s="5">
        <f t="shared" si="25"/>
        <v>396554.16498651932</v>
      </c>
      <c r="M44" s="5">
        <f t="shared" si="16"/>
        <v>1229516.9531600773</v>
      </c>
      <c r="N44" s="33">
        <f t="shared" si="26"/>
        <v>14.717793179786089</v>
      </c>
      <c r="O44" s="4"/>
      <c r="Q44" s="27" t="s">
        <v>64</v>
      </c>
      <c r="R44" s="29">
        <f t="shared" si="17"/>
        <v>83539.491154743038</v>
      </c>
      <c r="S44" s="29">
        <f t="shared" si="18"/>
        <v>396554.16498651932</v>
      </c>
      <c r="T44" s="35">
        <f t="shared" si="19"/>
        <v>14.717793179786089</v>
      </c>
      <c r="U44" s="42">
        <v>0.71980976748499381</v>
      </c>
      <c r="V44" s="43">
        <f t="shared" si="31"/>
        <v>0.28019023251500619</v>
      </c>
      <c r="W44" s="29">
        <f t="shared" si="27"/>
        <v>285443.56129415234</v>
      </c>
      <c r="X44" s="29">
        <f t="shared" si="20"/>
        <v>831598.26736992528</v>
      </c>
      <c r="Y44" s="35">
        <f t="shared" si="28"/>
        <v>9.9545527016621111</v>
      </c>
      <c r="Z44" s="36">
        <f t="shared" si="29"/>
        <v>4.7632404781239774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59">
        <v>288</v>
      </c>
      <c r="E45" s="51">
        <v>11</v>
      </c>
      <c r="F45" s="3">
        <f t="shared" si="21"/>
        <v>3.8194444444444448E-2</v>
      </c>
      <c r="G45" s="2">
        <v>0.5</v>
      </c>
      <c r="H45" s="3">
        <f t="shared" si="22"/>
        <v>0.17432646592709986</v>
      </c>
      <c r="I45" s="3">
        <f t="shared" si="23"/>
        <v>0.82567353407290012</v>
      </c>
      <c r="J45" s="5">
        <f t="shared" si="30"/>
        <v>75082.174839864674</v>
      </c>
      <c r="K45" s="5">
        <f t="shared" si="24"/>
        <v>13088.810193954223</v>
      </c>
      <c r="L45" s="5">
        <f t="shared" si="25"/>
        <v>342688.8487144378</v>
      </c>
      <c r="M45" s="5">
        <f t="shared" si="16"/>
        <v>832962.78817355796</v>
      </c>
      <c r="N45" s="33">
        <f t="shared" si="26"/>
        <v>11.09401519002482</v>
      </c>
      <c r="O45" s="4"/>
      <c r="Q45" s="27" t="s">
        <v>66</v>
      </c>
      <c r="R45" s="29">
        <f t="shared" si="17"/>
        <v>75082.174839864674</v>
      </c>
      <c r="S45" s="29">
        <f t="shared" si="18"/>
        <v>342688.8487144378</v>
      </c>
      <c r="T45" s="35">
        <f t="shared" si="19"/>
        <v>11.09401519002482</v>
      </c>
      <c r="U45" s="42">
        <v>0.68480776711742686</v>
      </c>
      <c r="V45" s="43">
        <f t="shared" si="31"/>
        <v>0.31519223288257314</v>
      </c>
      <c r="W45" s="29">
        <f t="shared" si="27"/>
        <v>234675.98530417585</v>
      </c>
      <c r="X45" s="29">
        <f t="shared" si="20"/>
        <v>546154.70607577288</v>
      </c>
      <c r="Y45" s="35">
        <f t="shared" si="28"/>
        <v>7.2740927822164458</v>
      </c>
      <c r="Z45" s="36">
        <f t="shared" si="29"/>
        <v>3.8199224078083738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59">
        <v>115</v>
      </c>
      <c r="E46" s="51">
        <v>7</v>
      </c>
      <c r="F46" s="3">
        <f t="shared" si="21"/>
        <v>6.0869565217391307E-2</v>
      </c>
      <c r="G46" s="2">
        <v>0.5</v>
      </c>
      <c r="H46" s="3">
        <f t="shared" si="22"/>
        <v>0.26415094339622641</v>
      </c>
      <c r="I46" s="3">
        <f t="shared" si="23"/>
        <v>0.73584905660377364</v>
      </c>
      <c r="J46" s="5">
        <f t="shared" si="30"/>
        <v>61993.364645910449</v>
      </c>
      <c r="K46" s="5">
        <f t="shared" si="24"/>
        <v>16375.605755523515</v>
      </c>
      <c r="L46" s="5">
        <f t="shared" si="25"/>
        <v>269027.8088407435</v>
      </c>
      <c r="M46" s="5">
        <f>L46+M47</f>
        <v>490273.93945912016</v>
      </c>
      <c r="N46" s="33">
        <f t="shared" si="26"/>
        <v>7.9084905660377371</v>
      </c>
      <c r="O46" s="4"/>
      <c r="Q46" s="27" t="s">
        <v>68</v>
      </c>
      <c r="R46" s="29">
        <f t="shared" si="17"/>
        <v>61993.364645910449</v>
      </c>
      <c r="S46" s="29">
        <f t="shared" si="18"/>
        <v>269027.8088407435</v>
      </c>
      <c r="T46" s="35">
        <f t="shared" si="19"/>
        <v>7.9084905660377371</v>
      </c>
      <c r="U46" s="42">
        <v>0.65629805890441617</v>
      </c>
      <c r="V46" s="43">
        <f t="shared" si="31"/>
        <v>0.34370194109558383</v>
      </c>
      <c r="W46" s="29">
        <f t="shared" si="27"/>
        <v>176562.42873348828</v>
      </c>
      <c r="X46" s="29">
        <f>X47+W46</f>
        <v>311478.720771597</v>
      </c>
      <c r="Y46" s="35">
        <f t="shared" si="28"/>
        <v>5.0243880542809753</v>
      </c>
      <c r="Z46" s="36">
        <f t="shared" si="29"/>
        <v>2.8841025117567618</v>
      </c>
    </row>
    <row r="47" spans="1:26" s="2" customFormat="1" ht="14.4" x14ac:dyDescent="0.3">
      <c r="A47" s="12">
        <v>19</v>
      </c>
      <c r="B47" s="13" t="s">
        <v>69</v>
      </c>
      <c r="C47" s="12"/>
      <c r="D47" s="61">
        <v>97</v>
      </c>
      <c r="E47" s="57">
        <v>20</v>
      </c>
      <c r="F47" s="17">
        <f t="shared" si="21"/>
        <v>0.20618556701030927</v>
      </c>
      <c r="G47" s="12"/>
      <c r="H47" s="17">
        <v>1</v>
      </c>
      <c r="I47" s="17">
        <f t="shared" si="23"/>
        <v>0</v>
      </c>
      <c r="J47" s="21">
        <f t="shared" si="30"/>
        <v>45617.75889038694</v>
      </c>
      <c r="K47" s="21">
        <f t="shared" si="24"/>
        <v>45617.75889038694</v>
      </c>
      <c r="L47" s="21">
        <f>K47/F47</f>
        <v>221246.13061837666</v>
      </c>
      <c r="M47" s="21">
        <f>L47</f>
        <v>221246.13061837666</v>
      </c>
      <c r="N47" s="34">
        <f t="shared" si="26"/>
        <v>4.8499999999999996</v>
      </c>
      <c r="O47" s="4"/>
      <c r="Q47" s="30" t="s">
        <v>69</v>
      </c>
      <c r="R47" s="31">
        <f t="shared" si="17"/>
        <v>45617.75889038694</v>
      </c>
      <c r="S47" s="31">
        <f t="shared" si="18"/>
        <v>221246.13061837666</v>
      </c>
      <c r="T47" s="38">
        <f t="shared" si="19"/>
        <v>4.8499999999999996</v>
      </c>
      <c r="U47" s="44">
        <v>0.6098018151143324</v>
      </c>
      <c r="V47" s="45">
        <f t="shared" si="31"/>
        <v>0.3901981848856676</v>
      </c>
      <c r="W47" s="31">
        <f t="shared" si="27"/>
        <v>134916.29203810875</v>
      </c>
      <c r="X47" s="31">
        <f>W47</f>
        <v>134916.29203810875</v>
      </c>
      <c r="Y47" s="38">
        <f t="shared" si="28"/>
        <v>2.9575388033045118</v>
      </c>
      <c r="Z47" s="37">
        <f t="shared" si="29"/>
        <v>1.8924611966954878</v>
      </c>
    </row>
    <row r="48" spans="1:26" s="2" customFormat="1" ht="13.2" x14ac:dyDescent="0.25">
      <c r="B48" s="2" t="s">
        <v>70</v>
      </c>
      <c r="D48" s="25">
        <f>SUM(D29:D47)</f>
        <v>12457</v>
      </c>
      <c r="E48" s="25">
        <f>SUM(E29:E47)</f>
        <v>75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f>D4+D29</f>
        <v>188</v>
      </c>
      <c r="E54" s="49">
        <f>E4+E29</f>
        <v>1</v>
      </c>
      <c r="F54" s="3">
        <f>E54/D54</f>
        <v>5.3191489361702126E-3</v>
      </c>
      <c r="G54" s="2">
        <v>0.3</v>
      </c>
      <c r="H54" s="18">
        <f>C54*F54/(1+(1-G54)*C54*F54)</f>
        <v>5.2994170641229464E-3</v>
      </c>
      <c r="I54" s="18">
        <f>1-H54</f>
        <v>0.99470058293587704</v>
      </c>
      <c r="J54" s="19">
        <v>100000</v>
      </c>
      <c r="K54" s="20">
        <f>J54*H54</f>
        <v>529.94170641229459</v>
      </c>
      <c r="L54" s="20">
        <f>C54*(J55+G54*K54)</f>
        <v>99629.040805511395</v>
      </c>
      <c r="M54" s="5">
        <f t="shared" ref="M54:M70" si="32">L54+M55</f>
        <v>7549771.3649857901</v>
      </c>
      <c r="N54" s="32">
        <f>M54/J54</f>
        <v>75.4977136498579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99629.040805511395</v>
      </c>
      <c r="T54" s="35">
        <f t="shared" ref="T54:T72" si="35">N54</f>
        <v>75.4977136498579</v>
      </c>
      <c r="U54" s="42">
        <v>0.96170886472285344</v>
      </c>
      <c r="V54" s="43">
        <f>1-U54</f>
        <v>3.829113527714656E-2</v>
      </c>
      <c r="W54" s="29">
        <f>S54*U54</f>
        <v>95814.131726495209</v>
      </c>
      <c r="X54" s="29">
        <f t="shared" ref="X54:X70" si="36">X55+W54</f>
        <v>6701883.3987377929</v>
      </c>
      <c r="Y54" s="40">
        <f>X54/R54</f>
        <v>67.018833987377931</v>
      </c>
      <c r="Z54" s="36">
        <f>T54-Y54</f>
        <v>8.4788796624799687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f t="shared" ref="D55:E70" si="37">D5+D30</f>
        <v>792</v>
      </c>
      <c r="E55" s="49">
        <f t="shared" si="37"/>
        <v>0</v>
      </c>
      <c r="F55" s="3">
        <f t="shared" ref="F55:F72" si="38">E55/D55</f>
        <v>0</v>
      </c>
      <c r="G55" s="2">
        <v>0.4</v>
      </c>
      <c r="H55" s="3">
        <f t="shared" ref="H55:H71" si="39">C55*F55/(1+(1-G55)*C55*F55)</f>
        <v>0</v>
      </c>
      <c r="I55" s="3">
        <f t="shared" ref="I55:I72" si="40">1-H55</f>
        <v>1</v>
      </c>
      <c r="J55" s="5">
        <f>I54*J54</f>
        <v>99470.058293587703</v>
      </c>
      <c r="K55" s="5">
        <f t="shared" ref="K55:K72" si="41">J55*H55</f>
        <v>0</v>
      </c>
      <c r="L55" s="5">
        <f t="shared" ref="L55:L71" si="42">C55*(J56+G55*K55)</f>
        <v>397880.23317435081</v>
      </c>
      <c r="M55" s="5">
        <f t="shared" si="32"/>
        <v>7450142.3241802789</v>
      </c>
      <c r="N55" s="33">
        <f t="shared" ref="N55:N72" si="43">M55/J55</f>
        <v>74.898340787044148</v>
      </c>
      <c r="O55" s="4"/>
      <c r="Q55" s="27" t="s">
        <v>36</v>
      </c>
      <c r="R55" s="29">
        <f t="shared" si="33"/>
        <v>99470.058293587703</v>
      </c>
      <c r="S55" s="29">
        <f t="shared" si="34"/>
        <v>397880.23317435081</v>
      </c>
      <c r="T55" s="35">
        <f t="shared" si="35"/>
        <v>74.898340787044148</v>
      </c>
      <c r="U55" s="42">
        <v>0.96170886472285344</v>
      </c>
      <c r="V55" s="43">
        <f>1-U55</f>
        <v>3.829113527714656E-2</v>
      </c>
      <c r="W55" s="29">
        <f t="shared" ref="W55:W72" si="44">S55*U55</f>
        <v>382644.94734176912</v>
      </c>
      <c r="X55" s="29">
        <f t="shared" si="36"/>
        <v>6606069.2670112979</v>
      </c>
      <c r="Y55" s="35">
        <f t="shared" ref="Y55:Y72" si="45">X55/R55</f>
        <v>66.412640952852001</v>
      </c>
      <c r="Z55" s="36">
        <f t="shared" ref="Z55:Z72" si="46">T55-Y55</f>
        <v>8.4856998341921468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f t="shared" si="37"/>
        <v>1279</v>
      </c>
      <c r="E56" s="49">
        <f t="shared" si="37"/>
        <v>0</v>
      </c>
      <c r="F56" s="3">
        <f t="shared" si="38"/>
        <v>0</v>
      </c>
      <c r="G56" s="2">
        <v>0.5</v>
      </c>
      <c r="H56" s="3">
        <f t="shared" si="39"/>
        <v>0</v>
      </c>
      <c r="I56" s="3">
        <f t="shared" si="40"/>
        <v>1</v>
      </c>
      <c r="J56" s="5">
        <f t="shared" ref="J56:J72" si="47">I55*J55</f>
        <v>99470.058293587703</v>
      </c>
      <c r="K56" s="5">
        <f t="shared" si="41"/>
        <v>0</v>
      </c>
      <c r="L56" s="5">
        <f t="shared" si="42"/>
        <v>497350.29146793851</v>
      </c>
      <c r="M56" s="5">
        <f t="shared" si="32"/>
        <v>7052262.0910059279</v>
      </c>
      <c r="N56" s="33">
        <f t="shared" si="43"/>
        <v>70.898340787044148</v>
      </c>
      <c r="O56" s="4"/>
      <c r="Q56" s="27" t="s">
        <v>38</v>
      </c>
      <c r="R56" s="29">
        <f t="shared" si="33"/>
        <v>99470.058293587703</v>
      </c>
      <c r="S56" s="29">
        <f t="shared" si="34"/>
        <v>497350.29146793851</v>
      </c>
      <c r="T56" s="35">
        <f t="shared" si="35"/>
        <v>70.898340787044148</v>
      </c>
      <c r="U56" s="42">
        <v>0.96170886472285344</v>
      </c>
      <c r="V56" s="43">
        <f>1-U56</f>
        <v>3.829113527714656E-2</v>
      </c>
      <c r="W56" s="29">
        <f t="shared" si="44"/>
        <v>478306.18417721143</v>
      </c>
      <c r="X56" s="29">
        <f t="shared" si="36"/>
        <v>6223424.3196695289</v>
      </c>
      <c r="Y56" s="35">
        <f t="shared" si="45"/>
        <v>62.565805493960582</v>
      </c>
      <c r="Z56" s="36">
        <f t="shared" si="46"/>
        <v>8.3325352930835663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f t="shared" si="37"/>
        <v>1384</v>
      </c>
      <c r="E57" s="49">
        <f t="shared" si="37"/>
        <v>1</v>
      </c>
      <c r="F57" s="3">
        <f t="shared" si="38"/>
        <v>7.2254335260115603E-4</v>
      </c>
      <c r="G57" s="2">
        <v>0.5</v>
      </c>
      <c r="H57" s="3">
        <f t="shared" si="39"/>
        <v>3.6062026685899748E-3</v>
      </c>
      <c r="I57" s="3">
        <f t="shared" si="40"/>
        <v>0.99639379733140998</v>
      </c>
      <c r="J57" s="5">
        <f t="shared" si="47"/>
        <v>99470.058293587703</v>
      </c>
      <c r="K57" s="5">
        <f t="shared" si="41"/>
        <v>358.70918966313633</v>
      </c>
      <c r="L57" s="5">
        <f t="shared" si="42"/>
        <v>496453.51849378063</v>
      </c>
      <c r="M57" s="5">
        <f t="shared" si="32"/>
        <v>6554911.7995379893</v>
      </c>
      <c r="N57" s="33">
        <f t="shared" si="43"/>
        <v>65.898340787044148</v>
      </c>
      <c r="O57" s="4"/>
      <c r="Q57" s="27" t="s">
        <v>40</v>
      </c>
      <c r="R57" s="29">
        <f t="shared" si="33"/>
        <v>99470.058293587703</v>
      </c>
      <c r="S57" s="29">
        <f t="shared" si="34"/>
        <v>496453.51849378063</v>
      </c>
      <c r="T57" s="35">
        <f t="shared" si="35"/>
        <v>65.898340787044148</v>
      </c>
      <c r="U57" s="42">
        <v>0.96170886472285344</v>
      </c>
      <c r="V57" s="43">
        <f>1-U57</f>
        <v>3.829113527714656E-2</v>
      </c>
      <c r="W57" s="29">
        <f t="shared" si="44"/>
        <v>477443.74965831992</v>
      </c>
      <c r="X57" s="29">
        <f t="shared" si="36"/>
        <v>5745118.1354923174</v>
      </c>
      <c r="Y57" s="35">
        <f t="shared" si="45"/>
        <v>57.757261170346311</v>
      </c>
      <c r="Z57" s="36">
        <f t="shared" si="46"/>
        <v>8.1410796166978372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f t="shared" si="37"/>
        <v>1580</v>
      </c>
      <c r="E58" s="49">
        <f t="shared" si="37"/>
        <v>1</v>
      </c>
      <c r="F58" s="3">
        <f t="shared" si="38"/>
        <v>6.329113924050633E-4</v>
      </c>
      <c r="G58" s="2">
        <v>0.5</v>
      </c>
      <c r="H58" s="3">
        <f t="shared" si="39"/>
        <v>3.1595576619273301E-3</v>
      </c>
      <c r="I58" s="3">
        <f t="shared" si="40"/>
        <v>0.99684044233807267</v>
      </c>
      <c r="J58" s="5">
        <f t="shared" si="47"/>
        <v>99111.349103924556</v>
      </c>
      <c r="K58" s="5">
        <f t="shared" si="41"/>
        <v>313.14802244525924</v>
      </c>
      <c r="L58" s="5">
        <f t="shared" si="42"/>
        <v>494773.8754635097</v>
      </c>
      <c r="M58" s="5">
        <f t="shared" si="32"/>
        <v>6058458.2810442084</v>
      </c>
      <c r="N58" s="33">
        <f t="shared" si="43"/>
        <v>61.127795513019699</v>
      </c>
      <c r="O58" s="4"/>
      <c r="Q58" s="27" t="s">
        <v>42</v>
      </c>
      <c r="R58" s="29">
        <f t="shared" si="33"/>
        <v>99111.349103924556</v>
      </c>
      <c r="S58" s="29">
        <f t="shared" si="34"/>
        <v>494773.8754635097</v>
      </c>
      <c r="T58" s="35">
        <f t="shared" si="35"/>
        <v>61.127795513019699</v>
      </c>
      <c r="U58" s="42">
        <v>0.96170886472285344</v>
      </c>
      <c r="V58" s="43">
        <f>1-U58</f>
        <v>3.829113527714656E-2</v>
      </c>
      <c r="W58" s="29">
        <f t="shared" si="44"/>
        <v>475828.42206653836</v>
      </c>
      <c r="X58" s="29">
        <f t="shared" si="36"/>
        <v>5267674.3858339973</v>
      </c>
      <c r="Y58" s="35">
        <f t="shared" si="45"/>
        <v>53.149053397613478</v>
      </c>
      <c r="Z58" s="36">
        <f t="shared" si="46"/>
        <v>7.9787421154062201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f t="shared" si="37"/>
        <v>1651</v>
      </c>
      <c r="E59" s="49">
        <f t="shared" si="37"/>
        <v>0</v>
      </c>
      <c r="F59" s="3">
        <f t="shared" si="38"/>
        <v>0</v>
      </c>
      <c r="G59" s="2">
        <v>0.5</v>
      </c>
      <c r="H59" s="3">
        <f t="shared" si="39"/>
        <v>0</v>
      </c>
      <c r="I59" s="3">
        <f t="shared" si="40"/>
        <v>1</v>
      </c>
      <c r="J59" s="5">
        <f t="shared" si="47"/>
        <v>98798.201081479303</v>
      </c>
      <c r="K59" s="5">
        <f t="shared" si="41"/>
        <v>0</v>
      </c>
      <c r="L59" s="5">
        <f t="shared" si="42"/>
        <v>493991.00540739653</v>
      </c>
      <c r="M59" s="5">
        <f t="shared" si="32"/>
        <v>5563684.4055806985</v>
      </c>
      <c r="N59" s="33">
        <f t="shared" si="43"/>
        <v>56.313620538417538</v>
      </c>
      <c r="O59" s="4"/>
      <c r="Q59" s="27" t="s">
        <v>44</v>
      </c>
      <c r="R59" s="29">
        <f t="shared" si="33"/>
        <v>98798.201081479303</v>
      </c>
      <c r="S59" s="29">
        <f t="shared" si="34"/>
        <v>493991.00540739653</v>
      </c>
      <c r="T59" s="35">
        <f t="shared" si="35"/>
        <v>56.313620538417538</v>
      </c>
      <c r="U59" s="42">
        <v>0.963091689110254</v>
      </c>
      <c r="V59" s="43">
        <f t="shared" ref="V59:V72" si="48">1-U59</f>
        <v>3.6908310889745999E-2</v>
      </c>
      <c r="W59" s="29">
        <f t="shared" si="44"/>
        <v>475758.63180308213</v>
      </c>
      <c r="X59" s="29">
        <f t="shared" si="36"/>
        <v>4791845.9637674587</v>
      </c>
      <c r="Y59" s="35">
        <f t="shared" si="45"/>
        <v>48.501348317218877</v>
      </c>
      <c r="Z59" s="36">
        <f t="shared" si="46"/>
        <v>7.8122722211986613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f t="shared" si="37"/>
        <v>1844</v>
      </c>
      <c r="E60" s="49">
        <f t="shared" si="37"/>
        <v>4</v>
      </c>
      <c r="F60" s="3">
        <f t="shared" si="38"/>
        <v>2.1691973969631237E-3</v>
      </c>
      <c r="G60" s="2">
        <v>0.5</v>
      </c>
      <c r="H60" s="3">
        <f t="shared" si="39"/>
        <v>1.0787486515641856E-2</v>
      </c>
      <c r="I60" s="3">
        <f t="shared" si="40"/>
        <v>0.98921251348435812</v>
      </c>
      <c r="J60" s="5">
        <f t="shared" si="47"/>
        <v>98798.201081479303</v>
      </c>
      <c r="K60" s="5">
        <f t="shared" si="41"/>
        <v>1065.7842619361306</v>
      </c>
      <c r="L60" s="5">
        <f t="shared" si="42"/>
        <v>491326.54475255613</v>
      </c>
      <c r="M60" s="5">
        <f t="shared" si="32"/>
        <v>5069693.4001733018</v>
      </c>
      <c r="N60" s="33">
        <f t="shared" si="43"/>
        <v>51.313620538417531</v>
      </c>
      <c r="O60" s="4"/>
      <c r="Q60" s="27" t="s">
        <v>46</v>
      </c>
      <c r="R60" s="29">
        <f t="shared" si="33"/>
        <v>98798.201081479303</v>
      </c>
      <c r="S60" s="29">
        <f t="shared" si="34"/>
        <v>491326.54475255613</v>
      </c>
      <c r="T60" s="35">
        <f t="shared" si="35"/>
        <v>51.313620538417531</v>
      </c>
      <c r="U60" s="42">
        <v>0.95736753435116873</v>
      </c>
      <c r="V60" s="43">
        <f t="shared" si="48"/>
        <v>4.2632465648831275E-2</v>
      </c>
      <c r="W60" s="29">
        <f t="shared" si="44"/>
        <v>470380.08271103381</v>
      </c>
      <c r="X60" s="29">
        <f t="shared" si="36"/>
        <v>4316087.3319643764</v>
      </c>
      <c r="Y60" s="35">
        <f t="shared" si="45"/>
        <v>43.685889871667605</v>
      </c>
      <c r="Z60" s="36">
        <f t="shared" si="46"/>
        <v>7.6277306667499261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f t="shared" si="37"/>
        <v>1871</v>
      </c>
      <c r="E61" s="49">
        <f>E11+E36</f>
        <v>6</v>
      </c>
      <c r="F61" s="3">
        <f t="shared" si="38"/>
        <v>3.206841261357563E-3</v>
      </c>
      <c r="G61" s="2">
        <v>0.5</v>
      </c>
      <c r="H61" s="3">
        <f t="shared" si="39"/>
        <v>1.5906680805938496E-2</v>
      </c>
      <c r="I61" s="3">
        <f t="shared" si="40"/>
        <v>0.98409331919406151</v>
      </c>
      <c r="J61" s="5">
        <f t="shared" si="47"/>
        <v>97732.41681954317</v>
      </c>
      <c r="K61" s="5">
        <f t="shared" si="41"/>
        <v>1554.598358741408</v>
      </c>
      <c r="L61" s="5">
        <f t="shared" si="42"/>
        <v>484775.58820086234</v>
      </c>
      <c r="M61" s="5">
        <f t="shared" si="32"/>
        <v>4578366.8554207459</v>
      </c>
      <c r="N61" s="33">
        <f t="shared" si="43"/>
        <v>46.8459391920535</v>
      </c>
      <c r="O61" s="4"/>
      <c r="Q61" s="27" t="s">
        <v>48</v>
      </c>
      <c r="R61" s="29">
        <f t="shared" si="33"/>
        <v>97732.41681954317</v>
      </c>
      <c r="S61" s="29">
        <f t="shared" si="34"/>
        <v>484775.58820086234</v>
      </c>
      <c r="T61" s="35">
        <f t="shared" si="35"/>
        <v>46.8459391920535</v>
      </c>
      <c r="U61" s="42">
        <v>0.95681081085376496</v>
      </c>
      <c r="V61" s="43">
        <f t="shared" si="48"/>
        <v>4.3189189146235041E-2</v>
      </c>
      <c r="W61" s="29">
        <f t="shared" si="44"/>
        <v>463838.52362857794</v>
      </c>
      <c r="X61" s="29">
        <f t="shared" si="36"/>
        <v>3845707.2492533429</v>
      </c>
      <c r="Y61" s="35">
        <f t="shared" si="45"/>
        <v>39.34935177500217</v>
      </c>
      <c r="Z61" s="36">
        <f t="shared" si="46"/>
        <v>7.4965874170513302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f t="shared" si="37"/>
        <v>1757</v>
      </c>
      <c r="E62" s="49">
        <f>E12+E37</f>
        <v>11</v>
      </c>
      <c r="F62" s="3">
        <f t="shared" si="38"/>
        <v>6.2606715993170177E-3</v>
      </c>
      <c r="G62" s="2">
        <v>0.5</v>
      </c>
      <c r="H62" s="3">
        <f t="shared" si="39"/>
        <v>3.0820958251611096E-2</v>
      </c>
      <c r="I62" s="3">
        <f t="shared" si="40"/>
        <v>0.96917904174838887</v>
      </c>
      <c r="J62" s="5">
        <f t="shared" si="47"/>
        <v>96177.818460801762</v>
      </c>
      <c r="K62" s="5">
        <f t="shared" si="41"/>
        <v>2964.2925275114021</v>
      </c>
      <c r="L62" s="5">
        <f t="shared" si="42"/>
        <v>473478.36098523025</v>
      </c>
      <c r="M62" s="5">
        <f t="shared" si="32"/>
        <v>4093591.2672198839</v>
      </c>
      <c r="N62" s="33">
        <f t="shared" si="43"/>
        <v>42.562737778131954</v>
      </c>
      <c r="O62" s="4"/>
      <c r="Q62" s="27" t="s">
        <v>50</v>
      </c>
      <c r="R62" s="29">
        <f t="shared" si="33"/>
        <v>96177.818460801762</v>
      </c>
      <c r="S62" s="29">
        <f t="shared" si="34"/>
        <v>473478.36098523025</v>
      </c>
      <c r="T62" s="35">
        <f t="shared" si="35"/>
        <v>42.562737778131954</v>
      </c>
      <c r="U62" s="42">
        <v>0.94800928093814252</v>
      </c>
      <c r="V62" s="43">
        <f t="shared" si="48"/>
        <v>5.1990719061857482E-2</v>
      </c>
      <c r="W62" s="29">
        <f t="shared" si="44"/>
        <v>448861.88053737843</v>
      </c>
      <c r="X62" s="29">
        <f t="shared" si="36"/>
        <v>3381868.7256247648</v>
      </c>
      <c r="Y62" s="35">
        <f t="shared" si="45"/>
        <v>35.162668271614827</v>
      </c>
      <c r="Z62" s="36">
        <f t="shared" si="46"/>
        <v>7.4000695065171271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f t="shared" si="37"/>
        <v>1938</v>
      </c>
      <c r="E63" s="49">
        <f t="shared" si="37"/>
        <v>10</v>
      </c>
      <c r="F63" s="3">
        <f t="shared" si="38"/>
        <v>5.1599587203302374E-3</v>
      </c>
      <c r="G63" s="2">
        <v>0.5</v>
      </c>
      <c r="H63" s="3">
        <f t="shared" si="39"/>
        <v>2.5471217524197658E-2</v>
      </c>
      <c r="I63" s="3">
        <f t="shared" si="40"/>
        <v>0.97452878247580232</v>
      </c>
      <c r="J63" s="5">
        <f t="shared" si="47"/>
        <v>93213.525933290352</v>
      </c>
      <c r="K63" s="5">
        <f t="shared" si="41"/>
        <v>2374.2619952442783</v>
      </c>
      <c r="L63" s="5">
        <f t="shared" si="42"/>
        <v>460131.97467834107</v>
      </c>
      <c r="M63" s="5">
        <f t="shared" si="32"/>
        <v>3620112.9062346537</v>
      </c>
      <c r="N63" s="33">
        <f t="shared" si="43"/>
        <v>38.836776851735458</v>
      </c>
      <c r="O63" s="4"/>
      <c r="Q63" s="27" t="s">
        <v>52</v>
      </c>
      <c r="R63" s="29">
        <f t="shared" si="33"/>
        <v>93213.525933290352</v>
      </c>
      <c r="S63" s="29">
        <f t="shared" si="34"/>
        <v>460131.97467834107</v>
      </c>
      <c r="T63" s="35">
        <f t="shared" si="35"/>
        <v>38.836776851735458</v>
      </c>
      <c r="U63" s="42">
        <v>0.94216194080535964</v>
      </c>
      <c r="V63" s="43">
        <f t="shared" si="48"/>
        <v>5.7838059194640357E-2</v>
      </c>
      <c r="W63" s="29">
        <f t="shared" si="44"/>
        <v>433518.83428954839</v>
      </c>
      <c r="X63" s="29">
        <f t="shared" si="36"/>
        <v>2933006.8450873862</v>
      </c>
      <c r="Y63" s="35">
        <f t="shared" si="45"/>
        <v>31.465464005582582</v>
      </c>
      <c r="Z63" s="36">
        <f t="shared" si="46"/>
        <v>7.3713128461528754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f t="shared" si="37"/>
        <v>2251</v>
      </c>
      <c r="E64" s="49">
        <f t="shared" si="37"/>
        <v>4</v>
      </c>
      <c r="F64" s="3">
        <f t="shared" si="38"/>
        <v>1.7769880053309639E-3</v>
      </c>
      <c r="G64" s="2">
        <v>0.5</v>
      </c>
      <c r="H64" s="3">
        <f t="shared" si="39"/>
        <v>8.84564352056612E-3</v>
      </c>
      <c r="I64" s="3">
        <f t="shared" si="40"/>
        <v>0.99115435647943384</v>
      </c>
      <c r="J64" s="5">
        <f t="shared" si="47"/>
        <v>90839.263938046075</v>
      </c>
      <c r="K64" s="5">
        <f t="shared" si="41"/>
        <v>803.53174646657283</v>
      </c>
      <c r="L64" s="5">
        <f t="shared" si="42"/>
        <v>452187.49032406398</v>
      </c>
      <c r="M64" s="5">
        <f t="shared" si="32"/>
        <v>3159980.9315563124</v>
      </c>
      <c r="N64" s="33">
        <f t="shared" si="43"/>
        <v>34.786509649742136</v>
      </c>
      <c r="O64" s="4"/>
      <c r="Q64" s="27" t="s">
        <v>54</v>
      </c>
      <c r="R64" s="29">
        <f t="shared" si="33"/>
        <v>90839.263938046075</v>
      </c>
      <c r="S64" s="29">
        <f t="shared" si="34"/>
        <v>452187.49032406398</v>
      </c>
      <c r="T64" s="35">
        <f t="shared" si="35"/>
        <v>34.786509649742136</v>
      </c>
      <c r="U64" s="42">
        <v>0.92489605986448908</v>
      </c>
      <c r="V64" s="43">
        <f t="shared" si="48"/>
        <v>7.5103940135510916E-2</v>
      </c>
      <c r="W64" s="29">
        <f t="shared" si="44"/>
        <v>418226.42812073854</v>
      </c>
      <c r="X64" s="29">
        <f t="shared" si="36"/>
        <v>2499488.0107978377</v>
      </c>
      <c r="Y64" s="35">
        <f t="shared" si="45"/>
        <v>27.515502685078239</v>
      </c>
      <c r="Z64" s="36">
        <f t="shared" si="46"/>
        <v>7.2710069646638971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f t="shared" si="37"/>
        <v>2101</v>
      </c>
      <c r="E65" s="49">
        <f t="shared" si="37"/>
        <v>15</v>
      </c>
      <c r="F65" s="3">
        <f t="shared" si="38"/>
        <v>7.139457401237506E-3</v>
      </c>
      <c r="G65" s="2">
        <v>0.5</v>
      </c>
      <c r="H65" s="3">
        <f t="shared" si="39"/>
        <v>3.5071311667056349E-2</v>
      </c>
      <c r="I65" s="3">
        <f t="shared" si="40"/>
        <v>0.96492868833294365</v>
      </c>
      <c r="J65" s="5">
        <f t="shared" si="47"/>
        <v>90035.732191579504</v>
      </c>
      <c r="K65" s="5">
        <f t="shared" si="41"/>
        <v>3157.6712248625031</v>
      </c>
      <c r="L65" s="5">
        <f t="shared" si="42"/>
        <v>442284.4828957413</v>
      </c>
      <c r="M65" s="5">
        <f t="shared" si="32"/>
        <v>2707793.4412322482</v>
      </c>
      <c r="N65" s="33">
        <f t="shared" si="43"/>
        <v>30.074653421716626</v>
      </c>
      <c r="O65" s="4"/>
      <c r="Q65" s="27" t="s">
        <v>56</v>
      </c>
      <c r="R65" s="29">
        <f t="shared" si="33"/>
        <v>90035.732191579504</v>
      </c>
      <c r="S65" s="29">
        <f t="shared" si="34"/>
        <v>442284.4828957413</v>
      </c>
      <c r="T65" s="35">
        <f t="shared" si="35"/>
        <v>30.074653421716626</v>
      </c>
      <c r="U65" s="42">
        <v>0.89970667843387275</v>
      </c>
      <c r="V65" s="43">
        <f t="shared" si="48"/>
        <v>0.10029332156612725</v>
      </c>
      <c r="W65" s="29">
        <f t="shared" si="44"/>
        <v>397926.30302897043</v>
      </c>
      <c r="X65" s="29">
        <f t="shared" si="36"/>
        <v>2081261.5826770994</v>
      </c>
      <c r="Y65" s="35">
        <f t="shared" si="45"/>
        <v>23.115951100931316</v>
      </c>
      <c r="Z65" s="36">
        <f t="shared" si="46"/>
        <v>6.95870232078531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f t="shared" si="37"/>
        <v>1897</v>
      </c>
      <c r="E66" s="49">
        <f t="shared" si="37"/>
        <v>9</v>
      </c>
      <c r="F66" s="3">
        <f t="shared" si="38"/>
        <v>4.7443331576172906E-3</v>
      </c>
      <c r="G66" s="2">
        <v>0.5</v>
      </c>
      <c r="H66" s="3">
        <f t="shared" si="39"/>
        <v>2.3443605105496222E-2</v>
      </c>
      <c r="I66" s="3">
        <f t="shared" si="40"/>
        <v>0.97655639489450374</v>
      </c>
      <c r="J66" s="5">
        <f t="shared" si="47"/>
        <v>86878.060966717007</v>
      </c>
      <c r="K66" s="5">
        <f t="shared" si="41"/>
        <v>2036.7349536349388</v>
      </c>
      <c r="L66" s="5">
        <f t="shared" si="42"/>
        <v>429298.46744949766</v>
      </c>
      <c r="M66" s="5">
        <f t="shared" si="32"/>
        <v>2265508.958336507</v>
      </c>
      <c r="N66" s="33">
        <f t="shared" si="43"/>
        <v>26.076882162510781</v>
      </c>
      <c r="O66" s="4"/>
      <c r="Q66" s="27" t="s">
        <v>58</v>
      </c>
      <c r="R66" s="29">
        <f t="shared" si="33"/>
        <v>86878.060966717007</v>
      </c>
      <c r="S66" s="29">
        <f t="shared" si="34"/>
        <v>429298.46744949766</v>
      </c>
      <c r="T66" s="35">
        <f t="shared" si="35"/>
        <v>26.076882162510781</v>
      </c>
      <c r="U66" s="42">
        <v>0.86438699185239576</v>
      </c>
      <c r="V66" s="43">
        <f t="shared" si="48"/>
        <v>0.13561300814760424</v>
      </c>
      <c r="W66" s="29">
        <f t="shared" si="44"/>
        <v>371080.0108855149</v>
      </c>
      <c r="X66" s="29">
        <f t="shared" si="36"/>
        <v>1683335.2796481289</v>
      </c>
      <c r="Y66" s="35">
        <f t="shared" si="45"/>
        <v>19.375838513396552</v>
      </c>
      <c r="Z66" s="36">
        <f t="shared" si="46"/>
        <v>6.7010436491142293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f t="shared" si="37"/>
        <v>1424</v>
      </c>
      <c r="E67" s="49">
        <f t="shared" si="37"/>
        <v>16</v>
      </c>
      <c r="F67" s="3">
        <f t="shared" si="38"/>
        <v>1.1235955056179775E-2</v>
      </c>
      <c r="G67" s="2">
        <v>0.5</v>
      </c>
      <c r="H67" s="3">
        <f t="shared" si="39"/>
        <v>5.4644808743169397E-2</v>
      </c>
      <c r="I67" s="3">
        <f t="shared" si="40"/>
        <v>0.94535519125683065</v>
      </c>
      <c r="J67" s="5">
        <f t="shared" si="47"/>
        <v>84841.326013082071</v>
      </c>
      <c r="K67" s="5">
        <f t="shared" si="41"/>
        <v>4636.138033501752</v>
      </c>
      <c r="L67" s="5">
        <f t="shared" si="42"/>
        <v>412616.284981656</v>
      </c>
      <c r="M67" s="5">
        <f t="shared" si="32"/>
        <v>1836210.4908870095</v>
      </c>
      <c r="N67" s="33">
        <f t="shared" si="43"/>
        <v>21.642878266705495</v>
      </c>
      <c r="O67" s="4"/>
      <c r="Q67" s="27" t="s">
        <v>60</v>
      </c>
      <c r="R67" s="29">
        <f t="shared" si="33"/>
        <v>84841.326013082071</v>
      </c>
      <c r="S67" s="29">
        <f t="shared" si="34"/>
        <v>412616.284981656</v>
      </c>
      <c r="T67" s="35">
        <f t="shared" si="35"/>
        <v>21.642878266705495</v>
      </c>
      <c r="U67" s="42">
        <v>0.82345390469096191</v>
      </c>
      <c r="V67" s="43">
        <f t="shared" si="48"/>
        <v>0.17654609530903809</v>
      </c>
      <c r="W67" s="29">
        <f t="shared" si="44"/>
        <v>339770.49100722332</v>
      </c>
      <c r="X67" s="29">
        <f t="shared" si="36"/>
        <v>1312255.2687626139</v>
      </c>
      <c r="Y67" s="35">
        <f t="shared" si="45"/>
        <v>15.467170663507442</v>
      </c>
      <c r="Z67" s="36">
        <f t="shared" si="46"/>
        <v>6.1757076031980525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f t="shared" si="37"/>
        <v>1048</v>
      </c>
      <c r="E68" s="49">
        <f t="shared" si="37"/>
        <v>16</v>
      </c>
      <c r="F68" s="3">
        <f t="shared" si="38"/>
        <v>1.5267175572519083E-2</v>
      </c>
      <c r="G68" s="2">
        <v>0.5</v>
      </c>
      <c r="H68" s="3">
        <f t="shared" si="39"/>
        <v>7.3529411764705885E-2</v>
      </c>
      <c r="I68" s="3">
        <f t="shared" si="40"/>
        <v>0.92647058823529416</v>
      </c>
      <c r="J68" s="5">
        <f t="shared" si="47"/>
        <v>80205.187979580325</v>
      </c>
      <c r="K68" s="5">
        <f t="shared" si="41"/>
        <v>5897.4402926162002</v>
      </c>
      <c r="L68" s="5">
        <f t="shared" si="42"/>
        <v>386282.33916636114</v>
      </c>
      <c r="M68" s="5">
        <f t="shared" si="32"/>
        <v>1423594.2059053537</v>
      </c>
      <c r="N68" s="33">
        <f t="shared" si="43"/>
        <v>17.749403022006391</v>
      </c>
      <c r="O68" s="4"/>
      <c r="Q68" s="27" t="s">
        <v>62</v>
      </c>
      <c r="R68" s="29">
        <f t="shared" si="33"/>
        <v>80205.187979580325</v>
      </c>
      <c r="S68" s="29">
        <f t="shared" si="34"/>
        <v>386282.33916636114</v>
      </c>
      <c r="T68" s="35">
        <f t="shared" si="35"/>
        <v>17.749403022006391</v>
      </c>
      <c r="U68" s="42">
        <v>0.7557222850963411</v>
      </c>
      <c r="V68" s="43">
        <f t="shared" si="48"/>
        <v>0.2442777149036589</v>
      </c>
      <c r="W68" s="29">
        <f t="shared" si="44"/>
        <v>291922.17204716231</v>
      </c>
      <c r="X68" s="29">
        <f t="shared" si="36"/>
        <v>972484.77775539062</v>
      </c>
      <c r="Y68" s="35">
        <f t="shared" si="45"/>
        <v>12.124961018768243</v>
      </c>
      <c r="Z68" s="36">
        <f t="shared" si="46"/>
        <v>5.6244420032381477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f t="shared" si="37"/>
        <v>782</v>
      </c>
      <c r="E69" s="49">
        <f t="shared" si="37"/>
        <v>22</v>
      </c>
      <c r="F69" s="3">
        <f t="shared" si="38"/>
        <v>2.8132992327365727E-2</v>
      </c>
      <c r="G69" s="2">
        <v>0.5</v>
      </c>
      <c r="H69" s="3">
        <f t="shared" si="39"/>
        <v>0.13142174432497011</v>
      </c>
      <c r="I69" s="3">
        <f t="shared" si="40"/>
        <v>0.86857825567502989</v>
      </c>
      <c r="J69" s="5">
        <f t="shared" si="47"/>
        <v>74307.747686964125</v>
      </c>
      <c r="K69" s="5">
        <f t="shared" si="41"/>
        <v>9765.6538178805877</v>
      </c>
      <c r="L69" s="5">
        <f t="shared" si="42"/>
        <v>347124.60389011918</v>
      </c>
      <c r="M69" s="5">
        <f t="shared" si="32"/>
        <v>1037311.8667389925</v>
      </c>
      <c r="N69" s="33">
        <f t="shared" si="43"/>
        <v>13.959673103118009</v>
      </c>
      <c r="O69" s="4"/>
      <c r="Q69" s="27" t="s">
        <v>64</v>
      </c>
      <c r="R69" s="29">
        <f t="shared" si="33"/>
        <v>74307.747686964125</v>
      </c>
      <c r="S69" s="29">
        <f t="shared" si="34"/>
        <v>347124.60389011918</v>
      </c>
      <c r="T69" s="35">
        <f t="shared" si="35"/>
        <v>13.959673103118009</v>
      </c>
      <c r="U69" s="42">
        <v>0.69850988448397933</v>
      </c>
      <c r="V69" s="43">
        <f t="shared" si="48"/>
        <v>0.30149011551602067</v>
      </c>
      <c r="W69" s="29">
        <f t="shared" si="44"/>
        <v>242469.96696483422</v>
      </c>
      <c r="X69" s="29">
        <f t="shared" si="36"/>
        <v>680562.60570822831</v>
      </c>
      <c r="Y69" s="35">
        <f t="shared" si="45"/>
        <v>9.1587031890029955</v>
      </c>
      <c r="Z69" s="36">
        <f t="shared" si="46"/>
        <v>4.8009699141150133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f t="shared" si="37"/>
        <v>521</v>
      </c>
      <c r="E70" s="49">
        <f t="shared" si="37"/>
        <v>22</v>
      </c>
      <c r="F70" s="3">
        <f t="shared" si="38"/>
        <v>4.2226487523992322E-2</v>
      </c>
      <c r="G70" s="2">
        <v>0.5</v>
      </c>
      <c r="H70" s="3">
        <f t="shared" si="39"/>
        <v>0.19097222222222221</v>
      </c>
      <c r="I70" s="3">
        <f t="shared" si="40"/>
        <v>0.80902777777777779</v>
      </c>
      <c r="J70" s="5">
        <f t="shared" si="47"/>
        <v>64542.093869083539</v>
      </c>
      <c r="K70" s="5">
        <f t="shared" si="41"/>
        <v>12325.747093054148</v>
      </c>
      <c r="L70" s="5">
        <f t="shared" si="42"/>
        <v>291896.10161278234</v>
      </c>
      <c r="M70" s="5">
        <f t="shared" si="32"/>
        <v>690187.26284887327</v>
      </c>
      <c r="N70" s="33">
        <f t="shared" si="43"/>
        <v>10.693598882131736</v>
      </c>
      <c r="O70" s="4"/>
      <c r="Q70" s="27" t="s">
        <v>66</v>
      </c>
      <c r="R70" s="29">
        <f t="shared" si="33"/>
        <v>64542.093869083539</v>
      </c>
      <c r="S70" s="29">
        <f t="shared" si="34"/>
        <v>291896.10161278234</v>
      </c>
      <c r="T70" s="35">
        <f t="shared" si="35"/>
        <v>10.693598882131736</v>
      </c>
      <c r="U70" s="42">
        <v>0.67065690345363116</v>
      </c>
      <c r="V70" s="43">
        <f t="shared" si="48"/>
        <v>0.32934309654636884</v>
      </c>
      <c r="W70" s="29">
        <f t="shared" si="44"/>
        <v>195762.13563781508</v>
      </c>
      <c r="X70" s="29">
        <f t="shared" si="36"/>
        <v>438092.63874339405</v>
      </c>
      <c r="Y70" s="35">
        <f t="shared" si="45"/>
        <v>6.787704155245045</v>
      </c>
      <c r="Z70" s="36">
        <f t="shared" si="46"/>
        <v>3.9058947268866913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f t="shared" ref="D71:E72" si="49">D21+D46</f>
        <v>204</v>
      </c>
      <c r="E71" s="49">
        <f t="shared" si="49"/>
        <v>16</v>
      </c>
      <c r="F71" s="3">
        <f t="shared" si="38"/>
        <v>7.8431372549019607E-2</v>
      </c>
      <c r="G71" s="2">
        <v>0.5</v>
      </c>
      <c r="H71" s="3">
        <f t="shared" si="39"/>
        <v>0.32786885245901642</v>
      </c>
      <c r="I71" s="3">
        <f t="shared" si="40"/>
        <v>0.67213114754098358</v>
      </c>
      <c r="J71" s="5">
        <f t="shared" si="47"/>
        <v>52216.346776029393</v>
      </c>
      <c r="K71" s="5">
        <f t="shared" si="41"/>
        <v>17120.11369705882</v>
      </c>
      <c r="L71" s="5">
        <f t="shared" si="42"/>
        <v>218281.4496374999</v>
      </c>
      <c r="M71" s="5">
        <f>L71+M72</f>
        <v>398291.16123609093</v>
      </c>
      <c r="N71" s="33">
        <f t="shared" si="43"/>
        <v>7.6277102062400841</v>
      </c>
      <c r="O71" s="4"/>
      <c r="Q71" s="27" t="s">
        <v>68</v>
      </c>
      <c r="R71" s="29">
        <f t="shared" si="33"/>
        <v>52216.346776029393</v>
      </c>
      <c r="S71" s="29">
        <f t="shared" si="34"/>
        <v>218281.4496374999</v>
      </c>
      <c r="T71" s="35">
        <f t="shared" si="35"/>
        <v>7.6277102062400841</v>
      </c>
      <c r="U71" s="42">
        <v>0.63527807449444496</v>
      </c>
      <c r="V71" s="43">
        <f t="shared" si="48"/>
        <v>0.36472192550555504</v>
      </c>
      <c r="W71" s="29">
        <f t="shared" si="44"/>
        <v>138669.41902356708</v>
      </c>
      <c r="X71" s="29">
        <f>X72+W71</f>
        <v>242330.50310557894</v>
      </c>
      <c r="Y71" s="35">
        <f t="shared" si="45"/>
        <v>4.6408934762326952</v>
      </c>
      <c r="Z71" s="36">
        <f t="shared" si="46"/>
        <v>2.9868167300073889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f t="shared" si="49"/>
        <v>159</v>
      </c>
      <c r="E72" s="50">
        <f t="shared" si="49"/>
        <v>31</v>
      </c>
      <c r="F72" s="17">
        <f t="shared" si="38"/>
        <v>0.19496855345911951</v>
      </c>
      <c r="G72" s="12"/>
      <c r="H72" s="17">
        <v>1</v>
      </c>
      <c r="I72" s="17">
        <f t="shared" si="40"/>
        <v>0</v>
      </c>
      <c r="J72" s="21">
        <f t="shared" si="47"/>
        <v>35096.233078970574</v>
      </c>
      <c r="K72" s="21">
        <f t="shared" si="41"/>
        <v>35096.233078970574</v>
      </c>
      <c r="L72" s="21">
        <f>K72/F72</f>
        <v>180009.71159859101</v>
      </c>
      <c r="M72" s="21">
        <f>L72</f>
        <v>180009.71159859101</v>
      </c>
      <c r="N72" s="34">
        <f t="shared" si="43"/>
        <v>5.129032258064516</v>
      </c>
      <c r="O72" s="4"/>
      <c r="Q72" s="30" t="s">
        <v>69</v>
      </c>
      <c r="R72" s="31">
        <f t="shared" si="33"/>
        <v>35096.233078970574</v>
      </c>
      <c r="S72" s="31">
        <f t="shared" si="34"/>
        <v>180009.71159859101</v>
      </c>
      <c r="T72" s="38">
        <f t="shared" si="35"/>
        <v>5.129032258064516</v>
      </c>
      <c r="U72" s="44">
        <v>0.57586384179742911</v>
      </c>
      <c r="V72" s="45">
        <f t="shared" si="48"/>
        <v>0.42413615820257089</v>
      </c>
      <c r="W72" s="31">
        <f t="shared" si="44"/>
        <v>103661.08408201185</v>
      </c>
      <c r="X72" s="31">
        <f>W72</f>
        <v>103661.08408201185</v>
      </c>
      <c r="Y72" s="38">
        <f t="shared" si="45"/>
        <v>2.953624220831975</v>
      </c>
      <c r="Z72" s="37">
        <f t="shared" si="46"/>
        <v>2.1754080372325411</v>
      </c>
    </row>
    <row r="73" spans="1:26" s="2" customFormat="1" ht="13.2" x14ac:dyDescent="0.25">
      <c r="B73" s="2" t="s">
        <v>70</v>
      </c>
      <c r="D73" s="25">
        <f>SUM(D54:D72)</f>
        <v>24671</v>
      </c>
      <c r="E73" s="25">
        <f>SUM(E54:E72)</f>
        <v>185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71.05472549509615</v>
      </c>
      <c r="F78" s="55">
        <f>$Y$4</f>
        <v>64.476983319187298</v>
      </c>
      <c r="G78" s="55">
        <f>E78-F78</f>
        <v>6.5777421759088526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80.405551448304251</v>
      </c>
      <c r="F79" s="55">
        <f>$Y$29</f>
        <v>71.179108446804676</v>
      </c>
      <c r="G79" s="55">
        <f t="shared" ref="G79:G80" si="50">E79-F79</f>
        <v>9.2264430014995753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75.4977136498579</v>
      </c>
      <c r="F80" s="55">
        <f>$Y$54</f>
        <v>67.018833987377931</v>
      </c>
      <c r="G80" s="55">
        <f t="shared" si="50"/>
        <v>8.4788796624799687</v>
      </c>
    </row>
  </sheetData>
  <mergeCells count="30"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17455-EFF2-416E-9588-45BFB324B703}">
  <dimension ref="A1:Z80"/>
  <sheetViews>
    <sheetView topLeftCell="A37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ht="14.4" x14ac:dyDescent="0.3">
      <c r="A4" s="2">
        <v>1</v>
      </c>
      <c r="B4" s="1">
        <v>0</v>
      </c>
      <c r="C4" s="1">
        <v>1</v>
      </c>
      <c r="D4" s="58">
        <v>96</v>
      </c>
      <c r="E4" s="56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7302015.4505571639</v>
      </c>
      <c r="N4" s="32">
        <f>M4/J4</f>
        <v>73.020154505571639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73.020154505571639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6623522.3740367349</v>
      </c>
      <c r="Y4" s="40">
        <f>X4/R4</f>
        <v>66.235223740367346</v>
      </c>
      <c r="Z4" s="36">
        <f>T4-Y4</f>
        <v>6.7849307652042938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59">
        <v>413</v>
      </c>
      <c r="E5" s="51">
        <v>0</v>
      </c>
      <c r="F5" s="3">
        <f t="shared" ref="F5:F22" si="5">E5/D5</f>
        <v>0</v>
      </c>
      <c r="G5" s="2">
        <v>0.4</v>
      </c>
      <c r="H5" s="3">
        <f t="shared" ref="H5:H21" si="6">C5*F5/(1+(1-G5)*C5*F5)</f>
        <v>0</v>
      </c>
      <c r="I5" s="3">
        <f t="shared" ref="I5:I22" si="7">1-H5</f>
        <v>1</v>
      </c>
      <c r="J5" s="5">
        <f>I4*J4</f>
        <v>100000</v>
      </c>
      <c r="K5" s="5">
        <f t="shared" ref="K5:K22" si="8">J5*H5</f>
        <v>0</v>
      </c>
      <c r="L5" s="5">
        <f t="shared" ref="L5:L21" si="9">C5*(J6+G5*K5)</f>
        <v>400000</v>
      </c>
      <c r="M5" s="5">
        <f t="shared" si="0"/>
        <v>7202015.4505571639</v>
      </c>
      <c r="N5" s="33">
        <f t="shared" ref="N5:N22" si="10">M5/J5</f>
        <v>72.020154505571639</v>
      </c>
      <c r="O5" s="4"/>
      <c r="Q5" s="27" t="s">
        <v>36</v>
      </c>
      <c r="R5" s="29">
        <f t="shared" si="1"/>
        <v>100000</v>
      </c>
      <c r="S5" s="29">
        <f t="shared" si="2"/>
        <v>400000</v>
      </c>
      <c r="T5" s="35">
        <f t="shared" si="3"/>
        <v>72.020154505571639</v>
      </c>
      <c r="U5" s="42">
        <v>0.96680194174873568</v>
      </c>
      <c r="V5" s="43">
        <f>1-U5</f>
        <v>3.3198058251264317E-2</v>
      </c>
      <c r="W5" s="29">
        <f t="shared" ref="W5:W22" si="11">S5*U5</f>
        <v>386720.77669949428</v>
      </c>
      <c r="X5" s="29">
        <f t="shared" si="4"/>
        <v>6526842.1798618613</v>
      </c>
      <c r="Y5" s="35">
        <f t="shared" ref="Y5:Y22" si="12">X5/R5</f>
        <v>65.268421798618618</v>
      </c>
      <c r="Z5" s="36">
        <f t="shared" ref="Z5:Z22" si="13">T5-Y5</f>
        <v>6.7517327069530211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59">
        <v>663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100000</v>
      </c>
      <c r="K6" s="5">
        <f t="shared" si="8"/>
        <v>0</v>
      </c>
      <c r="L6" s="5">
        <f t="shared" si="9"/>
        <v>500000</v>
      </c>
      <c r="M6" s="5">
        <f t="shared" si="0"/>
        <v>6802015.4505571639</v>
      </c>
      <c r="N6" s="33">
        <f t="shared" si="10"/>
        <v>68.020154505571639</v>
      </c>
      <c r="O6" s="4"/>
      <c r="Q6" s="27" t="s">
        <v>38</v>
      </c>
      <c r="R6" s="29">
        <f t="shared" si="1"/>
        <v>100000</v>
      </c>
      <c r="S6" s="29">
        <f t="shared" si="2"/>
        <v>500000</v>
      </c>
      <c r="T6" s="35">
        <f t="shared" si="3"/>
        <v>68.020154505571639</v>
      </c>
      <c r="U6" s="42">
        <v>0.96680194174873568</v>
      </c>
      <c r="V6" s="43">
        <f>1-U6</f>
        <v>3.3198058251264317E-2</v>
      </c>
      <c r="W6" s="29">
        <f t="shared" si="11"/>
        <v>483400.97087436786</v>
      </c>
      <c r="X6" s="29">
        <f t="shared" si="4"/>
        <v>6140121.4031623667</v>
      </c>
      <c r="Y6" s="35">
        <f t="shared" si="12"/>
        <v>61.401214031623667</v>
      </c>
      <c r="Z6" s="36">
        <f t="shared" si="13"/>
        <v>6.6189404739479727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59">
        <v>678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100000</v>
      </c>
      <c r="K7" s="5">
        <f t="shared" si="8"/>
        <v>0</v>
      </c>
      <c r="L7" s="5">
        <f t="shared" si="9"/>
        <v>500000</v>
      </c>
      <c r="M7" s="5">
        <f t="shared" si="0"/>
        <v>6302015.4505571639</v>
      </c>
      <c r="N7" s="33">
        <f t="shared" si="10"/>
        <v>63.020154505571639</v>
      </c>
      <c r="O7" s="4"/>
      <c r="Q7" s="27" t="s">
        <v>40</v>
      </c>
      <c r="R7" s="29">
        <f t="shared" si="1"/>
        <v>100000</v>
      </c>
      <c r="S7" s="29">
        <f t="shared" si="2"/>
        <v>500000</v>
      </c>
      <c r="T7" s="35">
        <f t="shared" si="3"/>
        <v>63.020154505571639</v>
      </c>
      <c r="U7" s="42">
        <v>0.96680194174873568</v>
      </c>
      <c r="V7" s="43">
        <f>1-U7</f>
        <v>3.3198058251264317E-2</v>
      </c>
      <c r="W7" s="29">
        <f t="shared" si="11"/>
        <v>483400.97087436786</v>
      </c>
      <c r="X7" s="29">
        <f t="shared" si="4"/>
        <v>5656720.4322879985</v>
      </c>
      <c r="Y7" s="35">
        <f t="shared" si="12"/>
        <v>56.567204322879988</v>
      </c>
      <c r="Z7" s="36">
        <f t="shared" si="13"/>
        <v>6.4529501826916515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59">
        <v>791</v>
      </c>
      <c r="E8" s="51">
        <v>2</v>
      </c>
      <c r="F8" s="3">
        <f t="shared" si="5"/>
        <v>2.5284450063211127E-3</v>
      </c>
      <c r="G8" s="2">
        <v>0.5</v>
      </c>
      <c r="H8" s="3">
        <f t="shared" si="6"/>
        <v>1.2562814070351761E-2</v>
      </c>
      <c r="I8" s="3">
        <f t="shared" si="7"/>
        <v>0.98743718592964824</v>
      </c>
      <c r="J8" s="5">
        <f t="shared" si="14"/>
        <v>100000</v>
      </c>
      <c r="K8" s="5">
        <f t="shared" si="8"/>
        <v>1256.281407035176</v>
      </c>
      <c r="L8" s="5">
        <f t="shared" si="9"/>
        <v>496859.29648241209</v>
      </c>
      <c r="M8" s="5">
        <f t="shared" si="0"/>
        <v>5802015.4505571639</v>
      </c>
      <c r="N8" s="33">
        <f t="shared" si="10"/>
        <v>58.020154505571639</v>
      </c>
      <c r="O8" s="4"/>
      <c r="Q8" s="27" t="s">
        <v>42</v>
      </c>
      <c r="R8" s="29">
        <f t="shared" si="1"/>
        <v>100000</v>
      </c>
      <c r="S8" s="29">
        <f t="shared" si="2"/>
        <v>496859.29648241209</v>
      </c>
      <c r="T8" s="35">
        <f t="shared" si="3"/>
        <v>58.020154505571639</v>
      </c>
      <c r="U8" s="42">
        <v>0.96680194174873568</v>
      </c>
      <c r="V8" s="43">
        <f>1-U8</f>
        <v>3.3198058251264317E-2</v>
      </c>
      <c r="W8" s="29">
        <f t="shared" si="11"/>
        <v>480364.53261510679</v>
      </c>
      <c r="X8" s="29">
        <f t="shared" si="4"/>
        <v>5173319.4614136303</v>
      </c>
      <c r="Y8" s="35">
        <f t="shared" si="12"/>
        <v>51.733194614136302</v>
      </c>
      <c r="Z8" s="36">
        <f t="shared" si="13"/>
        <v>6.2869598914353375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59">
        <v>829</v>
      </c>
      <c r="E9" s="51">
        <v>1</v>
      </c>
      <c r="F9" s="3">
        <f t="shared" si="5"/>
        <v>1.2062726176115801E-3</v>
      </c>
      <c r="G9" s="2">
        <v>0.5</v>
      </c>
      <c r="H9" s="3">
        <f t="shared" si="6"/>
        <v>6.0132291040288629E-3</v>
      </c>
      <c r="I9" s="3">
        <f t="shared" si="7"/>
        <v>0.99398677089597109</v>
      </c>
      <c r="J9" s="5">
        <f t="shared" si="14"/>
        <v>98743.718592964826</v>
      </c>
      <c r="K9" s="5">
        <f t="shared" si="8"/>
        <v>593.76860248325204</v>
      </c>
      <c r="L9" s="5">
        <f t="shared" si="9"/>
        <v>492234.17145861604</v>
      </c>
      <c r="M9" s="5">
        <f t="shared" si="0"/>
        <v>5305156.1540747518</v>
      </c>
      <c r="N9" s="33">
        <f t="shared" si="10"/>
        <v>53.726517794446593</v>
      </c>
      <c r="O9" s="4"/>
      <c r="Q9" s="27" t="s">
        <v>44</v>
      </c>
      <c r="R9" s="29">
        <f t="shared" si="1"/>
        <v>98743.718592964826</v>
      </c>
      <c r="S9" s="29">
        <f t="shared" si="2"/>
        <v>492234.17145861604</v>
      </c>
      <c r="T9" s="35">
        <f t="shared" si="3"/>
        <v>53.726517794446593</v>
      </c>
      <c r="U9" s="42">
        <v>0.9555940589531835</v>
      </c>
      <c r="V9" s="43">
        <f t="shared" ref="V9:V22" si="15">1-U9</f>
        <v>4.4405941046816499E-2</v>
      </c>
      <c r="W9" s="29">
        <f t="shared" si="11"/>
        <v>470376.04985959618</v>
      </c>
      <c r="X9" s="29">
        <f t="shared" si="4"/>
        <v>4692954.9287985237</v>
      </c>
      <c r="Y9" s="35">
        <f t="shared" si="12"/>
        <v>47.526617345084283</v>
      </c>
      <c r="Z9" s="36">
        <f t="shared" si="13"/>
        <v>6.1999004493623104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59">
        <v>912</v>
      </c>
      <c r="E10" s="51">
        <v>2</v>
      </c>
      <c r="F10" s="3">
        <f t="shared" si="5"/>
        <v>2.1929824561403508E-3</v>
      </c>
      <c r="G10" s="2">
        <v>0.5</v>
      </c>
      <c r="H10" s="3">
        <f t="shared" si="6"/>
        <v>1.0905125408942203E-2</v>
      </c>
      <c r="I10" s="3">
        <f t="shared" si="7"/>
        <v>0.98909487459105783</v>
      </c>
      <c r="J10" s="5">
        <f t="shared" si="14"/>
        <v>98149.949990481575</v>
      </c>
      <c r="K10" s="5">
        <f t="shared" si="8"/>
        <v>1070.3375135276071</v>
      </c>
      <c r="L10" s="5">
        <f t="shared" si="9"/>
        <v>488073.9061685889</v>
      </c>
      <c r="M10" s="5">
        <f t="shared" si="0"/>
        <v>4812921.9826161359</v>
      </c>
      <c r="N10" s="33">
        <f t="shared" si="10"/>
        <v>49.036418083584202</v>
      </c>
      <c r="O10" s="4"/>
      <c r="Q10" s="27" t="s">
        <v>46</v>
      </c>
      <c r="R10" s="29">
        <f t="shared" si="1"/>
        <v>98149.949990481575</v>
      </c>
      <c r="S10" s="29">
        <f t="shared" si="2"/>
        <v>488073.9061685889</v>
      </c>
      <c r="T10" s="35">
        <f t="shared" si="3"/>
        <v>49.036418083584202</v>
      </c>
      <c r="U10" s="42">
        <v>0.96363095511775332</v>
      </c>
      <c r="V10" s="43">
        <f t="shared" si="15"/>
        <v>3.6369044882246682E-2</v>
      </c>
      <c r="W10" s="29">
        <f t="shared" si="11"/>
        <v>470323.12436929002</v>
      </c>
      <c r="X10" s="29">
        <f t="shared" si="4"/>
        <v>4222578.8789389273</v>
      </c>
      <c r="Y10" s="35">
        <f t="shared" si="12"/>
        <v>43.021711975894299</v>
      </c>
      <c r="Z10" s="36">
        <f t="shared" si="13"/>
        <v>6.0147061076899035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59">
        <v>956</v>
      </c>
      <c r="E11" s="51">
        <v>2</v>
      </c>
      <c r="F11" s="3">
        <f>E11/D11</f>
        <v>2.0920502092050207E-3</v>
      </c>
      <c r="G11" s="2">
        <v>0.5</v>
      </c>
      <c r="H11" s="3">
        <f t="shared" si="6"/>
        <v>1.040582726326743E-2</v>
      </c>
      <c r="I11" s="3">
        <f t="shared" si="7"/>
        <v>0.98959417273673256</v>
      </c>
      <c r="J11" s="5">
        <f t="shared" si="14"/>
        <v>97079.612476953975</v>
      </c>
      <c r="K11" s="5">
        <f t="shared" si="8"/>
        <v>1010.1936782201246</v>
      </c>
      <c r="L11" s="5">
        <f t="shared" si="9"/>
        <v>482872.57818921958</v>
      </c>
      <c r="M11" s="5">
        <f t="shared" si="0"/>
        <v>4324848.0764475474</v>
      </c>
      <c r="N11" s="33">
        <f t="shared" si="10"/>
        <v>44.549498768077967</v>
      </c>
      <c r="O11" s="4"/>
      <c r="Q11" s="27" t="s">
        <v>48</v>
      </c>
      <c r="R11" s="29">
        <f t="shared" si="1"/>
        <v>97079.612476953975</v>
      </c>
      <c r="S11" s="29">
        <f t="shared" si="2"/>
        <v>482872.57818921958</v>
      </c>
      <c r="T11" s="35">
        <f t="shared" si="3"/>
        <v>44.549498768077967</v>
      </c>
      <c r="U11" s="42">
        <v>0.96005435016735896</v>
      </c>
      <c r="V11" s="43">
        <f t="shared" si="15"/>
        <v>3.9945649832641039E-2</v>
      </c>
      <c r="W11" s="29">
        <f t="shared" si="11"/>
        <v>463583.91926708841</v>
      </c>
      <c r="X11" s="29">
        <f t="shared" si="4"/>
        <v>3752255.7545696376</v>
      </c>
      <c r="Y11" s="35">
        <f t="shared" si="12"/>
        <v>38.651326049126915</v>
      </c>
      <c r="Z11" s="36">
        <f t="shared" si="13"/>
        <v>5.8981727189510522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59">
        <v>929</v>
      </c>
      <c r="E12" s="51">
        <v>4</v>
      </c>
      <c r="F12" s="3">
        <f>E12/D12</f>
        <v>4.3057050592034442E-3</v>
      </c>
      <c r="G12" s="2">
        <v>0.5</v>
      </c>
      <c r="H12" s="3">
        <f t="shared" si="6"/>
        <v>2.1299254526091584E-2</v>
      </c>
      <c r="I12" s="3">
        <f t="shared" si="7"/>
        <v>0.9787007454739084</v>
      </c>
      <c r="J12" s="5">
        <f t="shared" si="14"/>
        <v>96069.418798733852</v>
      </c>
      <c r="K12" s="5">
        <f t="shared" si="8"/>
        <v>2046.2070031679198</v>
      </c>
      <c r="L12" s="5">
        <f t="shared" si="9"/>
        <v>475231.57648574945</v>
      </c>
      <c r="M12" s="5">
        <f t="shared" si="0"/>
        <v>3841975.4982583281</v>
      </c>
      <c r="N12" s="33">
        <f t="shared" si="10"/>
        <v>39.991659638404762</v>
      </c>
      <c r="O12" s="4"/>
      <c r="Q12" s="27" t="s">
        <v>50</v>
      </c>
      <c r="R12" s="29">
        <f t="shared" si="1"/>
        <v>96069.418798733852</v>
      </c>
      <c r="S12" s="29">
        <f t="shared" si="2"/>
        <v>475231.57648574945</v>
      </c>
      <c r="T12" s="35">
        <f t="shared" si="3"/>
        <v>39.991659638404762</v>
      </c>
      <c r="U12" s="42">
        <v>0.94127750867207383</v>
      </c>
      <c r="V12" s="43">
        <f t="shared" si="15"/>
        <v>5.8722491327926174E-2</v>
      </c>
      <c r="W12" s="29">
        <f t="shared" si="11"/>
        <v>447324.79435680836</v>
      </c>
      <c r="X12" s="29">
        <f t="shared" si="4"/>
        <v>3288671.8353025494</v>
      </c>
      <c r="Y12" s="35">
        <f t="shared" si="12"/>
        <v>34.232244520936902</v>
      </c>
      <c r="Z12" s="36">
        <f t="shared" si="13"/>
        <v>5.7594151174678601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59">
        <v>952</v>
      </c>
      <c r="E13" s="51">
        <v>5</v>
      </c>
      <c r="F13" s="3">
        <f t="shared" si="5"/>
        <v>5.2521008403361349E-3</v>
      </c>
      <c r="G13" s="2">
        <v>0.5</v>
      </c>
      <c r="H13" s="3">
        <f t="shared" si="6"/>
        <v>2.5920165889061694E-2</v>
      </c>
      <c r="I13" s="3">
        <f t="shared" si="7"/>
        <v>0.97407983411093835</v>
      </c>
      <c r="J13" s="5">
        <f t="shared" si="14"/>
        <v>94023.211795565934</v>
      </c>
      <c r="K13" s="5">
        <f t="shared" si="8"/>
        <v>2437.0972471634514</v>
      </c>
      <c r="L13" s="5">
        <f t="shared" si="9"/>
        <v>464023.31585992104</v>
      </c>
      <c r="M13" s="5">
        <f t="shared" si="0"/>
        <v>3366743.9217725787</v>
      </c>
      <c r="N13" s="33">
        <f t="shared" si="10"/>
        <v>35.807582590274286</v>
      </c>
      <c r="O13" s="4"/>
      <c r="Q13" s="27" t="s">
        <v>52</v>
      </c>
      <c r="R13" s="29">
        <f t="shared" si="1"/>
        <v>94023.211795565934</v>
      </c>
      <c r="S13" s="29">
        <f t="shared" si="2"/>
        <v>464023.31585992104</v>
      </c>
      <c r="T13" s="35">
        <f t="shared" si="3"/>
        <v>35.807582590274286</v>
      </c>
      <c r="U13" s="42">
        <v>0.95386474178345915</v>
      </c>
      <c r="V13" s="43">
        <f t="shared" si="15"/>
        <v>4.6135258216540853E-2</v>
      </c>
      <c r="W13" s="29">
        <f t="shared" si="11"/>
        <v>442615.48036422807</v>
      </c>
      <c r="X13" s="29">
        <f t="shared" si="4"/>
        <v>2841347.0409457409</v>
      </c>
      <c r="Y13" s="35">
        <f t="shared" si="12"/>
        <v>30.219633925329667</v>
      </c>
      <c r="Z13" s="36">
        <f t="shared" si="13"/>
        <v>5.5879486649446193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59">
        <v>1104</v>
      </c>
      <c r="E14" s="51">
        <v>9</v>
      </c>
      <c r="F14" s="3">
        <f t="shared" si="5"/>
        <v>8.152173913043478E-3</v>
      </c>
      <c r="G14" s="2">
        <v>0.5</v>
      </c>
      <c r="H14" s="3">
        <f t="shared" si="6"/>
        <v>3.994673768308922E-2</v>
      </c>
      <c r="I14" s="3">
        <f t="shared" si="7"/>
        <v>0.96005326231691079</v>
      </c>
      <c r="J14" s="5">
        <f t="shared" si="14"/>
        <v>91586.114548402489</v>
      </c>
      <c r="K14" s="5">
        <f t="shared" si="8"/>
        <v>3658.5664932783957</v>
      </c>
      <c r="L14" s="5">
        <f t="shared" si="9"/>
        <v>448784.15650881646</v>
      </c>
      <c r="M14" s="5">
        <f t="shared" si="0"/>
        <v>2902720.6059126579</v>
      </c>
      <c r="N14" s="33">
        <f t="shared" si="10"/>
        <v>31.693893995018147</v>
      </c>
      <c r="O14" s="4"/>
      <c r="Q14" s="27" t="s">
        <v>54</v>
      </c>
      <c r="R14" s="29">
        <f t="shared" si="1"/>
        <v>91586.114548402489</v>
      </c>
      <c r="S14" s="29">
        <f t="shared" si="2"/>
        <v>448784.15650881646</v>
      </c>
      <c r="T14" s="35">
        <f t="shared" si="3"/>
        <v>31.693893995018147</v>
      </c>
      <c r="U14" s="42">
        <v>0.94210046609890041</v>
      </c>
      <c r="V14" s="43">
        <f t="shared" si="15"/>
        <v>5.7899533901099587E-2</v>
      </c>
      <c r="W14" s="29">
        <f t="shared" si="11"/>
        <v>422799.76302475785</v>
      </c>
      <c r="X14" s="29">
        <f t="shared" si="4"/>
        <v>2398731.5605815127</v>
      </c>
      <c r="Y14" s="35">
        <f t="shared" si="12"/>
        <v>26.190996008612238</v>
      </c>
      <c r="Z14" s="36">
        <f t="shared" si="13"/>
        <v>5.5028979864059089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59">
        <v>1041</v>
      </c>
      <c r="E15" s="51">
        <v>9</v>
      </c>
      <c r="F15" s="3">
        <f t="shared" si="5"/>
        <v>8.6455331412103754E-3</v>
      </c>
      <c r="G15" s="2">
        <v>0.5</v>
      </c>
      <c r="H15" s="3">
        <f t="shared" si="6"/>
        <v>4.2313117066290547E-2</v>
      </c>
      <c r="I15" s="3">
        <f t="shared" si="7"/>
        <v>0.9576868829337094</v>
      </c>
      <c r="J15" s="5">
        <f t="shared" si="14"/>
        <v>87927.548055124091</v>
      </c>
      <c r="K15" s="5">
        <f t="shared" si="8"/>
        <v>3720.4886342083532</v>
      </c>
      <c r="L15" s="5">
        <f t="shared" si="9"/>
        <v>430336.51869009953</v>
      </c>
      <c r="M15" s="5">
        <f t="shared" si="0"/>
        <v>2453936.4494038415</v>
      </c>
      <c r="N15" s="33">
        <f t="shared" si="10"/>
        <v>27.908619126572304</v>
      </c>
      <c r="O15" s="4"/>
      <c r="Q15" s="27" t="s">
        <v>56</v>
      </c>
      <c r="R15" s="29">
        <f t="shared" si="1"/>
        <v>87927.548055124091</v>
      </c>
      <c r="S15" s="29">
        <f t="shared" si="2"/>
        <v>430336.51869009953</v>
      </c>
      <c r="T15" s="35">
        <f t="shared" si="3"/>
        <v>27.908619126572304</v>
      </c>
      <c r="U15" s="42">
        <v>0.91645683631107144</v>
      </c>
      <c r="V15" s="43">
        <f t="shared" si="15"/>
        <v>8.3543163688928557E-2</v>
      </c>
      <c r="W15" s="29">
        <f t="shared" si="11"/>
        <v>394384.84446784889</v>
      </c>
      <c r="X15" s="29">
        <f t="shared" si="4"/>
        <v>1975931.7975567547</v>
      </c>
      <c r="Y15" s="35">
        <f t="shared" si="12"/>
        <v>22.472272243028897</v>
      </c>
      <c r="Z15" s="36">
        <f t="shared" si="13"/>
        <v>5.4363468835434077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59">
        <v>889</v>
      </c>
      <c r="E16" s="51">
        <v>13</v>
      </c>
      <c r="F16" s="3">
        <f t="shared" si="5"/>
        <v>1.4623172103487065E-2</v>
      </c>
      <c r="G16" s="2">
        <v>0.5</v>
      </c>
      <c r="H16" s="3">
        <f t="shared" si="6"/>
        <v>7.0537167661421596E-2</v>
      </c>
      <c r="I16" s="3">
        <f t="shared" si="7"/>
        <v>0.9294628323385784</v>
      </c>
      <c r="J16" s="5">
        <f t="shared" si="14"/>
        <v>84207.059420915728</v>
      </c>
      <c r="K16" s="5">
        <f t="shared" si="8"/>
        <v>5939.7274686484234</v>
      </c>
      <c r="L16" s="5">
        <f t="shared" si="9"/>
        <v>406185.97843295755</v>
      </c>
      <c r="M16" s="5">
        <f t="shared" si="0"/>
        <v>2023599.930713742</v>
      </c>
      <c r="N16" s="33">
        <f t="shared" si="10"/>
        <v>24.031238528335443</v>
      </c>
      <c r="O16" s="4"/>
      <c r="Q16" s="27" t="s">
        <v>58</v>
      </c>
      <c r="R16" s="29">
        <f t="shared" si="1"/>
        <v>84207.059420915728</v>
      </c>
      <c r="S16" s="29">
        <f t="shared" si="2"/>
        <v>406185.97843295755</v>
      </c>
      <c r="T16" s="35">
        <f t="shared" si="3"/>
        <v>24.031238528335443</v>
      </c>
      <c r="U16" s="42">
        <v>0.8859396016463057</v>
      </c>
      <c r="V16" s="43">
        <f t="shared" si="15"/>
        <v>0.1140603983536943</v>
      </c>
      <c r="W16" s="29">
        <f t="shared" si="11"/>
        <v>359856.24392720935</v>
      </c>
      <c r="X16" s="29">
        <f t="shared" si="4"/>
        <v>1581546.9530889057</v>
      </c>
      <c r="Y16" s="35">
        <f t="shared" si="12"/>
        <v>18.781643296477277</v>
      </c>
      <c r="Z16" s="36">
        <f t="shared" si="13"/>
        <v>5.2495952318581658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59">
        <v>698</v>
      </c>
      <c r="E17" s="51">
        <v>12</v>
      </c>
      <c r="F17" s="3">
        <f t="shared" si="5"/>
        <v>1.7191977077363897E-2</v>
      </c>
      <c r="G17" s="2">
        <v>0.5</v>
      </c>
      <c r="H17" s="3">
        <f t="shared" si="6"/>
        <v>8.2417582417582416E-2</v>
      </c>
      <c r="I17" s="3">
        <f t="shared" si="7"/>
        <v>0.91758241758241754</v>
      </c>
      <c r="J17" s="5">
        <f t="shared" si="14"/>
        <v>78267.331952267297</v>
      </c>
      <c r="K17" s="5">
        <f t="shared" si="8"/>
        <v>6450.6042817802718</v>
      </c>
      <c r="L17" s="5">
        <f t="shared" si="9"/>
        <v>375210.1490568858</v>
      </c>
      <c r="M17" s="5">
        <f t="shared" si="0"/>
        <v>1617413.9522807845</v>
      </c>
      <c r="N17" s="33">
        <f t="shared" si="10"/>
        <v>20.665249625056756</v>
      </c>
      <c r="O17" s="4"/>
      <c r="Q17" s="27" t="s">
        <v>60</v>
      </c>
      <c r="R17" s="29">
        <f t="shared" si="1"/>
        <v>78267.331952267297</v>
      </c>
      <c r="S17" s="29">
        <f t="shared" si="2"/>
        <v>375210.1490568858</v>
      </c>
      <c r="T17" s="35">
        <f t="shared" si="3"/>
        <v>20.665249625056756</v>
      </c>
      <c r="U17" s="42">
        <v>0.85631920960893304</v>
      </c>
      <c r="V17" s="43">
        <f t="shared" si="15"/>
        <v>0.14368079039106696</v>
      </c>
      <c r="W17" s="29">
        <f t="shared" si="11"/>
        <v>321299.65827764239</v>
      </c>
      <c r="X17" s="29">
        <f t="shared" si="4"/>
        <v>1221690.7091616963</v>
      </c>
      <c r="Y17" s="35">
        <f t="shared" si="12"/>
        <v>15.609203465716268</v>
      </c>
      <c r="Z17" s="36">
        <f t="shared" si="13"/>
        <v>5.0560461593404877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59">
        <v>500</v>
      </c>
      <c r="E18" s="51">
        <v>11</v>
      </c>
      <c r="F18" s="3">
        <f t="shared" si="5"/>
        <v>2.1999999999999999E-2</v>
      </c>
      <c r="G18" s="2">
        <v>0.5</v>
      </c>
      <c r="H18" s="3">
        <f t="shared" si="6"/>
        <v>0.10426540284360189</v>
      </c>
      <c r="I18" s="3">
        <f t="shared" si="7"/>
        <v>0.89573459715639814</v>
      </c>
      <c r="J18" s="5">
        <f t="shared" si="14"/>
        <v>71816.727670487016</v>
      </c>
      <c r="K18" s="5">
        <f t="shared" si="8"/>
        <v>7488.0000414725791</v>
      </c>
      <c r="L18" s="5">
        <f t="shared" si="9"/>
        <v>340363.63824875362</v>
      </c>
      <c r="M18" s="5">
        <f t="shared" si="0"/>
        <v>1242203.8032238986</v>
      </c>
      <c r="N18" s="33">
        <f t="shared" si="10"/>
        <v>17.296858872816347</v>
      </c>
      <c r="O18" s="4"/>
      <c r="Q18" s="27" t="s">
        <v>62</v>
      </c>
      <c r="R18" s="29">
        <f t="shared" si="1"/>
        <v>71816.727670487016</v>
      </c>
      <c r="S18" s="29">
        <f t="shared" si="2"/>
        <v>340363.63824875362</v>
      </c>
      <c r="T18" s="35">
        <f t="shared" si="3"/>
        <v>17.296858872816347</v>
      </c>
      <c r="U18" s="42">
        <v>0.77613843304153718</v>
      </c>
      <c r="V18" s="43">
        <f t="shared" si="15"/>
        <v>0.22386156695846282</v>
      </c>
      <c r="W18" s="29">
        <f t="shared" si="11"/>
        <v>264169.30085470423</v>
      </c>
      <c r="X18" s="29">
        <f t="shared" si="4"/>
        <v>900391.05088405393</v>
      </c>
      <c r="Y18" s="35">
        <f t="shared" si="12"/>
        <v>12.537344433392617</v>
      </c>
      <c r="Z18" s="36">
        <f t="shared" si="13"/>
        <v>4.7595144394237305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59">
        <v>353</v>
      </c>
      <c r="E19" s="51">
        <v>10</v>
      </c>
      <c r="F19" s="3">
        <f t="shared" si="5"/>
        <v>2.8328611898016998E-2</v>
      </c>
      <c r="G19" s="2">
        <v>0.5</v>
      </c>
      <c r="H19" s="3">
        <f t="shared" si="6"/>
        <v>0.13227513227513227</v>
      </c>
      <c r="I19" s="3">
        <f t="shared" si="7"/>
        <v>0.86772486772486768</v>
      </c>
      <c r="J19" s="5">
        <f t="shared" si="14"/>
        <v>64328.727629014436</v>
      </c>
      <c r="K19" s="5">
        <f t="shared" si="8"/>
        <v>8509.0909562188408</v>
      </c>
      <c r="L19" s="5">
        <f t="shared" si="9"/>
        <v>300370.91075452504</v>
      </c>
      <c r="M19" s="5">
        <f t="shared" si="0"/>
        <v>901840.1649751449</v>
      </c>
      <c r="N19" s="33">
        <f t="shared" si="10"/>
        <v>14.019244561715603</v>
      </c>
      <c r="O19" s="4"/>
      <c r="Q19" s="27" t="s">
        <v>64</v>
      </c>
      <c r="R19" s="29">
        <f t="shared" si="1"/>
        <v>64328.727629014436</v>
      </c>
      <c r="S19" s="29">
        <f t="shared" si="2"/>
        <v>300370.91075452504</v>
      </c>
      <c r="T19" s="35">
        <f t="shared" si="3"/>
        <v>14.019244561715603</v>
      </c>
      <c r="U19" s="42">
        <v>0.73716277889453141</v>
      </c>
      <c r="V19" s="43">
        <f t="shared" si="15"/>
        <v>0.26283722110546859</v>
      </c>
      <c r="W19" s="29">
        <f t="shared" si="11"/>
        <v>221422.25527088696</v>
      </c>
      <c r="X19" s="29">
        <f t="shared" si="4"/>
        <v>636221.7500293497</v>
      </c>
      <c r="Y19" s="35">
        <f t="shared" si="12"/>
        <v>9.8901653037264818</v>
      </c>
      <c r="Z19" s="36">
        <f t="shared" si="13"/>
        <v>4.1290792579891207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59">
        <v>229</v>
      </c>
      <c r="E20" s="51">
        <v>12</v>
      </c>
      <c r="F20" s="3">
        <f t="shared" si="5"/>
        <v>5.2401746724890827E-2</v>
      </c>
      <c r="G20" s="2">
        <v>0.5</v>
      </c>
      <c r="H20" s="3">
        <f t="shared" si="6"/>
        <v>0.23166023166023164</v>
      </c>
      <c r="I20" s="3">
        <f t="shared" si="7"/>
        <v>0.76833976833976836</v>
      </c>
      <c r="J20" s="5">
        <f t="shared" si="14"/>
        <v>55819.63667279559</v>
      </c>
      <c r="K20" s="5">
        <f t="shared" si="8"/>
        <v>12931.189962809789</v>
      </c>
      <c r="L20" s="5">
        <f t="shared" si="9"/>
        <v>246770.20845695346</v>
      </c>
      <c r="M20" s="5">
        <f t="shared" si="0"/>
        <v>601469.2542206198</v>
      </c>
      <c r="N20" s="33">
        <f t="shared" si="10"/>
        <v>10.775226964416152</v>
      </c>
      <c r="O20" s="4"/>
      <c r="Q20" s="27" t="s">
        <v>66</v>
      </c>
      <c r="R20" s="29">
        <f t="shared" si="1"/>
        <v>55819.63667279559</v>
      </c>
      <c r="S20" s="29">
        <f t="shared" si="2"/>
        <v>246770.20845695346</v>
      </c>
      <c r="T20" s="35">
        <f t="shared" si="3"/>
        <v>10.775226964416152</v>
      </c>
      <c r="U20" s="42">
        <v>0.7271372759570951</v>
      </c>
      <c r="V20" s="43">
        <f t="shared" si="15"/>
        <v>0.2728627240429049</v>
      </c>
      <c r="W20" s="29">
        <f t="shared" si="11"/>
        <v>179435.81716475365</v>
      </c>
      <c r="X20" s="29">
        <f t="shared" si="4"/>
        <v>414799.49475846271</v>
      </c>
      <c r="Y20" s="35">
        <f t="shared" si="12"/>
        <v>7.4310676221334226</v>
      </c>
      <c r="Z20" s="36">
        <f t="shared" si="13"/>
        <v>3.3441593422827296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59">
        <v>86</v>
      </c>
      <c r="E21" s="51">
        <v>10</v>
      </c>
      <c r="F21" s="3">
        <f t="shared" si="5"/>
        <v>0.11627906976744186</v>
      </c>
      <c r="G21" s="2">
        <v>0.5</v>
      </c>
      <c r="H21" s="3">
        <f t="shared" si="6"/>
        <v>0.45045045045045046</v>
      </c>
      <c r="I21" s="3">
        <f t="shared" si="7"/>
        <v>0.54954954954954949</v>
      </c>
      <c r="J21" s="5">
        <f t="shared" si="14"/>
        <v>42888.446709985801</v>
      </c>
      <c r="K21" s="5">
        <f t="shared" si="8"/>
        <v>19319.120139633244</v>
      </c>
      <c r="L21" s="5">
        <f t="shared" si="9"/>
        <v>166144.4332008459</v>
      </c>
      <c r="M21" s="5">
        <f>L21+M22</f>
        <v>354699.04576366633</v>
      </c>
      <c r="N21" s="33">
        <f t="shared" si="10"/>
        <v>8.2702702702702702</v>
      </c>
      <c r="O21" s="4"/>
      <c r="Q21" s="27" t="s">
        <v>68</v>
      </c>
      <c r="R21" s="29">
        <f t="shared" si="1"/>
        <v>42888.446709985801</v>
      </c>
      <c r="S21" s="29">
        <f t="shared" si="2"/>
        <v>166144.4332008459</v>
      </c>
      <c r="T21" s="35">
        <f t="shared" si="3"/>
        <v>8.2702702702702702</v>
      </c>
      <c r="U21" s="42">
        <v>0.68635947845240242</v>
      </c>
      <c r="V21" s="43">
        <f t="shared" si="15"/>
        <v>0.31364052154759758</v>
      </c>
      <c r="W21" s="29">
        <f t="shared" si="11"/>
        <v>114034.8065195026</v>
      </c>
      <c r="X21" s="29">
        <f>X22+W21</f>
        <v>235363.67759370906</v>
      </c>
      <c r="Y21" s="35">
        <f t="shared" si="12"/>
        <v>5.4878107194054397</v>
      </c>
      <c r="Z21" s="36">
        <f t="shared" si="13"/>
        <v>2.7824595508648304</v>
      </c>
    </row>
    <row r="22" spans="1:26" s="2" customFormat="1" ht="14.4" x14ac:dyDescent="0.3">
      <c r="A22" s="12">
        <v>19</v>
      </c>
      <c r="B22" s="13" t="s">
        <v>69</v>
      </c>
      <c r="C22" s="12"/>
      <c r="D22" s="61">
        <v>56</v>
      </c>
      <c r="E22" s="57">
        <v>7</v>
      </c>
      <c r="F22" s="17">
        <f t="shared" si="5"/>
        <v>0.125</v>
      </c>
      <c r="G22" s="12"/>
      <c r="H22" s="17">
        <v>1</v>
      </c>
      <c r="I22" s="17">
        <f t="shared" si="7"/>
        <v>0</v>
      </c>
      <c r="J22" s="21">
        <f t="shared" si="14"/>
        <v>23569.326570352554</v>
      </c>
      <c r="K22" s="21">
        <f t="shared" si="8"/>
        <v>23569.326570352554</v>
      </c>
      <c r="L22" s="21">
        <f>K22/F22</f>
        <v>188554.61256282043</v>
      </c>
      <c r="M22" s="21">
        <f>L22</f>
        <v>188554.61256282043</v>
      </c>
      <c r="N22" s="34">
        <f t="shared" si="10"/>
        <v>8</v>
      </c>
      <c r="O22" s="4"/>
      <c r="Q22" s="30" t="s">
        <v>69</v>
      </c>
      <c r="R22" s="31">
        <f t="shared" si="1"/>
        <v>23569.326570352554</v>
      </c>
      <c r="S22" s="31">
        <f t="shared" si="2"/>
        <v>188554.61256282043</v>
      </c>
      <c r="T22" s="38">
        <f t="shared" si="3"/>
        <v>8</v>
      </c>
      <c r="U22" s="44">
        <v>0.64346806172022719</v>
      </c>
      <c r="V22" s="45">
        <f t="shared" si="15"/>
        <v>0.35653193827977281</v>
      </c>
      <c r="W22" s="31">
        <f t="shared" si="11"/>
        <v>121328.87107420646</v>
      </c>
      <c r="X22" s="31">
        <f>W22</f>
        <v>121328.87107420646</v>
      </c>
      <c r="Y22" s="38">
        <f t="shared" si="12"/>
        <v>5.1477444937618175</v>
      </c>
      <c r="Z22" s="37">
        <f t="shared" si="13"/>
        <v>2.8522555062381825</v>
      </c>
    </row>
    <row r="23" spans="1:26" s="2" customFormat="1" ht="13.2" x14ac:dyDescent="0.25">
      <c r="B23" s="2" t="s">
        <v>70</v>
      </c>
      <c r="D23" s="25">
        <f>SUM(D4:D22)</f>
        <v>12175</v>
      </c>
      <c r="E23" s="60">
        <f>SUM(E4:E22)</f>
        <v>109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ht="14.4" x14ac:dyDescent="0.3">
      <c r="A29" s="2">
        <v>1</v>
      </c>
      <c r="B29" s="1">
        <v>0</v>
      </c>
      <c r="C29" s="1">
        <v>1</v>
      </c>
      <c r="D29" s="58">
        <v>98</v>
      </c>
      <c r="E29" s="56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7908061.9512683284</v>
      </c>
      <c r="N29" s="32">
        <f>M29/J29</f>
        <v>79.080619512683285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79.080619512683285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6999156.6968595758</v>
      </c>
      <c r="Y29" s="40">
        <f>X29/R29</f>
        <v>69.991566968595762</v>
      </c>
      <c r="Z29" s="36">
        <f>T29-Y29</f>
        <v>9.0890525440875223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59">
        <v>379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7808061.9512683284</v>
      </c>
      <c r="N30" s="33">
        <f t="shared" ref="N30:N47" si="26">M30/J30</f>
        <v>78.080619512683285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78.080619512683285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6903292.0228566118</v>
      </c>
      <c r="Y30" s="35">
        <f t="shared" ref="Y30:Y47" si="28">X30/R30</f>
        <v>69.032920228566113</v>
      </c>
      <c r="Z30" s="36">
        <f t="shared" ref="Z30:Z47" si="29">T30-Y30</f>
        <v>9.0476992841171722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59">
        <v>616</v>
      </c>
      <c r="E31" s="51">
        <v>1</v>
      </c>
      <c r="F31" s="3">
        <f t="shared" si="21"/>
        <v>1.6233766233766235E-3</v>
      </c>
      <c r="G31" s="2">
        <v>0.5</v>
      </c>
      <c r="H31" s="3">
        <f t="shared" si="22"/>
        <v>8.0840743734842384E-3</v>
      </c>
      <c r="I31" s="3">
        <f t="shared" si="23"/>
        <v>0.99191592562651576</v>
      </c>
      <c r="J31" s="5">
        <f t="shared" ref="J31:J47" si="30">I30*J30</f>
        <v>100000</v>
      </c>
      <c r="K31" s="5">
        <f t="shared" si="24"/>
        <v>808.40743734842385</v>
      </c>
      <c r="L31" s="5">
        <f t="shared" si="25"/>
        <v>497978.98140662897</v>
      </c>
      <c r="M31" s="5">
        <f t="shared" si="16"/>
        <v>7408061.9512683284</v>
      </c>
      <c r="N31" s="33">
        <f t="shared" si="26"/>
        <v>74.080619512683285</v>
      </c>
      <c r="O31" s="4"/>
      <c r="Q31" s="27" t="s">
        <v>38</v>
      </c>
      <c r="R31" s="29">
        <f t="shared" si="17"/>
        <v>100000</v>
      </c>
      <c r="S31" s="29">
        <f t="shared" si="18"/>
        <v>497978.98140662897</v>
      </c>
      <c r="T31" s="35">
        <f t="shared" si="19"/>
        <v>74.080619512683285</v>
      </c>
      <c r="U31" s="42">
        <v>0.95864674002964168</v>
      </c>
      <c r="V31" s="43">
        <f>1-U31</f>
        <v>4.1353259970358325E-2</v>
      </c>
      <c r="W31" s="29">
        <f t="shared" si="27"/>
        <v>477385.92712874641</v>
      </c>
      <c r="X31" s="29">
        <f t="shared" si="20"/>
        <v>6519833.3268447556</v>
      </c>
      <c r="Y31" s="35">
        <f t="shared" si="28"/>
        <v>65.198333268447556</v>
      </c>
      <c r="Z31" s="36">
        <f t="shared" si="29"/>
        <v>8.8822862442357291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59">
        <v>705</v>
      </c>
      <c r="E32" s="51">
        <v>1</v>
      </c>
      <c r="F32" s="3">
        <f t="shared" si="21"/>
        <v>1.4184397163120568E-3</v>
      </c>
      <c r="G32" s="2">
        <v>0.5</v>
      </c>
      <c r="H32" s="3">
        <f t="shared" si="22"/>
        <v>7.0671378091872799E-3</v>
      </c>
      <c r="I32" s="3">
        <f t="shared" si="23"/>
        <v>0.99293286219081267</v>
      </c>
      <c r="J32" s="5">
        <f t="shared" si="30"/>
        <v>99191.592562651582</v>
      </c>
      <c r="K32" s="5">
        <f t="shared" si="24"/>
        <v>701.00065415301481</v>
      </c>
      <c r="L32" s="5">
        <f t="shared" si="25"/>
        <v>494205.46117787535</v>
      </c>
      <c r="M32" s="5">
        <f t="shared" si="16"/>
        <v>6910082.9698616993</v>
      </c>
      <c r="N32" s="33">
        <f t="shared" si="26"/>
        <v>69.66399864481599</v>
      </c>
      <c r="O32" s="4"/>
      <c r="Q32" s="27" t="s">
        <v>40</v>
      </c>
      <c r="R32" s="29">
        <f t="shared" si="17"/>
        <v>99191.592562651582</v>
      </c>
      <c r="S32" s="29">
        <f t="shared" si="18"/>
        <v>494205.46117787535</v>
      </c>
      <c r="T32" s="35">
        <f t="shared" si="19"/>
        <v>69.66399864481599</v>
      </c>
      <c r="U32" s="42">
        <v>0.95864674002964168</v>
      </c>
      <c r="V32" s="43">
        <f>1-U32</f>
        <v>4.1353259970358325E-2</v>
      </c>
      <c r="W32" s="29">
        <f t="shared" si="27"/>
        <v>473768.45426301582</v>
      </c>
      <c r="X32" s="29">
        <f t="shared" si="20"/>
        <v>6042447.3997160094</v>
      </c>
      <c r="Y32" s="35">
        <f t="shared" si="28"/>
        <v>60.916930997951944</v>
      </c>
      <c r="Z32" s="36">
        <f t="shared" si="29"/>
        <v>8.7470676468640463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59">
        <v>789</v>
      </c>
      <c r="E33" s="51">
        <v>1</v>
      </c>
      <c r="F33" s="3">
        <f t="shared" si="21"/>
        <v>1.2674271229404308E-3</v>
      </c>
      <c r="G33" s="2">
        <v>0.5</v>
      </c>
      <c r="H33" s="3">
        <f t="shared" si="22"/>
        <v>6.3171193935565384E-3</v>
      </c>
      <c r="I33" s="3">
        <f t="shared" si="23"/>
        <v>0.9936828806064435</v>
      </c>
      <c r="J33" s="5">
        <f t="shared" si="30"/>
        <v>98490.591908498565</v>
      </c>
      <c r="K33" s="5">
        <f t="shared" si="24"/>
        <v>622.17682822803897</v>
      </c>
      <c r="L33" s="5">
        <f t="shared" si="25"/>
        <v>490897.51747192268</v>
      </c>
      <c r="M33" s="5">
        <f t="shared" si="16"/>
        <v>6415877.508683824</v>
      </c>
      <c r="N33" s="33">
        <f t="shared" si="26"/>
        <v>65.142034222359158</v>
      </c>
      <c r="O33" s="4"/>
      <c r="Q33" s="27" t="s">
        <v>42</v>
      </c>
      <c r="R33" s="29">
        <f t="shared" si="17"/>
        <v>98490.591908498565</v>
      </c>
      <c r="S33" s="29">
        <f t="shared" si="18"/>
        <v>490897.51747192268</v>
      </c>
      <c r="T33" s="35">
        <f t="shared" si="19"/>
        <v>65.142034222359158</v>
      </c>
      <c r="U33" s="42">
        <v>0.95864674002964168</v>
      </c>
      <c r="V33" s="43">
        <f>1-U33</f>
        <v>4.1353259970358325E-2</v>
      </c>
      <c r="W33" s="29">
        <f t="shared" si="27"/>
        <v>470597.30481310276</v>
      </c>
      <c r="X33" s="29">
        <f t="shared" si="20"/>
        <v>5568678.9454529937</v>
      </c>
      <c r="Y33" s="35">
        <f t="shared" si="28"/>
        <v>56.540211989247709</v>
      </c>
      <c r="Z33" s="36">
        <f t="shared" si="29"/>
        <v>8.6018222331114487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59">
        <v>820</v>
      </c>
      <c r="E34" s="51">
        <v>1</v>
      </c>
      <c r="F34" s="3">
        <f t="shared" si="21"/>
        <v>1.2195121951219512E-3</v>
      </c>
      <c r="G34" s="2">
        <v>0.5</v>
      </c>
      <c r="H34" s="3">
        <f t="shared" si="22"/>
        <v>6.0790273556231011E-3</v>
      </c>
      <c r="I34" s="3">
        <f t="shared" si="23"/>
        <v>0.99392097264437695</v>
      </c>
      <c r="J34" s="5">
        <f t="shared" si="30"/>
        <v>97868.415080270526</v>
      </c>
      <c r="K34" s="5">
        <f t="shared" si="24"/>
        <v>594.94477252444096</v>
      </c>
      <c r="L34" s="5">
        <f t="shared" si="25"/>
        <v>487854.71347004152</v>
      </c>
      <c r="M34" s="5">
        <f t="shared" si="16"/>
        <v>5924979.9912119014</v>
      </c>
      <c r="N34" s="33">
        <f t="shared" si="26"/>
        <v>60.540267116334746</v>
      </c>
      <c r="O34" s="4"/>
      <c r="Q34" s="27" t="s">
        <v>44</v>
      </c>
      <c r="R34" s="29">
        <f t="shared" si="17"/>
        <v>97868.415080270526</v>
      </c>
      <c r="S34" s="29">
        <f t="shared" si="18"/>
        <v>487854.71347004152</v>
      </c>
      <c r="T34" s="35">
        <f t="shared" si="19"/>
        <v>60.540267116334746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472819.13719413511</v>
      </c>
      <c r="X34" s="29">
        <f t="shared" si="20"/>
        <v>5098081.6406398909</v>
      </c>
      <c r="Y34" s="35">
        <f t="shared" si="28"/>
        <v>52.091184234040206</v>
      </c>
      <c r="Z34" s="36">
        <f t="shared" si="29"/>
        <v>8.4490828822945403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59">
        <v>929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97273.470307746087</v>
      </c>
      <c r="K35" s="5">
        <f t="shared" si="24"/>
        <v>0</v>
      </c>
      <c r="L35" s="5">
        <f t="shared" si="25"/>
        <v>486367.35153873044</v>
      </c>
      <c r="M35" s="5">
        <f t="shared" si="16"/>
        <v>5437125.2777418597</v>
      </c>
      <c r="N35" s="33">
        <f t="shared" si="26"/>
        <v>55.895253459553913</v>
      </c>
      <c r="O35" s="4"/>
      <c r="Q35" s="27" t="s">
        <v>46</v>
      </c>
      <c r="R35" s="29">
        <f t="shared" si="17"/>
        <v>97273.470307746087</v>
      </c>
      <c r="S35" s="29">
        <f t="shared" si="18"/>
        <v>486367.35153873044</v>
      </c>
      <c r="T35" s="35">
        <f t="shared" si="19"/>
        <v>55.895253459553913</v>
      </c>
      <c r="U35" s="42">
        <v>0.96192878092594225</v>
      </c>
      <c r="V35" s="43">
        <f t="shared" si="31"/>
        <v>3.8071219074057749E-2</v>
      </c>
      <c r="W35" s="29">
        <f t="shared" si="27"/>
        <v>467850.75354783016</v>
      </c>
      <c r="X35" s="29">
        <f t="shared" si="20"/>
        <v>4625262.5034457557</v>
      </c>
      <c r="Y35" s="35">
        <f t="shared" si="28"/>
        <v>47.549064393536256</v>
      </c>
      <c r="Z35" s="36">
        <f t="shared" si="29"/>
        <v>8.3461890660176579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59">
        <v>914</v>
      </c>
      <c r="E36" s="51">
        <v>1</v>
      </c>
      <c r="F36" s="3">
        <f t="shared" si="21"/>
        <v>1.0940919037199124E-3</v>
      </c>
      <c r="G36" s="2">
        <v>0.5</v>
      </c>
      <c r="H36" s="3">
        <f t="shared" si="22"/>
        <v>5.4555373704309879E-3</v>
      </c>
      <c r="I36" s="3">
        <f t="shared" si="23"/>
        <v>0.99454446262956897</v>
      </c>
      <c r="J36" s="5">
        <f t="shared" si="30"/>
        <v>97273.470307746087</v>
      </c>
      <c r="K36" s="5">
        <f t="shared" si="24"/>
        <v>530.67905241541791</v>
      </c>
      <c r="L36" s="5">
        <f t="shared" si="25"/>
        <v>485040.65390769189</v>
      </c>
      <c r="M36" s="5">
        <f t="shared" si="16"/>
        <v>4950757.9262031289</v>
      </c>
      <c r="N36" s="33">
        <f t="shared" si="26"/>
        <v>50.895253459553913</v>
      </c>
      <c r="O36" s="4"/>
      <c r="Q36" s="27" t="s">
        <v>48</v>
      </c>
      <c r="R36" s="29">
        <f t="shared" si="17"/>
        <v>97273.470307746087</v>
      </c>
      <c r="S36" s="29">
        <f t="shared" si="18"/>
        <v>485040.65390769189</v>
      </c>
      <c r="T36" s="35">
        <f t="shared" si="19"/>
        <v>50.895253459553913</v>
      </c>
      <c r="U36" s="42">
        <v>0.95558309086652893</v>
      </c>
      <c r="V36" s="43">
        <f t="shared" si="31"/>
        <v>4.4416909133471072E-2</v>
      </c>
      <c r="W36" s="29">
        <f t="shared" si="27"/>
        <v>463496.64725703455</v>
      </c>
      <c r="X36" s="29">
        <f t="shared" si="20"/>
        <v>4157411.7498979256</v>
      </c>
      <c r="Y36" s="35">
        <f t="shared" si="28"/>
        <v>42.739420488906546</v>
      </c>
      <c r="Z36" s="36">
        <f t="shared" si="29"/>
        <v>8.1558329706473671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59">
        <v>827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96742.791255330667</v>
      </c>
      <c r="K37" s="5">
        <f t="shared" si="24"/>
        <v>0</v>
      </c>
      <c r="L37" s="5">
        <f t="shared" si="25"/>
        <v>483713.95627665333</v>
      </c>
      <c r="M37" s="5">
        <f t="shared" si="16"/>
        <v>4465717.2722954368</v>
      </c>
      <c r="N37" s="33">
        <f t="shared" si="26"/>
        <v>46.160723857028152</v>
      </c>
      <c r="O37" s="4"/>
      <c r="Q37" s="27" t="s">
        <v>50</v>
      </c>
      <c r="R37" s="29">
        <f t="shared" si="17"/>
        <v>96742.791255330667</v>
      </c>
      <c r="S37" s="29">
        <f t="shared" si="18"/>
        <v>483713.95627665333</v>
      </c>
      <c r="T37" s="35">
        <f t="shared" si="19"/>
        <v>46.160723857028152</v>
      </c>
      <c r="U37" s="42">
        <v>0.95343645724036619</v>
      </c>
      <c r="V37" s="43">
        <f t="shared" si="31"/>
        <v>4.6563542759633814E-2</v>
      </c>
      <c r="W37" s="29">
        <f t="shared" si="27"/>
        <v>461190.52079013374</v>
      </c>
      <c r="X37" s="29">
        <f t="shared" si="20"/>
        <v>3693915.102640891</v>
      </c>
      <c r="Y37" s="35">
        <f t="shared" si="28"/>
        <v>38.182846026135834</v>
      </c>
      <c r="Z37" s="36">
        <f t="shared" si="29"/>
        <v>7.9778778308923179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59">
        <v>982</v>
      </c>
      <c r="E38" s="51">
        <v>1</v>
      </c>
      <c r="F38" s="3">
        <f t="shared" si="21"/>
        <v>1.0183299389002036E-3</v>
      </c>
      <c r="G38" s="2">
        <v>0.5</v>
      </c>
      <c r="H38" s="3">
        <f t="shared" si="22"/>
        <v>5.0787201625190443E-3</v>
      </c>
      <c r="I38" s="3">
        <f t="shared" si="23"/>
        <v>0.99492127983748091</v>
      </c>
      <c r="J38" s="5">
        <f t="shared" si="30"/>
        <v>96742.791255330667</v>
      </c>
      <c r="K38" s="5">
        <f t="shared" si="24"/>
        <v>491.32956452681896</v>
      </c>
      <c r="L38" s="5">
        <f t="shared" si="25"/>
        <v>482485.63236533629</v>
      </c>
      <c r="M38" s="5">
        <f t="shared" si="16"/>
        <v>3982003.3160187835</v>
      </c>
      <c r="N38" s="33">
        <f t="shared" si="26"/>
        <v>41.160723857028152</v>
      </c>
      <c r="O38" s="4"/>
      <c r="Q38" s="27" t="s">
        <v>52</v>
      </c>
      <c r="R38" s="29">
        <f t="shared" si="17"/>
        <v>96742.791255330667</v>
      </c>
      <c r="S38" s="29">
        <f t="shared" si="18"/>
        <v>482485.63236533629</v>
      </c>
      <c r="T38" s="35">
        <f t="shared" si="19"/>
        <v>41.160723857028152</v>
      </c>
      <c r="U38" s="42">
        <v>0.93748024841036759</v>
      </c>
      <c r="V38" s="43">
        <f t="shared" si="31"/>
        <v>6.2519751589632411E-2</v>
      </c>
      <c r="W38" s="29">
        <f t="shared" si="27"/>
        <v>452320.75048428879</v>
      </c>
      <c r="X38" s="29">
        <f t="shared" si="20"/>
        <v>3232724.5818507574</v>
      </c>
      <c r="Y38" s="35">
        <f t="shared" si="28"/>
        <v>33.415663739934004</v>
      </c>
      <c r="Z38" s="36">
        <f t="shared" si="29"/>
        <v>7.7450601170941482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59">
        <v>1145</v>
      </c>
      <c r="E39" s="51">
        <v>3</v>
      </c>
      <c r="F39" s="3">
        <f t="shared" si="21"/>
        <v>2.6200873362445414E-3</v>
      </c>
      <c r="G39" s="2">
        <v>0.5</v>
      </c>
      <c r="H39" s="3">
        <f t="shared" si="22"/>
        <v>1.301518438177874E-2</v>
      </c>
      <c r="I39" s="3">
        <f t="shared" si="23"/>
        <v>0.98698481561822127</v>
      </c>
      <c r="J39" s="5">
        <f t="shared" si="30"/>
        <v>96251.461690803844</v>
      </c>
      <c r="K39" s="5">
        <f t="shared" si="24"/>
        <v>1252.7305209215249</v>
      </c>
      <c r="L39" s="5">
        <f t="shared" si="25"/>
        <v>478125.48215171543</v>
      </c>
      <c r="M39" s="5">
        <f t="shared" si="16"/>
        <v>3499517.6836534473</v>
      </c>
      <c r="N39" s="33">
        <f t="shared" si="26"/>
        <v>36.358073136543361</v>
      </c>
      <c r="O39" s="4"/>
      <c r="Q39" s="27" t="s">
        <v>54</v>
      </c>
      <c r="R39" s="29">
        <f t="shared" si="17"/>
        <v>96251.461690803844</v>
      </c>
      <c r="S39" s="29">
        <f t="shared" si="18"/>
        <v>478125.48215171543</v>
      </c>
      <c r="T39" s="35">
        <f t="shared" si="19"/>
        <v>36.358073136543361</v>
      </c>
      <c r="U39" s="42">
        <v>0.91788799906018037</v>
      </c>
      <c r="V39" s="43">
        <f t="shared" si="31"/>
        <v>8.2112000939819629E-2</v>
      </c>
      <c r="W39" s="29">
        <f t="shared" si="27"/>
        <v>438865.64211192209</v>
      </c>
      <c r="X39" s="29">
        <f t="shared" si="20"/>
        <v>2780403.8313664687</v>
      </c>
      <c r="Y39" s="35">
        <f t="shared" si="28"/>
        <v>28.886873846115492</v>
      </c>
      <c r="Z39" s="36">
        <f t="shared" si="29"/>
        <v>7.4711992904278688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59">
        <v>1056</v>
      </c>
      <c r="E40" s="51">
        <v>7</v>
      </c>
      <c r="F40" s="3">
        <f t="shared" si="21"/>
        <v>6.628787878787879E-3</v>
      </c>
      <c r="G40" s="2">
        <v>0.5</v>
      </c>
      <c r="H40" s="3">
        <f t="shared" si="22"/>
        <v>3.2603632976245925E-2</v>
      </c>
      <c r="I40" s="3">
        <f t="shared" si="23"/>
        <v>0.96739636702375409</v>
      </c>
      <c r="J40" s="5">
        <f t="shared" si="30"/>
        <v>94998.731169882318</v>
      </c>
      <c r="K40" s="5">
        <f t="shared" si="24"/>
        <v>3097.3037642718969</v>
      </c>
      <c r="L40" s="5">
        <f t="shared" si="25"/>
        <v>467250.39643873181</v>
      </c>
      <c r="M40" s="5">
        <f t="shared" si="16"/>
        <v>3021392.2015017318</v>
      </c>
      <c r="N40" s="33">
        <f t="shared" si="26"/>
        <v>31.804553221860413</v>
      </c>
      <c r="O40" s="4"/>
      <c r="Q40" s="27" t="s">
        <v>56</v>
      </c>
      <c r="R40" s="29">
        <f t="shared" si="17"/>
        <v>94998.731169882318</v>
      </c>
      <c r="S40" s="29">
        <f t="shared" si="18"/>
        <v>467250.39643873181</v>
      </c>
      <c r="T40" s="35">
        <f t="shared" si="19"/>
        <v>31.804553221860413</v>
      </c>
      <c r="U40" s="42">
        <v>0.89571782863194893</v>
      </c>
      <c r="V40" s="43">
        <f t="shared" si="31"/>
        <v>0.10428217136805107</v>
      </c>
      <c r="W40" s="29">
        <f t="shared" si="27"/>
        <v>418524.51052551816</v>
      </c>
      <c r="X40" s="29">
        <f t="shared" si="20"/>
        <v>2341538.1892545465</v>
      </c>
      <c r="Y40" s="35">
        <f t="shared" si="28"/>
        <v>24.648099615849294</v>
      </c>
      <c r="Z40" s="36">
        <f t="shared" si="29"/>
        <v>7.1564536060111195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59">
        <v>1005</v>
      </c>
      <c r="E41" s="51">
        <v>1</v>
      </c>
      <c r="F41" s="3">
        <f t="shared" si="21"/>
        <v>9.9502487562189048E-4</v>
      </c>
      <c r="G41" s="2">
        <v>0.5</v>
      </c>
      <c r="H41" s="3">
        <f t="shared" si="22"/>
        <v>4.9627791563275434E-3</v>
      </c>
      <c r="I41" s="3">
        <f t="shared" si="23"/>
        <v>0.99503722084367241</v>
      </c>
      <c r="J41" s="5">
        <f t="shared" si="30"/>
        <v>91901.427405610419</v>
      </c>
      <c r="K41" s="5">
        <f t="shared" si="24"/>
        <v>456.08648836531228</v>
      </c>
      <c r="L41" s="5">
        <f t="shared" si="25"/>
        <v>458366.92080713878</v>
      </c>
      <c r="M41" s="5">
        <f t="shared" si="16"/>
        <v>2554141.8050629999</v>
      </c>
      <c r="N41" s="33">
        <f t="shared" si="26"/>
        <v>27.792188621730528</v>
      </c>
      <c r="O41" s="4"/>
      <c r="Q41" s="27" t="s">
        <v>58</v>
      </c>
      <c r="R41" s="29">
        <f t="shared" si="17"/>
        <v>91901.427405610419</v>
      </c>
      <c r="S41" s="29">
        <f t="shared" si="18"/>
        <v>458366.92080713878</v>
      </c>
      <c r="T41" s="35">
        <f t="shared" si="19"/>
        <v>27.792188621730528</v>
      </c>
      <c r="U41" s="42">
        <v>0.86473435856680392</v>
      </c>
      <c r="V41" s="43">
        <f t="shared" si="31"/>
        <v>0.13526564143319608</v>
      </c>
      <c r="W41" s="29">
        <f t="shared" si="27"/>
        <v>396365.62525240215</v>
      </c>
      <c r="X41" s="29">
        <f t="shared" si="20"/>
        <v>1923013.6787290282</v>
      </c>
      <c r="Y41" s="35">
        <f t="shared" si="28"/>
        <v>20.92474222670922</v>
      </c>
      <c r="Z41" s="36">
        <f t="shared" si="29"/>
        <v>6.8674463950213074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59">
        <v>719</v>
      </c>
      <c r="E42" s="51">
        <v>2</v>
      </c>
      <c r="F42" s="3">
        <f t="shared" si="21"/>
        <v>2.7816411682892906E-3</v>
      </c>
      <c r="G42" s="2">
        <v>0.5</v>
      </c>
      <c r="H42" s="3">
        <f t="shared" si="22"/>
        <v>1.3812154696132596E-2</v>
      </c>
      <c r="I42" s="3">
        <f t="shared" si="23"/>
        <v>0.98618784530386738</v>
      </c>
      <c r="J42" s="5">
        <f t="shared" si="30"/>
        <v>91445.340917245107</v>
      </c>
      <c r="K42" s="5">
        <f t="shared" si="24"/>
        <v>1263.0571949895732</v>
      </c>
      <c r="L42" s="5">
        <f t="shared" si="25"/>
        <v>454069.06159875158</v>
      </c>
      <c r="M42" s="5">
        <f t="shared" si="16"/>
        <v>2095774.8842558609</v>
      </c>
      <c r="N42" s="33">
        <f t="shared" si="26"/>
        <v>22.918334200891277</v>
      </c>
      <c r="O42" s="4"/>
      <c r="Q42" s="27" t="s">
        <v>60</v>
      </c>
      <c r="R42" s="29">
        <f t="shared" si="17"/>
        <v>91445.340917245107</v>
      </c>
      <c r="S42" s="29">
        <f t="shared" si="18"/>
        <v>454069.06159875158</v>
      </c>
      <c r="T42" s="35">
        <f t="shared" si="19"/>
        <v>22.918334200891277</v>
      </c>
      <c r="U42" s="42">
        <v>0.81758889711164551</v>
      </c>
      <c r="V42" s="43">
        <f t="shared" si="31"/>
        <v>0.18241110288835449</v>
      </c>
      <c r="W42" s="29">
        <f t="shared" si="27"/>
        <v>371241.82328504312</v>
      </c>
      <c r="X42" s="29">
        <f t="shared" si="20"/>
        <v>1526648.0534766261</v>
      </c>
      <c r="Y42" s="35">
        <f t="shared" si="28"/>
        <v>16.694651014076157</v>
      </c>
      <c r="Z42" s="36">
        <f t="shared" si="29"/>
        <v>6.2236831868151192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59">
        <v>542</v>
      </c>
      <c r="E43" s="51">
        <v>5</v>
      </c>
      <c r="F43" s="3">
        <f t="shared" si="21"/>
        <v>9.2250922509225092E-3</v>
      </c>
      <c r="G43" s="2">
        <v>0.5</v>
      </c>
      <c r="H43" s="3">
        <f t="shared" si="22"/>
        <v>4.5085662759242556E-2</v>
      </c>
      <c r="I43" s="3">
        <f t="shared" si="23"/>
        <v>0.95491433724075747</v>
      </c>
      <c r="J43" s="5">
        <f t="shared" si="30"/>
        <v>90182.283722255524</v>
      </c>
      <c r="K43" s="5">
        <f t="shared" si="24"/>
        <v>4065.928030759942</v>
      </c>
      <c r="L43" s="5">
        <f t="shared" si="25"/>
        <v>440746.59853437776</v>
      </c>
      <c r="M43" s="5">
        <f t="shared" si="16"/>
        <v>1641705.8226571092</v>
      </c>
      <c r="N43" s="33">
        <f t="shared" si="26"/>
        <v>18.20430526813065</v>
      </c>
      <c r="O43" s="4"/>
      <c r="Q43" s="27" t="s">
        <v>62</v>
      </c>
      <c r="R43" s="29">
        <f t="shared" si="17"/>
        <v>90182.283722255524</v>
      </c>
      <c r="S43" s="29">
        <f t="shared" si="18"/>
        <v>440746.59853437776</v>
      </c>
      <c r="T43" s="35">
        <f t="shared" si="19"/>
        <v>18.20430526813065</v>
      </c>
      <c r="U43" s="42">
        <v>0.77888026534586052</v>
      </c>
      <c r="V43" s="43">
        <f t="shared" si="31"/>
        <v>0.22111973465413948</v>
      </c>
      <c r="W43" s="29">
        <f t="shared" si="27"/>
        <v>343288.82761674159</v>
      </c>
      <c r="X43" s="29">
        <f t="shared" si="20"/>
        <v>1155406.2301915828</v>
      </c>
      <c r="Y43" s="35">
        <f t="shared" si="28"/>
        <v>12.811898107947862</v>
      </c>
      <c r="Z43" s="36">
        <f t="shared" si="29"/>
        <v>5.3924071601827883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59">
        <v>421</v>
      </c>
      <c r="E44" s="51">
        <v>12</v>
      </c>
      <c r="F44" s="3">
        <f t="shared" si="21"/>
        <v>2.8503562945368172E-2</v>
      </c>
      <c r="G44" s="2">
        <v>0.5</v>
      </c>
      <c r="H44" s="3">
        <f t="shared" si="22"/>
        <v>0.13303769401330376</v>
      </c>
      <c r="I44" s="3">
        <f t="shared" si="23"/>
        <v>0.86696230598669621</v>
      </c>
      <c r="J44" s="5">
        <f t="shared" si="30"/>
        <v>86116.355691495584</v>
      </c>
      <c r="K44" s="5">
        <f t="shared" si="24"/>
        <v>11456.721378026019</v>
      </c>
      <c r="L44" s="5">
        <f t="shared" si="25"/>
        <v>401939.97501241282</v>
      </c>
      <c r="M44" s="5">
        <f t="shared" si="16"/>
        <v>1200959.2241227315</v>
      </c>
      <c r="N44" s="33">
        <f t="shared" si="26"/>
        <v>13.945773883245412</v>
      </c>
      <c r="O44" s="4"/>
      <c r="Q44" s="27" t="s">
        <v>64</v>
      </c>
      <c r="R44" s="29">
        <f t="shared" si="17"/>
        <v>86116.355691495584</v>
      </c>
      <c r="S44" s="29">
        <f t="shared" si="18"/>
        <v>401939.97501241282</v>
      </c>
      <c r="T44" s="35">
        <f t="shared" si="19"/>
        <v>13.945773883245412</v>
      </c>
      <c r="U44" s="42">
        <v>0.71980976748499381</v>
      </c>
      <c r="V44" s="43">
        <f t="shared" si="31"/>
        <v>0.28019023251500619</v>
      </c>
      <c r="W44" s="29">
        <f t="shared" si="27"/>
        <v>289320.31995660911</v>
      </c>
      <c r="X44" s="29">
        <f t="shared" si="20"/>
        <v>812117.40257484117</v>
      </c>
      <c r="Y44" s="35">
        <f t="shared" si="28"/>
        <v>9.4304664433801833</v>
      </c>
      <c r="Z44" s="36">
        <f t="shared" si="29"/>
        <v>4.5153074398652286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59">
        <v>288</v>
      </c>
      <c r="E45" s="51">
        <v>15</v>
      </c>
      <c r="F45" s="3">
        <f t="shared" si="21"/>
        <v>5.2083333333333336E-2</v>
      </c>
      <c r="G45" s="2">
        <v>0.5</v>
      </c>
      <c r="H45" s="3">
        <f t="shared" si="22"/>
        <v>0.23041474654377883</v>
      </c>
      <c r="I45" s="3">
        <f t="shared" si="23"/>
        <v>0.7695852534562212</v>
      </c>
      <c r="J45" s="5">
        <f t="shared" si="30"/>
        <v>74659.634313469563</v>
      </c>
      <c r="K45" s="5">
        <f t="shared" si="24"/>
        <v>17202.680717389303</v>
      </c>
      <c r="L45" s="5">
        <f t="shared" si="25"/>
        <v>330291.46977387456</v>
      </c>
      <c r="M45" s="5">
        <f t="shared" si="16"/>
        <v>799019.24911031872</v>
      </c>
      <c r="N45" s="33">
        <f t="shared" si="26"/>
        <v>10.702158622362356</v>
      </c>
      <c r="O45" s="4"/>
      <c r="Q45" s="27" t="s">
        <v>66</v>
      </c>
      <c r="R45" s="29">
        <f t="shared" si="17"/>
        <v>74659.634313469563</v>
      </c>
      <c r="S45" s="29">
        <f t="shared" si="18"/>
        <v>330291.46977387456</v>
      </c>
      <c r="T45" s="35">
        <f t="shared" si="19"/>
        <v>10.702158622362356</v>
      </c>
      <c r="U45" s="42">
        <v>0.68480776711742686</v>
      </c>
      <c r="V45" s="43">
        <f t="shared" si="31"/>
        <v>0.31519223288257314</v>
      </c>
      <c r="W45" s="29">
        <f t="shared" si="27"/>
        <v>226186.16391378012</v>
      </c>
      <c r="X45" s="29">
        <f t="shared" si="20"/>
        <v>522797.082618232</v>
      </c>
      <c r="Y45" s="35">
        <f t="shared" si="28"/>
        <v>7.0024061519400274</v>
      </c>
      <c r="Z45" s="36">
        <f t="shared" si="29"/>
        <v>3.6997524704223288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59">
        <v>115</v>
      </c>
      <c r="E46" s="51">
        <v>11</v>
      </c>
      <c r="F46" s="3">
        <f t="shared" si="21"/>
        <v>9.5652173913043481E-2</v>
      </c>
      <c r="G46" s="2">
        <v>0.5</v>
      </c>
      <c r="H46" s="3">
        <f t="shared" si="22"/>
        <v>0.38596491228070179</v>
      </c>
      <c r="I46" s="3">
        <f t="shared" si="23"/>
        <v>0.61403508771929816</v>
      </c>
      <c r="J46" s="5">
        <f t="shared" si="30"/>
        <v>57456.95359608026</v>
      </c>
      <c r="K46" s="5">
        <f t="shared" si="24"/>
        <v>22176.36805462747</v>
      </c>
      <c r="L46" s="5">
        <f t="shared" si="25"/>
        <v>231843.8478438326</v>
      </c>
      <c r="M46" s="5">
        <f>L46+M47</f>
        <v>468727.77933644416</v>
      </c>
      <c r="N46" s="33">
        <f t="shared" si="26"/>
        <v>8.1578947368421044</v>
      </c>
      <c r="O46" s="4"/>
      <c r="Q46" s="27" t="s">
        <v>68</v>
      </c>
      <c r="R46" s="29">
        <f t="shared" si="17"/>
        <v>57456.95359608026</v>
      </c>
      <c r="S46" s="29">
        <f t="shared" si="18"/>
        <v>231843.8478438326</v>
      </c>
      <c r="T46" s="35">
        <f t="shared" si="19"/>
        <v>8.1578947368421044</v>
      </c>
      <c r="U46" s="42">
        <v>0.65629805890441617</v>
      </c>
      <c r="V46" s="43">
        <f t="shared" si="31"/>
        <v>0.34370194109558383</v>
      </c>
      <c r="W46" s="29">
        <f t="shared" si="27"/>
        <v>152158.66730883814</v>
      </c>
      <c r="X46" s="29">
        <f>X47+W46</f>
        <v>296610.91870445188</v>
      </c>
      <c r="Y46" s="35">
        <f t="shared" si="28"/>
        <v>5.1623154403488387</v>
      </c>
      <c r="Z46" s="36">
        <f t="shared" si="29"/>
        <v>2.9955792964932657</v>
      </c>
    </row>
    <row r="47" spans="1:26" s="2" customFormat="1" ht="14.4" x14ac:dyDescent="0.3">
      <c r="A47" s="12">
        <v>19</v>
      </c>
      <c r="B47" s="13" t="s">
        <v>69</v>
      </c>
      <c r="C47" s="12"/>
      <c r="D47" s="61">
        <v>94</v>
      </c>
      <c r="E47" s="57">
        <v>14</v>
      </c>
      <c r="F47" s="17">
        <f t="shared" si="21"/>
        <v>0.14893617021276595</v>
      </c>
      <c r="G47" s="12"/>
      <c r="H47" s="17">
        <v>1</v>
      </c>
      <c r="I47" s="17">
        <f t="shared" si="23"/>
        <v>0</v>
      </c>
      <c r="J47" s="21">
        <f t="shared" si="30"/>
        <v>35280.585541452783</v>
      </c>
      <c r="K47" s="21">
        <f t="shared" si="24"/>
        <v>35280.585541452783</v>
      </c>
      <c r="L47" s="21">
        <f>K47/F47</f>
        <v>236883.93149261156</v>
      </c>
      <c r="M47" s="21">
        <f>L47</f>
        <v>236883.93149261156</v>
      </c>
      <c r="N47" s="34">
        <f t="shared" si="26"/>
        <v>6.7142857142857144</v>
      </c>
      <c r="O47" s="4"/>
      <c r="Q47" s="30" t="s">
        <v>69</v>
      </c>
      <c r="R47" s="31">
        <f t="shared" si="17"/>
        <v>35280.585541452783</v>
      </c>
      <c r="S47" s="31">
        <f t="shared" si="18"/>
        <v>236883.93149261156</v>
      </c>
      <c r="T47" s="38">
        <f t="shared" si="19"/>
        <v>6.7142857142857144</v>
      </c>
      <c r="U47" s="44">
        <v>0.6098018151143324</v>
      </c>
      <c r="V47" s="45">
        <f t="shared" si="31"/>
        <v>0.3901981848856676</v>
      </c>
      <c r="W47" s="31">
        <f t="shared" si="27"/>
        <v>144452.25139561371</v>
      </c>
      <c r="X47" s="31">
        <f>W47</f>
        <v>144452.25139561371</v>
      </c>
      <c r="Y47" s="38">
        <f t="shared" si="28"/>
        <v>4.0943836157676614</v>
      </c>
      <c r="Z47" s="37">
        <f t="shared" si="29"/>
        <v>2.619902098518053</v>
      </c>
    </row>
    <row r="48" spans="1:26" s="2" customFormat="1" ht="13.2" x14ac:dyDescent="0.25">
      <c r="B48" s="2" t="s">
        <v>70</v>
      </c>
      <c r="D48" s="25">
        <f>SUM(D29:D47)</f>
        <v>12444</v>
      </c>
      <c r="E48" s="25">
        <f>SUM(E29:E47)</f>
        <v>76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194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7590599.373027958</v>
      </c>
      <c r="N54" s="32">
        <f>M54/J54</f>
        <v>75.905993730279576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75.905993730279576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6736070.3561698524</v>
      </c>
      <c r="Y54" s="40">
        <f>X54/R54</f>
        <v>67.360703561698529</v>
      </c>
      <c r="Z54" s="36">
        <f>T54-Y54</f>
        <v>8.5452901685810474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792</v>
      </c>
      <c r="E55" s="49">
        <v>0</v>
      </c>
      <c r="F55" s="3">
        <f t="shared" ref="F55:F72" si="37">E55/D55</f>
        <v>0</v>
      </c>
      <c r="G55" s="2">
        <v>0.4</v>
      </c>
      <c r="H55" s="3">
        <f t="shared" ref="H55:H71" si="38">C55*F55/(1+(1-G55)*C55*F55)</f>
        <v>0</v>
      </c>
      <c r="I55" s="3">
        <f t="shared" ref="I55:I72" si="39">1-H55</f>
        <v>1</v>
      </c>
      <c r="J55" s="5">
        <f>I54*J54</f>
        <v>100000</v>
      </c>
      <c r="K55" s="5">
        <f t="shared" ref="K55:K72" si="40">J55*H55</f>
        <v>0</v>
      </c>
      <c r="L55" s="5">
        <f t="shared" ref="L55:L71" si="41">C55*(J56+G55*K55)</f>
        <v>400000</v>
      </c>
      <c r="M55" s="5">
        <f t="shared" si="32"/>
        <v>7490599.373027958</v>
      </c>
      <c r="N55" s="33">
        <f t="shared" ref="N55:N72" si="42">M55/J55</f>
        <v>74.905993730279576</v>
      </c>
      <c r="O55" s="4"/>
      <c r="Q55" s="27" t="s">
        <v>36</v>
      </c>
      <c r="R55" s="29">
        <f t="shared" si="33"/>
        <v>100000</v>
      </c>
      <c r="S55" s="29">
        <f t="shared" si="34"/>
        <v>400000</v>
      </c>
      <c r="T55" s="35">
        <f t="shared" si="35"/>
        <v>74.905993730279576</v>
      </c>
      <c r="U55" s="42">
        <v>0.96170886472285344</v>
      </c>
      <c r="V55" s="43">
        <f>1-U55</f>
        <v>3.829113527714656E-2</v>
      </c>
      <c r="W55" s="29">
        <f t="shared" ref="W55:W72" si="43">S55*U55</f>
        <v>384683.54588914139</v>
      </c>
      <c r="X55" s="29">
        <f t="shared" si="36"/>
        <v>6639899.4696975667</v>
      </c>
      <c r="Y55" s="35">
        <f t="shared" ref="Y55:Y72" si="44">X55/R55</f>
        <v>66.398994696975663</v>
      </c>
      <c r="Z55" s="36">
        <f t="shared" ref="Z55:Z72" si="45">T55-Y55</f>
        <v>8.5069990333039129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1279</v>
      </c>
      <c r="E56" s="49">
        <v>1</v>
      </c>
      <c r="F56" s="3">
        <f t="shared" si="37"/>
        <v>7.8186082877247849E-4</v>
      </c>
      <c r="G56" s="2">
        <v>0.5</v>
      </c>
      <c r="H56" s="3">
        <f t="shared" si="38"/>
        <v>3.9016777214202106E-3</v>
      </c>
      <c r="I56" s="3">
        <f t="shared" si="39"/>
        <v>0.99609832227857975</v>
      </c>
      <c r="J56" s="5">
        <f t="shared" ref="J56:J72" si="46">I55*J55</f>
        <v>100000</v>
      </c>
      <c r="K56" s="5">
        <f t="shared" si="40"/>
        <v>390.16777214202108</v>
      </c>
      <c r="L56" s="5">
        <f t="shared" si="41"/>
        <v>499024.58056964492</v>
      </c>
      <c r="M56" s="5">
        <f t="shared" si="32"/>
        <v>7090599.373027958</v>
      </c>
      <c r="N56" s="33">
        <f t="shared" si="42"/>
        <v>70.905993730279576</v>
      </c>
      <c r="O56" s="4"/>
      <c r="Q56" s="27" t="s">
        <v>38</v>
      </c>
      <c r="R56" s="29">
        <f t="shared" si="33"/>
        <v>100000</v>
      </c>
      <c r="S56" s="29">
        <f t="shared" si="34"/>
        <v>499024.58056964492</v>
      </c>
      <c r="T56" s="35">
        <f t="shared" si="35"/>
        <v>70.905993730279576</v>
      </c>
      <c r="U56" s="42">
        <v>0.96170886472285344</v>
      </c>
      <c r="V56" s="43">
        <f>1-U56</f>
        <v>3.829113527714656E-2</v>
      </c>
      <c r="W56" s="29">
        <f t="shared" si="43"/>
        <v>479916.36284843134</v>
      </c>
      <c r="X56" s="29">
        <f t="shared" si="36"/>
        <v>6255215.9238084257</v>
      </c>
      <c r="Y56" s="35">
        <f t="shared" si="44"/>
        <v>62.552159238084258</v>
      </c>
      <c r="Z56" s="36">
        <f t="shared" si="45"/>
        <v>8.3538344921953183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1383</v>
      </c>
      <c r="E57" s="49">
        <v>1</v>
      </c>
      <c r="F57" s="3">
        <f t="shared" si="37"/>
        <v>7.2306579898770787E-4</v>
      </c>
      <c r="G57" s="2">
        <v>0.5</v>
      </c>
      <c r="H57" s="3">
        <f t="shared" si="38"/>
        <v>3.6088054853843378E-3</v>
      </c>
      <c r="I57" s="3">
        <f t="shared" si="39"/>
        <v>0.99639119451461566</v>
      </c>
      <c r="J57" s="5">
        <f t="shared" si="46"/>
        <v>99609.832227857973</v>
      </c>
      <c r="K57" s="5">
        <f t="shared" si="40"/>
        <v>359.47250894210742</v>
      </c>
      <c r="L57" s="5">
        <f t="shared" si="41"/>
        <v>497150.47986693453</v>
      </c>
      <c r="M57" s="5">
        <f t="shared" si="32"/>
        <v>6591574.7924583126</v>
      </c>
      <c r="N57" s="33">
        <f t="shared" si="42"/>
        <v>66.173937301491009</v>
      </c>
      <c r="O57" s="4"/>
      <c r="Q57" s="27" t="s">
        <v>40</v>
      </c>
      <c r="R57" s="29">
        <f t="shared" si="33"/>
        <v>99609.832227857973</v>
      </c>
      <c r="S57" s="29">
        <f t="shared" si="34"/>
        <v>497150.47986693453</v>
      </c>
      <c r="T57" s="35">
        <f t="shared" si="35"/>
        <v>66.173937301491009</v>
      </c>
      <c r="U57" s="42">
        <v>0.96170886472285344</v>
      </c>
      <c r="V57" s="43">
        <f>1-U57</f>
        <v>3.829113527714656E-2</v>
      </c>
      <c r="W57" s="29">
        <f t="shared" si="43"/>
        <v>478114.02358925139</v>
      </c>
      <c r="X57" s="29">
        <f t="shared" si="36"/>
        <v>5775299.5609599939</v>
      </c>
      <c r="Y57" s="35">
        <f t="shared" si="44"/>
        <v>57.979211808619134</v>
      </c>
      <c r="Z57" s="36">
        <f t="shared" si="45"/>
        <v>8.1947254928718749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1580</v>
      </c>
      <c r="E58" s="49">
        <v>3</v>
      </c>
      <c r="F58" s="3">
        <f t="shared" si="37"/>
        <v>1.8987341772151898E-3</v>
      </c>
      <c r="G58" s="2">
        <v>0.5</v>
      </c>
      <c r="H58" s="3">
        <f t="shared" si="38"/>
        <v>9.4488188976377951E-3</v>
      </c>
      <c r="I58" s="3">
        <f t="shared" si="39"/>
        <v>0.99055118110236218</v>
      </c>
      <c r="J58" s="5">
        <f t="shared" si="46"/>
        <v>99250.359718915861</v>
      </c>
      <c r="K58" s="5">
        <f t="shared" si="40"/>
        <v>937.79867450944118</v>
      </c>
      <c r="L58" s="5">
        <f t="shared" si="41"/>
        <v>493907.30190830573</v>
      </c>
      <c r="M58" s="5">
        <f t="shared" si="32"/>
        <v>6094424.3125913776</v>
      </c>
      <c r="N58" s="33">
        <f t="shared" si="42"/>
        <v>61.404556415223325</v>
      </c>
      <c r="O58" s="4"/>
      <c r="Q58" s="27" t="s">
        <v>42</v>
      </c>
      <c r="R58" s="29">
        <f t="shared" si="33"/>
        <v>99250.359718915861</v>
      </c>
      <c r="S58" s="29">
        <f t="shared" si="34"/>
        <v>493907.30190830573</v>
      </c>
      <c r="T58" s="35">
        <f t="shared" si="35"/>
        <v>61.404556415223325</v>
      </c>
      <c r="U58" s="42">
        <v>0.96170886472285344</v>
      </c>
      <c r="V58" s="43">
        <f>1-U58</f>
        <v>3.829113527714656E-2</v>
      </c>
      <c r="W58" s="29">
        <f t="shared" si="43"/>
        <v>474995.03059656435</v>
      </c>
      <c r="X58" s="29">
        <f t="shared" si="36"/>
        <v>5297185.5373707423</v>
      </c>
      <c r="Y58" s="35">
        <f t="shared" si="44"/>
        <v>53.371953032439897</v>
      </c>
      <c r="Z58" s="36">
        <f t="shared" si="45"/>
        <v>8.032603382783428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1649</v>
      </c>
      <c r="E59" s="49">
        <v>2</v>
      </c>
      <c r="F59" s="3">
        <f t="shared" si="37"/>
        <v>1.2128562765312311E-3</v>
      </c>
      <c r="G59" s="2">
        <v>0.5</v>
      </c>
      <c r="H59" s="3">
        <f t="shared" si="38"/>
        <v>6.0459492140266021E-3</v>
      </c>
      <c r="I59" s="3">
        <f t="shared" si="39"/>
        <v>0.99395405078597343</v>
      </c>
      <c r="J59" s="5">
        <f t="shared" si="46"/>
        <v>98312.561044406422</v>
      </c>
      <c r="K59" s="5">
        <f t="shared" si="40"/>
        <v>594.39275117537136</v>
      </c>
      <c r="L59" s="5">
        <f t="shared" si="41"/>
        <v>490076.82334409363</v>
      </c>
      <c r="M59" s="5">
        <f t="shared" si="32"/>
        <v>5600517.0106830718</v>
      </c>
      <c r="N59" s="33">
        <f t="shared" si="42"/>
        <v>56.966444075781894</v>
      </c>
      <c r="O59" s="4"/>
      <c r="Q59" s="27" t="s">
        <v>44</v>
      </c>
      <c r="R59" s="29">
        <f t="shared" si="33"/>
        <v>98312.561044406422</v>
      </c>
      <c r="S59" s="29">
        <f t="shared" si="34"/>
        <v>490076.82334409363</v>
      </c>
      <c r="T59" s="35">
        <f t="shared" si="35"/>
        <v>56.966444075781894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471988.91558825067</v>
      </c>
      <c r="X59" s="29">
        <f t="shared" si="36"/>
        <v>4822190.5067741778</v>
      </c>
      <c r="Y59" s="35">
        <f t="shared" si="44"/>
        <v>49.049586904729914</v>
      </c>
      <c r="Z59" s="36">
        <f t="shared" si="45"/>
        <v>7.9168571710519799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1841</v>
      </c>
      <c r="E60" s="49">
        <v>2</v>
      </c>
      <c r="F60" s="3">
        <f t="shared" si="37"/>
        <v>1.0863661053775121E-3</v>
      </c>
      <c r="G60" s="2">
        <v>0.5</v>
      </c>
      <c r="H60" s="3">
        <f t="shared" si="38"/>
        <v>5.4171180931744311E-3</v>
      </c>
      <c r="I60" s="3">
        <f t="shared" si="39"/>
        <v>0.99458288190682553</v>
      </c>
      <c r="J60" s="5">
        <f t="shared" si="46"/>
        <v>97718.16829323105</v>
      </c>
      <c r="K60" s="5">
        <f t="shared" si="40"/>
        <v>529.35085749312589</v>
      </c>
      <c r="L60" s="5">
        <f t="shared" si="41"/>
        <v>487267.4643224224</v>
      </c>
      <c r="M60" s="5">
        <f t="shared" si="32"/>
        <v>5110440.1873389781</v>
      </c>
      <c r="N60" s="33">
        <f t="shared" si="42"/>
        <v>52.297748480135795</v>
      </c>
      <c r="O60" s="4"/>
      <c r="Q60" s="27" t="s">
        <v>46</v>
      </c>
      <c r="R60" s="29">
        <f t="shared" si="33"/>
        <v>97718.16829323105</v>
      </c>
      <c r="S60" s="29">
        <f t="shared" si="34"/>
        <v>487267.4643224224</v>
      </c>
      <c r="T60" s="35">
        <f t="shared" si="35"/>
        <v>52.297748480135795</v>
      </c>
      <c r="U60" s="42">
        <v>0.95736753435116873</v>
      </c>
      <c r="V60" s="43">
        <f t="shared" si="47"/>
        <v>4.2632465648831275E-2</v>
      </c>
      <c r="W60" s="29">
        <f t="shared" si="43"/>
        <v>466494.05088790361</v>
      </c>
      <c r="X60" s="29">
        <f t="shared" si="36"/>
        <v>4350201.5911859274</v>
      </c>
      <c r="Y60" s="35">
        <f t="shared" si="44"/>
        <v>44.51783805578421</v>
      </c>
      <c r="Z60" s="36">
        <f t="shared" si="45"/>
        <v>7.7799104243515842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1870</v>
      </c>
      <c r="E61" s="49">
        <v>3</v>
      </c>
      <c r="F61" s="3">
        <f t="shared" si="37"/>
        <v>1.6042780748663102E-3</v>
      </c>
      <c r="G61" s="2">
        <v>0.5</v>
      </c>
      <c r="H61" s="3">
        <f t="shared" si="38"/>
        <v>7.9893475366178447E-3</v>
      </c>
      <c r="I61" s="3">
        <f t="shared" si="39"/>
        <v>0.99201065246338216</v>
      </c>
      <c r="J61" s="5">
        <f t="shared" si="46"/>
        <v>97188.817435737918</v>
      </c>
      <c r="K61" s="5">
        <f t="shared" si="40"/>
        <v>776.47523916701414</v>
      </c>
      <c r="L61" s="5">
        <f t="shared" si="41"/>
        <v>484002.89908077207</v>
      </c>
      <c r="M61" s="5">
        <f t="shared" si="32"/>
        <v>4623172.7230165554</v>
      </c>
      <c r="N61" s="33">
        <f t="shared" si="42"/>
        <v>47.568978047021069</v>
      </c>
      <c r="O61" s="4"/>
      <c r="Q61" s="27" t="s">
        <v>48</v>
      </c>
      <c r="R61" s="29">
        <f t="shared" si="33"/>
        <v>97188.817435737918</v>
      </c>
      <c r="S61" s="29">
        <f t="shared" si="34"/>
        <v>484002.89908077207</v>
      </c>
      <c r="T61" s="35">
        <f t="shared" si="35"/>
        <v>47.568978047021069</v>
      </c>
      <c r="U61" s="42">
        <v>0.95681081085376496</v>
      </c>
      <c r="V61" s="43">
        <f t="shared" si="47"/>
        <v>4.3189189146235041E-2</v>
      </c>
      <c r="W61" s="29">
        <f t="shared" si="43"/>
        <v>463099.20632504649</v>
      </c>
      <c r="X61" s="29">
        <f t="shared" si="36"/>
        <v>3883707.5402980242</v>
      </c>
      <c r="Y61" s="35">
        <f t="shared" si="44"/>
        <v>39.960436218559458</v>
      </c>
      <c r="Z61" s="36">
        <f t="shared" si="45"/>
        <v>7.6085418284616111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1756</v>
      </c>
      <c r="E62" s="49">
        <v>4</v>
      </c>
      <c r="F62" s="3">
        <f t="shared" si="37"/>
        <v>2.2779043280182231E-3</v>
      </c>
      <c r="G62" s="2">
        <v>0.5</v>
      </c>
      <c r="H62" s="3">
        <f t="shared" si="38"/>
        <v>1.1325028312570781E-2</v>
      </c>
      <c r="I62" s="3">
        <f t="shared" si="39"/>
        <v>0.98867497168742924</v>
      </c>
      <c r="J62" s="5">
        <f t="shared" si="46"/>
        <v>96412.342196570899</v>
      </c>
      <c r="K62" s="5">
        <f t="shared" si="40"/>
        <v>1091.872505057428</v>
      </c>
      <c r="L62" s="5">
        <f t="shared" si="41"/>
        <v>479332.02972021094</v>
      </c>
      <c r="M62" s="5">
        <f t="shared" si="32"/>
        <v>4139169.8239357835</v>
      </c>
      <c r="N62" s="33">
        <f t="shared" si="42"/>
        <v>42.931949682299091</v>
      </c>
      <c r="O62" s="4"/>
      <c r="Q62" s="27" t="s">
        <v>50</v>
      </c>
      <c r="R62" s="29">
        <f t="shared" si="33"/>
        <v>96412.342196570899</v>
      </c>
      <c r="S62" s="29">
        <f t="shared" si="34"/>
        <v>479332.02972021094</v>
      </c>
      <c r="T62" s="35">
        <f t="shared" si="35"/>
        <v>42.931949682299091</v>
      </c>
      <c r="U62" s="42">
        <v>0.94800928093814252</v>
      </c>
      <c r="V62" s="43">
        <f t="shared" si="47"/>
        <v>5.1990719061857482E-2</v>
      </c>
      <c r="W62" s="29">
        <f t="shared" si="43"/>
        <v>454411.21282567753</v>
      </c>
      <c r="X62" s="29">
        <f t="shared" si="36"/>
        <v>3420608.3339729775</v>
      </c>
      <c r="Y62" s="35">
        <f t="shared" si="44"/>
        <v>35.478946533617545</v>
      </c>
      <c r="Z62" s="36">
        <f t="shared" si="45"/>
        <v>7.453003148681546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1934</v>
      </c>
      <c r="E63" s="49">
        <v>6</v>
      </c>
      <c r="F63" s="3">
        <f t="shared" si="37"/>
        <v>3.1023784901758012E-3</v>
      </c>
      <c r="G63" s="2">
        <v>0.5</v>
      </c>
      <c r="H63" s="3">
        <f t="shared" si="38"/>
        <v>1.5392508978963571E-2</v>
      </c>
      <c r="I63" s="3">
        <f t="shared" si="39"/>
        <v>0.9846074910210364</v>
      </c>
      <c r="J63" s="5">
        <f t="shared" si="46"/>
        <v>95320.46969151347</v>
      </c>
      <c r="K63" s="5">
        <f t="shared" si="40"/>
        <v>1467.221185605646</v>
      </c>
      <c r="L63" s="5">
        <f t="shared" si="41"/>
        <v>472934.29549355322</v>
      </c>
      <c r="M63" s="5">
        <f t="shared" si="32"/>
        <v>3659837.7942155725</v>
      </c>
      <c r="N63" s="33">
        <f t="shared" si="42"/>
        <v>38.395087708442269</v>
      </c>
      <c r="O63" s="4"/>
      <c r="Q63" s="27" t="s">
        <v>52</v>
      </c>
      <c r="R63" s="29">
        <f t="shared" si="33"/>
        <v>95320.46969151347</v>
      </c>
      <c r="S63" s="29">
        <f t="shared" si="34"/>
        <v>472934.29549355322</v>
      </c>
      <c r="T63" s="35">
        <f t="shared" si="35"/>
        <v>38.395087708442269</v>
      </c>
      <c r="U63" s="42">
        <v>0.94216194080535964</v>
      </c>
      <c r="V63" s="43">
        <f t="shared" si="47"/>
        <v>5.7838059194640357E-2</v>
      </c>
      <c r="W63" s="29">
        <f t="shared" si="43"/>
        <v>445580.69371562154</v>
      </c>
      <c r="X63" s="29">
        <f t="shared" si="36"/>
        <v>2966197.1211473001</v>
      </c>
      <c r="Y63" s="35">
        <f t="shared" si="44"/>
        <v>31.118154691713457</v>
      </c>
      <c r="Z63" s="36">
        <f t="shared" si="45"/>
        <v>7.2769330167288118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2249</v>
      </c>
      <c r="E64" s="49">
        <v>12</v>
      </c>
      <c r="F64" s="3">
        <f t="shared" si="37"/>
        <v>5.3357047576700753E-3</v>
      </c>
      <c r="G64" s="2">
        <v>0.5</v>
      </c>
      <c r="H64" s="3">
        <f t="shared" si="38"/>
        <v>2.6327336551118911E-2</v>
      </c>
      <c r="I64" s="3">
        <f t="shared" si="39"/>
        <v>0.97367266344888104</v>
      </c>
      <c r="J64" s="5">
        <f t="shared" si="46"/>
        <v>93853.248505907817</v>
      </c>
      <c r="K64" s="5">
        <f t="shared" si="40"/>
        <v>2470.9060598308333</v>
      </c>
      <c r="L64" s="5">
        <f t="shared" si="41"/>
        <v>463088.97737996193</v>
      </c>
      <c r="M64" s="5">
        <f t="shared" si="32"/>
        <v>3186903.4987220191</v>
      </c>
      <c r="N64" s="33">
        <f t="shared" si="42"/>
        <v>33.956240721080761</v>
      </c>
      <c r="O64" s="4"/>
      <c r="Q64" s="27" t="s">
        <v>54</v>
      </c>
      <c r="R64" s="29">
        <f t="shared" si="33"/>
        <v>93853.248505907817</v>
      </c>
      <c r="S64" s="29">
        <f t="shared" si="34"/>
        <v>463088.97737996193</v>
      </c>
      <c r="T64" s="35">
        <f t="shared" si="35"/>
        <v>33.956240721080761</v>
      </c>
      <c r="U64" s="42">
        <v>0.92489605986448908</v>
      </c>
      <c r="V64" s="43">
        <f t="shared" si="47"/>
        <v>7.5103940135510916E-2</v>
      </c>
      <c r="W64" s="29">
        <f t="shared" si="43"/>
        <v>428309.17054540227</v>
      </c>
      <c r="X64" s="29">
        <f t="shared" si="36"/>
        <v>2520616.4274316784</v>
      </c>
      <c r="Y64" s="35">
        <f t="shared" si="44"/>
        <v>26.856997147765345</v>
      </c>
      <c r="Z64" s="36">
        <f t="shared" si="45"/>
        <v>7.099243573315416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2097</v>
      </c>
      <c r="E65" s="49">
        <v>16</v>
      </c>
      <c r="F65" s="3">
        <f t="shared" si="37"/>
        <v>7.6299475441106339E-3</v>
      </c>
      <c r="G65" s="2">
        <v>0.5</v>
      </c>
      <c r="H65" s="3">
        <f t="shared" si="38"/>
        <v>3.7435657463734201E-2</v>
      </c>
      <c r="I65" s="3">
        <f t="shared" si="39"/>
        <v>0.96256434253626577</v>
      </c>
      <c r="J65" s="5">
        <f t="shared" si="46"/>
        <v>91382.342446076975</v>
      </c>
      <c r="K65" s="5">
        <f t="shared" si="40"/>
        <v>3420.958070044996</v>
      </c>
      <c r="L65" s="5">
        <f t="shared" si="41"/>
        <v>448359.31705527235</v>
      </c>
      <c r="M65" s="5">
        <f t="shared" si="32"/>
        <v>2723814.5213420573</v>
      </c>
      <c r="N65" s="33">
        <f t="shared" si="42"/>
        <v>29.806792520659336</v>
      </c>
      <c r="O65" s="4"/>
      <c r="Q65" s="27" t="s">
        <v>56</v>
      </c>
      <c r="R65" s="29">
        <f t="shared" si="33"/>
        <v>91382.342446076975</v>
      </c>
      <c r="S65" s="29">
        <f t="shared" si="34"/>
        <v>448359.31705527235</v>
      </c>
      <c r="T65" s="35">
        <f t="shared" si="35"/>
        <v>29.806792520659336</v>
      </c>
      <c r="U65" s="42">
        <v>0.89970667843387275</v>
      </c>
      <c r="V65" s="43">
        <f t="shared" si="47"/>
        <v>0.10029332156612725</v>
      </c>
      <c r="W65" s="29">
        <f t="shared" si="43"/>
        <v>403391.87189267873</v>
      </c>
      <c r="X65" s="29">
        <f t="shared" si="36"/>
        <v>2092307.2568862762</v>
      </c>
      <c r="Y65" s="35">
        <f t="shared" si="44"/>
        <v>22.896187609995966</v>
      </c>
      <c r="Z65" s="36">
        <f t="shared" si="45"/>
        <v>6.9106049106633698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1894</v>
      </c>
      <c r="E66" s="49">
        <v>14</v>
      </c>
      <c r="F66" s="3">
        <f t="shared" si="37"/>
        <v>7.3917634635691657E-3</v>
      </c>
      <c r="G66" s="2">
        <v>0.5</v>
      </c>
      <c r="H66" s="3">
        <f t="shared" si="38"/>
        <v>3.6288232244686372E-2</v>
      </c>
      <c r="I66" s="3">
        <f t="shared" si="39"/>
        <v>0.96371176775531364</v>
      </c>
      <c r="J66" s="5">
        <f t="shared" si="46"/>
        <v>87961.384376031972</v>
      </c>
      <c r="K66" s="5">
        <f t="shared" si="40"/>
        <v>3191.9631448015753</v>
      </c>
      <c r="L66" s="5">
        <f t="shared" si="41"/>
        <v>431827.01401815598</v>
      </c>
      <c r="M66" s="5">
        <f t="shared" si="32"/>
        <v>2275455.2042867849</v>
      </c>
      <c r="N66" s="33">
        <f t="shared" si="42"/>
        <v>25.8687970912246</v>
      </c>
      <c r="O66" s="4"/>
      <c r="Q66" s="27" t="s">
        <v>58</v>
      </c>
      <c r="R66" s="29">
        <f t="shared" si="33"/>
        <v>87961.384376031972</v>
      </c>
      <c r="S66" s="29">
        <f t="shared" si="34"/>
        <v>431827.01401815598</v>
      </c>
      <c r="T66" s="35">
        <f t="shared" si="35"/>
        <v>25.8687970912246</v>
      </c>
      <c r="U66" s="42">
        <v>0.86438699185239576</v>
      </c>
      <c r="V66" s="43">
        <f t="shared" si="47"/>
        <v>0.13561300814760424</v>
      </c>
      <c r="W66" s="29">
        <f t="shared" si="43"/>
        <v>373265.6536477562</v>
      </c>
      <c r="X66" s="29">
        <f t="shared" si="36"/>
        <v>1688915.3849935974</v>
      </c>
      <c r="Y66" s="35">
        <f t="shared" si="44"/>
        <v>19.200645794449308</v>
      </c>
      <c r="Z66" s="36">
        <f t="shared" si="45"/>
        <v>6.6681512967752923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1417</v>
      </c>
      <c r="E67" s="49">
        <v>14</v>
      </c>
      <c r="F67" s="3">
        <f t="shared" si="37"/>
        <v>9.8800282286520824E-3</v>
      </c>
      <c r="G67" s="2">
        <v>0.5</v>
      </c>
      <c r="H67" s="3">
        <f t="shared" si="38"/>
        <v>4.8209366391184574E-2</v>
      </c>
      <c r="I67" s="3">
        <f t="shared" si="39"/>
        <v>0.95179063360881544</v>
      </c>
      <c r="J67" s="5">
        <f t="shared" si="46"/>
        <v>84769.421231230401</v>
      </c>
      <c r="K67" s="5">
        <f t="shared" si="40"/>
        <v>4086.6800869050471</v>
      </c>
      <c r="L67" s="5">
        <f t="shared" si="41"/>
        <v>413630.40593888937</v>
      </c>
      <c r="M67" s="5">
        <f t="shared" si="32"/>
        <v>1843628.190268629</v>
      </c>
      <c r="N67" s="33">
        <f t="shared" si="42"/>
        <v>21.748741037639729</v>
      </c>
      <c r="O67" s="4"/>
      <c r="Q67" s="27" t="s">
        <v>60</v>
      </c>
      <c r="R67" s="29">
        <f t="shared" si="33"/>
        <v>84769.421231230401</v>
      </c>
      <c r="S67" s="29">
        <f t="shared" si="34"/>
        <v>413630.40593888937</v>
      </c>
      <c r="T67" s="35">
        <f t="shared" si="35"/>
        <v>21.748741037639729</v>
      </c>
      <c r="U67" s="42">
        <v>0.82345390469096191</v>
      </c>
      <c r="V67" s="43">
        <f t="shared" si="47"/>
        <v>0.17654609530903809</v>
      </c>
      <c r="W67" s="29">
        <f t="shared" si="43"/>
        <v>340605.57286928612</v>
      </c>
      <c r="X67" s="29">
        <f t="shared" si="36"/>
        <v>1315649.7313458412</v>
      </c>
      <c r="Y67" s="35">
        <f t="shared" si="44"/>
        <v>15.520334010032558</v>
      </c>
      <c r="Z67" s="36">
        <f t="shared" si="45"/>
        <v>6.2284070276071706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1042</v>
      </c>
      <c r="E68" s="49">
        <v>16</v>
      </c>
      <c r="F68" s="3">
        <f t="shared" si="37"/>
        <v>1.5355086372360844E-2</v>
      </c>
      <c r="G68" s="2">
        <v>0.5</v>
      </c>
      <c r="H68" s="3">
        <f t="shared" si="38"/>
        <v>7.3937153419593338E-2</v>
      </c>
      <c r="I68" s="3">
        <f t="shared" si="39"/>
        <v>0.92606284658040661</v>
      </c>
      <c r="J68" s="5">
        <f t="shared" si="46"/>
        <v>80682.741144325351</v>
      </c>
      <c r="K68" s="5">
        <f t="shared" si="40"/>
        <v>5965.4522103013196</v>
      </c>
      <c r="L68" s="5">
        <f t="shared" si="41"/>
        <v>388500.07519587345</v>
      </c>
      <c r="M68" s="5">
        <f t="shared" si="32"/>
        <v>1429997.7843297396</v>
      </c>
      <c r="N68" s="33">
        <f t="shared" si="42"/>
        <v>17.723713449097602</v>
      </c>
      <c r="O68" s="4"/>
      <c r="Q68" s="27" t="s">
        <v>62</v>
      </c>
      <c r="R68" s="29">
        <f t="shared" si="33"/>
        <v>80682.741144325351</v>
      </c>
      <c r="S68" s="29">
        <f t="shared" si="34"/>
        <v>388500.07519587345</v>
      </c>
      <c r="T68" s="35">
        <f t="shared" si="35"/>
        <v>17.723713449097602</v>
      </c>
      <c r="U68" s="42">
        <v>0.7557222850963411</v>
      </c>
      <c r="V68" s="43">
        <f t="shared" si="47"/>
        <v>0.2442777149036589</v>
      </c>
      <c r="W68" s="29">
        <f t="shared" si="43"/>
        <v>293598.16458712582</v>
      </c>
      <c r="X68" s="29">
        <f t="shared" si="36"/>
        <v>975044.15847655502</v>
      </c>
      <c r="Y68" s="35">
        <f t="shared" si="44"/>
        <v>12.084916112758183</v>
      </c>
      <c r="Z68" s="36">
        <f t="shared" si="45"/>
        <v>5.6387973363394188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774</v>
      </c>
      <c r="E69" s="49">
        <v>22</v>
      </c>
      <c r="F69" s="3">
        <f t="shared" si="37"/>
        <v>2.8423772609819122E-2</v>
      </c>
      <c r="G69" s="2">
        <v>0.5</v>
      </c>
      <c r="H69" s="3">
        <f t="shared" si="38"/>
        <v>0.13268998793727382</v>
      </c>
      <c r="I69" s="3">
        <f t="shared" si="39"/>
        <v>0.86731001206272618</v>
      </c>
      <c r="J69" s="5">
        <f t="shared" si="46"/>
        <v>74717.288934024022</v>
      </c>
      <c r="K69" s="5">
        <f t="shared" si="40"/>
        <v>9914.2361673614505</v>
      </c>
      <c r="L69" s="5">
        <f t="shared" si="41"/>
        <v>348800.85425171652</v>
      </c>
      <c r="M69" s="5">
        <f t="shared" si="32"/>
        <v>1041497.7091338661</v>
      </c>
      <c r="N69" s="33">
        <f t="shared" si="42"/>
        <v>13.93917959273813</v>
      </c>
      <c r="O69" s="4"/>
      <c r="Q69" s="27" t="s">
        <v>64</v>
      </c>
      <c r="R69" s="29">
        <f t="shared" si="33"/>
        <v>74717.288934024022</v>
      </c>
      <c r="S69" s="29">
        <f t="shared" si="34"/>
        <v>348800.85425171652</v>
      </c>
      <c r="T69" s="35">
        <f t="shared" si="35"/>
        <v>13.93917959273813</v>
      </c>
      <c r="U69" s="42">
        <v>0.69850988448397933</v>
      </c>
      <c r="V69" s="43">
        <f t="shared" si="47"/>
        <v>0.30149011551602067</v>
      </c>
      <c r="W69" s="29">
        <f t="shared" si="43"/>
        <v>243640.8444112798</v>
      </c>
      <c r="X69" s="29">
        <f t="shared" si="36"/>
        <v>681445.99388942926</v>
      </c>
      <c r="Y69" s="35">
        <f t="shared" si="44"/>
        <v>9.1203254776970244</v>
      </c>
      <c r="Z69" s="36">
        <f t="shared" si="45"/>
        <v>4.8188541150411055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517</v>
      </c>
      <c r="E70" s="49">
        <v>27</v>
      </c>
      <c r="F70" s="3">
        <f t="shared" si="37"/>
        <v>5.2224371373307543E-2</v>
      </c>
      <c r="G70" s="2">
        <v>0.5</v>
      </c>
      <c r="H70" s="3">
        <f t="shared" si="38"/>
        <v>0.23096663815226687</v>
      </c>
      <c r="I70" s="3">
        <f t="shared" si="39"/>
        <v>0.76903336184773319</v>
      </c>
      <c r="J70" s="5">
        <f t="shared" si="46"/>
        <v>64803.052766662571</v>
      </c>
      <c r="K70" s="5">
        <f t="shared" si="40"/>
        <v>14967.343239520011</v>
      </c>
      <c r="L70" s="5">
        <f t="shared" si="41"/>
        <v>286596.90573451284</v>
      </c>
      <c r="M70" s="5">
        <f t="shared" si="32"/>
        <v>692696.85488214961</v>
      </c>
      <c r="N70" s="33">
        <f t="shared" si="42"/>
        <v>10.68926270150196</v>
      </c>
      <c r="O70" s="4"/>
      <c r="Q70" s="27" t="s">
        <v>66</v>
      </c>
      <c r="R70" s="29">
        <f t="shared" si="33"/>
        <v>64803.052766662571</v>
      </c>
      <c r="S70" s="29">
        <f t="shared" si="34"/>
        <v>286596.90573451284</v>
      </c>
      <c r="T70" s="35">
        <f t="shared" si="35"/>
        <v>10.68926270150196</v>
      </c>
      <c r="U70" s="42">
        <v>0.67065690345363116</v>
      </c>
      <c r="V70" s="43">
        <f t="shared" si="47"/>
        <v>0.32934309654636884</v>
      </c>
      <c r="W70" s="29">
        <f t="shared" si="43"/>
        <v>192208.1933393006</v>
      </c>
      <c r="X70" s="29">
        <f t="shared" si="36"/>
        <v>437805.14947814948</v>
      </c>
      <c r="Y70" s="35">
        <f t="shared" si="44"/>
        <v>6.755934030678489</v>
      </c>
      <c r="Z70" s="36">
        <f t="shared" si="45"/>
        <v>3.9333286708234709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201</v>
      </c>
      <c r="E71" s="49">
        <v>21</v>
      </c>
      <c r="F71" s="3">
        <f t="shared" si="37"/>
        <v>0.1044776119402985</v>
      </c>
      <c r="G71" s="2">
        <v>0.5</v>
      </c>
      <c r="H71" s="3">
        <f t="shared" si="38"/>
        <v>0.41420118343195261</v>
      </c>
      <c r="I71" s="3">
        <f t="shared" si="39"/>
        <v>0.58579881656804744</v>
      </c>
      <c r="J71" s="5">
        <f t="shared" si="46"/>
        <v>49835.709527142564</v>
      </c>
      <c r="K71" s="5">
        <f t="shared" si="40"/>
        <v>20642.009863313484</v>
      </c>
      <c r="L71" s="5">
        <f t="shared" si="41"/>
        <v>197573.52297742909</v>
      </c>
      <c r="M71" s="5">
        <f>L71+M72</f>
        <v>406099.94914763677</v>
      </c>
      <c r="N71" s="33">
        <f t="shared" si="42"/>
        <v>8.1487743026204562</v>
      </c>
      <c r="O71" s="4"/>
      <c r="Q71" s="27" t="s">
        <v>68</v>
      </c>
      <c r="R71" s="29">
        <f t="shared" si="33"/>
        <v>49835.709527142564</v>
      </c>
      <c r="S71" s="29">
        <f t="shared" si="34"/>
        <v>197573.52297742909</v>
      </c>
      <c r="T71" s="35">
        <f t="shared" si="35"/>
        <v>8.1487743026204562</v>
      </c>
      <c r="U71" s="42">
        <v>0.63527807449444496</v>
      </c>
      <c r="V71" s="43">
        <f t="shared" si="47"/>
        <v>0.36472192550555504</v>
      </c>
      <c r="W71" s="29">
        <f t="shared" si="43"/>
        <v>125514.12724818513</v>
      </c>
      <c r="X71" s="29">
        <f>X72+W71</f>
        <v>245596.95613884891</v>
      </c>
      <c r="Y71" s="35">
        <f t="shared" si="44"/>
        <v>4.9281320255927481</v>
      </c>
      <c r="Z71" s="36">
        <f t="shared" si="45"/>
        <v>3.2206422770277081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150</v>
      </c>
      <c r="E72" s="50">
        <v>21</v>
      </c>
      <c r="F72" s="17">
        <f t="shared" si="37"/>
        <v>0.14000000000000001</v>
      </c>
      <c r="G72" s="12"/>
      <c r="H72" s="17">
        <v>1</v>
      </c>
      <c r="I72" s="17">
        <f t="shared" si="39"/>
        <v>0</v>
      </c>
      <c r="J72" s="21">
        <f t="shared" si="46"/>
        <v>29193.69966382908</v>
      </c>
      <c r="K72" s="21">
        <f t="shared" si="40"/>
        <v>29193.69966382908</v>
      </c>
      <c r="L72" s="21">
        <f>K72/F72</f>
        <v>208526.42617020771</v>
      </c>
      <c r="M72" s="21">
        <f>L72</f>
        <v>208526.42617020771</v>
      </c>
      <c r="N72" s="34">
        <f t="shared" si="42"/>
        <v>7.1428571428571423</v>
      </c>
      <c r="O72" s="4"/>
      <c r="Q72" s="30" t="s">
        <v>69</v>
      </c>
      <c r="R72" s="31">
        <f t="shared" si="33"/>
        <v>29193.69966382908</v>
      </c>
      <c r="S72" s="31">
        <f t="shared" si="34"/>
        <v>208526.42617020771</v>
      </c>
      <c r="T72" s="38">
        <f t="shared" si="35"/>
        <v>7.1428571428571423</v>
      </c>
      <c r="U72" s="44">
        <v>0.57586384179742911</v>
      </c>
      <c r="V72" s="45">
        <f t="shared" si="47"/>
        <v>0.42413615820257089</v>
      </c>
      <c r="W72" s="31">
        <f t="shared" si="43"/>
        <v>120082.82889066378</v>
      </c>
      <c r="X72" s="31">
        <f>W72</f>
        <v>120082.82889066378</v>
      </c>
      <c r="Y72" s="38">
        <f t="shared" si="44"/>
        <v>4.1133131556959217</v>
      </c>
      <c r="Z72" s="37">
        <f t="shared" si="45"/>
        <v>3.0295439871612206</v>
      </c>
    </row>
    <row r="73" spans="1:26" s="2" customFormat="1" ht="13.2" x14ac:dyDescent="0.25">
      <c r="B73" s="2" t="s">
        <v>70</v>
      </c>
      <c r="D73" s="25">
        <f>SUM(D54:D72)</f>
        <v>24619</v>
      </c>
      <c r="E73" s="25">
        <f>SUM(E54:E72)</f>
        <v>185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73.020154505571639</v>
      </c>
      <c r="F78" s="55">
        <f>$Y$4</f>
        <v>66.235223740367346</v>
      </c>
      <c r="G78" s="55">
        <f>E78-F78</f>
        <v>6.7849307652042938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79.080619512683285</v>
      </c>
      <c r="F79" s="55">
        <f>$Y$29</f>
        <v>69.991566968595762</v>
      </c>
      <c r="G79" s="55">
        <f t="shared" ref="G79:G80" si="48">E79-F79</f>
        <v>9.0890525440875223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75.905993730279576</v>
      </c>
      <c r="F80" s="55">
        <f>$Y$54</f>
        <v>67.360703561698529</v>
      </c>
      <c r="G80" s="55">
        <f t="shared" si="48"/>
        <v>8.5452901685810474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0EA57-D580-4791-8DD8-D6F521531F94}">
  <dimension ref="A1:Z80"/>
  <sheetViews>
    <sheetView tabSelected="1" topLeftCell="A40" workbookViewId="0">
      <selection activeCell="D54" sqref="D54:E72"/>
    </sheetView>
  </sheetViews>
  <sheetFormatPr defaultColWidth="8.796875" defaultRowHeight="13.8" x14ac:dyDescent="0.25"/>
  <cols>
    <col min="1" max="1" width="9" customWidth="1"/>
    <col min="4" max="4" width="10.19921875" bestFit="1" customWidth="1"/>
    <col min="8" max="8" width="19" customWidth="1"/>
    <col min="10" max="10" width="9.69921875" bestFit="1" customWidth="1"/>
    <col min="12" max="12" width="12.796875" bestFit="1" customWidth="1"/>
    <col min="21" max="22" width="20.19921875" customWidth="1"/>
    <col min="23" max="23" width="18.19921875" customWidth="1"/>
    <col min="24" max="24" width="20.296875" customWidth="1"/>
  </cols>
  <sheetData>
    <row r="1" spans="1:26" s="2" customFormat="1" ht="27.45" customHeight="1" thickBot="1" x14ac:dyDescent="0.3">
      <c r="B1" s="62" t="s">
        <v>87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Q1" s="67" t="s">
        <v>90</v>
      </c>
      <c r="R1" s="68"/>
      <c r="S1" s="68"/>
      <c r="T1" s="68"/>
      <c r="U1" s="68"/>
      <c r="V1" s="68"/>
      <c r="W1" s="68"/>
      <c r="X1" s="68"/>
      <c r="Y1" s="68"/>
      <c r="Z1" s="69"/>
    </row>
    <row r="2" spans="1:26" s="9" customFormat="1" ht="35.549999999999997" customHeight="1" x14ac:dyDescent="0.25">
      <c r="A2" s="7"/>
      <c r="B2" s="63" t="s">
        <v>0</v>
      </c>
      <c r="C2" s="46" t="s">
        <v>1</v>
      </c>
      <c r="D2" s="47" t="s">
        <v>2</v>
      </c>
      <c r="E2" s="47" t="s">
        <v>3</v>
      </c>
      <c r="F2" s="47" t="s">
        <v>4</v>
      </c>
      <c r="G2" s="47" t="s">
        <v>5</v>
      </c>
      <c r="H2" s="47" t="s">
        <v>6</v>
      </c>
      <c r="I2" s="47" t="s">
        <v>7</v>
      </c>
      <c r="J2" s="47" t="s">
        <v>8</v>
      </c>
      <c r="K2" s="47" t="s">
        <v>9</v>
      </c>
      <c r="L2" s="47" t="s">
        <v>10</v>
      </c>
      <c r="M2" s="47" t="s">
        <v>11</v>
      </c>
      <c r="N2" s="48" t="s">
        <v>12</v>
      </c>
      <c r="Q2" s="26" t="s">
        <v>13</v>
      </c>
      <c r="R2" s="70" t="s">
        <v>14</v>
      </c>
      <c r="S2" s="70"/>
      <c r="T2" s="70"/>
      <c r="U2" s="71" t="s">
        <v>15</v>
      </c>
      <c r="V2" s="71" t="s">
        <v>16</v>
      </c>
      <c r="W2" s="72" t="s">
        <v>17</v>
      </c>
      <c r="X2" s="72" t="s">
        <v>18</v>
      </c>
      <c r="Y2" s="73" t="s">
        <v>19</v>
      </c>
      <c r="Z2" s="73" t="s">
        <v>20</v>
      </c>
    </row>
    <row r="3" spans="1:26" s="10" customFormat="1" ht="23.25" customHeight="1" thickBot="1" x14ac:dyDescent="0.35">
      <c r="B3" s="64"/>
      <c r="C3" s="11"/>
      <c r="D3" s="23" t="s">
        <v>21</v>
      </c>
      <c r="E3" s="23" t="s">
        <v>22</v>
      </c>
      <c r="F3" s="23" t="s">
        <v>23</v>
      </c>
      <c r="G3" s="23"/>
      <c r="H3" s="23" t="s">
        <v>24</v>
      </c>
      <c r="I3" s="23" t="s">
        <v>25</v>
      </c>
      <c r="J3" s="23" t="s">
        <v>26</v>
      </c>
      <c r="K3" s="23" t="s">
        <v>27</v>
      </c>
      <c r="L3" s="23" t="s">
        <v>28</v>
      </c>
      <c r="M3" s="23" t="s">
        <v>29</v>
      </c>
      <c r="N3" s="24" t="s">
        <v>30</v>
      </c>
      <c r="Q3" s="27" t="s">
        <v>31</v>
      </c>
      <c r="R3" s="28" t="s">
        <v>32</v>
      </c>
      <c r="S3" s="28" t="s">
        <v>33</v>
      </c>
      <c r="T3" s="28" t="s">
        <v>34</v>
      </c>
      <c r="U3" s="71"/>
      <c r="V3" s="71"/>
      <c r="W3" s="72"/>
      <c r="X3" s="72"/>
      <c r="Y3" s="73"/>
      <c r="Z3" s="73"/>
    </row>
    <row r="4" spans="1:26" s="2" customFormat="1" ht="14.4" x14ac:dyDescent="0.3">
      <c r="A4" s="2">
        <v>1</v>
      </c>
      <c r="B4" s="1">
        <v>0</v>
      </c>
      <c r="C4" s="1">
        <v>1</v>
      </c>
      <c r="D4" s="58">
        <v>88</v>
      </c>
      <c r="E4" s="56">
        <v>0</v>
      </c>
      <c r="F4" s="3">
        <f>E4/D4</f>
        <v>0</v>
      </c>
      <c r="G4" s="2">
        <v>0.3</v>
      </c>
      <c r="H4" s="18">
        <f>C4*F4/(1+(1-G4)*C4*F4)</f>
        <v>0</v>
      </c>
      <c r="I4" s="18">
        <f>1-H4</f>
        <v>1</v>
      </c>
      <c r="J4" s="41">
        <v>100000</v>
      </c>
      <c r="K4" s="20">
        <f>J4*H4</f>
        <v>0</v>
      </c>
      <c r="L4" s="20">
        <f>C4*(J5+G4*K4)</f>
        <v>100000</v>
      </c>
      <c r="M4" s="5">
        <f t="shared" ref="M4:M20" si="0">L4+M5</f>
        <v>7183552.1113108965</v>
      </c>
      <c r="N4" s="32">
        <f>M4/J4</f>
        <v>71.835521113108967</v>
      </c>
      <c r="O4" s="4"/>
      <c r="Q4" s="39">
        <v>0</v>
      </c>
      <c r="R4" s="29">
        <f t="shared" ref="R4:R22" si="1">J4</f>
        <v>100000</v>
      </c>
      <c r="S4" s="29">
        <f t="shared" ref="S4:S22" si="2">L4</f>
        <v>100000</v>
      </c>
      <c r="T4" s="35">
        <f t="shared" ref="T4:T22" si="3">N4</f>
        <v>71.835521113108967</v>
      </c>
      <c r="U4" s="42">
        <v>0.96680194174873568</v>
      </c>
      <c r="V4" s="43">
        <f>1-U4</f>
        <v>3.3198058251264317E-2</v>
      </c>
      <c r="W4" s="29">
        <f>S4*U4</f>
        <v>96680.19417487357</v>
      </c>
      <c r="X4" s="29">
        <f t="shared" ref="X4:X20" si="4">X5+W4</f>
        <v>6519791.9449423663</v>
      </c>
      <c r="Y4" s="40">
        <f>X4/R4</f>
        <v>65.197919449423665</v>
      </c>
      <c r="Z4" s="36">
        <f>T4-Y4</f>
        <v>6.6376016636853024</v>
      </c>
    </row>
    <row r="5" spans="1:26" s="2" customFormat="1" ht="14.4" x14ac:dyDescent="0.3">
      <c r="A5" s="2">
        <v>2</v>
      </c>
      <c r="B5" s="1" t="s">
        <v>35</v>
      </c>
      <c r="C5" s="1">
        <v>4</v>
      </c>
      <c r="D5" s="59">
        <v>398</v>
      </c>
      <c r="E5" s="51">
        <v>2</v>
      </c>
      <c r="F5" s="3">
        <f t="shared" ref="F5:F22" si="5">E5/D5</f>
        <v>5.0251256281407036E-3</v>
      </c>
      <c r="G5" s="2">
        <v>0.4</v>
      </c>
      <c r="H5" s="3">
        <f t="shared" ref="H5:H21" si="6">C5*F5/(1+(1-G5)*C5*F5)</f>
        <v>1.9860973187686193E-2</v>
      </c>
      <c r="I5" s="3">
        <f t="shared" ref="I5:I22" si="7">1-H5</f>
        <v>0.9801390268123138</v>
      </c>
      <c r="J5" s="5">
        <f>I4*J4</f>
        <v>100000</v>
      </c>
      <c r="K5" s="5">
        <f t="shared" ref="K5:K22" si="8">J5*H5</f>
        <v>1986.0973187686193</v>
      </c>
      <c r="L5" s="5">
        <f t="shared" ref="L5:L21" si="9">C5*(J6+G5*K5)</f>
        <v>395233.36643495533</v>
      </c>
      <c r="M5" s="5">
        <f t="shared" si="0"/>
        <v>7083552.1113108965</v>
      </c>
      <c r="N5" s="33">
        <f t="shared" ref="N5:N22" si="10">M5/J5</f>
        <v>70.835521113108967</v>
      </c>
      <c r="O5" s="4"/>
      <c r="Q5" s="27" t="s">
        <v>36</v>
      </c>
      <c r="R5" s="29">
        <f t="shared" si="1"/>
        <v>100000</v>
      </c>
      <c r="S5" s="29">
        <f t="shared" si="2"/>
        <v>395233.36643495533</v>
      </c>
      <c r="T5" s="35">
        <f t="shared" si="3"/>
        <v>70.835521113108967</v>
      </c>
      <c r="U5" s="42">
        <v>0.96680194174873568</v>
      </c>
      <c r="V5" s="43">
        <f>1-U5</f>
        <v>3.3198058251264317E-2</v>
      </c>
      <c r="W5" s="29">
        <f t="shared" ref="W5:W22" si="11">S5*U5</f>
        <v>382112.38611320441</v>
      </c>
      <c r="X5" s="29">
        <f t="shared" si="4"/>
        <v>6423111.7507674927</v>
      </c>
      <c r="Y5" s="35">
        <f t="shared" ref="Y5:Y22" si="12">X5/R5</f>
        <v>64.231117507674924</v>
      </c>
      <c r="Z5" s="36">
        <f t="shared" ref="Z5:Z22" si="13">T5-Y5</f>
        <v>6.6044036054340438</v>
      </c>
    </row>
    <row r="6" spans="1:26" s="2" customFormat="1" ht="14.4" x14ac:dyDescent="0.3">
      <c r="A6" s="2">
        <v>3</v>
      </c>
      <c r="B6" s="1" t="s">
        <v>37</v>
      </c>
      <c r="C6" s="1">
        <v>5</v>
      </c>
      <c r="D6" s="59">
        <v>642</v>
      </c>
      <c r="E6" s="51">
        <v>0</v>
      </c>
      <c r="F6" s="3">
        <f t="shared" si="5"/>
        <v>0</v>
      </c>
      <c r="G6" s="2">
        <v>0.5</v>
      </c>
      <c r="H6" s="3">
        <f t="shared" si="6"/>
        <v>0</v>
      </c>
      <c r="I6" s="3">
        <f t="shared" si="7"/>
        <v>1</v>
      </c>
      <c r="J6" s="5">
        <f t="shared" ref="J6:J22" si="14">I5*J5</f>
        <v>98013.902681231382</v>
      </c>
      <c r="K6" s="5">
        <f t="shared" si="8"/>
        <v>0</v>
      </c>
      <c r="L6" s="5">
        <f t="shared" si="9"/>
        <v>490069.51340615691</v>
      </c>
      <c r="M6" s="5">
        <f t="shared" si="0"/>
        <v>6688318.7448759414</v>
      </c>
      <c r="N6" s="33">
        <f t="shared" si="10"/>
        <v>68.23846986920033</v>
      </c>
      <c r="O6" s="4"/>
      <c r="Q6" s="27" t="s">
        <v>38</v>
      </c>
      <c r="R6" s="29">
        <f t="shared" si="1"/>
        <v>98013.902681231382</v>
      </c>
      <c r="S6" s="29">
        <f t="shared" si="2"/>
        <v>490069.51340615691</v>
      </c>
      <c r="T6" s="35">
        <f t="shared" si="3"/>
        <v>68.23846986920033</v>
      </c>
      <c r="U6" s="42">
        <v>0.96680194174873568</v>
      </c>
      <c r="V6" s="43">
        <f>1-U6</f>
        <v>3.3198058251264317E-2</v>
      </c>
      <c r="W6" s="29">
        <f t="shared" si="11"/>
        <v>473800.15715293057</v>
      </c>
      <c r="X6" s="29">
        <f t="shared" si="4"/>
        <v>6040999.3646542886</v>
      </c>
      <c r="Y6" s="35">
        <f t="shared" si="12"/>
        <v>61.634106992977394</v>
      </c>
      <c r="Z6" s="36">
        <f t="shared" si="13"/>
        <v>6.6043628762229361</v>
      </c>
    </row>
    <row r="7" spans="1:26" s="2" customFormat="1" ht="14.4" x14ac:dyDescent="0.3">
      <c r="A7" s="2">
        <v>4</v>
      </c>
      <c r="B7" s="1" t="s">
        <v>39</v>
      </c>
      <c r="C7" s="1">
        <v>5</v>
      </c>
      <c r="D7" s="59">
        <v>691</v>
      </c>
      <c r="E7" s="51">
        <v>0</v>
      </c>
      <c r="F7" s="3">
        <f t="shared" si="5"/>
        <v>0</v>
      </c>
      <c r="G7" s="2">
        <v>0.5</v>
      </c>
      <c r="H7" s="3">
        <f t="shared" si="6"/>
        <v>0</v>
      </c>
      <c r="I7" s="3">
        <f t="shared" si="7"/>
        <v>1</v>
      </c>
      <c r="J7" s="5">
        <f t="shared" si="14"/>
        <v>98013.902681231382</v>
      </c>
      <c r="K7" s="5">
        <f t="shared" si="8"/>
        <v>0</v>
      </c>
      <c r="L7" s="5">
        <f t="shared" si="9"/>
        <v>490069.51340615691</v>
      </c>
      <c r="M7" s="5">
        <f t="shared" si="0"/>
        <v>6198249.2314697849</v>
      </c>
      <c r="N7" s="33">
        <f t="shared" si="10"/>
        <v>63.238469869200337</v>
      </c>
      <c r="O7" s="4"/>
      <c r="Q7" s="27" t="s">
        <v>40</v>
      </c>
      <c r="R7" s="29">
        <f t="shared" si="1"/>
        <v>98013.902681231382</v>
      </c>
      <c r="S7" s="29">
        <f t="shared" si="2"/>
        <v>490069.51340615691</v>
      </c>
      <c r="T7" s="35">
        <f t="shared" si="3"/>
        <v>63.238469869200337</v>
      </c>
      <c r="U7" s="42">
        <v>0.96680194174873568</v>
      </c>
      <c r="V7" s="43">
        <f>1-U7</f>
        <v>3.3198058251264317E-2</v>
      </c>
      <c r="W7" s="29">
        <f t="shared" si="11"/>
        <v>473800.15715293057</v>
      </c>
      <c r="X7" s="29">
        <f t="shared" si="4"/>
        <v>5567199.2075013584</v>
      </c>
      <c r="Y7" s="35">
        <f t="shared" si="12"/>
        <v>56.800097284233715</v>
      </c>
      <c r="Z7" s="36">
        <f t="shared" si="13"/>
        <v>6.438372584966622</v>
      </c>
    </row>
    <row r="8" spans="1:26" s="2" customFormat="1" ht="14.4" x14ac:dyDescent="0.3">
      <c r="A8" s="2">
        <v>5</v>
      </c>
      <c r="B8" s="1" t="s">
        <v>41</v>
      </c>
      <c r="C8" s="1">
        <v>5</v>
      </c>
      <c r="D8" s="59">
        <v>753</v>
      </c>
      <c r="E8" s="51">
        <v>1</v>
      </c>
      <c r="F8" s="3">
        <f t="shared" si="5"/>
        <v>1.3280212483399733E-3</v>
      </c>
      <c r="G8" s="2">
        <v>0.5</v>
      </c>
      <c r="H8" s="3">
        <f t="shared" si="6"/>
        <v>6.6181336863004626E-3</v>
      </c>
      <c r="I8" s="3">
        <f t="shared" si="7"/>
        <v>0.99338186631369951</v>
      </c>
      <c r="J8" s="5">
        <f t="shared" si="14"/>
        <v>98013.902681231382</v>
      </c>
      <c r="K8" s="5">
        <f t="shared" si="8"/>
        <v>648.66911106043267</v>
      </c>
      <c r="L8" s="5">
        <f t="shared" si="9"/>
        <v>488447.84062850586</v>
      </c>
      <c r="M8" s="5">
        <f t="shared" si="0"/>
        <v>5708179.7180636283</v>
      </c>
      <c r="N8" s="33">
        <f t="shared" si="10"/>
        <v>58.238469869200337</v>
      </c>
      <c r="O8" s="4"/>
      <c r="Q8" s="27" t="s">
        <v>42</v>
      </c>
      <c r="R8" s="29">
        <f t="shared" si="1"/>
        <v>98013.902681231382</v>
      </c>
      <c r="S8" s="29">
        <f t="shared" si="2"/>
        <v>488447.84062850586</v>
      </c>
      <c r="T8" s="35">
        <f t="shared" si="3"/>
        <v>58.238469869200337</v>
      </c>
      <c r="U8" s="42">
        <v>0.96680194174873568</v>
      </c>
      <c r="V8" s="43">
        <f>1-U8</f>
        <v>3.3198058251264317E-2</v>
      </c>
      <c r="W8" s="29">
        <f t="shared" si="11"/>
        <v>472232.32076261647</v>
      </c>
      <c r="X8" s="29">
        <f t="shared" si="4"/>
        <v>5093399.0503484281</v>
      </c>
      <c r="Y8" s="35">
        <f t="shared" si="12"/>
        <v>51.966087575490043</v>
      </c>
      <c r="Z8" s="36">
        <f t="shared" si="13"/>
        <v>6.2723822937102938</v>
      </c>
    </row>
    <row r="9" spans="1:26" s="2" customFormat="1" ht="14.4" x14ac:dyDescent="0.3">
      <c r="A9" s="2">
        <v>6</v>
      </c>
      <c r="B9" s="1" t="s">
        <v>43</v>
      </c>
      <c r="C9" s="1">
        <v>5</v>
      </c>
      <c r="D9" s="59">
        <v>789</v>
      </c>
      <c r="E9" s="51">
        <v>1</v>
      </c>
      <c r="F9" s="3">
        <f t="shared" si="5"/>
        <v>1.2674271229404308E-3</v>
      </c>
      <c r="G9" s="2">
        <v>0.5</v>
      </c>
      <c r="H9" s="3">
        <f t="shared" si="6"/>
        <v>6.3171193935565384E-3</v>
      </c>
      <c r="I9" s="3">
        <f t="shared" si="7"/>
        <v>0.9936828806064435</v>
      </c>
      <c r="J9" s="5">
        <f t="shared" si="14"/>
        <v>97365.233570170953</v>
      </c>
      <c r="K9" s="5">
        <f t="shared" si="8"/>
        <v>615.06780524428905</v>
      </c>
      <c r="L9" s="5">
        <f t="shared" si="9"/>
        <v>485288.49833774409</v>
      </c>
      <c r="M9" s="5">
        <f t="shared" si="0"/>
        <v>5219731.8774351226</v>
      </c>
      <c r="N9" s="33">
        <f t="shared" si="10"/>
        <v>53.609812106836586</v>
      </c>
      <c r="O9" s="4"/>
      <c r="Q9" s="27" t="s">
        <v>44</v>
      </c>
      <c r="R9" s="29">
        <f t="shared" si="1"/>
        <v>97365.233570170953</v>
      </c>
      <c r="S9" s="29">
        <f t="shared" si="2"/>
        <v>485288.49833774409</v>
      </c>
      <c r="T9" s="35">
        <f t="shared" si="3"/>
        <v>53.609812106836586</v>
      </c>
      <c r="U9" s="42">
        <v>0.9555940589531835</v>
      </c>
      <c r="V9" s="43">
        <f t="shared" ref="V9:V22" si="15">1-U9</f>
        <v>4.4405941046816499E-2</v>
      </c>
      <c r="W9" s="29">
        <f t="shared" si="11"/>
        <v>463738.80588986014</v>
      </c>
      <c r="X9" s="29">
        <f t="shared" si="4"/>
        <v>4621166.7295858115</v>
      </c>
      <c r="Y9" s="35">
        <f t="shared" si="12"/>
        <v>47.462185013456008</v>
      </c>
      <c r="Z9" s="36">
        <f t="shared" si="13"/>
        <v>6.1476270933805779</v>
      </c>
    </row>
    <row r="10" spans="1:26" s="2" customFormat="1" ht="14.4" x14ac:dyDescent="0.3">
      <c r="A10" s="2">
        <v>7</v>
      </c>
      <c r="B10" s="1" t="s">
        <v>45</v>
      </c>
      <c r="C10" s="1">
        <v>5</v>
      </c>
      <c r="D10" s="59">
        <v>930</v>
      </c>
      <c r="E10" s="51">
        <v>1</v>
      </c>
      <c r="F10" s="3">
        <f t="shared" si="5"/>
        <v>1.0752688172043011E-3</v>
      </c>
      <c r="G10" s="2">
        <v>0.5</v>
      </c>
      <c r="H10" s="3">
        <f t="shared" si="6"/>
        <v>5.3619302949061663E-3</v>
      </c>
      <c r="I10" s="3">
        <f t="shared" si="7"/>
        <v>0.99463806970509383</v>
      </c>
      <c r="J10" s="5">
        <f t="shared" si="14"/>
        <v>96750.165764926671</v>
      </c>
      <c r="K10" s="5">
        <f t="shared" si="8"/>
        <v>518.76764485215369</v>
      </c>
      <c r="L10" s="5">
        <f t="shared" si="9"/>
        <v>482453.90971250302</v>
      </c>
      <c r="M10" s="5">
        <f t="shared" si="0"/>
        <v>4734443.3790973788</v>
      </c>
      <c r="N10" s="33">
        <f t="shared" si="10"/>
        <v>48.934731446358747</v>
      </c>
      <c r="O10" s="4"/>
      <c r="Q10" s="27" t="s">
        <v>46</v>
      </c>
      <c r="R10" s="29">
        <f t="shared" si="1"/>
        <v>96750.165764926671</v>
      </c>
      <c r="S10" s="29">
        <f t="shared" si="2"/>
        <v>482453.90971250302</v>
      </c>
      <c r="T10" s="35">
        <f t="shared" si="3"/>
        <v>48.934731446358747</v>
      </c>
      <c r="U10" s="42">
        <v>0.96363095511775332</v>
      </c>
      <c r="V10" s="43">
        <f t="shared" si="15"/>
        <v>3.6369044882246682E-2</v>
      </c>
      <c r="W10" s="29">
        <f t="shared" si="11"/>
        <v>464907.52181655361</v>
      </c>
      <c r="X10" s="29">
        <f t="shared" si="4"/>
        <v>4157427.9236959512</v>
      </c>
      <c r="Y10" s="35">
        <f t="shared" si="12"/>
        <v>42.970757629472494</v>
      </c>
      <c r="Z10" s="36">
        <f t="shared" si="13"/>
        <v>5.9639738168862522</v>
      </c>
    </row>
    <row r="11" spans="1:26" s="2" customFormat="1" ht="14.4" x14ac:dyDescent="0.3">
      <c r="A11" s="2">
        <v>8</v>
      </c>
      <c r="B11" s="1" t="s">
        <v>47</v>
      </c>
      <c r="C11" s="1">
        <v>5</v>
      </c>
      <c r="D11" s="59">
        <v>939</v>
      </c>
      <c r="E11" s="51">
        <v>4</v>
      </c>
      <c r="F11" s="3">
        <f>E11/D11</f>
        <v>4.2598509052183178E-3</v>
      </c>
      <c r="G11" s="2">
        <v>0.5</v>
      </c>
      <c r="H11" s="3">
        <f t="shared" si="6"/>
        <v>2.1074815595363543E-2</v>
      </c>
      <c r="I11" s="3">
        <f t="shared" si="7"/>
        <v>0.97892518440463649</v>
      </c>
      <c r="J11" s="5">
        <f t="shared" si="14"/>
        <v>96231.398120074518</v>
      </c>
      <c r="K11" s="5">
        <f t="shared" si="8"/>
        <v>2028.0589698645845</v>
      </c>
      <c r="L11" s="5">
        <f t="shared" si="9"/>
        <v>476086.84317571117</v>
      </c>
      <c r="M11" s="5">
        <f t="shared" si="0"/>
        <v>4251989.4693848761</v>
      </c>
      <c r="N11" s="33">
        <f t="shared" si="10"/>
        <v>44.185053448764997</v>
      </c>
      <c r="O11" s="4"/>
      <c r="Q11" s="27" t="s">
        <v>48</v>
      </c>
      <c r="R11" s="29">
        <f t="shared" si="1"/>
        <v>96231.398120074518</v>
      </c>
      <c r="S11" s="29">
        <f t="shared" si="2"/>
        <v>476086.84317571117</v>
      </c>
      <c r="T11" s="35">
        <f t="shared" si="3"/>
        <v>44.185053448764997</v>
      </c>
      <c r="U11" s="42">
        <v>0.96005435016735896</v>
      </c>
      <c r="V11" s="43">
        <f t="shared" si="15"/>
        <v>3.9945649832641039E-2</v>
      </c>
      <c r="W11" s="29">
        <f t="shared" si="11"/>
        <v>457069.24484828673</v>
      </c>
      <c r="X11" s="29">
        <f t="shared" si="4"/>
        <v>3692520.4018793977</v>
      </c>
      <c r="Y11" s="35">
        <f t="shared" si="12"/>
        <v>38.371264202895468</v>
      </c>
      <c r="Z11" s="36">
        <f t="shared" si="13"/>
        <v>5.8137892458695291</v>
      </c>
    </row>
    <row r="12" spans="1:26" s="2" customFormat="1" ht="14.4" x14ac:dyDescent="0.3">
      <c r="A12" s="2">
        <v>9</v>
      </c>
      <c r="B12" s="1" t="s">
        <v>49</v>
      </c>
      <c r="C12" s="1">
        <v>5</v>
      </c>
      <c r="D12" s="59">
        <v>928</v>
      </c>
      <c r="E12" s="51">
        <v>4</v>
      </c>
      <c r="F12" s="3">
        <f>E12/D12</f>
        <v>4.3103448275862068E-3</v>
      </c>
      <c r="G12" s="2">
        <v>0.5</v>
      </c>
      <c r="H12" s="3">
        <f t="shared" si="6"/>
        <v>2.1321961620469083E-2</v>
      </c>
      <c r="I12" s="3">
        <f t="shared" si="7"/>
        <v>0.97867803837953093</v>
      </c>
      <c r="J12" s="5">
        <f t="shared" si="14"/>
        <v>94203.33915020994</v>
      </c>
      <c r="K12" s="5">
        <f t="shared" si="8"/>
        <v>2008.5999818808089</v>
      </c>
      <c r="L12" s="5">
        <f t="shared" si="9"/>
        <v>465995.19579634769</v>
      </c>
      <c r="M12" s="5">
        <f t="shared" si="0"/>
        <v>3775902.6262091645</v>
      </c>
      <c r="N12" s="33">
        <f t="shared" si="10"/>
        <v>40.082471176402557</v>
      </c>
      <c r="O12" s="4"/>
      <c r="Q12" s="27" t="s">
        <v>50</v>
      </c>
      <c r="R12" s="29">
        <f t="shared" si="1"/>
        <v>94203.33915020994</v>
      </c>
      <c r="S12" s="29">
        <f t="shared" si="2"/>
        <v>465995.19579634769</v>
      </c>
      <c r="T12" s="35">
        <f t="shared" si="3"/>
        <v>40.082471176402557</v>
      </c>
      <c r="U12" s="42">
        <v>0.94127750867207383</v>
      </c>
      <c r="V12" s="43">
        <f t="shared" si="15"/>
        <v>5.8722491327926174E-2</v>
      </c>
      <c r="W12" s="29">
        <f t="shared" si="11"/>
        <v>438630.79695234139</v>
      </c>
      <c r="X12" s="29">
        <f t="shared" si="4"/>
        <v>3235451.157031111</v>
      </c>
      <c r="Y12" s="35">
        <f t="shared" si="12"/>
        <v>34.345397798183043</v>
      </c>
      <c r="Z12" s="36">
        <f t="shared" si="13"/>
        <v>5.7370733782195131</v>
      </c>
    </row>
    <row r="13" spans="1:26" s="2" customFormat="1" ht="14.4" x14ac:dyDescent="0.3">
      <c r="A13" s="2">
        <v>10</v>
      </c>
      <c r="B13" s="1" t="s">
        <v>51</v>
      </c>
      <c r="C13" s="1">
        <v>5</v>
      </c>
      <c r="D13" s="59">
        <v>883</v>
      </c>
      <c r="E13" s="51">
        <v>0</v>
      </c>
      <c r="F13" s="3">
        <f t="shared" si="5"/>
        <v>0</v>
      </c>
      <c r="G13" s="2">
        <v>0.5</v>
      </c>
      <c r="H13" s="3">
        <f t="shared" si="6"/>
        <v>0</v>
      </c>
      <c r="I13" s="3">
        <f t="shared" si="7"/>
        <v>1</v>
      </c>
      <c r="J13" s="5">
        <f t="shared" si="14"/>
        <v>92194.739168329135</v>
      </c>
      <c r="K13" s="5">
        <f t="shared" si="8"/>
        <v>0</v>
      </c>
      <c r="L13" s="5">
        <f t="shared" si="9"/>
        <v>460973.69584164571</v>
      </c>
      <c r="M13" s="5">
        <f t="shared" si="0"/>
        <v>3309907.4304128168</v>
      </c>
      <c r="N13" s="33">
        <f t="shared" si="10"/>
        <v>35.90126139811067</v>
      </c>
      <c r="O13" s="4"/>
      <c r="Q13" s="27" t="s">
        <v>52</v>
      </c>
      <c r="R13" s="29">
        <f t="shared" si="1"/>
        <v>92194.739168329135</v>
      </c>
      <c r="S13" s="29">
        <f t="shared" si="2"/>
        <v>460973.69584164571</v>
      </c>
      <c r="T13" s="35">
        <f t="shared" si="3"/>
        <v>35.90126139811067</v>
      </c>
      <c r="U13" s="42">
        <v>0.95386474178345915</v>
      </c>
      <c r="V13" s="43">
        <f t="shared" si="15"/>
        <v>4.6135258216540853E-2</v>
      </c>
      <c r="W13" s="29">
        <f t="shared" si="11"/>
        <v>439706.55535295821</v>
      </c>
      <c r="X13" s="29">
        <f t="shared" si="4"/>
        <v>2796820.3600787697</v>
      </c>
      <c r="Y13" s="35">
        <f t="shared" si="12"/>
        <v>30.33600816389681</v>
      </c>
      <c r="Z13" s="36">
        <f t="shared" si="13"/>
        <v>5.5652532342138592</v>
      </c>
    </row>
    <row r="14" spans="1:26" s="2" customFormat="1" ht="14.4" x14ac:dyDescent="0.3">
      <c r="A14" s="2">
        <v>11</v>
      </c>
      <c r="B14" s="1" t="s">
        <v>53</v>
      </c>
      <c r="C14" s="1">
        <v>5</v>
      </c>
      <c r="D14" s="59">
        <v>1105</v>
      </c>
      <c r="E14" s="51">
        <v>11</v>
      </c>
      <c r="F14" s="3">
        <f t="shared" si="5"/>
        <v>9.9547511312217188E-3</v>
      </c>
      <c r="G14" s="2">
        <v>0.5</v>
      </c>
      <c r="H14" s="3">
        <f t="shared" si="6"/>
        <v>4.856512141280353E-2</v>
      </c>
      <c r="I14" s="3">
        <f t="shared" si="7"/>
        <v>0.95143487858719644</v>
      </c>
      <c r="J14" s="5">
        <f t="shared" si="14"/>
        <v>92194.739168329135</v>
      </c>
      <c r="K14" s="5">
        <f t="shared" si="8"/>
        <v>4477.4487013316575</v>
      </c>
      <c r="L14" s="5">
        <f t="shared" si="9"/>
        <v>449780.07408831653</v>
      </c>
      <c r="M14" s="5">
        <f t="shared" si="0"/>
        <v>2848933.734571171</v>
      </c>
      <c r="N14" s="33">
        <f t="shared" si="10"/>
        <v>30.90126139811067</v>
      </c>
      <c r="O14" s="4"/>
      <c r="Q14" s="27" t="s">
        <v>54</v>
      </c>
      <c r="R14" s="29">
        <f t="shared" si="1"/>
        <v>92194.739168329135</v>
      </c>
      <c r="S14" s="29">
        <f t="shared" si="2"/>
        <v>449780.07408831653</v>
      </c>
      <c r="T14" s="35">
        <f t="shared" si="3"/>
        <v>30.90126139811067</v>
      </c>
      <c r="U14" s="42">
        <v>0.94210046609890041</v>
      </c>
      <c r="V14" s="43">
        <f t="shared" si="15"/>
        <v>5.7899533901099587E-2</v>
      </c>
      <c r="W14" s="29">
        <f t="shared" si="11"/>
        <v>423738.01744060096</v>
      </c>
      <c r="X14" s="29">
        <f t="shared" si="4"/>
        <v>2357113.8047258114</v>
      </c>
      <c r="Y14" s="35">
        <f t="shared" si="12"/>
        <v>25.566684454979512</v>
      </c>
      <c r="Z14" s="36">
        <f t="shared" si="13"/>
        <v>5.3345769431311574</v>
      </c>
    </row>
    <row r="15" spans="1:26" s="2" customFormat="1" ht="14.4" x14ac:dyDescent="0.3">
      <c r="A15" s="2">
        <v>12</v>
      </c>
      <c r="B15" s="1" t="s">
        <v>55</v>
      </c>
      <c r="C15" s="1">
        <v>5</v>
      </c>
      <c r="D15" s="59">
        <v>1038</v>
      </c>
      <c r="E15" s="51">
        <v>14</v>
      </c>
      <c r="F15" s="3">
        <f t="shared" si="5"/>
        <v>1.348747591522158E-2</v>
      </c>
      <c r="G15" s="2">
        <v>0.5</v>
      </c>
      <c r="H15" s="3">
        <f t="shared" si="6"/>
        <v>6.5237651444548003E-2</v>
      </c>
      <c r="I15" s="3">
        <f t="shared" si="7"/>
        <v>0.93476234855545204</v>
      </c>
      <c r="J15" s="5">
        <f t="shared" si="14"/>
        <v>87717.290466997481</v>
      </c>
      <c r="K15" s="5">
        <f t="shared" si="8"/>
        <v>5722.470021146155</v>
      </c>
      <c r="L15" s="5">
        <f t="shared" si="9"/>
        <v>424280.27728212206</v>
      </c>
      <c r="M15" s="5">
        <f t="shared" si="0"/>
        <v>2399153.6604828546</v>
      </c>
      <c r="N15" s="33">
        <f t="shared" si="10"/>
        <v>27.350977757178963</v>
      </c>
      <c r="O15" s="4"/>
      <c r="Q15" s="27" t="s">
        <v>56</v>
      </c>
      <c r="R15" s="29">
        <f t="shared" si="1"/>
        <v>87717.290466997481</v>
      </c>
      <c r="S15" s="29">
        <f t="shared" si="2"/>
        <v>424280.27728212206</v>
      </c>
      <c r="T15" s="35">
        <f t="shared" si="3"/>
        <v>27.350977757178963</v>
      </c>
      <c r="U15" s="42">
        <v>0.91645683631107144</v>
      </c>
      <c r="V15" s="43">
        <f t="shared" si="15"/>
        <v>8.3543163688928557E-2</v>
      </c>
      <c r="W15" s="29">
        <f t="shared" si="11"/>
        <v>388834.56062715774</v>
      </c>
      <c r="X15" s="29">
        <f t="shared" si="4"/>
        <v>1933375.7872852103</v>
      </c>
      <c r="Y15" s="35">
        <f t="shared" si="12"/>
        <v>22.040988464100113</v>
      </c>
      <c r="Z15" s="36">
        <f t="shared" si="13"/>
        <v>5.3099892930788499</v>
      </c>
    </row>
    <row r="16" spans="1:26" s="2" customFormat="1" ht="14.4" x14ac:dyDescent="0.3">
      <c r="A16" s="2">
        <v>13</v>
      </c>
      <c r="B16" s="1" t="s">
        <v>57</v>
      </c>
      <c r="C16" s="1">
        <v>5</v>
      </c>
      <c r="D16" s="59">
        <v>932</v>
      </c>
      <c r="E16" s="51">
        <v>9</v>
      </c>
      <c r="F16" s="3">
        <f t="shared" si="5"/>
        <v>9.6566523605150223E-3</v>
      </c>
      <c r="G16" s="2">
        <v>0.5</v>
      </c>
      <c r="H16" s="3">
        <f t="shared" si="6"/>
        <v>4.7145102147721323E-2</v>
      </c>
      <c r="I16" s="3">
        <f t="shared" si="7"/>
        <v>0.95285489785227873</v>
      </c>
      <c r="J16" s="5">
        <f t="shared" si="14"/>
        <v>81994.820445851336</v>
      </c>
      <c r="K16" s="5">
        <f t="shared" si="8"/>
        <v>3865.6541855037299</v>
      </c>
      <c r="L16" s="5">
        <f t="shared" si="9"/>
        <v>400309.96676549735</v>
      </c>
      <c r="M16" s="5">
        <f t="shared" si="0"/>
        <v>1974873.3832007325</v>
      </c>
      <c r="N16" s="33">
        <f t="shared" si="10"/>
        <v>24.085343104140605</v>
      </c>
      <c r="O16" s="4"/>
      <c r="Q16" s="27" t="s">
        <v>58</v>
      </c>
      <c r="R16" s="29">
        <f t="shared" si="1"/>
        <v>81994.820445851336</v>
      </c>
      <c r="S16" s="29">
        <f t="shared" si="2"/>
        <v>400309.96676549735</v>
      </c>
      <c r="T16" s="35">
        <f t="shared" si="3"/>
        <v>24.085343104140605</v>
      </c>
      <c r="U16" s="42">
        <v>0.8859396016463057</v>
      </c>
      <c r="V16" s="43">
        <f t="shared" si="15"/>
        <v>0.1140603983536943</v>
      </c>
      <c r="W16" s="29">
        <f t="shared" si="11"/>
        <v>354650.45249127061</v>
      </c>
      <c r="X16" s="29">
        <f t="shared" si="4"/>
        <v>1544541.2266580525</v>
      </c>
      <c r="Y16" s="35">
        <f t="shared" si="12"/>
        <v>18.837058466126578</v>
      </c>
      <c r="Z16" s="36">
        <f t="shared" si="13"/>
        <v>5.2482846380140273</v>
      </c>
    </row>
    <row r="17" spans="1:26" s="2" customFormat="1" ht="14.4" x14ac:dyDescent="0.3">
      <c r="A17" s="2">
        <v>14</v>
      </c>
      <c r="B17" s="1" t="s">
        <v>59</v>
      </c>
      <c r="C17" s="1">
        <v>5</v>
      </c>
      <c r="D17" s="59">
        <v>713</v>
      </c>
      <c r="E17" s="51">
        <v>12</v>
      </c>
      <c r="F17" s="3">
        <f t="shared" si="5"/>
        <v>1.6830294530154277E-2</v>
      </c>
      <c r="G17" s="2">
        <v>0.5</v>
      </c>
      <c r="H17" s="3">
        <f t="shared" si="6"/>
        <v>8.0753701211305526E-2</v>
      </c>
      <c r="I17" s="3">
        <f t="shared" si="7"/>
        <v>0.91924629878869446</v>
      </c>
      <c r="J17" s="5">
        <f t="shared" si="14"/>
        <v>78129.166260347614</v>
      </c>
      <c r="K17" s="5">
        <f t="shared" si="8"/>
        <v>6309.2193480765236</v>
      </c>
      <c r="L17" s="5">
        <f t="shared" si="9"/>
        <v>374872.78293154674</v>
      </c>
      <c r="M17" s="5">
        <f t="shared" si="0"/>
        <v>1574563.4164352352</v>
      </c>
      <c r="N17" s="33">
        <f t="shared" si="10"/>
        <v>20.153336990546681</v>
      </c>
      <c r="O17" s="4"/>
      <c r="Q17" s="27" t="s">
        <v>60</v>
      </c>
      <c r="R17" s="29">
        <f t="shared" si="1"/>
        <v>78129.166260347614</v>
      </c>
      <c r="S17" s="29">
        <f t="shared" si="2"/>
        <v>374872.78293154674</v>
      </c>
      <c r="T17" s="35">
        <f t="shared" si="3"/>
        <v>20.153336990546681</v>
      </c>
      <c r="U17" s="42">
        <v>0.85631920960893304</v>
      </c>
      <c r="V17" s="43">
        <f t="shared" si="15"/>
        <v>0.14368079039106696</v>
      </c>
      <c r="W17" s="29">
        <f t="shared" si="11"/>
        <v>321010.76518384321</v>
      </c>
      <c r="X17" s="29">
        <f t="shared" si="4"/>
        <v>1189890.7741667819</v>
      </c>
      <c r="Y17" s="35">
        <f t="shared" si="12"/>
        <v>15.229789733090746</v>
      </c>
      <c r="Z17" s="36">
        <f t="shared" si="13"/>
        <v>4.9235472574559349</v>
      </c>
    </row>
    <row r="18" spans="1:26" s="2" customFormat="1" ht="14.4" x14ac:dyDescent="0.3">
      <c r="A18" s="2">
        <v>15</v>
      </c>
      <c r="B18" s="1" t="s">
        <v>61</v>
      </c>
      <c r="C18" s="1">
        <v>5</v>
      </c>
      <c r="D18" s="59">
        <v>516</v>
      </c>
      <c r="E18" s="51">
        <v>18</v>
      </c>
      <c r="F18" s="3">
        <f t="shared" si="5"/>
        <v>3.4883720930232558E-2</v>
      </c>
      <c r="G18" s="2">
        <v>0.5</v>
      </c>
      <c r="H18" s="3">
        <f t="shared" si="6"/>
        <v>0.16042780748663102</v>
      </c>
      <c r="I18" s="3">
        <f t="shared" si="7"/>
        <v>0.83957219251336901</v>
      </c>
      <c r="J18" s="5">
        <f t="shared" si="14"/>
        <v>71819.946912271087</v>
      </c>
      <c r="K18" s="5">
        <f t="shared" si="8"/>
        <v>11521.916616941886</v>
      </c>
      <c r="L18" s="5">
        <f t="shared" si="9"/>
        <v>330294.9430190007</v>
      </c>
      <c r="M18" s="5">
        <f t="shared" si="0"/>
        <v>1199690.6335036885</v>
      </c>
      <c r="N18" s="33">
        <f t="shared" si="10"/>
        <v>16.704142582688412</v>
      </c>
      <c r="O18" s="4"/>
      <c r="Q18" s="27" t="s">
        <v>62</v>
      </c>
      <c r="R18" s="29">
        <f t="shared" si="1"/>
        <v>71819.946912271087</v>
      </c>
      <c r="S18" s="29">
        <f t="shared" si="2"/>
        <v>330294.9430190007</v>
      </c>
      <c r="T18" s="35">
        <f t="shared" si="3"/>
        <v>16.704142582688412</v>
      </c>
      <c r="U18" s="42">
        <v>0.77613843304153718</v>
      </c>
      <c r="V18" s="43">
        <f t="shared" si="15"/>
        <v>0.22386156695846282</v>
      </c>
      <c r="W18" s="29">
        <f t="shared" si="11"/>
        <v>256354.59951631102</v>
      </c>
      <c r="X18" s="29">
        <f t="shared" si="4"/>
        <v>868880.00898293871</v>
      </c>
      <c r="Y18" s="35">
        <f t="shared" si="12"/>
        <v>12.098031902533789</v>
      </c>
      <c r="Z18" s="36">
        <f t="shared" si="13"/>
        <v>4.6061106801546234</v>
      </c>
    </row>
    <row r="19" spans="1:26" s="2" customFormat="1" ht="14.4" x14ac:dyDescent="0.3">
      <c r="A19" s="2">
        <v>16</v>
      </c>
      <c r="B19" s="1" t="s">
        <v>63</v>
      </c>
      <c r="C19" s="1">
        <v>5</v>
      </c>
      <c r="D19" s="59">
        <v>369</v>
      </c>
      <c r="E19" s="51">
        <v>10</v>
      </c>
      <c r="F19" s="3">
        <f t="shared" si="5"/>
        <v>2.7100271002710029E-2</v>
      </c>
      <c r="G19" s="2">
        <v>0.5</v>
      </c>
      <c r="H19" s="3">
        <f t="shared" si="6"/>
        <v>0.12690355329949241</v>
      </c>
      <c r="I19" s="3">
        <f t="shared" si="7"/>
        <v>0.87309644670050757</v>
      </c>
      <c r="J19" s="5">
        <f t="shared" si="14"/>
        <v>60298.030295329205</v>
      </c>
      <c r="K19" s="5">
        <f t="shared" si="8"/>
        <v>7652.0343014377177</v>
      </c>
      <c r="L19" s="5">
        <f t="shared" si="9"/>
        <v>282360.06572305172</v>
      </c>
      <c r="M19" s="5">
        <f t="shared" si="0"/>
        <v>869395.69048468792</v>
      </c>
      <c r="N19" s="33">
        <f t="shared" si="10"/>
        <v>14.418309955176644</v>
      </c>
      <c r="O19" s="4"/>
      <c r="Q19" s="27" t="s">
        <v>64</v>
      </c>
      <c r="R19" s="29">
        <f t="shared" si="1"/>
        <v>60298.030295329205</v>
      </c>
      <c r="S19" s="29">
        <f t="shared" si="2"/>
        <v>282360.06572305172</v>
      </c>
      <c r="T19" s="35">
        <f t="shared" si="3"/>
        <v>14.418309955176644</v>
      </c>
      <c r="U19" s="42">
        <v>0.73716277889453141</v>
      </c>
      <c r="V19" s="43">
        <f t="shared" si="15"/>
        <v>0.26283722110546859</v>
      </c>
      <c r="W19" s="29">
        <f t="shared" si="11"/>
        <v>208145.33069724732</v>
      </c>
      <c r="X19" s="29">
        <f t="shared" si="4"/>
        <v>612525.40946662775</v>
      </c>
      <c r="Y19" s="35">
        <f t="shared" si="12"/>
        <v>10.158298811198067</v>
      </c>
      <c r="Z19" s="36">
        <f t="shared" si="13"/>
        <v>4.2600111439785771</v>
      </c>
    </row>
    <row r="20" spans="1:26" s="2" customFormat="1" ht="14.4" x14ac:dyDescent="0.3">
      <c r="A20" s="2">
        <v>17</v>
      </c>
      <c r="B20" s="1" t="s">
        <v>65</v>
      </c>
      <c r="C20" s="1">
        <v>5</v>
      </c>
      <c r="D20" s="59">
        <v>249</v>
      </c>
      <c r="E20" s="51">
        <v>13</v>
      </c>
      <c r="F20" s="3">
        <f t="shared" si="5"/>
        <v>5.2208835341365459E-2</v>
      </c>
      <c r="G20" s="2">
        <v>0.5</v>
      </c>
      <c r="H20" s="3">
        <f t="shared" si="6"/>
        <v>0.23090586145648309</v>
      </c>
      <c r="I20" s="3">
        <f t="shared" si="7"/>
        <v>0.76909413854351694</v>
      </c>
      <c r="J20" s="5">
        <f t="shared" si="14"/>
        <v>52645.995993891484</v>
      </c>
      <c r="K20" s="5">
        <f t="shared" si="8"/>
        <v>12156.26905720407</v>
      </c>
      <c r="L20" s="5">
        <f t="shared" si="9"/>
        <v>232839.30732644728</v>
      </c>
      <c r="M20" s="5">
        <f t="shared" si="0"/>
        <v>587035.62476163614</v>
      </c>
      <c r="N20" s="33">
        <f t="shared" si="10"/>
        <v>11.15062244866162</v>
      </c>
      <c r="O20" s="4"/>
      <c r="Q20" s="27" t="s">
        <v>66</v>
      </c>
      <c r="R20" s="29">
        <f t="shared" si="1"/>
        <v>52645.995993891484</v>
      </c>
      <c r="S20" s="29">
        <f t="shared" si="2"/>
        <v>232839.30732644728</v>
      </c>
      <c r="T20" s="35">
        <f t="shared" si="3"/>
        <v>11.15062244866162</v>
      </c>
      <c r="U20" s="42">
        <v>0.7271372759570951</v>
      </c>
      <c r="V20" s="43">
        <f t="shared" si="15"/>
        <v>0.2728627240429049</v>
      </c>
      <c r="W20" s="29">
        <f t="shared" si="11"/>
        <v>169306.13966508978</v>
      </c>
      <c r="X20" s="29">
        <f t="shared" si="4"/>
        <v>404380.0787693804</v>
      </c>
      <c r="Y20" s="35">
        <f t="shared" si="12"/>
        <v>7.6811174550919432</v>
      </c>
      <c r="Z20" s="36">
        <f t="shared" si="13"/>
        <v>3.4695049935696769</v>
      </c>
    </row>
    <row r="21" spans="1:26" s="2" customFormat="1" ht="14.4" x14ac:dyDescent="0.3">
      <c r="A21" s="2">
        <v>18</v>
      </c>
      <c r="B21" s="1" t="s">
        <v>67</v>
      </c>
      <c r="C21" s="1">
        <v>5</v>
      </c>
      <c r="D21" s="59">
        <v>94</v>
      </c>
      <c r="E21" s="51">
        <v>8</v>
      </c>
      <c r="F21" s="3">
        <f t="shared" si="5"/>
        <v>8.5106382978723402E-2</v>
      </c>
      <c r="G21" s="2">
        <v>0.5</v>
      </c>
      <c r="H21" s="3">
        <f t="shared" si="6"/>
        <v>0.35087719298245612</v>
      </c>
      <c r="I21" s="3">
        <f t="shared" si="7"/>
        <v>0.64912280701754388</v>
      </c>
      <c r="J21" s="5">
        <f t="shared" si="14"/>
        <v>40489.726936687417</v>
      </c>
      <c r="K21" s="5">
        <f t="shared" si="8"/>
        <v>14206.921732171022</v>
      </c>
      <c r="L21" s="5">
        <f t="shared" si="9"/>
        <v>166931.33035300951</v>
      </c>
      <c r="M21" s="5">
        <f>L21+M22</f>
        <v>354196.3174351888</v>
      </c>
      <c r="N21" s="33">
        <f t="shared" si="10"/>
        <v>8.7478070175438596</v>
      </c>
      <c r="O21" s="4"/>
      <c r="Q21" s="27" t="s">
        <v>68</v>
      </c>
      <c r="R21" s="29">
        <f t="shared" si="1"/>
        <v>40489.726936687417</v>
      </c>
      <c r="S21" s="29">
        <f t="shared" si="2"/>
        <v>166931.33035300951</v>
      </c>
      <c r="T21" s="35">
        <f t="shared" si="3"/>
        <v>8.7478070175438596</v>
      </c>
      <c r="U21" s="42">
        <v>0.68635947845240242</v>
      </c>
      <c r="V21" s="43">
        <f t="shared" si="15"/>
        <v>0.31364052154759758</v>
      </c>
      <c r="W21" s="29">
        <f t="shared" si="11"/>
        <v>114574.90083845731</v>
      </c>
      <c r="X21" s="29">
        <f>X22+W21</f>
        <v>235073.93910429062</v>
      </c>
      <c r="Y21" s="35">
        <f t="shared" si="12"/>
        <v>5.8057674597773596</v>
      </c>
      <c r="Z21" s="36">
        <f t="shared" si="13"/>
        <v>2.9420395577664999</v>
      </c>
    </row>
    <row r="22" spans="1:26" s="2" customFormat="1" ht="14.4" x14ac:dyDescent="0.3">
      <c r="A22" s="12">
        <v>19</v>
      </c>
      <c r="B22" s="13" t="s">
        <v>69</v>
      </c>
      <c r="C22" s="12"/>
      <c r="D22" s="61">
        <v>57</v>
      </c>
      <c r="E22" s="57">
        <v>8</v>
      </c>
      <c r="F22" s="17">
        <f t="shared" si="5"/>
        <v>0.14035087719298245</v>
      </c>
      <c r="G22" s="12"/>
      <c r="H22" s="17">
        <v>1</v>
      </c>
      <c r="I22" s="17">
        <f t="shared" si="7"/>
        <v>0</v>
      </c>
      <c r="J22" s="21">
        <f t="shared" si="14"/>
        <v>26282.805204516393</v>
      </c>
      <c r="K22" s="21">
        <f t="shared" si="8"/>
        <v>26282.805204516393</v>
      </c>
      <c r="L22" s="21">
        <f>K22/F22</f>
        <v>187264.98708217932</v>
      </c>
      <c r="M22" s="21">
        <f>L22</f>
        <v>187264.98708217932</v>
      </c>
      <c r="N22" s="34">
        <f t="shared" si="10"/>
        <v>7.1250000000000009</v>
      </c>
      <c r="O22" s="4"/>
      <c r="Q22" s="30" t="s">
        <v>69</v>
      </c>
      <c r="R22" s="31">
        <f t="shared" si="1"/>
        <v>26282.805204516393</v>
      </c>
      <c r="S22" s="31">
        <f t="shared" si="2"/>
        <v>187264.98708217932</v>
      </c>
      <c r="T22" s="38">
        <f t="shared" si="3"/>
        <v>7.1250000000000009</v>
      </c>
      <c r="U22" s="44">
        <v>0.64346806172022719</v>
      </c>
      <c r="V22" s="45">
        <f t="shared" si="15"/>
        <v>0.35653193827977281</v>
      </c>
      <c r="W22" s="31">
        <f t="shared" si="11"/>
        <v>120499.03826583331</v>
      </c>
      <c r="X22" s="31">
        <f>W22</f>
        <v>120499.03826583331</v>
      </c>
      <c r="Y22" s="38">
        <f t="shared" si="12"/>
        <v>4.5847099397566193</v>
      </c>
      <c r="Z22" s="37">
        <f t="shared" si="13"/>
        <v>2.5402900602433816</v>
      </c>
    </row>
    <row r="23" spans="1:26" s="2" customFormat="1" ht="13.2" x14ac:dyDescent="0.25">
      <c r="B23" s="2" t="s">
        <v>70</v>
      </c>
      <c r="D23" s="25">
        <f>SUM(D4:D22)</f>
        <v>12114</v>
      </c>
      <c r="E23" s="60">
        <f>SUM(E4:E22)</f>
        <v>116</v>
      </c>
    </row>
    <row r="24" spans="1:26" s="2" customFormat="1" ht="13.2" x14ac:dyDescent="0.25">
      <c r="D24" s="14"/>
      <c r="E24" s="14"/>
      <c r="F24" s="5"/>
    </row>
    <row r="25" spans="1:26" x14ac:dyDescent="0.25">
      <c r="D25" s="15"/>
      <c r="E25" s="15"/>
      <c r="K25" s="16"/>
    </row>
    <row r="26" spans="1:26" s="2" customFormat="1" ht="18" thickBot="1" x14ac:dyDescent="0.35">
      <c r="B26" s="65" t="s">
        <v>88</v>
      </c>
      <c r="C26" s="65"/>
      <c r="D26" s="65"/>
      <c r="E26" s="65"/>
      <c r="F26" s="65"/>
      <c r="G26" s="65"/>
      <c r="H26" s="65"/>
      <c r="I26" s="65"/>
      <c r="J26" s="65"/>
      <c r="K26" s="65"/>
      <c r="L26" s="65"/>
      <c r="M26" s="65"/>
      <c r="N26" s="65"/>
      <c r="Q26" s="67" t="s">
        <v>91</v>
      </c>
      <c r="R26" s="68"/>
      <c r="S26" s="68"/>
      <c r="T26" s="68"/>
      <c r="U26" s="68"/>
      <c r="V26" s="68"/>
      <c r="W26" s="68"/>
      <c r="X26" s="68"/>
      <c r="Y26" s="68"/>
      <c r="Z26" s="69"/>
    </row>
    <row r="27" spans="1:26" s="9" customFormat="1" ht="14.25" customHeight="1" x14ac:dyDescent="0.35">
      <c r="A27" s="7"/>
      <c r="B27" s="63" t="s">
        <v>0</v>
      </c>
      <c r="C27" s="6" t="s">
        <v>1</v>
      </c>
      <c r="D27" s="8" t="s">
        <v>71</v>
      </c>
      <c r="E27" s="8" t="s">
        <v>72</v>
      </c>
      <c r="F27" s="8" t="s">
        <v>73</v>
      </c>
      <c r="G27" s="8" t="s">
        <v>5</v>
      </c>
      <c r="H27" s="8" t="s">
        <v>74</v>
      </c>
      <c r="I27" s="8" t="s">
        <v>75</v>
      </c>
      <c r="J27" s="8" t="s">
        <v>76</v>
      </c>
      <c r="K27" s="8" t="s">
        <v>77</v>
      </c>
      <c r="L27" s="8" t="s">
        <v>78</v>
      </c>
      <c r="M27" s="8" t="s">
        <v>79</v>
      </c>
      <c r="N27" s="22" t="s">
        <v>80</v>
      </c>
      <c r="Q27" s="26" t="s">
        <v>13</v>
      </c>
      <c r="R27" s="74" t="s">
        <v>14</v>
      </c>
      <c r="S27" s="74"/>
      <c r="T27" s="74"/>
      <c r="U27" s="71" t="s">
        <v>15</v>
      </c>
      <c r="V27" s="75" t="s">
        <v>16</v>
      </c>
      <c r="W27" s="76" t="s">
        <v>17</v>
      </c>
      <c r="X27" s="76" t="s">
        <v>18</v>
      </c>
      <c r="Y27" s="77" t="s">
        <v>19</v>
      </c>
      <c r="Z27" s="77" t="s">
        <v>20</v>
      </c>
    </row>
    <row r="28" spans="1:26" s="10" customFormat="1" ht="32.549999999999997" customHeight="1" thickBot="1" x14ac:dyDescent="0.35">
      <c r="B28" s="64"/>
      <c r="C28" s="11"/>
      <c r="D28" s="23" t="s">
        <v>21</v>
      </c>
      <c r="E28" s="23" t="s">
        <v>22</v>
      </c>
      <c r="F28" s="23" t="s">
        <v>23</v>
      </c>
      <c r="G28" s="23"/>
      <c r="H28" s="23" t="s">
        <v>24</v>
      </c>
      <c r="I28" s="23" t="s">
        <v>25</v>
      </c>
      <c r="J28" s="23" t="s">
        <v>26</v>
      </c>
      <c r="K28" s="23" t="s">
        <v>27</v>
      </c>
      <c r="L28" s="23" t="s">
        <v>28</v>
      </c>
      <c r="M28" s="23" t="s">
        <v>29</v>
      </c>
      <c r="N28" s="24" t="s">
        <v>30</v>
      </c>
      <c r="Q28" s="27" t="s">
        <v>31</v>
      </c>
      <c r="R28" s="28" t="s">
        <v>32</v>
      </c>
      <c r="S28" s="28" t="s">
        <v>33</v>
      </c>
      <c r="T28" s="28" t="s">
        <v>34</v>
      </c>
      <c r="U28" s="71"/>
      <c r="V28" s="75"/>
      <c r="W28" s="76"/>
      <c r="X28" s="76"/>
      <c r="Y28" s="77"/>
      <c r="Z28" s="77"/>
    </row>
    <row r="29" spans="1:26" s="2" customFormat="1" ht="14.4" x14ac:dyDescent="0.3">
      <c r="A29" s="2">
        <v>1</v>
      </c>
      <c r="B29" s="1">
        <v>0</v>
      </c>
      <c r="C29" s="1">
        <v>1</v>
      </c>
      <c r="D29" s="58">
        <v>78</v>
      </c>
      <c r="E29" s="56">
        <v>0</v>
      </c>
      <c r="F29" s="3">
        <f>E29/D29</f>
        <v>0</v>
      </c>
      <c r="G29" s="2">
        <v>0.3</v>
      </c>
      <c r="H29" s="18">
        <f>C29*F29/(1+(1-G29)*C29*F29)</f>
        <v>0</v>
      </c>
      <c r="I29" s="18">
        <f>1-H29</f>
        <v>1</v>
      </c>
      <c r="J29" s="19">
        <v>100000</v>
      </c>
      <c r="K29" s="20">
        <f>J29*H29</f>
        <v>0</v>
      </c>
      <c r="L29" s="20">
        <f>C29*(J30+G29*K29)</f>
        <v>100000</v>
      </c>
      <c r="M29" s="5">
        <f t="shared" ref="M29:M45" si="16">L29+M30</f>
        <v>8615540.6460062619</v>
      </c>
      <c r="N29" s="32">
        <f>M29/J29</f>
        <v>86.155406460062622</v>
      </c>
      <c r="O29" s="4"/>
      <c r="Q29" s="39">
        <v>0</v>
      </c>
      <c r="R29" s="29">
        <f t="shared" ref="R29:R47" si="17">J29</f>
        <v>100000</v>
      </c>
      <c r="S29" s="29">
        <f t="shared" ref="S29:S47" si="18">L29</f>
        <v>100000</v>
      </c>
      <c r="T29" s="35">
        <f t="shared" ref="T29:T47" si="19">N29</f>
        <v>86.155406460062622</v>
      </c>
      <c r="U29" s="42">
        <v>0.95864674002964168</v>
      </c>
      <c r="V29" s="43">
        <f>1-U29</f>
        <v>4.1353259970358325E-2</v>
      </c>
      <c r="W29" s="29">
        <f>S29*U29</f>
        <v>95864.674002964166</v>
      </c>
      <c r="X29" s="29">
        <f t="shared" ref="X29:X45" si="20">X30+W29</f>
        <v>7494556.6797178518</v>
      </c>
      <c r="Y29" s="40">
        <f>X29/R29</f>
        <v>74.945566797178515</v>
      </c>
      <c r="Z29" s="36">
        <f>T29-Y29</f>
        <v>11.209839662884107</v>
      </c>
    </row>
    <row r="30" spans="1:26" s="2" customFormat="1" ht="14.4" x14ac:dyDescent="0.3">
      <c r="A30" s="2">
        <v>2</v>
      </c>
      <c r="B30" s="1" t="s">
        <v>35</v>
      </c>
      <c r="C30" s="1">
        <v>4</v>
      </c>
      <c r="D30" s="59">
        <v>357</v>
      </c>
      <c r="E30" s="51">
        <v>0</v>
      </c>
      <c r="F30" s="3">
        <f t="shared" ref="F30:F47" si="21">E30/D30</f>
        <v>0</v>
      </c>
      <c r="G30" s="2">
        <v>0.4</v>
      </c>
      <c r="H30" s="3">
        <f t="shared" ref="H30:H46" si="22">C30*F30/(1+(1-G30)*C30*F30)</f>
        <v>0</v>
      </c>
      <c r="I30" s="3">
        <f t="shared" ref="I30:I47" si="23">1-H30</f>
        <v>1</v>
      </c>
      <c r="J30" s="5">
        <f>I29*J29</f>
        <v>100000</v>
      </c>
      <c r="K30" s="5">
        <f t="shared" ref="K30:K47" si="24">J30*H30</f>
        <v>0</v>
      </c>
      <c r="L30" s="5">
        <f t="shared" ref="L30:L46" si="25">C30*(J31+G30*K30)</f>
        <v>400000</v>
      </c>
      <c r="M30" s="5">
        <f t="shared" si="16"/>
        <v>8515540.6460062619</v>
      </c>
      <c r="N30" s="33">
        <f t="shared" ref="N30:N47" si="26">M30/J30</f>
        <v>85.155406460062622</v>
      </c>
      <c r="O30" s="4"/>
      <c r="Q30" s="27" t="s">
        <v>36</v>
      </c>
      <c r="R30" s="29">
        <f t="shared" si="17"/>
        <v>100000</v>
      </c>
      <c r="S30" s="29">
        <f t="shared" si="18"/>
        <v>400000</v>
      </c>
      <c r="T30" s="35">
        <f t="shared" si="19"/>
        <v>85.155406460062622</v>
      </c>
      <c r="U30" s="42">
        <v>0.95864674002964168</v>
      </c>
      <c r="V30" s="43">
        <f>1-U30</f>
        <v>4.1353259970358325E-2</v>
      </c>
      <c r="W30" s="29">
        <f t="shared" ref="W30:W47" si="27">S30*U30</f>
        <v>383458.69601185666</v>
      </c>
      <c r="X30" s="29">
        <f t="shared" si="20"/>
        <v>7398692.0057148878</v>
      </c>
      <c r="Y30" s="35">
        <f t="shared" ref="Y30:Y47" si="28">X30/R30</f>
        <v>73.986920057148879</v>
      </c>
      <c r="Z30" s="36">
        <f t="shared" ref="Z30:Z47" si="29">T30-Y30</f>
        <v>11.168486402913743</v>
      </c>
    </row>
    <row r="31" spans="1:26" s="2" customFormat="1" ht="14.4" x14ac:dyDescent="0.3">
      <c r="A31" s="2">
        <v>3</v>
      </c>
      <c r="B31" s="1" t="s">
        <v>37</v>
      </c>
      <c r="C31" s="1">
        <v>5</v>
      </c>
      <c r="D31" s="59">
        <v>613</v>
      </c>
      <c r="E31" s="51">
        <v>0</v>
      </c>
      <c r="F31" s="3">
        <f t="shared" si="21"/>
        <v>0</v>
      </c>
      <c r="G31" s="2">
        <v>0.5</v>
      </c>
      <c r="H31" s="3">
        <f t="shared" si="22"/>
        <v>0</v>
      </c>
      <c r="I31" s="3">
        <f t="shared" si="23"/>
        <v>1</v>
      </c>
      <c r="J31" s="5">
        <f t="shared" ref="J31:J47" si="30">I30*J30</f>
        <v>100000</v>
      </c>
      <c r="K31" s="5">
        <f t="shared" si="24"/>
        <v>0</v>
      </c>
      <c r="L31" s="5">
        <f t="shared" si="25"/>
        <v>500000</v>
      </c>
      <c r="M31" s="5">
        <f t="shared" si="16"/>
        <v>8115540.6460062619</v>
      </c>
      <c r="N31" s="33">
        <f t="shared" si="26"/>
        <v>81.155406460062622</v>
      </c>
      <c r="O31" s="4"/>
      <c r="Q31" s="27" t="s">
        <v>38</v>
      </c>
      <c r="R31" s="29">
        <f t="shared" si="17"/>
        <v>100000</v>
      </c>
      <c r="S31" s="29">
        <f t="shared" si="18"/>
        <v>500000</v>
      </c>
      <c r="T31" s="35">
        <f t="shared" si="19"/>
        <v>81.155406460062622</v>
      </c>
      <c r="U31" s="42">
        <v>0.95864674002964168</v>
      </c>
      <c r="V31" s="43">
        <f>1-U31</f>
        <v>4.1353259970358325E-2</v>
      </c>
      <c r="W31" s="29">
        <f t="shared" si="27"/>
        <v>479323.37001482083</v>
      </c>
      <c r="X31" s="29">
        <f t="shared" si="20"/>
        <v>7015233.3097030316</v>
      </c>
      <c r="Y31" s="35">
        <f t="shared" si="28"/>
        <v>70.152333097030322</v>
      </c>
      <c r="Z31" s="36">
        <f t="shared" si="29"/>
        <v>11.0030733630323</v>
      </c>
    </row>
    <row r="32" spans="1:26" s="2" customFormat="1" ht="14.4" x14ac:dyDescent="0.3">
      <c r="A32" s="2">
        <v>4</v>
      </c>
      <c r="B32" s="1" t="s">
        <v>39</v>
      </c>
      <c r="C32" s="1">
        <v>5</v>
      </c>
      <c r="D32" s="59">
        <v>692</v>
      </c>
      <c r="E32" s="51">
        <v>0</v>
      </c>
      <c r="F32" s="3">
        <f t="shared" si="21"/>
        <v>0</v>
      </c>
      <c r="G32" s="2">
        <v>0.5</v>
      </c>
      <c r="H32" s="3">
        <f t="shared" si="22"/>
        <v>0</v>
      </c>
      <c r="I32" s="3">
        <f t="shared" si="23"/>
        <v>1</v>
      </c>
      <c r="J32" s="5">
        <f t="shared" si="30"/>
        <v>100000</v>
      </c>
      <c r="K32" s="5">
        <f t="shared" si="24"/>
        <v>0</v>
      </c>
      <c r="L32" s="5">
        <f t="shared" si="25"/>
        <v>500000</v>
      </c>
      <c r="M32" s="5">
        <f t="shared" si="16"/>
        <v>7615540.6460062619</v>
      </c>
      <c r="N32" s="33">
        <f t="shared" si="26"/>
        <v>76.155406460062622</v>
      </c>
      <c r="O32" s="4"/>
      <c r="Q32" s="27" t="s">
        <v>40</v>
      </c>
      <c r="R32" s="29">
        <f t="shared" si="17"/>
        <v>100000</v>
      </c>
      <c r="S32" s="29">
        <f t="shared" si="18"/>
        <v>500000</v>
      </c>
      <c r="T32" s="35">
        <f t="shared" si="19"/>
        <v>76.155406460062622</v>
      </c>
      <c r="U32" s="42">
        <v>0.95864674002964168</v>
      </c>
      <c r="V32" s="43">
        <f>1-U32</f>
        <v>4.1353259970358325E-2</v>
      </c>
      <c r="W32" s="29">
        <f t="shared" si="27"/>
        <v>479323.37001482083</v>
      </c>
      <c r="X32" s="29">
        <f t="shared" si="20"/>
        <v>6535909.9396882104</v>
      </c>
      <c r="Y32" s="35">
        <f t="shared" si="28"/>
        <v>65.359099396882101</v>
      </c>
      <c r="Z32" s="36">
        <f t="shared" si="29"/>
        <v>10.796307063180521</v>
      </c>
    </row>
    <row r="33" spans="1:26" s="2" customFormat="1" ht="14.4" x14ac:dyDescent="0.3">
      <c r="A33" s="2">
        <v>5</v>
      </c>
      <c r="B33" s="1" t="s">
        <v>41</v>
      </c>
      <c r="C33" s="1">
        <v>5</v>
      </c>
      <c r="D33" s="59">
        <v>761</v>
      </c>
      <c r="E33" s="51">
        <v>0</v>
      </c>
      <c r="F33" s="3">
        <f t="shared" si="21"/>
        <v>0</v>
      </c>
      <c r="G33" s="2">
        <v>0.5</v>
      </c>
      <c r="H33" s="3">
        <f t="shared" si="22"/>
        <v>0</v>
      </c>
      <c r="I33" s="3">
        <f t="shared" si="23"/>
        <v>1</v>
      </c>
      <c r="J33" s="5">
        <f t="shared" si="30"/>
        <v>100000</v>
      </c>
      <c r="K33" s="5">
        <f t="shared" si="24"/>
        <v>0</v>
      </c>
      <c r="L33" s="5">
        <f t="shared" si="25"/>
        <v>500000</v>
      </c>
      <c r="M33" s="5">
        <f t="shared" si="16"/>
        <v>7115540.6460062619</v>
      </c>
      <c r="N33" s="33">
        <f t="shared" si="26"/>
        <v>71.155406460062622</v>
      </c>
      <c r="O33" s="4"/>
      <c r="Q33" s="27" t="s">
        <v>42</v>
      </c>
      <c r="R33" s="29">
        <f t="shared" si="17"/>
        <v>100000</v>
      </c>
      <c r="S33" s="29">
        <f t="shared" si="18"/>
        <v>500000</v>
      </c>
      <c r="T33" s="35">
        <f t="shared" si="19"/>
        <v>71.155406460062622</v>
      </c>
      <c r="U33" s="42">
        <v>0.95864674002964168</v>
      </c>
      <c r="V33" s="43">
        <f>1-U33</f>
        <v>4.1353259970358325E-2</v>
      </c>
      <c r="W33" s="29">
        <f t="shared" si="27"/>
        <v>479323.37001482083</v>
      </c>
      <c r="X33" s="29">
        <f t="shared" si="20"/>
        <v>6056586.5696733892</v>
      </c>
      <c r="Y33" s="35">
        <f t="shared" si="28"/>
        <v>60.565865696733894</v>
      </c>
      <c r="Z33" s="36">
        <f t="shared" si="29"/>
        <v>10.589540763328728</v>
      </c>
    </row>
    <row r="34" spans="1:26" s="2" customFormat="1" ht="14.4" x14ac:dyDescent="0.3">
      <c r="A34" s="2">
        <v>6</v>
      </c>
      <c r="B34" s="1" t="s">
        <v>43</v>
      </c>
      <c r="C34" s="1">
        <v>5</v>
      </c>
      <c r="D34" s="59">
        <v>810</v>
      </c>
      <c r="E34" s="51">
        <v>0</v>
      </c>
      <c r="F34" s="3">
        <f t="shared" si="21"/>
        <v>0</v>
      </c>
      <c r="G34" s="2">
        <v>0.5</v>
      </c>
      <c r="H34" s="3">
        <f t="shared" si="22"/>
        <v>0</v>
      </c>
      <c r="I34" s="3">
        <f t="shared" si="23"/>
        <v>1</v>
      </c>
      <c r="J34" s="5">
        <f t="shared" si="30"/>
        <v>100000</v>
      </c>
      <c r="K34" s="5">
        <f t="shared" si="24"/>
        <v>0</v>
      </c>
      <c r="L34" s="5">
        <f t="shared" si="25"/>
        <v>500000</v>
      </c>
      <c r="M34" s="5">
        <f t="shared" si="16"/>
        <v>6615540.6460062619</v>
      </c>
      <c r="N34" s="33">
        <f t="shared" si="26"/>
        <v>66.155406460062622</v>
      </c>
      <c r="O34" s="4"/>
      <c r="Q34" s="27" t="s">
        <v>44</v>
      </c>
      <c r="R34" s="29">
        <f t="shared" si="17"/>
        <v>100000</v>
      </c>
      <c r="S34" s="29">
        <f t="shared" si="18"/>
        <v>500000</v>
      </c>
      <c r="T34" s="35">
        <f t="shared" si="19"/>
        <v>66.155406460062622</v>
      </c>
      <c r="U34" s="42">
        <v>0.96918021726394632</v>
      </c>
      <c r="V34" s="43">
        <f t="shared" ref="V34:V47" si="31">1-U34</f>
        <v>3.081978273605368E-2</v>
      </c>
      <c r="W34" s="29">
        <f t="shared" si="27"/>
        <v>484590.10863197315</v>
      </c>
      <c r="X34" s="29">
        <f t="shared" si="20"/>
        <v>5577263.199658568</v>
      </c>
      <c r="Y34" s="35">
        <f t="shared" si="28"/>
        <v>55.77263199658568</v>
      </c>
      <c r="Z34" s="36">
        <f t="shared" si="29"/>
        <v>10.382774463476942</v>
      </c>
    </row>
    <row r="35" spans="1:26" s="2" customFormat="1" ht="14.4" x14ac:dyDescent="0.3">
      <c r="A35" s="2">
        <v>7</v>
      </c>
      <c r="B35" s="1" t="s">
        <v>45</v>
      </c>
      <c r="C35" s="1">
        <v>5</v>
      </c>
      <c r="D35" s="59">
        <v>908</v>
      </c>
      <c r="E35" s="51">
        <v>0</v>
      </c>
      <c r="F35" s="3">
        <f t="shared" si="21"/>
        <v>0</v>
      </c>
      <c r="G35" s="2">
        <v>0.5</v>
      </c>
      <c r="H35" s="3">
        <f t="shared" si="22"/>
        <v>0</v>
      </c>
      <c r="I35" s="3">
        <f t="shared" si="23"/>
        <v>1</v>
      </c>
      <c r="J35" s="5">
        <f t="shared" si="30"/>
        <v>100000</v>
      </c>
      <c r="K35" s="5">
        <f t="shared" si="24"/>
        <v>0</v>
      </c>
      <c r="L35" s="5">
        <f t="shared" si="25"/>
        <v>500000</v>
      </c>
      <c r="M35" s="5">
        <f t="shared" si="16"/>
        <v>6115540.6460062619</v>
      </c>
      <c r="N35" s="33">
        <f t="shared" si="26"/>
        <v>61.155406460062622</v>
      </c>
      <c r="O35" s="4"/>
      <c r="Q35" s="27" t="s">
        <v>46</v>
      </c>
      <c r="R35" s="29">
        <f t="shared" si="17"/>
        <v>100000</v>
      </c>
      <c r="S35" s="29">
        <f t="shared" si="18"/>
        <v>500000</v>
      </c>
      <c r="T35" s="35">
        <f t="shared" si="19"/>
        <v>61.155406460062622</v>
      </c>
      <c r="U35" s="42">
        <v>0.96192878092594225</v>
      </c>
      <c r="V35" s="43">
        <f t="shared" si="31"/>
        <v>3.8071219074057749E-2</v>
      </c>
      <c r="W35" s="29">
        <f t="shared" si="27"/>
        <v>480964.39046297112</v>
      </c>
      <c r="X35" s="29">
        <f t="shared" si="20"/>
        <v>5092673.0910265949</v>
      </c>
      <c r="Y35" s="35">
        <f t="shared" si="28"/>
        <v>50.926730910265945</v>
      </c>
      <c r="Z35" s="36">
        <f t="shared" si="29"/>
        <v>10.228675549796677</v>
      </c>
    </row>
    <row r="36" spans="1:26" s="2" customFormat="1" ht="14.4" x14ac:dyDescent="0.3">
      <c r="A36" s="2">
        <v>8</v>
      </c>
      <c r="B36" s="1" t="s">
        <v>47</v>
      </c>
      <c r="C36" s="1">
        <v>5</v>
      </c>
      <c r="D36" s="59">
        <v>897</v>
      </c>
      <c r="E36" s="51">
        <v>0</v>
      </c>
      <c r="F36" s="3">
        <f t="shared" si="21"/>
        <v>0</v>
      </c>
      <c r="G36" s="2">
        <v>0.5</v>
      </c>
      <c r="H36" s="3">
        <f t="shared" si="22"/>
        <v>0</v>
      </c>
      <c r="I36" s="3">
        <f t="shared" si="23"/>
        <v>1</v>
      </c>
      <c r="J36" s="5">
        <f t="shared" si="30"/>
        <v>100000</v>
      </c>
      <c r="K36" s="5">
        <f t="shared" si="24"/>
        <v>0</v>
      </c>
      <c r="L36" s="5">
        <f t="shared" si="25"/>
        <v>500000</v>
      </c>
      <c r="M36" s="5">
        <f t="shared" si="16"/>
        <v>5615540.6460062619</v>
      </c>
      <c r="N36" s="33">
        <f t="shared" si="26"/>
        <v>56.155406460062622</v>
      </c>
      <c r="O36" s="4"/>
      <c r="Q36" s="27" t="s">
        <v>48</v>
      </c>
      <c r="R36" s="29">
        <f t="shared" si="17"/>
        <v>100000</v>
      </c>
      <c r="S36" s="29">
        <f t="shared" si="18"/>
        <v>500000</v>
      </c>
      <c r="T36" s="35">
        <f t="shared" si="19"/>
        <v>56.155406460062622</v>
      </c>
      <c r="U36" s="42">
        <v>0.95558309086652893</v>
      </c>
      <c r="V36" s="43">
        <f t="shared" si="31"/>
        <v>4.4416909133471072E-2</v>
      </c>
      <c r="W36" s="29">
        <f t="shared" si="27"/>
        <v>477791.54543326446</v>
      </c>
      <c r="X36" s="29">
        <f t="shared" si="20"/>
        <v>4611708.7005636236</v>
      </c>
      <c r="Y36" s="35">
        <f t="shared" si="28"/>
        <v>46.117087005636236</v>
      </c>
      <c r="Z36" s="36">
        <f t="shared" si="29"/>
        <v>10.038319454426386</v>
      </c>
    </row>
    <row r="37" spans="1:26" s="2" customFormat="1" ht="14.4" x14ac:dyDescent="0.3">
      <c r="A37" s="2">
        <v>9</v>
      </c>
      <c r="B37" s="1" t="s">
        <v>49</v>
      </c>
      <c r="C37" s="1">
        <v>5</v>
      </c>
      <c r="D37" s="59">
        <v>825</v>
      </c>
      <c r="E37" s="51">
        <v>0</v>
      </c>
      <c r="F37" s="3">
        <f t="shared" si="21"/>
        <v>0</v>
      </c>
      <c r="G37" s="2">
        <v>0.5</v>
      </c>
      <c r="H37" s="3">
        <f t="shared" si="22"/>
        <v>0</v>
      </c>
      <c r="I37" s="3">
        <f t="shared" si="23"/>
        <v>1</v>
      </c>
      <c r="J37" s="5">
        <f t="shared" si="30"/>
        <v>100000</v>
      </c>
      <c r="K37" s="5">
        <f t="shared" si="24"/>
        <v>0</v>
      </c>
      <c r="L37" s="5">
        <f t="shared" si="25"/>
        <v>500000</v>
      </c>
      <c r="M37" s="5">
        <f t="shared" si="16"/>
        <v>5115540.6460062619</v>
      </c>
      <c r="N37" s="33">
        <f t="shared" si="26"/>
        <v>51.155406460062622</v>
      </c>
      <c r="O37" s="4"/>
      <c r="Q37" s="27" t="s">
        <v>50</v>
      </c>
      <c r="R37" s="29">
        <f t="shared" si="17"/>
        <v>100000</v>
      </c>
      <c r="S37" s="29">
        <f t="shared" si="18"/>
        <v>500000</v>
      </c>
      <c r="T37" s="35">
        <f t="shared" si="19"/>
        <v>51.155406460062622</v>
      </c>
      <c r="U37" s="42">
        <v>0.95343645724036619</v>
      </c>
      <c r="V37" s="43">
        <f t="shared" si="31"/>
        <v>4.6563542759633814E-2</v>
      </c>
      <c r="W37" s="29">
        <f t="shared" si="27"/>
        <v>476718.22862018307</v>
      </c>
      <c r="X37" s="29">
        <f t="shared" si="20"/>
        <v>4133917.1551303593</v>
      </c>
      <c r="Y37" s="35">
        <f t="shared" si="28"/>
        <v>41.339171551303593</v>
      </c>
      <c r="Z37" s="36">
        <f t="shared" si="29"/>
        <v>9.8162349087590286</v>
      </c>
    </row>
    <row r="38" spans="1:26" s="2" customFormat="1" ht="14.4" x14ac:dyDescent="0.3">
      <c r="A38" s="2">
        <v>10</v>
      </c>
      <c r="B38" s="1" t="s">
        <v>51</v>
      </c>
      <c r="C38" s="1">
        <v>5</v>
      </c>
      <c r="D38" s="59">
        <v>929</v>
      </c>
      <c r="E38" s="51">
        <v>0</v>
      </c>
      <c r="F38" s="3">
        <f t="shared" si="21"/>
        <v>0</v>
      </c>
      <c r="G38" s="2">
        <v>0.5</v>
      </c>
      <c r="H38" s="3">
        <f t="shared" si="22"/>
        <v>0</v>
      </c>
      <c r="I38" s="3">
        <f t="shared" si="23"/>
        <v>1</v>
      </c>
      <c r="J38" s="5">
        <f t="shared" si="30"/>
        <v>100000</v>
      </c>
      <c r="K38" s="5">
        <f t="shared" si="24"/>
        <v>0</v>
      </c>
      <c r="L38" s="5">
        <f t="shared" si="25"/>
        <v>500000</v>
      </c>
      <c r="M38" s="5">
        <f t="shared" si="16"/>
        <v>4615540.6460062619</v>
      </c>
      <c r="N38" s="33">
        <f t="shared" si="26"/>
        <v>46.155406460062622</v>
      </c>
      <c r="O38" s="4"/>
      <c r="Q38" s="27" t="s">
        <v>52</v>
      </c>
      <c r="R38" s="29">
        <f t="shared" si="17"/>
        <v>100000</v>
      </c>
      <c r="S38" s="29">
        <f t="shared" si="18"/>
        <v>500000</v>
      </c>
      <c r="T38" s="35">
        <f t="shared" si="19"/>
        <v>46.155406460062622</v>
      </c>
      <c r="U38" s="42">
        <v>0.93748024841036759</v>
      </c>
      <c r="V38" s="43">
        <f t="shared" si="31"/>
        <v>6.2519751589632411E-2</v>
      </c>
      <c r="W38" s="29">
        <f t="shared" si="27"/>
        <v>468740.12420518382</v>
      </c>
      <c r="X38" s="29">
        <f t="shared" si="20"/>
        <v>3657198.9265101762</v>
      </c>
      <c r="Y38" s="35">
        <f t="shared" si="28"/>
        <v>36.571989265101763</v>
      </c>
      <c r="Z38" s="36">
        <f t="shared" si="29"/>
        <v>9.5834171949608589</v>
      </c>
    </row>
    <row r="39" spans="1:26" s="2" customFormat="1" ht="14.4" x14ac:dyDescent="0.3">
      <c r="A39" s="2">
        <v>11</v>
      </c>
      <c r="B39" s="1" t="s">
        <v>53</v>
      </c>
      <c r="C39" s="1">
        <v>5</v>
      </c>
      <c r="D39" s="59">
        <v>1122</v>
      </c>
      <c r="E39" s="51">
        <v>3</v>
      </c>
      <c r="F39" s="3">
        <f t="shared" si="21"/>
        <v>2.6737967914438501E-3</v>
      </c>
      <c r="G39" s="2">
        <v>0.5</v>
      </c>
      <c r="H39" s="3">
        <f t="shared" si="22"/>
        <v>1.3280212483399735E-2</v>
      </c>
      <c r="I39" s="3">
        <f t="shared" si="23"/>
        <v>0.98671978751660028</v>
      </c>
      <c r="J39" s="5">
        <f t="shared" si="30"/>
        <v>100000</v>
      </c>
      <c r="K39" s="5">
        <f t="shared" si="24"/>
        <v>1328.0212483399735</v>
      </c>
      <c r="L39" s="5">
        <f t="shared" si="25"/>
        <v>496679.94687915011</v>
      </c>
      <c r="M39" s="5">
        <f t="shared" si="16"/>
        <v>4115540.6460062619</v>
      </c>
      <c r="N39" s="33">
        <f t="shared" si="26"/>
        <v>41.155406460062622</v>
      </c>
      <c r="O39" s="4"/>
      <c r="Q39" s="27" t="s">
        <v>54</v>
      </c>
      <c r="R39" s="29">
        <f t="shared" si="17"/>
        <v>100000</v>
      </c>
      <c r="S39" s="29">
        <f t="shared" si="18"/>
        <v>496679.94687915011</v>
      </c>
      <c r="T39" s="35">
        <f t="shared" si="19"/>
        <v>41.155406460062622</v>
      </c>
      <c r="U39" s="42">
        <v>0.91788799906018037</v>
      </c>
      <c r="V39" s="43">
        <f t="shared" si="31"/>
        <v>8.2112000939819629E-2</v>
      </c>
      <c r="W39" s="29">
        <f t="shared" si="27"/>
        <v>455896.56261421979</v>
      </c>
      <c r="X39" s="29">
        <f t="shared" si="20"/>
        <v>3188458.8023049925</v>
      </c>
      <c r="Y39" s="35">
        <f t="shared" si="28"/>
        <v>31.884588023049925</v>
      </c>
      <c r="Z39" s="36">
        <f t="shared" si="29"/>
        <v>9.2708184370126965</v>
      </c>
    </row>
    <row r="40" spans="1:26" s="2" customFormat="1" ht="14.4" x14ac:dyDescent="0.3">
      <c r="A40" s="2">
        <v>12</v>
      </c>
      <c r="B40" s="1" t="s">
        <v>55</v>
      </c>
      <c r="C40" s="1">
        <v>5</v>
      </c>
      <c r="D40" s="59">
        <v>1118</v>
      </c>
      <c r="E40" s="51">
        <v>2</v>
      </c>
      <c r="F40" s="3">
        <f t="shared" si="21"/>
        <v>1.7889087656529517E-3</v>
      </c>
      <c r="G40" s="2">
        <v>0.5</v>
      </c>
      <c r="H40" s="3">
        <f t="shared" si="22"/>
        <v>8.9047195013357075E-3</v>
      </c>
      <c r="I40" s="3">
        <f t="shared" si="23"/>
        <v>0.99109528049866424</v>
      </c>
      <c r="J40" s="5">
        <f t="shared" si="30"/>
        <v>98671.978751660034</v>
      </c>
      <c r="K40" s="5">
        <f t="shared" si="24"/>
        <v>878.64629342528963</v>
      </c>
      <c r="L40" s="5">
        <f t="shared" si="25"/>
        <v>491163.27802473691</v>
      </c>
      <c r="M40" s="5">
        <f t="shared" si="16"/>
        <v>3618860.6991271116</v>
      </c>
      <c r="N40" s="33">
        <f t="shared" si="26"/>
        <v>36.67566765064219</v>
      </c>
      <c r="O40" s="4"/>
      <c r="Q40" s="27" t="s">
        <v>56</v>
      </c>
      <c r="R40" s="29">
        <f t="shared" si="17"/>
        <v>98671.978751660034</v>
      </c>
      <c r="S40" s="29">
        <f t="shared" si="18"/>
        <v>491163.27802473691</v>
      </c>
      <c r="T40" s="35">
        <f t="shared" si="19"/>
        <v>36.67566765064219</v>
      </c>
      <c r="U40" s="42">
        <v>0.89571782863194893</v>
      </c>
      <c r="V40" s="43">
        <f t="shared" si="31"/>
        <v>0.10428217136805107</v>
      </c>
      <c r="W40" s="29">
        <f t="shared" si="27"/>
        <v>439943.70489606756</v>
      </c>
      <c r="X40" s="29">
        <f t="shared" si="20"/>
        <v>2732562.2396907727</v>
      </c>
      <c r="Y40" s="35">
        <f t="shared" si="28"/>
        <v>27.693396587983198</v>
      </c>
      <c r="Z40" s="36">
        <f t="shared" si="29"/>
        <v>8.9822710626589917</v>
      </c>
    </row>
    <row r="41" spans="1:26" s="2" customFormat="1" ht="14.4" x14ac:dyDescent="0.3">
      <c r="A41" s="2">
        <v>13</v>
      </c>
      <c r="B41" s="1" t="s">
        <v>57</v>
      </c>
      <c r="C41" s="1">
        <v>5</v>
      </c>
      <c r="D41" s="59">
        <v>1013</v>
      </c>
      <c r="E41" s="51">
        <v>3</v>
      </c>
      <c r="F41" s="3">
        <f t="shared" si="21"/>
        <v>2.9615004935834156E-3</v>
      </c>
      <c r="G41" s="2">
        <v>0.5</v>
      </c>
      <c r="H41" s="3">
        <f t="shared" si="22"/>
        <v>1.4698677119059284E-2</v>
      </c>
      <c r="I41" s="3">
        <f t="shared" si="23"/>
        <v>0.98530132288094074</v>
      </c>
      <c r="J41" s="5">
        <f t="shared" si="30"/>
        <v>97793.332458234741</v>
      </c>
      <c r="K41" s="5">
        <f t="shared" si="24"/>
        <v>1437.4326182004127</v>
      </c>
      <c r="L41" s="5">
        <f t="shared" si="25"/>
        <v>485373.08074567263</v>
      </c>
      <c r="M41" s="5">
        <f t="shared" si="16"/>
        <v>3127697.4211023748</v>
      </c>
      <c r="N41" s="33">
        <f t="shared" si="26"/>
        <v>31.982726659183452</v>
      </c>
      <c r="O41" s="4"/>
      <c r="Q41" s="27" t="s">
        <v>58</v>
      </c>
      <c r="R41" s="29">
        <f t="shared" si="17"/>
        <v>97793.332458234741</v>
      </c>
      <c r="S41" s="29">
        <f t="shared" si="18"/>
        <v>485373.08074567263</v>
      </c>
      <c r="T41" s="35">
        <f t="shared" si="19"/>
        <v>31.982726659183452</v>
      </c>
      <c r="U41" s="42">
        <v>0.86473435856680392</v>
      </c>
      <c r="V41" s="43">
        <f t="shared" si="31"/>
        <v>0.13526564143319608</v>
      </c>
      <c r="W41" s="29">
        <f t="shared" si="27"/>
        <v>419718.77964420273</v>
      </c>
      <c r="X41" s="29">
        <f t="shared" si="20"/>
        <v>2292618.534794705</v>
      </c>
      <c r="Y41" s="35">
        <f t="shared" si="28"/>
        <v>23.443505576147832</v>
      </c>
      <c r="Z41" s="36">
        <f t="shared" si="29"/>
        <v>8.5392210830356206</v>
      </c>
    </row>
    <row r="42" spans="1:26" s="2" customFormat="1" ht="14.4" x14ac:dyDescent="0.3">
      <c r="A42" s="2">
        <v>14</v>
      </c>
      <c r="B42" s="1" t="s">
        <v>59</v>
      </c>
      <c r="C42" s="1">
        <v>5</v>
      </c>
      <c r="D42" s="59">
        <v>753</v>
      </c>
      <c r="E42" s="51">
        <v>8</v>
      </c>
      <c r="F42" s="3">
        <f t="shared" si="21"/>
        <v>1.0624169986719787E-2</v>
      </c>
      <c r="G42" s="2">
        <v>0.5</v>
      </c>
      <c r="H42" s="3">
        <f t="shared" si="22"/>
        <v>5.174644243208279E-2</v>
      </c>
      <c r="I42" s="3">
        <f t="shared" si="23"/>
        <v>0.94825355756791718</v>
      </c>
      <c r="J42" s="5">
        <f t="shared" si="30"/>
        <v>96355.899840034326</v>
      </c>
      <c r="K42" s="5">
        <f t="shared" si="24"/>
        <v>4986.0750240638718</v>
      </c>
      <c r="L42" s="5">
        <f t="shared" si="25"/>
        <v>469314.31164001196</v>
      </c>
      <c r="M42" s="5">
        <f t="shared" si="16"/>
        <v>2642324.340356702</v>
      </c>
      <c r="N42" s="33">
        <f t="shared" si="26"/>
        <v>27.422548538733679</v>
      </c>
      <c r="O42" s="4"/>
      <c r="Q42" s="27" t="s">
        <v>60</v>
      </c>
      <c r="R42" s="29">
        <f t="shared" si="17"/>
        <v>96355.899840034326</v>
      </c>
      <c r="S42" s="29">
        <f t="shared" si="18"/>
        <v>469314.31164001196</v>
      </c>
      <c r="T42" s="35">
        <f t="shared" si="19"/>
        <v>27.422548538733679</v>
      </c>
      <c r="U42" s="42">
        <v>0.81758889711164551</v>
      </c>
      <c r="V42" s="43">
        <f t="shared" si="31"/>
        <v>0.18241110288835449</v>
      </c>
      <c r="W42" s="29">
        <f t="shared" si="27"/>
        <v>383706.17045246845</v>
      </c>
      <c r="X42" s="29">
        <f t="shared" si="20"/>
        <v>1872899.7551505021</v>
      </c>
      <c r="Y42" s="35">
        <f t="shared" si="28"/>
        <v>19.43731269449826</v>
      </c>
      <c r="Z42" s="36">
        <f t="shared" si="29"/>
        <v>7.9852358442354188</v>
      </c>
    </row>
    <row r="43" spans="1:26" s="2" customFormat="1" ht="14.4" x14ac:dyDescent="0.3">
      <c r="A43" s="2">
        <v>15</v>
      </c>
      <c r="B43" s="1" t="s">
        <v>61</v>
      </c>
      <c r="C43" s="1">
        <v>5</v>
      </c>
      <c r="D43" s="59">
        <v>588</v>
      </c>
      <c r="E43" s="51">
        <v>4</v>
      </c>
      <c r="F43" s="3">
        <f t="shared" si="21"/>
        <v>6.8027210884353739E-3</v>
      </c>
      <c r="G43" s="2">
        <v>0.5</v>
      </c>
      <c r="H43" s="3">
        <f t="shared" si="22"/>
        <v>3.3444816053511704E-2</v>
      </c>
      <c r="I43" s="3">
        <f t="shared" si="23"/>
        <v>0.96655518394648832</v>
      </c>
      <c r="J43" s="5">
        <f t="shared" si="30"/>
        <v>91369.824815970453</v>
      </c>
      <c r="K43" s="5">
        <f t="shared" si="24"/>
        <v>3055.8469838117207</v>
      </c>
      <c r="L43" s="5">
        <f t="shared" si="25"/>
        <v>449209.50662032299</v>
      </c>
      <c r="M43" s="5">
        <f t="shared" si="16"/>
        <v>2173010.0287166899</v>
      </c>
      <c r="N43" s="33">
        <f t="shared" si="26"/>
        <v>23.782578472634562</v>
      </c>
      <c r="O43" s="4"/>
      <c r="Q43" s="27" t="s">
        <v>62</v>
      </c>
      <c r="R43" s="29">
        <f t="shared" si="17"/>
        <v>91369.824815970453</v>
      </c>
      <c r="S43" s="29">
        <f t="shared" si="18"/>
        <v>449209.50662032299</v>
      </c>
      <c r="T43" s="35">
        <f t="shared" si="19"/>
        <v>23.782578472634562</v>
      </c>
      <c r="U43" s="42">
        <v>0.77888026534586052</v>
      </c>
      <c r="V43" s="43">
        <f t="shared" si="31"/>
        <v>0.22111973465413948</v>
      </c>
      <c r="W43" s="29">
        <f t="shared" si="27"/>
        <v>349880.41971232026</v>
      </c>
      <c r="X43" s="29">
        <f t="shared" si="20"/>
        <v>1489193.5846980338</v>
      </c>
      <c r="Y43" s="35">
        <f t="shared" si="28"/>
        <v>16.298527305896059</v>
      </c>
      <c r="Z43" s="36">
        <f t="shared" si="29"/>
        <v>7.484051166738503</v>
      </c>
    </row>
    <row r="44" spans="1:26" s="2" customFormat="1" ht="14.4" x14ac:dyDescent="0.3">
      <c r="A44" s="2">
        <v>16</v>
      </c>
      <c r="B44" s="1" t="s">
        <v>63</v>
      </c>
      <c r="C44" s="1">
        <v>5</v>
      </c>
      <c r="D44" s="59">
        <v>447</v>
      </c>
      <c r="E44" s="51">
        <v>8</v>
      </c>
      <c r="F44" s="3">
        <f t="shared" si="21"/>
        <v>1.7897091722595078E-2</v>
      </c>
      <c r="G44" s="2">
        <v>0.5</v>
      </c>
      <c r="H44" s="3">
        <f t="shared" si="22"/>
        <v>8.5653104925053528E-2</v>
      </c>
      <c r="I44" s="3">
        <f t="shared" si="23"/>
        <v>0.91434689507494649</v>
      </c>
      <c r="J44" s="5">
        <f t="shared" si="30"/>
        <v>88313.977832158736</v>
      </c>
      <c r="K44" s="5">
        <f t="shared" si="24"/>
        <v>7564.3664096067432</v>
      </c>
      <c r="L44" s="5">
        <f t="shared" si="25"/>
        <v>422658.97313677683</v>
      </c>
      <c r="M44" s="5">
        <f t="shared" si="16"/>
        <v>1723800.5220963671</v>
      </c>
      <c r="N44" s="33">
        <f t="shared" si="26"/>
        <v>19.518999873071742</v>
      </c>
      <c r="O44" s="4"/>
      <c r="Q44" s="27" t="s">
        <v>64</v>
      </c>
      <c r="R44" s="29">
        <f t="shared" si="17"/>
        <v>88313.977832158736</v>
      </c>
      <c r="S44" s="29">
        <f t="shared" si="18"/>
        <v>422658.97313677683</v>
      </c>
      <c r="T44" s="35">
        <f t="shared" si="19"/>
        <v>19.518999873071742</v>
      </c>
      <c r="U44" s="42">
        <v>0.71980976748499381</v>
      </c>
      <c r="V44" s="43">
        <f t="shared" si="31"/>
        <v>0.28019023251500619</v>
      </c>
      <c r="W44" s="29">
        <f t="shared" si="27"/>
        <v>304234.05717902957</v>
      </c>
      <c r="X44" s="29">
        <f t="shared" si="20"/>
        <v>1139313.1649857135</v>
      </c>
      <c r="Y44" s="35">
        <f t="shared" si="28"/>
        <v>12.90071167614016</v>
      </c>
      <c r="Z44" s="36">
        <f t="shared" si="29"/>
        <v>6.6182881969315819</v>
      </c>
    </row>
    <row r="45" spans="1:26" s="2" customFormat="1" ht="14.4" x14ac:dyDescent="0.3">
      <c r="A45" s="2">
        <v>17</v>
      </c>
      <c r="B45" s="1" t="s">
        <v>65</v>
      </c>
      <c r="C45" s="1">
        <v>5</v>
      </c>
      <c r="D45" s="59">
        <v>293</v>
      </c>
      <c r="E45" s="51">
        <v>12</v>
      </c>
      <c r="F45" s="3">
        <f t="shared" si="21"/>
        <v>4.0955631399317405E-2</v>
      </c>
      <c r="G45" s="2">
        <v>0.5</v>
      </c>
      <c r="H45" s="3">
        <f t="shared" si="22"/>
        <v>0.18575851393188855</v>
      </c>
      <c r="I45" s="3">
        <f t="shared" si="23"/>
        <v>0.81424148606811142</v>
      </c>
      <c r="J45" s="5">
        <f t="shared" si="30"/>
        <v>80749.611422552</v>
      </c>
      <c r="K45" s="5">
        <f t="shared" si="24"/>
        <v>14999.927818430713</v>
      </c>
      <c r="L45" s="5">
        <f t="shared" si="25"/>
        <v>366248.23756668315</v>
      </c>
      <c r="M45" s="5">
        <f t="shared" si="16"/>
        <v>1301141.5489595903</v>
      </c>
      <c r="N45" s="33">
        <f t="shared" si="26"/>
        <v>16.11328557546722</v>
      </c>
      <c r="O45" s="4"/>
      <c r="Q45" s="27" t="s">
        <v>66</v>
      </c>
      <c r="R45" s="29">
        <f t="shared" si="17"/>
        <v>80749.611422552</v>
      </c>
      <c r="S45" s="29">
        <f t="shared" si="18"/>
        <v>366248.23756668315</v>
      </c>
      <c r="T45" s="35">
        <f t="shared" si="19"/>
        <v>16.11328557546722</v>
      </c>
      <c r="U45" s="42">
        <v>0.68480776711742686</v>
      </c>
      <c r="V45" s="43">
        <f t="shared" si="31"/>
        <v>0.31519223288257314</v>
      </c>
      <c r="W45" s="29">
        <f t="shared" si="27"/>
        <v>250809.63777873319</v>
      </c>
      <c r="X45" s="29">
        <f t="shared" si="20"/>
        <v>835079.10780668387</v>
      </c>
      <c r="Y45" s="35">
        <f t="shared" si="28"/>
        <v>10.341586703579608</v>
      </c>
      <c r="Z45" s="36">
        <f t="shared" si="29"/>
        <v>5.7716988718876117</v>
      </c>
    </row>
    <row r="46" spans="1:26" s="2" customFormat="1" ht="14.4" x14ac:dyDescent="0.3">
      <c r="A46" s="2">
        <v>18</v>
      </c>
      <c r="B46" s="1" t="s">
        <v>67</v>
      </c>
      <c r="C46" s="1">
        <v>5</v>
      </c>
      <c r="D46" s="59">
        <v>127</v>
      </c>
      <c r="E46" s="51">
        <v>4</v>
      </c>
      <c r="F46" s="3">
        <f t="shared" si="21"/>
        <v>3.1496062992125984E-2</v>
      </c>
      <c r="G46" s="2">
        <v>0.5</v>
      </c>
      <c r="H46" s="3">
        <f t="shared" si="22"/>
        <v>0.145985401459854</v>
      </c>
      <c r="I46" s="3">
        <f t="shared" si="23"/>
        <v>0.85401459854014594</v>
      </c>
      <c r="J46" s="5">
        <f t="shared" si="30"/>
        <v>65749.683604121281</v>
      </c>
      <c r="K46" s="5">
        <f t="shared" si="24"/>
        <v>9598.4939568060254</v>
      </c>
      <c r="L46" s="5">
        <f t="shared" si="25"/>
        <v>304752.18312859134</v>
      </c>
      <c r="M46" s="5">
        <f>L46+M47</f>
        <v>934893.31139290705</v>
      </c>
      <c r="N46" s="33">
        <f t="shared" si="26"/>
        <v>14.218978102189782</v>
      </c>
      <c r="O46" s="4"/>
      <c r="Q46" s="27" t="s">
        <v>68</v>
      </c>
      <c r="R46" s="29">
        <f t="shared" si="17"/>
        <v>65749.683604121281</v>
      </c>
      <c r="S46" s="29">
        <f t="shared" si="18"/>
        <v>304752.18312859134</v>
      </c>
      <c r="T46" s="35">
        <f t="shared" si="19"/>
        <v>14.218978102189782</v>
      </c>
      <c r="U46" s="42">
        <v>0.65629805890441617</v>
      </c>
      <c r="V46" s="43">
        <f t="shared" si="31"/>
        <v>0.34370194109558383</v>
      </c>
      <c r="W46" s="29">
        <f t="shared" si="27"/>
        <v>200008.26623417766</v>
      </c>
      <c r="X46" s="29">
        <f>X47+W46</f>
        <v>584269.47002795071</v>
      </c>
      <c r="Y46" s="35">
        <f t="shared" si="28"/>
        <v>8.8862704426965173</v>
      </c>
      <c r="Z46" s="36">
        <f t="shared" si="29"/>
        <v>5.3327076594932645</v>
      </c>
    </row>
    <row r="47" spans="1:26" s="2" customFormat="1" ht="14.4" x14ac:dyDescent="0.3">
      <c r="A47" s="12">
        <v>19</v>
      </c>
      <c r="B47" s="13" t="s">
        <v>69</v>
      </c>
      <c r="C47" s="12"/>
      <c r="D47" s="61">
        <v>101</v>
      </c>
      <c r="E47" s="57">
        <v>9</v>
      </c>
      <c r="F47" s="17">
        <f t="shared" si="21"/>
        <v>8.9108910891089105E-2</v>
      </c>
      <c r="G47" s="12"/>
      <c r="H47" s="17">
        <v>1</v>
      </c>
      <c r="I47" s="17">
        <f t="shared" si="23"/>
        <v>0</v>
      </c>
      <c r="J47" s="21">
        <f t="shared" si="30"/>
        <v>56151.189647315252</v>
      </c>
      <c r="K47" s="21">
        <f t="shared" si="24"/>
        <v>56151.189647315252</v>
      </c>
      <c r="L47" s="21">
        <f>K47/F47</f>
        <v>630141.12826431566</v>
      </c>
      <c r="M47" s="21">
        <f>L47</f>
        <v>630141.12826431566</v>
      </c>
      <c r="N47" s="34">
        <f t="shared" si="26"/>
        <v>11.222222222222223</v>
      </c>
      <c r="O47" s="4"/>
      <c r="Q47" s="30" t="s">
        <v>69</v>
      </c>
      <c r="R47" s="31">
        <f t="shared" si="17"/>
        <v>56151.189647315252</v>
      </c>
      <c r="S47" s="31">
        <f t="shared" si="18"/>
        <v>630141.12826431566</v>
      </c>
      <c r="T47" s="38">
        <f t="shared" si="19"/>
        <v>11.222222222222223</v>
      </c>
      <c r="U47" s="44">
        <v>0.6098018151143324</v>
      </c>
      <c r="V47" s="45">
        <f t="shared" si="31"/>
        <v>0.3901981848856676</v>
      </c>
      <c r="W47" s="31">
        <f t="shared" si="27"/>
        <v>384261.20379377302</v>
      </c>
      <c r="X47" s="31">
        <f>W47</f>
        <v>384261.20379377302</v>
      </c>
      <c r="Y47" s="38">
        <f t="shared" si="28"/>
        <v>6.8433314807275085</v>
      </c>
      <c r="Z47" s="37">
        <f t="shared" si="29"/>
        <v>4.3788907414947147</v>
      </c>
    </row>
    <row r="48" spans="1:26" s="2" customFormat="1" ht="13.2" x14ac:dyDescent="0.25">
      <c r="B48" s="2" t="s">
        <v>70</v>
      </c>
      <c r="D48" s="25">
        <f>SUM(D29:D47)</f>
        <v>12432</v>
      </c>
      <c r="E48" s="25">
        <f>SUM(E29:E47)</f>
        <v>53</v>
      </c>
    </row>
    <row r="51" spans="1:26" s="2" customFormat="1" ht="18" thickBot="1" x14ac:dyDescent="0.35">
      <c r="B51" s="66" t="s">
        <v>89</v>
      </c>
      <c r="C51" s="66"/>
      <c r="D51" s="66"/>
      <c r="E51" s="66"/>
      <c r="F51" s="66"/>
      <c r="G51" s="66"/>
      <c r="H51" s="66"/>
      <c r="I51" s="66"/>
      <c r="J51" s="66"/>
      <c r="K51" s="66"/>
      <c r="L51" s="66"/>
      <c r="M51" s="66"/>
      <c r="N51" s="66"/>
      <c r="Q51" s="67" t="s">
        <v>92</v>
      </c>
      <c r="R51" s="68"/>
      <c r="S51" s="68"/>
      <c r="T51" s="68"/>
      <c r="U51" s="68"/>
      <c r="V51" s="68"/>
      <c r="W51" s="68"/>
      <c r="X51" s="68"/>
      <c r="Y51" s="68"/>
      <c r="Z51" s="69"/>
    </row>
    <row r="52" spans="1:26" s="9" customFormat="1" ht="14.25" customHeight="1" x14ac:dyDescent="0.35">
      <c r="A52" s="7"/>
      <c r="B52" s="63" t="s">
        <v>0</v>
      </c>
      <c r="C52" s="6" t="s">
        <v>1</v>
      </c>
      <c r="D52" s="8" t="s">
        <v>71</v>
      </c>
      <c r="E52" s="8" t="s">
        <v>72</v>
      </c>
      <c r="F52" s="8" t="s">
        <v>73</v>
      </c>
      <c r="G52" s="8" t="s">
        <v>5</v>
      </c>
      <c r="H52" s="8" t="s">
        <v>74</v>
      </c>
      <c r="I52" s="8" t="s">
        <v>75</v>
      </c>
      <c r="J52" s="8" t="s">
        <v>76</v>
      </c>
      <c r="K52" s="8" t="s">
        <v>77</v>
      </c>
      <c r="L52" s="8" t="s">
        <v>78</v>
      </c>
      <c r="M52" s="8" t="s">
        <v>79</v>
      </c>
      <c r="N52" s="22" t="s">
        <v>80</v>
      </c>
      <c r="Q52" s="26" t="s">
        <v>13</v>
      </c>
      <c r="R52" s="74" t="s">
        <v>14</v>
      </c>
      <c r="S52" s="74"/>
      <c r="T52" s="74"/>
      <c r="U52" s="71" t="s">
        <v>15</v>
      </c>
      <c r="V52" s="75" t="s">
        <v>16</v>
      </c>
      <c r="W52" s="76" t="s">
        <v>17</v>
      </c>
      <c r="X52" s="76" t="s">
        <v>18</v>
      </c>
      <c r="Y52" s="77" t="s">
        <v>19</v>
      </c>
      <c r="Z52" s="77" t="s">
        <v>20</v>
      </c>
    </row>
    <row r="53" spans="1:26" s="10" customFormat="1" ht="35.549999999999997" customHeight="1" thickBot="1" x14ac:dyDescent="0.35">
      <c r="B53" s="64"/>
      <c r="C53" s="11"/>
      <c r="D53" s="23" t="s">
        <v>21</v>
      </c>
      <c r="E53" s="23" t="s">
        <v>22</v>
      </c>
      <c r="F53" s="23" t="s">
        <v>23</v>
      </c>
      <c r="G53" s="23"/>
      <c r="H53" s="23" t="s">
        <v>24</v>
      </c>
      <c r="I53" s="23" t="s">
        <v>25</v>
      </c>
      <c r="J53" s="23" t="s">
        <v>26</v>
      </c>
      <c r="K53" s="23" t="s">
        <v>27</v>
      </c>
      <c r="L53" s="23" t="s">
        <v>28</v>
      </c>
      <c r="M53" s="23" t="s">
        <v>29</v>
      </c>
      <c r="N53" s="24" t="s">
        <v>30</v>
      </c>
      <c r="Q53" s="27" t="s">
        <v>31</v>
      </c>
      <c r="R53" s="28" t="s">
        <v>32</v>
      </c>
      <c r="S53" s="28" t="s">
        <v>33</v>
      </c>
      <c r="T53" s="28" t="s">
        <v>34</v>
      </c>
      <c r="U53" s="71"/>
      <c r="V53" s="75"/>
      <c r="W53" s="76"/>
      <c r="X53" s="76"/>
      <c r="Y53" s="77"/>
      <c r="Z53" s="77"/>
    </row>
    <row r="54" spans="1:26" s="2" customFormat="1" ht="13.2" x14ac:dyDescent="0.25">
      <c r="A54" s="2">
        <v>1</v>
      </c>
      <c r="B54" s="1">
        <v>0</v>
      </c>
      <c r="C54" s="1">
        <v>1</v>
      </c>
      <c r="D54" s="49">
        <v>166</v>
      </c>
      <c r="E54" s="49">
        <v>0</v>
      </c>
      <c r="F54" s="3">
        <f>E54/D54</f>
        <v>0</v>
      </c>
      <c r="G54" s="2">
        <v>0.3</v>
      </c>
      <c r="H54" s="18">
        <f>C54*F54/(1+(1-G54)*C54*F54)</f>
        <v>0</v>
      </c>
      <c r="I54" s="18">
        <f>1-H54</f>
        <v>1</v>
      </c>
      <c r="J54" s="19">
        <v>100000</v>
      </c>
      <c r="K54" s="20">
        <f>J54*H54</f>
        <v>0</v>
      </c>
      <c r="L54" s="20">
        <f>C54*(J55+G54*K54)</f>
        <v>100000</v>
      </c>
      <c r="M54" s="5">
        <f t="shared" ref="M54:M70" si="32">L54+M55</f>
        <v>7828704.1923062755</v>
      </c>
      <c r="N54" s="32">
        <f>M54/J54</f>
        <v>78.287041923062759</v>
      </c>
      <c r="O54" s="4"/>
      <c r="Q54" s="39">
        <v>0</v>
      </c>
      <c r="R54" s="29">
        <f t="shared" ref="R54:R72" si="33">J54</f>
        <v>100000</v>
      </c>
      <c r="S54" s="29">
        <f t="shared" ref="S54:S72" si="34">L54</f>
        <v>100000</v>
      </c>
      <c r="T54" s="35">
        <f t="shared" ref="T54:T72" si="35">N54</f>
        <v>78.287041923062759</v>
      </c>
      <c r="U54" s="42">
        <v>0.96170886472285344</v>
      </c>
      <c r="V54" s="43">
        <f>1-U54</f>
        <v>3.829113527714656E-2</v>
      </c>
      <c r="W54" s="29">
        <f>S54*U54</f>
        <v>96170.886472285347</v>
      </c>
      <c r="X54" s="29">
        <f t="shared" ref="X54:X70" si="36">X55+W54</f>
        <v>6888532.8172635641</v>
      </c>
      <c r="Y54" s="40">
        <f>X54/R54</f>
        <v>68.885328172635639</v>
      </c>
      <c r="Z54" s="36">
        <f>T54-Y54</f>
        <v>9.4017137504271204</v>
      </c>
    </row>
    <row r="55" spans="1:26" s="2" customFormat="1" ht="13.2" x14ac:dyDescent="0.25">
      <c r="A55" s="2">
        <v>2</v>
      </c>
      <c r="B55" s="1" t="s">
        <v>35</v>
      </c>
      <c r="C55" s="1">
        <v>4</v>
      </c>
      <c r="D55" s="49">
        <v>755</v>
      </c>
      <c r="E55" s="49">
        <v>2</v>
      </c>
      <c r="F55" s="3">
        <f t="shared" ref="F55:F72" si="37">E55/D55</f>
        <v>2.6490066225165563E-3</v>
      </c>
      <c r="G55" s="2">
        <v>0.4</v>
      </c>
      <c r="H55" s="3">
        <f t="shared" ref="H55:H71" si="38">C55*F55/(1+(1-G55)*C55*F55)</f>
        <v>1.0529086601737299E-2</v>
      </c>
      <c r="I55" s="3">
        <f t="shared" ref="I55:I72" si="39">1-H55</f>
        <v>0.98947091339826265</v>
      </c>
      <c r="J55" s="5">
        <f>I54*J54</f>
        <v>100000</v>
      </c>
      <c r="K55" s="5">
        <f t="shared" ref="K55:K72" si="40">J55*H55</f>
        <v>1052.9086601737299</v>
      </c>
      <c r="L55" s="5">
        <f t="shared" ref="L55:L71" si="41">C55*(J56+G55*K55)</f>
        <v>397473.01921558304</v>
      </c>
      <c r="M55" s="5">
        <f t="shared" si="32"/>
        <v>7728704.1923062755</v>
      </c>
      <c r="N55" s="33">
        <f t="shared" ref="N55:N72" si="42">M55/J55</f>
        <v>77.287041923062759</v>
      </c>
      <c r="O55" s="4"/>
      <c r="Q55" s="27" t="s">
        <v>36</v>
      </c>
      <c r="R55" s="29">
        <f t="shared" si="33"/>
        <v>100000</v>
      </c>
      <c r="S55" s="29">
        <f t="shared" si="34"/>
        <v>397473.01921558304</v>
      </c>
      <c r="T55" s="35">
        <f t="shared" si="35"/>
        <v>77.287041923062759</v>
      </c>
      <c r="U55" s="42">
        <v>0.96170886472285344</v>
      </c>
      <c r="V55" s="43">
        <f>1-U55</f>
        <v>3.829113527714656E-2</v>
      </c>
      <c r="W55" s="29">
        <f t="shared" ref="W55:W72" si="43">S55*U55</f>
        <v>382253.32606778329</v>
      </c>
      <c r="X55" s="29">
        <f t="shared" si="36"/>
        <v>6792361.9307912784</v>
      </c>
      <c r="Y55" s="35">
        <f t="shared" ref="Y55:Y72" si="44">X55/R55</f>
        <v>67.923619307912787</v>
      </c>
      <c r="Z55" s="36">
        <f t="shared" ref="Z55:Z72" si="45">T55-Y55</f>
        <v>9.3634226151499718</v>
      </c>
    </row>
    <row r="56" spans="1:26" s="2" customFormat="1" ht="13.2" x14ac:dyDescent="0.25">
      <c r="A56" s="2">
        <v>3</v>
      </c>
      <c r="B56" s="1" t="s">
        <v>37</v>
      </c>
      <c r="C56" s="1">
        <v>5</v>
      </c>
      <c r="D56" s="49">
        <v>1255</v>
      </c>
      <c r="E56" s="49">
        <v>0</v>
      </c>
      <c r="F56" s="3">
        <f t="shared" si="37"/>
        <v>0</v>
      </c>
      <c r="G56" s="2">
        <v>0.5</v>
      </c>
      <c r="H56" s="3">
        <f t="shared" si="38"/>
        <v>0</v>
      </c>
      <c r="I56" s="3">
        <f t="shared" si="39"/>
        <v>1</v>
      </c>
      <c r="J56" s="5">
        <f t="shared" ref="J56:J72" si="46">I55*J55</f>
        <v>98947.091339826264</v>
      </c>
      <c r="K56" s="5">
        <f t="shared" si="40"/>
        <v>0</v>
      </c>
      <c r="L56" s="5">
        <f t="shared" si="41"/>
        <v>494735.45669913129</v>
      </c>
      <c r="M56" s="5">
        <f t="shared" si="32"/>
        <v>7331231.1730906926</v>
      </c>
      <c r="N56" s="33">
        <f t="shared" si="42"/>
        <v>74.092437421046938</v>
      </c>
      <c r="O56" s="4"/>
      <c r="Q56" s="27" t="s">
        <v>38</v>
      </c>
      <c r="R56" s="29">
        <f t="shared" si="33"/>
        <v>98947.091339826264</v>
      </c>
      <c r="S56" s="29">
        <f t="shared" si="34"/>
        <v>494735.45669913129</v>
      </c>
      <c r="T56" s="35">
        <f t="shared" si="35"/>
        <v>74.092437421046938</v>
      </c>
      <c r="U56" s="42">
        <v>0.96170886472285344</v>
      </c>
      <c r="V56" s="43">
        <f>1-U56</f>
        <v>3.829113527714656E-2</v>
      </c>
      <c r="W56" s="29">
        <f t="shared" si="43"/>
        <v>475791.47440026398</v>
      </c>
      <c r="X56" s="29">
        <f t="shared" si="36"/>
        <v>6410108.6047234954</v>
      </c>
      <c r="Y56" s="35">
        <f t="shared" si="44"/>
        <v>64.783193906210585</v>
      </c>
      <c r="Z56" s="36">
        <f t="shared" si="45"/>
        <v>9.3092435148363535</v>
      </c>
    </row>
    <row r="57" spans="1:26" s="2" customFormat="1" ht="13.2" x14ac:dyDescent="0.25">
      <c r="A57" s="2">
        <v>4</v>
      </c>
      <c r="B57" s="1" t="s">
        <v>39</v>
      </c>
      <c r="C57" s="1">
        <v>5</v>
      </c>
      <c r="D57" s="49">
        <v>1383</v>
      </c>
      <c r="E57" s="49">
        <v>0</v>
      </c>
      <c r="F57" s="3">
        <f t="shared" si="37"/>
        <v>0</v>
      </c>
      <c r="G57" s="2">
        <v>0.5</v>
      </c>
      <c r="H57" s="3">
        <f t="shared" si="38"/>
        <v>0</v>
      </c>
      <c r="I57" s="3">
        <f t="shared" si="39"/>
        <v>1</v>
      </c>
      <c r="J57" s="5">
        <f t="shared" si="46"/>
        <v>98947.091339826264</v>
      </c>
      <c r="K57" s="5">
        <f t="shared" si="40"/>
        <v>0</v>
      </c>
      <c r="L57" s="5">
        <f t="shared" si="41"/>
        <v>494735.45669913129</v>
      </c>
      <c r="M57" s="5">
        <f t="shared" si="32"/>
        <v>6836495.7163915616</v>
      </c>
      <c r="N57" s="33">
        <f t="shared" si="42"/>
        <v>69.092437421046938</v>
      </c>
      <c r="O57" s="4"/>
      <c r="Q57" s="27" t="s">
        <v>40</v>
      </c>
      <c r="R57" s="29">
        <f t="shared" si="33"/>
        <v>98947.091339826264</v>
      </c>
      <c r="S57" s="29">
        <f t="shared" si="34"/>
        <v>494735.45669913129</v>
      </c>
      <c r="T57" s="35">
        <f t="shared" si="35"/>
        <v>69.092437421046938</v>
      </c>
      <c r="U57" s="42">
        <v>0.96170886472285344</v>
      </c>
      <c r="V57" s="43">
        <f>1-U57</f>
        <v>3.829113527714656E-2</v>
      </c>
      <c r="W57" s="29">
        <f t="shared" si="43"/>
        <v>475791.47440026398</v>
      </c>
      <c r="X57" s="29">
        <f t="shared" si="36"/>
        <v>5934317.1303232312</v>
      </c>
      <c r="Y57" s="35">
        <f t="shared" si="44"/>
        <v>59.974649582596321</v>
      </c>
      <c r="Z57" s="36">
        <f t="shared" si="45"/>
        <v>9.1177878384506172</v>
      </c>
    </row>
    <row r="58" spans="1:26" s="2" customFormat="1" ht="13.2" x14ac:dyDescent="0.25">
      <c r="A58" s="2">
        <v>5</v>
      </c>
      <c r="B58" s="1" t="s">
        <v>41</v>
      </c>
      <c r="C58" s="1">
        <v>5</v>
      </c>
      <c r="D58" s="49">
        <v>1514</v>
      </c>
      <c r="E58" s="49">
        <v>1</v>
      </c>
      <c r="F58" s="3">
        <f t="shared" si="37"/>
        <v>6.6050198150594452E-4</v>
      </c>
      <c r="G58" s="2">
        <v>0.5</v>
      </c>
      <c r="H58" s="3">
        <f t="shared" si="38"/>
        <v>3.2970656116056711E-3</v>
      </c>
      <c r="I58" s="3">
        <f t="shared" si="39"/>
        <v>0.9967029343883943</v>
      </c>
      <c r="J58" s="5">
        <f t="shared" si="46"/>
        <v>98947.091339826264</v>
      </c>
      <c r="K58" s="5">
        <f t="shared" si="40"/>
        <v>326.23505222494646</v>
      </c>
      <c r="L58" s="5">
        <f t="shared" si="41"/>
        <v>493919.86906856892</v>
      </c>
      <c r="M58" s="5">
        <f t="shared" si="32"/>
        <v>6341760.2596924305</v>
      </c>
      <c r="N58" s="33">
        <f t="shared" si="42"/>
        <v>64.092437421046938</v>
      </c>
      <c r="O58" s="4"/>
      <c r="Q58" s="27" t="s">
        <v>42</v>
      </c>
      <c r="R58" s="29">
        <f t="shared" si="33"/>
        <v>98947.091339826264</v>
      </c>
      <c r="S58" s="29">
        <f t="shared" si="34"/>
        <v>493919.86906856892</v>
      </c>
      <c r="T58" s="35">
        <f t="shared" si="35"/>
        <v>64.092437421046938</v>
      </c>
      <c r="U58" s="42">
        <v>0.96170886472285344</v>
      </c>
      <c r="V58" s="43">
        <f>1-U58</f>
        <v>3.829113527714656E-2</v>
      </c>
      <c r="W58" s="29">
        <f t="shared" si="43"/>
        <v>475007.11654599383</v>
      </c>
      <c r="X58" s="29">
        <f t="shared" si="36"/>
        <v>5458525.655922967</v>
      </c>
      <c r="Y58" s="35">
        <f t="shared" si="44"/>
        <v>55.16610525898205</v>
      </c>
      <c r="Z58" s="36">
        <f t="shared" si="45"/>
        <v>8.9263321620648881</v>
      </c>
    </row>
    <row r="59" spans="1:26" s="2" customFormat="1" ht="13.2" x14ac:dyDescent="0.25">
      <c r="A59" s="2">
        <v>6</v>
      </c>
      <c r="B59" s="1" t="s">
        <v>43</v>
      </c>
      <c r="C59" s="1">
        <v>5</v>
      </c>
      <c r="D59" s="49">
        <v>1599</v>
      </c>
      <c r="E59" s="49">
        <v>1</v>
      </c>
      <c r="F59" s="3">
        <f t="shared" si="37"/>
        <v>6.2539086929330832E-4</v>
      </c>
      <c r="G59" s="2">
        <v>0.5</v>
      </c>
      <c r="H59" s="3">
        <f t="shared" si="38"/>
        <v>3.1220730565095223E-3</v>
      </c>
      <c r="I59" s="3">
        <f t="shared" si="39"/>
        <v>0.99687792694349042</v>
      </c>
      <c r="J59" s="5">
        <f t="shared" si="46"/>
        <v>98620.856287601317</v>
      </c>
      <c r="K59" s="5">
        <f t="shared" si="40"/>
        <v>307.90151822541776</v>
      </c>
      <c r="L59" s="5">
        <f t="shared" si="41"/>
        <v>492334.52764244296</v>
      </c>
      <c r="M59" s="5">
        <f t="shared" si="32"/>
        <v>5847840.3906238619</v>
      </c>
      <c r="N59" s="33">
        <f t="shared" si="42"/>
        <v>59.296183492568765</v>
      </c>
      <c r="O59" s="4"/>
      <c r="Q59" s="27" t="s">
        <v>44</v>
      </c>
      <c r="R59" s="29">
        <f t="shared" si="33"/>
        <v>98620.856287601317</v>
      </c>
      <c r="S59" s="29">
        <f t="shared" si="34"/>
        <v>492334.52764244296</v>
      </c>
      <c r="T59" s="35">
        <f t="shared" si="35"/>
        <v>59.296183492568765</v>
      </c>
      <c r="U59" s="42">
        <v>0.963091689110254</v>
      </c>
      <c r="V59" s="43">
        <f t="shared" ref="V59:V72" si="47">1-U59</f>
        <v>3.6908310889745999E-2</v>
      </c>
      <c r="W59" s="29">
        <f t="shared" si="43"/>
        <v>474163.29183445941</v>
      </c>
      <c r="X59" s="29">
        <f t="shared" si="36"/>
        <v>4983518.5393769732</v>
      </c>
      <c r="Y59" s="35">
        <f t="shared" si="44"/>
        <v>50.532095613161943</v>
      </c>
      <c r="Z59" s="36">
        <f t="shared" si="45"/>
        <v>8.7640878794068229</v>
      </c>
    </row>
    <row r="60" spans="1:26" s="2" customFormat="1" ht="13.2" x14ac:dyDescent="0.25">
      <c r="A60" s="2">
        <v>7</v>
      </c>
      <c r="B60" s="1" t="s">
        <v>45</v>
      </c>
      <c r="C60" s="1">
        <v>5</v>
      </c>
      <c r="D60" s="49">
        <v>1838</v>
      </c>
      <c r="E60" s="49">
        <v>1</v>
      </c>
      <c r="F60" s="3">
        <f t="shared" si="37"/>
        <v>5.4406964091403701E-4</v>
      </c>
      <c r="G60" s="2">
        <v>0.5</v>
      </c>
      <c r="H60" s="3">
        <f t="shared" si="38"/>
        <v>2.7166530834012497E-3</v>
      </c>
      <c r="I60" s="3">
        <f t="shared" si="39"/>
        <v>0.9972833469165987</v>
      </c>
      <c r="J60" s="5">
        <f t="shared" si="46"/>
        <v>98312.954769375894</v>
      </c>
      <c r="K60" s="5">
        <f t="shared" si="40"/>
        <v>267.08219171251261</v>
      </c>
      <c r="L60" s="5">
        <f t="shared" si="41"/>
        <v>490897.06836759817</v>
      </c>
      <c r="M60" s="5">
        <f t="shared" si="32"/>
        <v>5355505.8629814191</v>
      </c>
      <c r="N60" s="33">
        <f t="shared" si="42"/>
        <v>54.47406067231374</v>
      </c>
      <c r="O60" s="4"/>
      <c r="Q60" s="27" t="s">
        <v>46</v>
      </c>
      <c r="R60" s="29">
        <f t="shared" si="33"/>
        <v>98312.954769375894</v>
      </c>
      <c r="S60" s="29">
        <f t="shared" si="34"/>
        <v>490897.06836759817</v>
      </c>
      <c r="T60" s="35">
        <f t="shared" si="35"/>
        <v>54.47406067231374</v>
      </c>
      <c r="U60" s="42">
        <v>0.95736753435116873</v>
      </c>
      <c r="V60" s="43">
        <f t="shared" si="47"/>
        <v>4.2632465648831275E-2</v>
      </c>
      <c r="W60" s="29">
        <f t="shared" si="43"/>
        <v>469968.91596330458</v>
      </c>
      <c r="X60" s="29">
        <f t="shared" si="36"/>
        <v>4509355.2475425135</v>
      </c>
      <c r="Y60" s="35">
        <f t="shared" si="44"/>
        <v>45.867355508952322</v>
      </c>
      <c r="Z60" s="36">
        <f t="shared" si="45"/>
        <v>8.6067051633614184</v>
      </c>
    </row>
    <row r="61" spans="1:26" s="2" customFormat="1" ht="13.2" x14ac:dyDescent="0.25">
      <c r="A61" s="2">
        <v>8</v>
      </c>
      <c r="B61" s="1" t="s">
        <v>47</v>
      </c>
      <c r="C61" s="1">
        <v>5</v>
      </c>
      <c r="D61" s="49">
        <v>1836</v>
      </c>
      <c r="E61" s="49">
        <v>4</v>
      </c>
      <c r="F61" s="3">
        <f t="shared" si="37"/>
        <v>2.1786492374727671E-3</v>
      </c>
      <c r="G61" s="2">
        <v>0.5</v>
      </c>
      <c r="H61" s="3">
        <f t="shared" si="38"/>
        <v>1.0834236186348864E-2</v>
      </c>
      <c r="I61" s="3">
        <f t="shared" si="39"/>
        <v>0.98916576381365118</v>
      </c>
      <c r="J61" s="5">
        <f t="shared" si="46"/>
        <v>98045.87257766338</v>
      </c>
      <c r="K61" s="5">
        <f t="shared" si="40"/>
        <v>1062.2521406030703</v>
      </c>
      <c r="L61" s="5">
        <f t="shared" si="41"/>
        <v>487573.73253680917</v>
      </c>
      <c r="M61" s="5">
        <f t="shared" si="32"/>
        <v>4864608.7946138205</v>
      </c>
      <c r="N61" s="33">
        <f t="shared" si="42"/>
        <v>49.615640788555396</v>
      </c>
      <c r="O61" s="4"/>
      <c r="Q61" s="27" t="s">
        <v>48</v>
      </c>
      <c r="R61" s="29">
        <f t="shared" si="33"/>
        <v>98045.87257766338</v>
      </c>
      <c r="S61" s="29">
        <f t="shared" si="34"/>
        <v>487573.73253680917</v>
      </c>
      <c r="T61" s="35">
        <f t="shared" si="35"/>
        <v>49.615640788555396</v>
      </c>
      <c r="U61" s="42">
        <v>0.95681081085376496</v>
      </c>
      <c r="V61" s="43">
        <f t="shared" si="47"/>
        <v>4.3189189146235041E-2</v>
      </c>
      <c r="W61" s="29">
        <f t="shared" si="43"/>
        <v>466515.8183795411</v>
      </c>
      <c r="X61" s="29">
        <f t="shared" si="36"/>
        <v>4039386.3315792093</v>
      </c>
      <c r="Y61" s="35">
        <f t="shared" si="44"/>
        <v>41.198943161830293</v>
      </c>
      <c r="Z61" s="36">
        <f t="shared" si="45"/>
        <v>8.416697626725103</v>
      </c>
    </row>
    <row r="62" spans="1:26" s="2" customFormat="1" ht="13.2" x14ac:dyDescent="0.25">
      <c r="A62" s="2">
        <v>9</v>
      </c>
      <c r="B62" s="1" t="s">
        <v>49</v>
      </c>
      <c r="C62" s="1">
        <v>5</v>
      </c>
      <c r="D62" s="49">
        <v>1753</v>
      </c>
      <c r="E62" s="49">
        <v>4</v>
      </c>
      <c r="F62" s="3">
        <f t="shared" si="37"/>
        <v>2.2818026240730175E-3</v>
      </c>
      <c r="G62" s="2">
        <v>0.5</v>
      </c>
      <c r="H62" s="3">
        <f t="shared" si="38"/>
        <v>1.1344299489506523E-2</v>
      </c>
      <c r="I62" s="3">
        <f t="shared" si="39"/>
        <v>0.98865570051049345</v>
      </c>
      <c r="J62" s="5">
        <f t="shared" si="46"/>
        <v>96983.620437060308</v>
      </c>
      <c r="K62" s="5">
        <f t="shared" si="40"/>
        <v>1100.2112358146376</v>
      </c>
      <c r="L62" s="5">
        <f t="shared" si="41"/>
        <v>482167.57409576495</v>
      </c>
      <c r="M62" s="5">
        <f t="shared" si="32"/>
        <v>4377035.062077011</v>
      </c>
      <c r="N62" s="33">
        <f t="shared" si="42"/>
        <v>45.131693809240559</v>
      </c>
      <c r="O62" s="4"/>
      <c r="Q62" s="27" t="s">
        <v>50</v>
      </c>
      <c r="R62" s="29">
        <f t="shared" si="33"/>
        <v>96983.620437060308</v>
      </c>
      <c r="S62" s="29">
        <f t="shared" si="34"/>
        <v>482167.57409576495</v>
      </c>
      <c r="T62" s="35">
        <f t="shared" si="35"/>
        <v>45.131693809240559</v>
      </c>
      <c r="U62" s="42">
        <v>0.94800928093814252</v>
      </c>
      <c r="V62" s="43">
        <f t="shared" si="47"/>
        <v>5.1990719061857482E-2</v>
      </c>
      <c r="W62" s="29">
        <f t="shared" si="43"/>
        <v>457099.33521021466</v>
      </c>
      <c r="X62" s="29">
        <f t="shared" si="36"/>
        <v>3572870.5131996684</v>
      </c>
      <c r="Y62" s="35">
        <f t="shared" si="44"/>
        <v>36.839937477054313</v>
      </c>
      <c r="Z62" s="36">
        <f t="shared" si="45"/>
        <v>8.291756332186246</v>
      </c>
    </row>
    <row r="63" spans="1:26" s="2" customFormat="1" ht="13.2" x14ac:dyDescent="0.25">
      <c r="A63" s="2">
        <v>10</v>
      </c>
      <c r="B63" s="1" t="s">
        <v>51</v>
      </c>
      <c r="C63" s="1">
        <v>5</v>
      </c>
      <c r="D63" s="49">
        <v>1812</v>
      </c>
      <c r="E63" s="49">
        <v>0</v>
      </c>
      <c r="F63" s="3">
        <f t="shared" si="37"/>
        <v>0</v>
      </c>
      <c r="G63" s="2">
        <v>0.5</v>
      </c>
      <c r="H63" s="3">
        <f t="shared" si="38"/>
        <v>0</v>
      </c>
      <c r="I63" s="3">
        <f t="shared" si="39"/>
        <v>1</v>
      </c>
      <c r="J63" s="5">
        <f t="shared" si="46"/>
        <v>95883.409201245668</v>
      </c>
      <c r="K63" s="5">
        <f t="shared" si="40"/>
        <v>0</v>
      </c>
      <c r="L63" s="5">
        <f t="shared" si="41"/>
        <v>479417.04600622831</v>
      </c>
      <c r="M63" s="5">
        <f t="shared" si="32"/>
        <v>3894867.4879812459</v>
      </c>
      <c r="N63" s="33">
        <f t="shared" si="42"/>
        <v>40.620869871308727</v>
      </c>
      <c r="O63" s="4"/>
      <c r="Q63" s="27" t="s">
        <v>52</v>
      </c>
      <c r="R63" s="29">
        <f t="shared" si="33"/>
        <v>95883.409201245668</v>
      </c>
      <c r="S63" s="29">
        <f t="shared" si="34"/>
        <v>479417.04600622831</v>
      </c>
      <c r="T63" s="35">
        <f t="shared" si="35"/>
        <v>40.620869871308727</v>
      </c>
      <c r="U63" s="42">
        <v>0.94216194080535964</v>
      </c>
      <c r="V63" s="43">
        <f t="shared" si="47"/>
        <v>5.7838059194640357E-2</v>
      </c>
      <c r="W63" s="29">
        <f t="shared" si="43"/>
        <v>451688.49452040048</v>
      </c>
      <c r="X63" s="29">
        <f t="shared" si="36"/>
        <v>3115771.1779894535</v>
      </c>
      <c r="Y63" s="35">
        <f t="shared" si="44"/>
        <v>32.495415045682115</v>
      </c>
      <c r="Z63" s="36">
        <f t="shared" si="45"/>
        <v>8.1254548256266119</v>
      </c>
    </row>
    <row r="64" spans="1:26" s="2" customFormat="1" ht="13.2" x14ac:dyDescent="0.25">
      <c r="A64" s="2">
        <v>11</v>
      </c>
      <c r="B64" s="1" t="s">
        <v>53</v>
      </c>
      <c r="C64" s="1">
        <v>5</v>
      </c>
      <c r="D64" s="49">
        <v>2227</v>
      </c>
      <c r="E64" s="49">
        <v>14</v>
      </c>
      <c r="F64" s="3">
        <f t="shared" si="37"/>
        <v>6.2864840592725636E-3</v>
      </c>
      <c r="G64" s="2">
        <v>0.5</v>
      </c>
      <c r="H64" s="3">
        <f t="shared" si="38"/>
        <v>3.0946065428824051E-2</v>
      </c>
      <c r="I64" s="3">
        <f t="shared" si="39"/>
        <v>0.96905393457117595</v>
      </c>
      <c r="J64" s="5">
        <f t="shared" si="46"/>
        <v>95883.409201245668</v>
      </c>
      <c r="K64" s="5">
        <f t="shared" si="40"/>
        <v>2967.2142546804585</v>
      </c>
      <c r="L64" s="5">
        <f t="shared" si="41"/>
        <v>471999.01036952727</v>
      </c>
      <c r="M64" s="5">
        <f t="shared" si="32"/>
        <v>3415450.4419750175</v>
      </c>
      <c r="N64" s="33">
        <f t="shared" si="42"/>
        <v>35.620869871308727</v>
      </c>
      <c r="O64" s="4"/>
      <c r="Q64" s="27" t="s">
        <v>54</v>
      </c>
      <c r="R64" s="29">
        <f t="shared" si="33"/>
        <v>95883.409201245668</v>
      </c>
      <c r="S64" s="29">
        <f t="shared" si="34"/>
        <v>471999.01036952727</v>
      </c>
      <c r="T64" s="35">
        <f t="shared" si="35"/>
        <v>35.620869871308727</v>
      </c>
      <c r="U64" s="42">
        <v>0.92489605986448908</v>
      </c>
      <c r="V64" s="43">
        <f t="shared" si="47"/>
        <v>7.5103940135510916E-2</v>
      </c>
      <c r="W64" s="29">
        <f t="shared" si="43"/>
        <v>436550.02495071391</v>
      </c>
      <c r="X64" s="29">
        <f t="shared" si="36"/>
        <v>2664082.6834690529</v>
      </c>
      <c r="Y64" s="35">
        <f t="shared" si="44"/>
        <v>27.784605341655315</v>
      </c>
      <c r="Z64" s="36">
        <f t="shared" si="45"/>
        <v>7.8362645296534126</v>
      </c>
    </row>
    <row r="65" spans="1:26" s="2" customFormat="1" ht="13.2" x14ac:dyDescent="0.25">
      <c r="A65" s="2">
        <v>12</v>
      </c>
      <c r="B65" s="1" t="s">
        <v>55</v>
      </c>
      <c r="C65" s="1">
        <v>5</v>
      </c>
      <c r="D65" s="49">
        <v>2156</v>
      </c>
      <c r="E65" s="49">
        <v>16</v>
      </c>
      <c r="F65" s="3">
        <f t="shared" si="37"/>
        <v>7.4211502782931356E-3</v>
      </c>
      <c r="G65" s="2">
        <v>0.5</v>
      </c>
      <c r="H65" s="3">
        <f t="shared" si="38"/>
        <v>3.6429872495446262E-2</v>
      </c>
      <c r="I65" s="3">
        <f t="shared" si="39"/>
        <v>0.96357012750455373</v>
      </c>
      <c r="J65" s="5">
        <f t="shared" si="46"/>
        <v>92916.194946565214</v>
      </c>
      <c r="K65" s="5">
        <f t="shared" si="40"/>
        <v>3384.9251346653991</v>
      </c>
      <c r="L65" s="5">
        <f t="shared" si="41"/>
        <v>456118.66189616255</v>
      </c>
      <c r="M65" s="5">
        <f t="shared" si="32"/>
        <v>2943451.4316054904</v>
      </c>
      <c r="N65" s="33">
        <f t="shared" si="42"/>
        <v>31.678561883622415</v>
      </c>
      <c r="O65" s="4"/>
      <c r="Q65" s="27" t="s">
        <v>56</v>
      </c>
      <c r="R65" s="29">
        <f t="shared" si="33"/>
        <v>92916.194946565214</v>
      </c>
      <c r="S65" s="29">
        <f t="shared" si="34"/>
        <v>456118.66189616255</v>
      </c>
      <c r="T65" s="35">
        <f t="shared" si="35"/>
        <v>31.678561883622415</v>
      </c>
      <c r="U65" s="42">
        <v>0.89970667843387275</v>
      </c>
      <c r="V65" s="43">
        <f t="shared" si="47"/>
        <v>0.10029332156612725</v>
      </c>
      <c r="W65" s="29">
        <f t="shared" si="43"/>
        <v>410373.00626629905</v>
      </c>
      <c r="X65" s="29">
        <f t="shared" si="36"/>
        <v>2227532.658518339</v>
      </c>
      <c r="Y65" s="35">
        <f t="shared" si="44"/>
        <v>23.973567361420272</v>
      </c>
      <c r="Z65" s="36">
        <f t="shared" si="45"/>
        <v>7.7049945222021421</v>
      </c>
    </row>
    <row r="66" spans="1:26" s="2" customFormat="1" ht="13.2" x14ac:dyDescent="0.25">
      <c r="A66" s="2">
        <v>13</v>
      </c>
      <c r="B66" s="1" t="s">
        <v>57</v>
      </c>
      <c r="C66" s="1">
        <v>5</v>
      </c>
      <c r="D66" s="49">
        <v>1945</v>
      </c>
      <c r="E66" s="49">
        <v>12</v>
      </c>
      <c r="F66" s="3">
        <f t="shared" si="37"/>
        <v>6.169665809768638E-3</v>
      </c>
      <c r="G66" s="2">
        <v>0.5</v>
      </c>
      <c r="H66" s="3">
        <f t="shared" si="38"/>
        <v>3.0379746835443044E-2</v>
      </c>
      <c r="I66" s="3">
        <f t="shared" si="39"/>
        <v>0.96962025316455691</v>
      </c>
      <c r="J66" s="5">
        <f t="shared" si="46"/>
        <v>89531.269811899809</v>
      </c>
      <c r="K66" s="5">
        <f t="shared" si="40"/>
        <v>2719.9373107412607</v>
      </c>
      <c r="L66" s="5">
        <f t="shared" si="41"/>
        <v>440856.50578264584</v>
      </c>
      <c r="M66" s="5">
        <f t="shared" si="32"/>
        <v>2487332.7697093277</v>
      </c>
      <c r="N66" s="33">
        <f t="shared" si="42"/>
        <v>27.781721123078839</v>
      </c>
      <c r="O66" s="4"/>
      <c r="Q66" s="27" t="s">
        <v>58</v>
      </c>
      <c r="R66" s="29">
        <f t="shared" si="33"/>
        <v>89531.269811899809</v>
      </c>
      <c r="S66" s="29">
        <f t="shared" si="34"/>
        <v>440856.50578264584</v>
      </c>
      <c r="T66" s="35">
        <f t="shared" si="35"/>
        <v>27.781721123078839</v>
      </c>
      <c r="U66" s="42">
        <v>0.86438699185239576</v>
      </c>
      <c r="V66" s="43">
        <f t="shared" si="47"/>
        <v>0.13561300814760424</v>
      </c>
      <c r="W66" s="29">
        <f t="shared" si="43"/>
        <v>381070.62887201953</v>
      </c>
      <c r="X66" s="29">
        <f t="shared" si="36"/>
        <v>1817159.6522520401</v>
      </c>
      <c r="Y66" s="35">
        <f t="shared" si="44"/>
        <v>20.296368587978154</v>
      </c>
      <c r="Z66" s="36">
        <f t="shared" si="45"/>
        <v>7.4853525351006844</v>
      </c>
    </row>
    <row r="67" spans="1:26" s="2" customFormat="1" ht="13.2" x14ac:dyDescent="0.25">
      <c r="A67" s="2">
        <v>14</v>
      </c>
      <c r="B67" s="1" t="s">
        <v>59</v>
      </c>
      <c r="C67" s="1">
        <v>5</v>
      </c>
      <c r="D67" s="49">
        <v>1466</v>
      </c>
      <c r="E67" s="49">
        <v>20</v>
      </c>
      <c r="F67" s="3">
        <f t="shared" si="37"/>
        <v>1.3642564802182811E-2</v>
      </c>
      <c r="G67" s="2">
        <v>0.5</v>
      </c>
      <c r="H67" s="3">
        <f t="shared" si="38"/>
        <v>6.5963060686015831E-2</v>
      </c>
      <c r="I67" s="3">
        <f t="shared" si="39"/>
        <v>0.93403693931398413</v>
      </c>
      <c r="J67" s="5">
        <f t="shared" si="46"/>
        <v>86811.33250115854</v>
      </c>
      <c r="K67" s="5">
        <f t="shared" si="40"/>
        <v>5726.3411940078195</v>
      </c>
      <c r="L67" s="5">
        <f t="shared" si="41"/>
        <v>419740.80952077312</v>
      </c>
      <c r="M67" s="5">
        <f t="shared" si="32"/>
        <v>2046476.2639266821</v>
      </c>
      <c r="N67" s="33">
        <f t="shared" si="42"/>
        <v>23.573837711791498</v>
      </c>
      <c r="O67" s="4"/>
      <c r="Q67" s="27" t="s">
        <v>60</v>
      </c>
      <c r="R67" s="29">
        <f t="shared" si="33"/>
        <v>86811.33250115854</v>
      </c>
      <c r="S67" s="29">
        <f t="shared" si="34"/>
        <v>419740.80952077312</v>
      </c>
      <c r="T67" s="35">
        <f t="shared" si="35"/>
        <v>23.573837711791498</v>
      </c>
      <c r="U67" s="42">
        <v>0.82345390469096191</v>
      </c>
      <c r="V67" s="43">
        <f t="shared" si="47"/>
        <v>0.17654609530903809</v>
      </c>
      <c r="W67" s="29">
        <f t="shared" si="43"/>
        <v>345637.20855802589</v>
      </c>
      <c r="X67" s="29">
        <f t="shared" si="36"/>
        <v>1436089.0233800206</v>
      </c>
      <c r="Y67" s="35">
        <f t="shared" si="44"/>
        <v>16.542644629499904</v>
      </c>
      <c r="Z67" s="36">
        <f t="shared" si="45"/>
        <v>7.031193082291594</v>
      </c>
    </row>
    <row r="68" spans="1:26" s="2" customFormat="1" ht="13.2" x14ac:dyDescent="0.25">
      <c r="A68" s="2">
        <v>15</v>
      </c>
      <c r="B68" s="1" t="s">
        <v>61</v>
      </c>
      <c r="C68" s="1">
        <v>5</v>
      </c>
      <c r="D68" s="49">
        <v>1104</v>
      </c>
      <c r="E68" s="49">
        <v>22</v>
      </c>
      <c r="F68" s="3">
        <f t="shared" si="37"/>
        <v>1.9927536231884056E-2</v>
      </c>
      <c r="G68" s="2">
        <v>0.5</v>
      </c>
      <c r="H68" s="3">
        <f t="shared" si="38"/>
        <v>9.4909404659188956E-2</v>
      </c>
      <c r="I68" s="3">
        <f t="shared" si="39"/>
        <v>0.90509059534081104</v>
      </c>
      <c r="J68" s="5">
        <f t="shared" si="46"/>
        <v>81084.991307150718</v>
      </c>
      <c r="K68" s="5">
        <f t="shared" si="40"/>
        <v>7695.7282517571866</v>
      </c>
      <c r="L68" s="5">
        <f t="shared" si="41"/>
        <v>386185.63590636064</v>
      </c>
      <c r="M68" s="5">
        <f t="shared" si="32"/>
        <v>1626735.4544059089</v>
      </c>
      <c r="N68" s="33">
        <f t="shared" si="42"/>
        <v>20.062103086918015</v>
      </c>
      <c r="O68" s="4"/>
      <c r="Q68" s="27" t="s">
        <v>62</v>
      </c>
      <c r="R68" s="29">
        <f t="shared" si="33"/>
        <v>81084.991307150718</v>
      </c>
      <c r="S68" s="29">
        <f t="shared" si="34"/>
        <v>386185.63590636064</v>
      </c>
      <c r="T68" s="35">
        <f t="shared" si="35"/>
        <v>20.062103086918015</v>
      </c>
      <c r="U68" s="42">
        <v>0.7557222850963411</v>
      </c>
      <c r="V68" s="43">
        <f t="shared" si="47"/>
        <v>0.2442777149036589</v>
      </c>
      <c r="W68" s="29">
        <f t="shared" si="43"/>
        <v>291849.09123853844</v>
      </c>
      <c r="X68" s="29">
        <f t="shared" si="36"/>
        <v>1090451.8148219949</v>
      </c>
      <c r="Y68" s="35">
        <f t="shared" si="44"/>
        <v>13.448257158853886</v>
      </c>
      <c r="Z68" s="36">
        <f t="shared" si="45"/>
        <v>6.6138459280641282</v>
      </c>
    </row>
    <row r="69" spans="1:26" s="2" customFormat="1" ht="13.2" x14ac:dyDescent="0.25">
      <c r="A69" s="2">
        <v>16</v>
      </c>
      <c r="B69" s="1" t="s">
        <v>63</v>
      </c>
      <c r="C69" s="1">
        <v>5</v>
      </c>
      <c r="D69" s="49">
        <v>816</v>
      </c>
      <c r="E69" s="49">
        <v>18</v>
      </c>
      <c r="F69" s="3">
        <f t="shared" si="37"/>
        <v>2.2058823529411766E-2</v>
      </c>
      <c r="G69" s="2">
        <v>0.5</v>
      </c>
      <c r="H69" s="3">
        <f t="shared" si="38"/>
        <v>0.10452961672473868</v>
      </c>
      <c r="I69" s="3">
        <f t="shared" si="39"/>
        <v>0.89547038327526129</v>
      </c>
      <c r="J69" s="5">
        <f t="shared" si="46"/>
        <v>73389.263055393531</v>
      </c>
      <c r="K69" s="5">
        <f t="shared" si="40"/>
        <v>7671.3515388913102</v>
      </c>
      <c r="L69" s="5">
        <f t="shared" si="41"/>
        <v>347767.93642973941</v>
      </c>
      <c r="M69" s="5">
        <f t="shared" si="32"/>
        <v>1240549.8184995484</v>
      </c>
      <c r="N69" s="33">
        <f t="shared" si="42"/>
        <v>16.90369635628025</v>
      </c>
      <c r="O69" s="4"/>
      <c r="Q69" s="27" t="s">
        <v>64</v>
      </c>
      <c r="R69" s="29">
        <f t="shared" si="33"/>
        <v>73389.263055393531</v>
      </c>
      <c r="S69" s="29">
        <f t="shared" si="34"/>
        <v>347767.93642973941</v>
      </c>
      <c r="T69" s="35">
        <f t="shared" si="35"/>
        <v>16.90369635628025</v>
      </c>
      <c r="U69" s="42">
        <v>0.69850988448397933</v>
      </c>
      <c r="V69" s="43">
        <f t="shared" si="47"/>
        <v>0.30149011551602067</v>
      </c>
      <c r="W69" s="29">
        <f t="shared" si="43"/>
        <v>242919.34110276913</v>
      </c>
      <c r="X69" s="29">
        <f t="shared" si="36"/>
        <v>798602.72358345648</v>
      </c>
      <c r="Y69" s="35">
        <f t="shared" si="44"/>
        <v>10.881737877387849</v>
      </c>
      <c r="Z69" s="36">
        <f t="shared" si="45"/>
        <v>6.021958478892401</v>
      </c>
    </row>
    <row r="70" spans="1:26" s="2" customFormat="1" ht="13.2" x14ac:dyDescent="0.25">
      <c r="A70" s="2">
        <v>17</v>
      </c>
      <c r="B70" s="1" t="s">
        <v>65</v>
      </c>
      <c r="C70" s="1">
        <v>5</v>
      </c>
      <c r="D70" s="49">
        <v>542</v>
      </c>
      <c r="E70" s="49">
        <v>25</v>
      </c>
      <c r="F70" s="3">
        <f t="shared" si="37"/>
        <v>4.6125461254612546E-2</v>
      </c>
      <c r="G70" s="2">
        <v>0.5</v>
      </c>
      <c r="H70" s="3">
        <f t="shared" si="38"/>
        <v>0.20678246484698098</v>
      </c>
      <c r="I70" s="3">
        <f t="shared" si="39"/>
        <v>0.79321753515301907</v>
      </c>
      <c r="J70" s="5">
        <f t="shared" si="46"/>
        <v>65717.911516502223</v>
      </c>
      <c r="K70" s="5">
        <f t="shared" si="40"/>
        <v>13589.311727978127</v>
      </c>
      <c r="L70" s="5">
        <f t="shared" si="41"/>
        <v>294616.27826256584</v>
      </c>
      <c r="M70" s="5">
        <f t="shared" si="32"/>
        <v>892781.8820698089</v>
      </c>
      <c r="N70" s="33">
        <f t="shared" si="42"/>
        <v>13.585061689698176</v>
      </c>
      <c r="O70" s="4"/>
      <c r="Q70" s="27" t="s">
        <v>66</v>
      </c>
      <c r="R70" s="29">
        <f t="shared" si="33"/>
        <v>65717.911516502223</v>
      </c>
      <c r="S70" s="29">
        <f t="shared" si="34"/>
        <v>294616.27826256584</v>
      </c>
      <c r="T70" s="35">
        <f t="shared" si="35"/>
        <v>13.585061689698176</v>
      </c>
      <c r="U70" s="42">
        <v>0.67065690345363116</v>
      </c>
      <c r="V70" s="43">
        <f t="shared" si="47"/>
        <v>0.32934309654636884</v>
      </c>
      <c r="W70" s="29">
        <f t="shared" si="43"/>
        <v>197586.44088660576</v>
      </c>
      <c r="X70" s="29">
        <f t="shared" si="36"/>
        <v>555683.38248068735</v>
      </c>
      <c r="Y70" s="35">
        <f t="shared" si="44"/>
        <v>8.455584933510119</v>
      </c>
      <c r="Z70" s="36">
        <f t="shared" si="45"/>
        <v>5.1294767561880565</v>
      </c>
    </row>
    <row r="71" spans="1:26" s="2" customFormat="1" ht="13.2" x14ac:dyDescent="0.25">
      <c r="A71" s="2">
        <v>18</v>
      </c>
      <c r="B71" s="1" t="s">
        <v>67</v>
      </c>
      <c r="C71" s="1">
        <v>5</v>
      </c>
      <c r="D71" s="49">
        <v>221</v>
      </c>
      <c r="E71" s="49">
        <v>12</v>
      </c>
      <c r="F71" s="3">
        <f t="shared" si="37"/>
        <v>5.4298642533936653E-2</v>
      </c>
      <c r="G71" s="2">
        <v>0.5</v>
      </c>
      <c r="H71" s="3">
        <f t="shared" si="38"/>
        <v>0.23904382470119526</v>
      </c>
      <c r="I71" s="3">
        <f t="shared" si="39"/>
        <v>0.76095617529880477</v>
      </c>
      <c r="J71" s="5">
        <f t="shared" si="46"/>
        <v>52128.599788524101</v>
      </c>
      <c r="K71" s="5">
        <f t="shared" si="40"/>
        <v>12461.01986976672</v>
      </c>
      <c r="L71" s="5">
        <f t="shared" si="41"/>
        <v>229490.44926820375</v>
      </c>
      <c r="M71" s="5">
        <f>L71+M72</f>
        <v>598165.60380724305</v>
      </c>
      <c r="N71" s="33">
        <f t="shared" si="42"/>
        <v>11.474806655730024</v>
      </c>
      <c r="O71" s="4"/>
      <c r="Q71" s="27" t="s">
        <v>68</v>
      </c>
      <c r="R71" s="29">
        <f t="shared" si="33"/>
        <v>52128.599788524101</v>
      </c>
      <c r="S71" s="29">
        <f t="shared" si="34"/>
        <v>229490.44926820375</v>
      </c>
      <c r="T71" s="35">
        <f t="shared" si="35"/>
        <v>11.474806655730024</v>
      </c>
      <c r="U71" s="42">
        <v>0.63527807449444496</v>
      </c>
      <c r="V71" s="43">
        <f t="shared" si="47"/>
        <v>0.36472192550555504</v>
      </c>
      <c r="W71" s="29">
        <f t="shared" si="43"/>
        <v>145790.25072596958</v>
      </c>
      <c r="X71" s="29">
        <f>X72+W71</f>
        <v>358096.94159408158</v>
      </c>
      <c r="Y71" s="35">
        <f t="shared" si="44"/>
        <v>6.8694908945725253</v>
      </c>
      <c r="Z71" s="36">
        <f t="shared" si="45"/>
        <v>4.6053157611574989</v>
      </c>
    </row>
    <row r="72" spans="1:26" s="2" customFormat="1" ht="13.2" x14ac:dyDescent="0.25">
      <c r="A72" s="12">
        <v>19</v>
      </c>
      <c r="B72" s="13" t="s">
        <v>69</v>
      </c>
      <c r="C72" s="12"/>
      <c r="D72" s="50">
        <v>158</v>
      </c>
      <c r="E72" s="50">
        <v>17</v>
      </c>
      <c r="F72" s="17">
        <f t="shared" si="37"/>
        <v>0.10759493670886076</v>
      </c>
      <c r="G72" s="12"/>
      <c r="H72" s="17">
        <v>1</v>
      </c>
      <c r="I72" s="17">
        <f t="shared" si="39"/>
        <v>0</v>
      </c>
      <c r="J72" s="21">
        <f t="shared" si="46"/>
        <v>39667.579918757387</v>
      </c>
      <c r="K72" s="21">
        <f t="shared" si="40"/>
        <v>39667.579918757387</v>
      </c>
      <c r="L72" s="21">
        <f>K72/F72</f>
        <v>368675.15453903924</v>
      </c>
      <c r="M72" s="21">
        <f>L72</f>
        <v>368675.15453903924</v>
      </c>
      <c r="N72" s="34">
        <f t="shared" si="42"/>
        <v>9.2941176470588243</v>
      </c>
      <c r="O72" s="4"/>
      <c r="Q72" s="30" t="s">
        <v>69</v>
      </c>
      <c r="R72" s="31">
        <f t="shared" si="33"/>
        <v>39667.579918757387</v>
      </c>
      <c r="S72" s="31">
        <f t="shared" si="34"/>
        <v>368675.15453903924</v>
      </c>
      <c r="T72" s="38">
        <f t="shared" si="35"/>
        <v>9.2941176470588243</v>
      </c>
      <c r="U72" s="44">
        <v>0.57586384179742911</v>
      </c>
      <c r="V72" s="45">
        <f t="shared" si="47"/>
        <v>0.42413615820257089</v>
      </c>
      <c r="W72" s="31">
        <f t="shared" si="43"/>
        <v>212306.69086811203</v>
      </c>
      <c r="X72" s="31">
        <f>W72</f>
        <v>212306.69086811203</v>
      </c>
      <c r="Y72" s="38">
        <f t="shared" si="44"/>
        <v>5.3521462943525764</v>
      </c>
      <c r="Z72" s="37">
        <f t="shared" si="45"/>
        <v>3.9419713527062479</v>
      </c>
    </row>
    <row r="73" spans="1:26" s="2" customFormat="1" ht="13.2" x14ac:dyDescent="0.25">
      <c r="B73" s="2" t="s">
        <v>70</v>
      </c>
      <c r="D73" s="25">
        <f>SUM(D54:D72)</f>
        <v>24546</v>
      </c>
      <c r="E73" s="25">
        <f>SUM(E54:E72)</f>
        <v>169</v>
      </c>
    </row>
    <row r="77" spans="1:26" s="52" customFormat="1" ht="17.399999999999999" x14ac:dyDescent="0.3">
      <c r="C77" s="53" t="s">
        <v>81</v>
      </c>
      <c r="D77" s="53" t="s">
        <v>82</v>
      </c>
      <c r="E77" s="53" t="s">
        <v>83</v>
      </c>
      <c r="F77" s="53" t="s">
        <v>19</v>
      </c>
      <c r="G77" s="53" t="s">
        <v>20</v>
      </c>
    </row>
    <row r="78" spans="1:26" s="52" customFormat="1" ht="17.399999999999999" x14ac:dyDescent="0.3">
      <c r="C78" s="53" t="s">
        <v>84</v>
      </c>
      <c r="D78" s="54">
        <v>0</v>
      </c>
      <c r="E78" s="55">
        <f>$N$4</f>
        <v>71.835521113108967</v>
      </c>
      <c r="F78" s="55">
        <f>$Y$4</f>
        <v>65.197919449423665</v>
      </c>
      <c r="G78" s="55">
        <f>E78-F78</f>
        <v>6.6376016636853024</v>
      </c>
    </row>
    <row r="79" spans="1:26" s="52" customFormat="1" ht="17.399999999999999" x14ac:dyDescent="0.3">
      <c r="C79" s="53" t="s">
        <v>85</v>
      </c>
      <c r="D79" s="54">
        <v>0</v>
      </c>
      <c r="E79" s="55">
        <f>$N$29</f>
        <v>86.155406460062622</v>
      </c>
      <c r="F79" s="55">
        <f>$Y$29</f>
        <v>74.945566797178515</v>
      </c>
      <c r="G79" s="55">
        <f t="shared" ref="G79:G80" si="48">E79-F79</f>
        <v>11.209839662884107</v>
      </c>
    </row>
    <row r="80" spans="1:26" s="52" customFormat="1" ht="17.399999999999999" x14ac:dyDescent="0.3">
      <c r="C80" s="53" t="s">
        <v>86</v>
      </c>
      <c r="D80" s="54">
        <v>0</v>
      </c>
      <c r="E80" s="55">
        <f>$N$54</f>
        <v>78.287041923062759</v>
      </c>
      <c r="F80" s="55">
        <f>$Y$54</f>
        <v>68.885328172635639</v>
      </c>
      <c r="G80" s="55">
        <f t="shared" si="48"/>
        <v>9.4017137504271204</v>
      </c>
    </row>
  </sheetData>
  <mergeCells count="30">
    <mergeCell ref="B51:N51"/>
    <mergeCell ref="Q51:Z51"/>
    <mergeCell ref="B52:B53"/>
    <mergeCell ref="R52:T52"/>
    <mergeCell ref="U52:U53"/>
    <mergeCell ref="V52:V53"/>
    <mergeCell ref="W52:W53"/>
    <mergeCell ref="X52:X53"/>
    <mergeCell ref="Y52:Y53"/>
    <mergeCell ref="Z52:Z53"/>
    <mergeCell ref="B26:N26"/>
    <mergeCell ref="Q26:Z26"/>
    <mergeCell ref="B27:B28"/>
    <mergeCell ref="R27:T27"/>
    <mergeCell ref="U27:U28"/>
    <mergeCell ref="V27:V28"/>
    <mergeCell ref="W27:W28"/>
    <mergeCell ref="X27:X28"/>
    <mergeCell ref="Y27:Y28"/>
    <mergeCell ref="Z27:Z28"/>
    <mergeCell ref="B1:N1"/>
    <mergeCell ref="Q1:Z1"/>
    <mergeCell ref="B2:B3"/>
    <mergeCell ref="R2:T2"/>
    <mergeCell ref="U2:U3"/>
    <mergeCell ref="V2:V3"/>
    <mergeCell ref="W2:W3"/>
    <mergeCell ref="X2:X3"/>
    <mergeCell ref="Y2:Y3"/>
    <mergeCell ref="Z2:Z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13</vt:i4>
      </vt:variant>
    </vt:vector>
  </HeadingPairs>
  <TitlesOfParts>
    <vt:vector size="13" baseType="lpstr">
      <vt:lpstr>2556</vt:lpstr>
      <vt:lpstr>2557</vt:lpstr>
      <vt:lpstr>2558</vt:lpstr>
      <vt:lpstr>2559</vt:lpstr>
      <vt:lpstr>2560</vt:lpstr>
      <vt:lpstr>2561</vt:lpstr>
      <vt:lpstr>2562</vt:lpstr>
      <vt:lpstr>2563</vt:lpstr>
      <vt:lpstr>2564</vt:lpstr>
      <vt:lpstr>2565</vt:lpstr>
      <vt:lpstr>2566</vt:lpstr>
      <vt:lpstr>2567</vt:lpstr>
      <vt:lpstr>2568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prpvp</dc:creator>
  <cp:keywords/>
  <dc:description/>
  <cp:lastModifiedBy>ไพฑูรย์ สาสัย</cp:lastModifiedBy>
  <cp:revision/>
  <dcterms:created xsi:type="dcterms:W3CDTF">2008-11-16T21:41:23Z</dcterms:created>
  <dcterms:modified xsi:type="dcterms:W3CDTF">2026-01-22T15:00:48Z</dcterms:modified>
  <cp:category/>
  <cp:contentStatus/>
</cp:coreProperties>
</file>