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2F3A17DB-5EF1-4852-8622-D36200118298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F70" i="16"/>
  <c r="H70" i="16" s="1"/>
  <c r="I70" i="16" s="1"/>
  <c r="V69" i="16"/>
  <c r="V68" i="16"/>
  <c r="V67" i="16"/>
  <c r="V66" i="16"/>
  <c r="V65" i="16"/>
  <c r="F65" i="16"/>
  <c r="H65" i="16" s="1"/>
  <c r="I65" i="16" s="1"/>
  <c r="V64" i="16"/>
  <c r="V63" i="16"/>
  <c r="V62" i="16"/>
  <c r="V61" i="16"/>
  <c r="V60" i="16"/>
  <c r="V59" i="16"/>
  <c r="V58" i="16"/>
  <c r="V57" i="16"/>
  <c r="V56" i="16"/>
  <c r="V55" i="16"/>
  <c r="V54" i="16"/>
  <c r="R54" i="16"/>
  <c r="D73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H44" i="16"/>
  <c r="I44" i="16" s="1"/>
  <c r="F44" i="16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H35" i="16"/>
  <c r="I35" i="16" s="1"/>
  <c r="F35" i="16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K29" i="16" s="1"/>
  <c r="E23" i="16"/>
  <c r="D23" i="16"/>
  <c r="V22" i="16"/>
  <c r="I22" i="16"/>
  <c r="F22" i="16"/>
  <c r="V21" i="16"/>
  <c r="F21" i="16"/>
  <c r="H21" i="16" s="1"/>
  <c r="I21" i="16" s="1"/>
  <c r="V20" i="16"/>
  <c r="H20" i="16"/>
  <c r="I20" i="16" s="1"/>
  <c r="F20" i="16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H12" i="16"/>
  <c r="I12" i="16" s="1"/>
  <c r="F12" i="16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I8" i="16"/>
  <c r="H8" i="16"/>
  <c r="F8" i="16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F72" i="15"/>
  <c r="V71" i="15"/>
  <c r="V70" i="15"/>
  <c r="V69" i="15"/>
  <c r="F69" i="15"/>
  <c r="H69" i="15" s="1"/>
  <c r="I69" i="15" s="1"/>
  <c r="V68" i="15"/>
  <c r="F68" i="15"/>
  <c r="H68" i="15" s="1"/>
  <c r="I68" i="15" s="1"/>
  <c r="V67" i="15"/>
  <c r="V66" i="15"/>
  <c r="V65" i="15"/>
  <c r="F65" i="15"/>
  <c r="H65" i="15" s="1"/>
  <c r="I65" i="15" s="1"/>
  <c r="V64" i="15"/>
  <c r="F64" i="15"/>
  <c r="H64" i="15" s="1"/>
  <c r="I64" i="15" s="1"/>
  <c r="V63" i="15"/>
  <c r="V62" i="15"/>
  <c r="F62" i="15"/>
  <c r="H62" i="15" s="1"/>
  <c r="I62" i="15" s="1"/>
  <c r="V61" i="15"/>
  <c r="F61" i="15"/>
  <c r="H61" i="15" s="1"/>
  <c r="I61" i="15" s="1"/>
  <c r="V60" i="15"/>
  <c r="V59" i="15"/>
  <c r="F59" i="15"/>
  <c r="H59" i="15" s="1"/>
  <c r="I59" i="15" s="1"/>
  <c r="V58" i="15"/>
  <c r="F58" i="15"/>
  <c r="H58" i="15" s="1"/>
  <c r="I58" i="15" s="1"/>
  <c r="V57" i="15"/>
  <c r="F57" i="15"/>
  <c r="H57" i="15" s="1"/>
  <c r="I57" i="15" s="1"/>
  <c r="V56" i="15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H44" i="15"/>
  <c r="I44" i="15" s="1"/>
  <c r="F44" i="15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H14" i="15"/>
  <c r="I14" i="15" s="1"/>
  <c r="F14" i="15"/>
  <c r="V13" i="15"/>
  <c r="F13" i="15"/>
  <c r="H13" i="15" s="1"/>
  <c r="I13" i="15" s="1"/>
  <c r="V12" i="15"/>
  <c r="F12" i="15"/>
  <c r="H12" i="15" s="1"/>
  <c r="I12" i="15" s="1"/>
  <c r="V11" i="15"/>
  <c r="H11" i="15"/>
  <c r="I11" i="15" s="1"/>
  <c r="F11" i="15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F67" i="14" s="1"/>
  <c r="H67" i="14" s="1"/>
  <c r="I67" i="14" s="1"/>
  <c r="D67" i="14"/>
  <c r="V66" i="14"/>
  <c r="E66" i="14"/>
  <c r="D66" i="14"/>
  <c r="V65" i="14"/>
  <c r="E65" i="14"/>
  <c r="F65" i="14" s="1"/>
  <c r="H65" i="14" s="1"/>
  <c r="I65" i="14" s="1"/>
  <c r="D65" i="14"/>
  <c r="V64" i="14"/>
  <c r="E64" i="14"/>
  <c r="D64" i="14"/>
  <c r="V63" i="14"/>
  <c r="E63" i="14"/>
  <c r="F63" i="14" s="1"/>
  <c r="H63" i="14" s="1"/>
  <c r="I63" i="14" s="1"/>
  <c r="D63" i="14"/>
  <c r="V62" i="14"/>
  <c r="E62" i="14"/>
  <c r="D62" i="14"/>
  <c r="V61" i="14"/>
  <c r="E61" i="14"/>
  <c r="F61" i="14" s="1"/>
  <c r="H61" i="14" s="1"/>
  <c r="I61" i="14" s="1"/>
  <c r="D61" i="14"/>
  <c r="V60" i="14"/>
  <c r="E60" i="14"/>
  <c r="D60" i="14"/>
  <c r="V59" i="14"/>
  <c r="E59" i="14"/>
  <c r="D59" i="14"/>
  <c r="V58" i="14"/>
  <c r="E58" i="14"/>
  <c r="D58" i="14"/>
  <c r="V57" i="14"/>
  <c r="E57" i="14"/>
  <c r="F57" i="14" s="1"/>
  <c r="H57" i="14" s="1"/>
  <c r="I57" i="14" s="1"/>
  <c r="D57" i="14"/>
  <c r="V56" i="14"/>
  <c r="E56" i="14"/>
  <c r="D56" i="14"/>
  <c r="V55" i="14"/>
  <c r="E55" i="14"/>
  <c r="F55" i="14" s="1"/>
  <c r="H55" i="14" s="1"/>
  <c r="I55" i="14" s="1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I39" i="14"/>
  <c r="F39" i="14"/>
  <c r="H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I32" i="14"/>
  <c r="F32" i="14"/>
  <c r="H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F67" i="7" s="1"/>
  <c r="H67" i="7" s="1"/>
  <c r="I67" i="7" s="1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F58" i="16" l="1"/>
  <c r="H58" i="16" s="1"/>
  <c r="I58" i="16" s="1"/>
  <c r="F62" i="16"/>
  <c r="H62" i="16" s="1"/>
  <c r="I62" i="16" s="1"/>
  <c r="F66" i="16"/>
  <c r="H66" i="16" s="1"/>
  <c r="I66" i="16" s="1"/>
  <c r="F55" i="16"/>
  <c r="H55" i="16" s="1"/>
  <c r="I55" i="16" s="1"/>
  <c r="F59" i="16"/>
  <c r="H59" i="16" s="1"/>
  <c r="I59" i="16" s="1"/>
  <c r="F54" i="16"/>
  <c r="H54" i="16" s="1"/>
  <c r="K54" i="16" s="1"/>
  <c r="F56" i="16"/>
  <c r="H56" i="16" s="1"/>
  <c r="I56" i="16" s="1"/>
  <c r="F63" i="16"/>
  <c r="H63" i="16" s="1"/>
  <c r="I63" i="16" s="1"/>
  <c r="F60" i="16"/>
  <c r="H60" i="16" s="1"/>
  <c r="I60" i="16" s="1"/>
  <c r="F67" i="16"/>
  <c r="H67" i="16" s="1"/>
  <c r="I67" i="16" s="1"/>
  <c r="F64" i="16"/>
  <c r="H64" i="16" s="1"/>
  <c r="I64" i="16" s="1"/>
  <c r="F71" i="16"/>
  <c r="H71" i="16" s="1"/>
  <c r="I71" i="16" s="1"/>
  <c r="F57" i="16"/>
  <c r="H57" i="16" s="1"/>
  <c r="I57" i="16" s="1"/>
  <c r="F68" i="16"/>
  <c r="H68" i="16" s="1"/>
  <c r="I68" i="16" s="1"/>
  <c r="F61" i="16"/>
  <c r="H61" i="16" s="1"/>
  <c r="I61" i="16" s="1"/>
  <c r="F72" i="16"/>
  <c r="F69" i="16"/>
  <c r="H69" i="16" s="1"/>
  <c r="I69" i="16" s="1"/>
  <c r="F66" i="15"/>
  <c r="H66" i="15" s="1"/>
  <c r="I66" i="15" s="1"/>
  <c r="F70" i="15"/>
  <c r="H70" i="15" s="1"/>
  <c r="I70" i="15" s="1"/>
  <c r="F63" i="15"/>
  <c r="H63" i="15" s="1"/>
  <c r="I63" i="15" s="1"/>
  <c r="F67" i="15"/>
  <c r="H67" i="15" s="1"/>
  <c r="I67" i="15" s="1"/>
  <c r="F71" i="15"/>
  <c r="H71" i="15" s="1"/>
  <c r="I71" i="15" s="1"/>
  <c r="F56" i="15"/>
  <c r="H56" i="15" s="1"/>
  <c r="I56" i="15" s="1"/>
  <c r="F60" i="15"/>
  <c r="H60" i="15" s="1"/>
  <c r="I60" i="15" s="1"/>
  <c r="F54" i="15"/>
  <c r="H54" i="15" s="1"/>
  <c r="I54" i="15" s="1"/>
  <c r="J55" i="15" s="1"/>
  <c r="E73" i="15"/>
  <c r="D73" i="15"/>
  <c r="J6" i="16"/>
  <c r="K4" i="16"/>
  <c r="I4" i="16"/>
  <c r="J5" i="16" s="1"/>
  <c r="E73" i="16"/>
  <c r="I29" i="16"/>
  <c r="J30" i="16" s="1"/>
  <c r="K29" i="15"/>
  <c r="I29" i="15"/>
  <c r="J30" i="15" s="1"/>
  <c r="J31" i="15"/>
  <c r="J32" i="15" s="1"/>
  <c r="J33" i="15" s="1"/>
  <c r="J34" i="15" s="1"/>
  <c r="K4" i="15"/>
  <c r="I4" i="15"/>
  <c r="J5" i="15" s="1"/>
  <c r="F59" i="14"/>
  <c r="H59" i="14" s="1"/>
  <c r="I59" i="14" s="1"/>
  <c r="F69" i="14"/>
  <c r="H69" i="14" s="1"/>
  <c r="I69" i="14" s="1"/>
  <c r="F71" i="14"/>
  <c r="H71" i="14" s="1"/>
  <c r="I71" i="14" s="1"/>
  <c r="F54" i="14"/>
  <c r="H54" i="14" s="1"/>
  <c r="K54" i="14" s="1"/>
  <c r="F70" i="14"/>
  <c r="H70" i="14" s="1"/>
  <c r="I70" i="14" s="1"/>
  <c r="F58" i="14"/>
  <c r="H58" i="14" s="1"/>
  <c r="I58" i="14" s="1"/>
  <c r="F66" i="14"/>
  <c r="H66" i="14" s="1"/>
  <c r="I66" i="14" s="1"/>
  <c r="F62" i="14"/>
  <c r="H62" i="14" s="1"/>
  <c r="I62" i="14" s="1"/>
  <c r="K4" i="14"/>
  <c r="I4" i="14"/>
  <c r="J5" i="14" s="1"/>
  <c r="I29" i="14"/>
  <c r="J30" i="14" s="1"/>
  <c r="J31" i="14" s="1"/>
  <c r="K29" i="14"/>
  <c r="D73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72" i="14"/>
  <c r="E73" i="14"/>
  <c r="F65" i="8"/>
  <c r="H65" i="8" s="1"/>
  <c r="I65" i="8" s="1"/>
  <c r="F56" i="7"/>
  <c r="H56" i="7" s="1"/>
  <c r="I56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1" i="5" s="1"/>
  <c r="H61" i="5" s="1"/>
  <c r="I61" i="5" s="1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F55" i="8" s="1"/>
  <c r="H55" i="8" s="1"/>
  <c r="I55" i="8" s="1"/>
  <c r="D59" i="8"/>
  <c r="D63" i="8"/>
  <c r="F63" i="8" s="1"/>
  <c r="H63" i="8" s="1"/>
  <c r="I63" i="8" s="1"/>
  <c r="F64" i="8"/>
  <c r="H64" i="8" s="1"/>
  <c r="I64" i="8" s="1"/>
  <c r="D67" i="8"/>
  <c r="F67" i="8" s="1"/>
  <c r="H67" i="8" s="1"/>
  <c r="I67" i="8" s="1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F66" i="10" s="1"/>
  <c r="H66" i="10" s="1"/>
  <c r="I66" i="10" s="1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6" i="12" s="1"/>
  <c r="H66" i="12" s="1"/>
  <c r="I66" i="12" s="1"/>
  <c r="F67" i="12"/>
  <c r="H67" i="12" s="1"/>
  <c r="I67" i="12" s="1"/>
  <c r="D70" i="12"/>
  <c r="F70" i="12" s="1"/>
  <c r="H70" i="12" s="1"/>
  <c r="I70" i="12" s="1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D58" i="8"/>
  <c r="F58" i="8" s="1"/>
  <c r="H58" i="8" s="1"/>
  <c r="I58" i="8" s="1"/>
  <c r="F59" i="8"/>
  <c r="H59" i="8" s="1"/>
  <c r="I59" i="8" s="1"/>
  <c r="D62" i="8"/>
  <c r="F62" i="8" s="1"/>
  <c r="H62" i="8" s="1"/>
  <c r="I62" i="8" s="1"/>
  <c r="D66" i="8"/>
  <c r="F66" i="8" s="1"/>
  <c r="H66" i="8" s="1"/>
  <c r="I66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56" i="6"/>
  <c r="H56" i="6" s="1"/>
  <c r="I56" i="6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62" i="12"/>
  <c r="H62" i="12" s="1"/>
  <c r="I62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F72" i="6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I4" i="11"/>
  <c r="J5" i="11" s="1"/>
  <c r="J6" i="11" s="1"/>
  <c r="I54" i="16" l="1"/>
  <c r="J55" i="16" s="1"/>
  <c r="J56" i="16" s="1"/>
  <c r="J57" i="16" s="1"/>
  <c r="K57" i="16" s="1"/>
  <c r="K54" i="15"/>
  <c r="L5" i="16"/>
  <c r="R6" i="16"/>
  <c r="K6" i="16"/>
  <c r="L55" i="16"/>
  <c r="R56" i="16"/>
  <c r="K56" i="16"/>
  <c r="L56" i="16" s="1"/>
  <c r="L29" i="16"/>
  <c r="R30" i="16"/>
  <c r="K30" i="16"/>
  <c r="J31" i="16"/>
  <c r="J7" i="16"/>
  <c r="K5" i="16"/>
  <c r="L4" i="16"/>
  <c r="R5" i="16"/>
  <c r="K55" i="16"/>
  <c r="L54" i="16"/>
  <c r="R55" i="16"/>
  <c r="R34" i="15"/>
  <c r="K34" i="15"/>
  <c r="J35" i="15"/>
  <c r="K55" i="15"/>
  <c r="L54" i="15"/>
  <c r="R55" i="15"/>
  <c r="K32" i="15"/>
  <c r="R32" i="15"/>
  <c r="J56" i="15"/>
  <c r="K5" i="15"/>
  <c r="L4" i="15"/>
  <c r="R5" i="15"/>
  <c r="R31" i="15"/>
  <c r="K31" i="15"/>
  <c r="L31" i="15" s="1"/>
  <c r="L29" i="15"/>
  <c r="R30" i="15"/>
  <c r="K30" i="15"/>
  <c r="L30" i="15" s="1"/>
  <c r="L32" i="15"/>
  <c r="R33" i="15"/>
  <c r="K33" i="15"/>
  <c r="L33" i="15" s="1"/>
  <c r="J6" i="15"/>
  <c r="I54" i="14"/>
  <c r="J55" i="14" s="1"/>
  <c r="J56" i="14" s="1"/>
  <c r="J57" i="14" s="1"/>
  <c r="R31" i="14"/>
  <c r="K31" i="14"/>
  <c r="J32" i="14"/>
  <c r="L4" i="14"/>
  <c r="R5" i="14"/>
  <c r="K5" i="14"/>
  <c r="L54" i="14"/>
  <c r="K55" i="14"/>
  <c r="L55" i="14" s="1"/>
  <c r="R30" i="14"/>
  <c r="L29" i="14"/>
  <c r="K30" i="14"/>
  <c r="L30" i="14" s="1"/>
  <c r="J6" i="14"/>
  <c r="R56" i="14"/>
  <c r="K56" i="14"/>
  <c r="F54" i="6"/>
  <c r="H54" i="6" s="1"/>
  <c r="D73" i="5"/>
  <c r="D73" i="6"/>
  <c r="D73" i="8"/>
  <c r="D73" i="12"/>
  <c r="D73" i="10"/>
  <c r="I4" i="10"/>
  <c r="J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K5" i="10"/>
  <c r="L4" i="10"/>
  <c r="J6" i="10"/>
  <c r="R5" i="9"/>
  <c r="K5" i="9"/>
  <c r="J6" i="9"/>
  <c r="L4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J58" i="16" l="1"/>
  <c r="R57" i="16"/>
  <c r="S56" i="16"/>
  <c r="W56" i="16" s="1"/>
  <c r="S55" i="16"/>
  <c r="W55" i="16" s="1"/>
  <c r="S4" i="16"/>
  <c r="W4" i="16" s="1"/>
  <c r="L57" i="16"/>
  <c r="R58" i="16"/>
  <c r="K58" i="16"/>
  <c r="J59" i="16"/>
  <c r="S29" i="16"/>
  <c r="W29" i="16" s="1"/>
  <c r="R7" i="16"/>
  <c r="K7" i="16"/>
  <c r="L6" i="16"/>
  <c r="J8" i="16"/>
  <c r="R31" i="16"/>
  <c r="K31" i="16"/>
  <c r="L30" i="16"/>
  <c r="J32" i="16"/>
  <c r="S54" i="16"/>
  <c r="W54" i="16" s="1"/>
  <c r="S5" i="16"/>
  <c r="W5" i="16" s="1"/>
  <c r="S33" i="15"/>
  <c r="W33" i="15" s="1"/>
  <c r="S30" i="15"/>
  <c r="W30" i="15" s="1"/>
  <c r="L5" i="15"/>
  <c r="R6" i="15"/>
  <c r="K6" i="15"/>
  <c r="J7" i="15"/>
  <c r="S32" i="15"/>
  <c r="W32" i="15" s="1"/>
  <c r="S29" i="15"/>
  <c r="W29" i="15" s="1"/>
  <c r="K35" i="15"/>
  <c r="L34" i="15"/>
  <c r="R35" i="15"/>
  <c r="J36" i="15"/>
  <c r="L55" i="15"/>
  <c r="R56" i="15"/>
  <c r="K56" i="15"/>
  <c r="J57" i="15"/>
  <c r="S31" i="15"/>
  <c r="W31" i="15" s="1"/>
  <c r="S54" i="15"/>
  <c r="W54" i="15" s="1"/>
  <c r="S4" i="15"/>
  <c r="W4" i="15" s="1"/>
  <c r="K57" i="14"/>
  <c r="R57" i="14"/>
  <c r="L56" i="14"/>
  <c r="S56" i="14" s="1"/>
  <c r="W56" i="14" s="1"/>
  <c r="R55" i="14"/>
  <c r="J58" i="14"/>
  <c r="S30" i="14"/>
  <c r="W30" i="14" s="1"/>
  <c r="S55" i="14"/>
  <c r="W55" i="14" s="1"/>
  <c r="S29" i="14"/>
  <c r="W29" i="14" s="1"/>
  <c r="S4" i="14"/>
  <c r="W4" i="14" s="1"/>
  <c r="R58" i="14"/>
  <c r="K58" i="14"/>
  <c r="L57" i="14"/>
  <c r="J59" i="14"/>
  <c r="L31" i="14"/>
  <c r="R32" i="14"/>
  <c r="K32" i="14"/>
  <c r="J33" i="14"/>
  <c r="L5" i="14"/>
  <c r="K6" i="14"/>
  <c r="R6" i="14"/>
  <c r="J7" i="14"/>
  <c r="S54" i="14"/>
  <c r="W54" i="14" s="1"/>
  <c r="J57" i="10"/>
  <c r="J6" i="8"/>
  <c r="L55" i="10"/>
  <c r="S55" i="10" s="1"/>
  <c r="W55" i="10" s="1"/>
  <c r="I54" i="9"/>
  <c r="J55" i="9" s="1"/>
  <c r="J56" i="9" s="1"/>
  <c r="R56" i="9" s="1"/>
  <c r="K5" i="8"/>
  <c r="J7" i="13"/>
  <c r="R7" i="13" s="1"/>
  <c r="L4" i="6"/>
  <c r="K6" i="13"/>
  <c r="J6" i="6"/>
  <c r="J7" i="6" s="1"/>
  <c r="R5" i="6"/>
  <c r="K54" i="5"/>
  <c r="I54" i="11"/>
  <c r="J55" i="11" s="1"/>
  <c r="L54" i="11" s="1"/>
  <c r="K5" i="13"/>
  <c r="L5" i="13" s="1"/>
  <c r="S5" i="13" s="1"/>
  <c r="W5" i="13" s="1"/>
  <c r="R5" i="13"/>
  <c r="I54" i="8"/>
  <c r="J55" i="8" s="1"/>
  <c r="L54" i="8" s="1"/>
  <c r="I54" i="13"/>
  <c r="J55" i="13" s="1"/>
  <c r="J56" i="13" s="1"/>
  <c r="J57" i="13" s="1"/>
  <c r="R57" i="13" s="1"/>
  <c r="J32" i="12"/>
  <c r="K31" i="12"/>
  <c r="R31" i="12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R55" i="9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J56" i="1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R6" i="6"/>
  <c r="L5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30" i="16" l="1"/>
  <c r="W30" i="16" s="1"/>
  <c r="S57" i="16"/>
  <c r="W57" i="16" s="1"/>
  <c r="K59" i="16"/>
  <c r="L58" i="16"/>
  <c r="R59" i="16"/>
  <c r="J60" i="16"/>
  <c r="K8" i="16"/>
  <c r="L7" i="16"/>
  <c r="R8" i="16"/>
  <c r="J9" i="16"/>
  <c r="S6" i="16"/>
  <c r="W6" i="16" s="1"/>
  <c r="K32" i="16"/>
  <c r="L31" i="16"/>
  <c r="R32" i="16"/>
  <c r="J33" i="16"/>
  <c r="S55" i="15"/>
  <c r="W55" i="15" s="1"/>
  <c r="R7" i="15"/>
  <c r="K7" i="15"/>
  <c r="L6" i="15"/>
  <c r="J8" i="15"/>
  <c r="L35" i="15"/>
  <c r="R36" i="15"/>
  <c r="K36" i="15"/>
  <c r="J37" i="15"/>
  <c r="K57" i="15"/>
  <c r="L56" i="15"/>
  <c r="R57" i="15"/>
  <c r="J58" i="15"/>
  <c r="S5" i="15"/>
  <c r="W5" i="15" s="1"/>
  <c r="S34" i="15"/>
  <c r="W34" i="15" s="1"/>
  <c r="L6" i="14"/>
  <c r="R7" i="14"/>
  <c r="K7" i="14"/>
  <c r="J8" i="14"/>
  <c r="S5" i="14"/>
  <c r="W5" i="14" s="1"/>
  <c r="S31" i="14"/>
  <c r="W31" i="14" s="1"/>
  <c r="L32" i="14"/>
  <c r="R33" i="14"/>
  <c r="K33" i="14"/>
  <c r="J34" i="14"/>
  <c r="L58" i="14"/>
  <c r="R59" i="14"/>
  <c r="K59" i="14"/>
  <c r="J60" i="14"/>
  <c r="S57" i="14"/>
  <c r="W57" i="14" s="1"/>
  <c r="K56" i="13"/>
  <c r="L56" i="13" s="1"/>
  <c r="S56" i="13" s="1"/>
  <c r="W56" i="13" s="1"/>
  <c r="L54" i="13"/>
  <c r="S54" i="13" s="1"/>
  <c r="W54" i="13" s="1"/>
  <c r="K55" i="11"/>
  <c r="R55" i="11"/>
  <c r="J57" i="9"/>
  <c r="L54" i="9"/>
  <c r="S54" i="9" s="1"/>
  <c r="W54" i="9" s="1"/>
  <c r="K56" i="9"/>
  <c r="L56" i="9" s="1"/>
  <c r="S56" i="9" s="1"/>
  <c r="W56" i="9" s="1"/>
  <c r="R55" i="8"/>
  <c r="K6" i="6"/>
  <c r="R33" i="9"/>
  <c r="K7" i="13"/>
  <c r="L6" i="13"/>
  <c r="K57" i="13"/>
  <c r="K33" i="9"/>
  <c r="J56" i="12"/>
  <c r="R56" i="12" s="1"/>
  <c r="K55" i="12"/>
  <c r="L55" i="12" s="1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R57" i="9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J57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32" i="16" l="1"/>
  <c r="R33" i="16"/>
  <c r="K33" i="16"/>
  <c r="J34" i="16"/>
  <c r="S58" i="16"/>
  <c r="W58" i="16" s="1"/>
  <c r="S7" i="16"/>
  <c r="W7" i="16" s="1"/>
  <c r="S31" i="16"/>
  <c r="W31" i="16" s="1"/>
  <c r="L8" i="16"/>
  <c r="R9" i="16"/>
  <c r="K9" i="16"/>
  <c r="J10" i="16"/>
  <c r="L59" i="16"/>
  <c r="R60" i="16"/>
  <c r="K60" i="16"/>
  <c r="J61" i="16"/>
  <c r="L36" i="15"/>
  <c r="R37" i="15"/>
  <c r="K37" i="15"/>
  <c r="J38" i="15"/>
  <c r="K8" i="15"/>
  <c r="L7" i="15"/>
  <c r="R8" i="15"/>
  <c r="J9" i="15"/>
  <c r="S35" i="15"/>
  <c r="W35" i="15" s="1"/>
  <c r="S6" i="15"/>
  <c r="W6" i="15" s="1"/>
  <c r="S56" i="15"/>
  <c r="W56" i="15" s="1"/>
  <c r="L57" i="15"/>
  <c r="R58" i="15"/>
  <c r="K58" i="15"/>
  <c r="J59" i="15"/>
  <c r="R60" i="14"/>
  <c r="K60" i="14"/>
  <c r="L59" i="14"/>
  <c r="J61" i="14"/>
  <c r="L33" i="14"/>
  <c r="R34" i="14"/>
  <c r="K34" i="14"/>
  <c r="J35" i="14"/>
  <c r="L7" i="14"/>
  <c r="K8" i="14"/>
  <c r="R8" i="14"/>
  <c r="J9" i="14"/>
  <c r="S58" i="14"/>
  <c r="W58" i="14" s="1"/>
  <c r="S32" i="14"/>
  <c r="W32" i="14" s="1"/>
  <c r="S6" i="14"/>
  <c r="W6" i="14" s="1"/>
  <c r="K56" i="12"/>
  <c r="L56" i="12" s="1"/>
  <c r="K57" i="9"/>
  <c r="J58" i="9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61" i="16" l="1"/>
  <c r="L60" i="16"/>
  <c r="R61" i="16"/>
  <c r="J62" i="16"/>
  <c r="R34" i="16"/>
  <c r="K34" i="16"/>
  <c r="L33" i="16"/>
  <c r="J35" i="16"/>
  <c r="S59" i="16"/>
  <c r="W59" i="16" s="1"/>
  <c r="R10" i="16"/>
  <c r="K10" i="16"/>
  <c r="L9" i="16"/>
  <c r="J11" i="16"/>
  <c r="S8" i="16"/>
  <c r="W8" i="16" s="1"/>
  <c r="S32" i="16"/>
  <c r="W32" i="16" s="1"/>
  <c r="L8" i="15"/>
  <c r="R9" i="15"/>
  <c r="K9" i="15"/>
  <c r="J10" i="15"/>
  <c r="K59" i="15"/>
  <c r="L58" i="15"/>
  <c r="R59" i="15"/>
  <c r="J60" i="15"/>
  <c r="S7" i="15"/>
  <c r="W7" i="15" s="1"/>
  <c r="K38" i="15"/>
  <c r="L37" i="15"/>
  <c r="R38" i="15"/>
  <c r="J39" i="15"/>
  <c r="S57" i="15"/>
  <c r="W57" i="15" s="1"/>
  <c r="S36" i="15"/>
  <c r="W36" i="15" s="1"/>
  <c r="R9" i="14"/>
  <c r="K9" i="14"/>
  <c r="L8" i="14"/>
  <c r="J10" i="14"/>
  <c r="L34" i="14"/>
  <c r="R35" i="14"/>
  <c r="K35" i="14"/>
  <c r="J36" i="14"/>
  <c r="L60" i="14"/>
  <c r="R61" i="14"/>
  <c r="K61" i="14"/>
  <c r="J62" i="14"/>
  <c r="S59" i="14"/>
  <c r="W59" i="14" s="1"/>
  <c r="S7" i="14"/>
  <c r="W7" i="14" s="1"/>
  <c r="S33" i="14"/>
  <c r="W33" i="14" s="1"/>
  <c r="L57" i="9"/>
  <c r="S57" i="9" s="1"/>
  <c r="W57" i="9" s="1"/>
  <c r="J59" i="9"/>
  <c r="R58" i="9"/>
  <c r="K58" i="9"/>
  <c r="K34" i="8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S33" i="16" l="1"/>
  <c r="W33" i="16" s="1"/>
  <c r="L61" i="16"/>
  <c r="R62" i="16"/>
  <c r="K62" i="16"/>
  <c r="J63" i="16"/>
  <c r="K35" i="16"/>
  <c r="L34" i="16"/>
  <c r="R35" i="16"/>
  <c r="J36" i="16"/>
  <c r="K11" i="16"/>
  <c r="L10" i="16"/>
  <c r="R11" i="16"/>
  <c r="J12" i="16"/>
  <c r="S60" i="16"/>
  <c r="W60" i="16" s="1"/>
  <c r="S9" i="16"/>
  <c r="W9" i="16" s="1"/>
  <c r="S37" i="15"/>
  <c r="W37" i="15" s="1"/>
  <c r="L59" i="15"/>
  <c r="R60" i="15"/>
  <c r="K60" i="15"/>
  <c r="J61" i="15"/>
  <c r="S58" i="15"/>
  <c r="W58" i="15" s="1"/>
  <c r="R10" i="15"/>
  <c r="K10" i="15"/>
  <c r="L9" i="15"/>
  <c r="J11" i="15"/>
  <c r="L38" i="15"/>
  <c r="R39" i="15"/>
  <c r="K39" i="15"/>
  <c r="J40" i="15"/>
  <c r="S8" i="15"/>
  <c r="W8" i="15" s="1"/>
  <c r="L35" i="14"/>
  <c r="R36" i="14"/>
  <c r="K36" i="14"/>
  <c r="J37" i="14"/>
  <c r="S8" i="14"/>
  <c r="W8" i="14" s="1"/>
  <c r="R10" i="14"/>
  <c r="K10" i="14"/>
  <c r="L9" i="14"/>
  <c r="J11" i="14"/>
  <c r="R62" i="14"/>
  <c r="K62" i="14"/>
  <c r="L61" i="14"/>
  <c r="J63" i="14"/>
  <c r="S60" i="14"/>
  <c r="W60" i="14" s="1"/>
  <c r="S34" i="14"/>
  <c r="W34" i="14" s="1"/>
  <c r="L58" i="9"/>
  <c r="S58" i="9" s="1"/>
  <c r="W58" i="9" s="1"/>
  <c r="K59" i="9"/>
  <c r="R59" i="9"/>
  <c r="J60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L35" i="16" l="1"/>
  <c r="R36" i="16"/>
  <c r="K36" i="16"/>
  <c r="J37" i="16"/>
  <c r="S10" i="16"/>
  <c r="W10" i="16" s="1"/>
  <c r="K63" i="16"/>
  <c r="L62" i="16"/>
  <c r="R63" i="16"/>
  <c r="J64" i="16"/>
  <c r="S34" i="16"/>
  <c r="W34" i="16" s="1"/>
  <c r="S61" i="16"/>
  <c r="W61" i="16" s="1"/>
  <c r="L11" i="16"/>
  <c r="R12" i="16"/>
  <c r="K12" i="16"/>
  <c r="J13" i="16"/>
  <c r="K11" i="15"/>
  <c r="L10" i="15"/>
  <c r="R11" i="15"/>
  <c r="J12" i="15"/>
  <c r="S9" i="15"/>
  <c r="W9" i="15" s="1"/>
  <c r="K61" i="15"/>
  <c r="L60" i="15"/>
  <c r="R61" i="15"/>
  <c r="J62" i="15"/>
  <c r="R40" i="15"/>
  <c r="L39" i="15"/>
  <c r="K40" i="15"/>
  <c r="J41" i="15"/>
  <c r="S59" i="15"/>
  <c r="W59" i="15" s="1"/>
  <c r="S38" i="15"/>
  <c r="W38" i="15" s="1"/>
  <c r="L36" i="14"/>
  <c r="R37" i="14"/>
  <c r="K37" i="14"/>
  <c r="J38" i="14"/>
  <c r="L62" i="14"/>
  <c r="R63" i="14"/>
  <c r="K63" i="14"/>
  <c r="J64" i="14"/>
  <c r="R11" i="14"/>
  <c r="K11" i="14"/>
  <c r="L10" i="14"/>
  <c r="J12" i="14"/>
  <c r="S61" i="14"/>
  <c r="W61" i="14" s="1"/>
  <c r="S9" i="14"/>
  <c r="W9" i="14" s="1"/>
  <c r="S35" i="14"/>
  <c r="W35" i="14" s="1"/>
  <c r="J61" i="9"/>
  <c r="R60" i="9"/>
  <c r="K60" i="9"/>
  <c r="L59" i="9"/>
  <c r="S59" i="9" s="1"/>
  <c r="W59" i="9" s="1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S62" i="16" l="1"/>
  <c r="W62" i="16" s="1"/>
  <c r="R13" i="16"/>
  <c r="K13" i="16"/>
  <c r="L12" i="16"/>
  <c r="J14" i="16"/>
  <c r="L63" i="16"/>
  <c r="R64" i="16"/>
  <c r="K64" i="16"/>
  <c r="J65" i="16"/>
  <c r="R37" i="16"/>
  <c r="K37" i="16"/>
  <c r="L36" i="16"/>
  <c r="J38" i="16"/>
  <c r="S11" i="16"/>
  <c r="W11" i="16" s="1"/>
  <c r="S35" i="16"/>
  <c r="W35" i="16" s="1"/>
  <c r="S39" i="15"/>
  <c r="W39" i="15" s="1"/>
  <c r="L11" i="15"/>
  <c r="R12" i="15"/>
  <c r="K12" i="15"/>
  <c r="J13" i="15"/>
  <c r="S60" i="15"/>
  <c r="W60" i="15" s="1"/>
  <c r="K41" i="15"/>
  <c r="L40" i="15"/>
  <c r="R41" i="15"/>
  <c r="J42" i="15"/>
  <c r="S10" i="15"/>
  <c r="W10" i="15" s="1"/>
  <c r="L61" i="15"/>
  <c r="R62" i="15"/>
  <c r="K62" i="15"/>
  <c r="J63" i="15"/>
  <c r="R12" i="14"/>
  <c r="K12" i="14"/>
  <c r="L11" i="14"/>
  <c r="J13" i="14"/>
  <c r="R64" i="14"/>
  <c r="K64" i="14"/>
  <c r="L63" i="14"/>
  <c r="J65" i="14"/>
  <c r="L37" i="14"/>
  <c r="R38" i="14"/>
  <c r="K38" i="14"/>
  <c r="J39" i="14"/>
  <c r="S10" i="14"/>
  <c r="W10" i="14" s="1"/>
  <c r="S62" i="14"/>
  <c r="W62" i="14" s="1"/>
  <c r="S36" i="14"/>
  <c r="W36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S63" i="16" l="1"/>
  <c r="W63" i="16" s="1"/>
  <c r="K65" i="16"/>
  <c r="L64" i="16"/>
  <c r="R65" i="16"/>
  <c r="J66" i="16"/>
  <c r="K14" i="16"/>
  <c r="L13" i="16"/>
  <c r="R14" i="16"/>
  <c r="J15" i="16"/>
  <c r="S12" i="16"/>
  <c r="W12" i="16" s="1"/>
  <c r="K38" i="16"/>
  <c r="L37" i="16"/>
  <c r="R38" i="16"/>
  <c r="J39" i="16"/>
  <c r="S36" i="16"/>
  <c r="W36" i="16" s="1"/>
  <c r="L41" i="15"/>
  <c r="R42" i="15"/>
  <c r="K42" i="15"/>
  <c r="J43" i="15"/>
  <c r="S40" i="15"/>
  <c r="W40" i="15" s="1"/>
  <c r="K63" i="15"/>
  <c r="L62" i="15"/>
  <c r="R63" i="15"/>
  <c r="J64" i="15"/>
  <c r="S11" i="15"/>
  <c r="W11" i="15" s="1"/>
  <c r="S61" i="15"/>
  <c r="W61" i="15" s="1"/>
  <c r="R13" i="15"/>
  <c r="K13" i="15"/>
  <c r="L12" i="15"/>
  <c r="J14" i="15"/>
  <c r="L64" i="14"/>
  <c r="R65" i="14"/>
  <c r="K65" i="14"/>
  <c r="J66" i="14"/>
  <c r="L12" i="14"/>
  <c r="R13" i="14"/>
  <c r="K13" i="14"/>
  <c r="J14" i="14"/>
  <c r="S37" i="14"/>
  <c r="W37" i="14" s="1"/>
  <c r="L38" i="14"/>
  <c r="R39" i="14"/>
  <c r="K39" i="14"/>
  <c r="J40" i="14"/>
  <c r="S63" i="14"/>
  <c r="W63" i="14" s="1"/>
  <c r="S11" i="14"/>
  <c r="W11" i="14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S13" i="16" l="1"/>
  <c r="W13" i="16" s="1"/>
  <c r="L65" i="16"/>
  <c r="R66" i="16"/>
  <c r="K66" i="16"/>
  <c r="J67" i="16"/>
  <c r="L38" i="16"/>
  <c r="R39" i="16"/>
  <c r="K39" i="16"/>
  <c r="J40" i="16"/>
  <c r="S64" i="16"/>
  <c r="W64" i="16" s="1"/>
  <c r="S37" i="16"/>
  <c r="W37" i="16" s="1"/>
  <c r="L14" i="16"/>
  <c r="R15" i="16"/>
  <c r="K15" i="16"/>
  <c r="J16" i="16"/>
  <c r="K14" i="15"/>
  <c r="L13" i="15"/>
  <c r="R14" i="15"/>
  <c r="J15" i="15"/>
  <c r="S62" i="15"/>
  <c r="W62" i="15" s="1"/>
  <c r="R43" i="15"/>
  <c r="L42" i="15"/>
  <c r="K43" i="15"/>
  <c r="J44" i="15"/>
  <c r="L63" i="15"/>
  <c r="R64" i="15"/>
  <c r="K64" i="15"/>
  <c r="J65" i="15"/>
  <c r="S12" i="15"/>
  <c r="W12" i="15" s="1"/>
  <c r="S41" i="15"/>
  <c r="W41" i="15" s="1"/>
  <c r="R66" i="14"/>
  <c r="K66" i="14"/>
  <c r="L65" i="14"/>
  <c r="J67" i="14"/>
  <c r="S38" i="14"/>
  <c r="W38" i="14" s="1"/>
  <c r="L39" i="14"/>
  <c r="R40" i="14"/>
  <c r="K40" i="14"/>
  <c r="J41" i="14"/>
  <c r="L13" i="14"/>
  <c r="R14" i="14"/>
  <c r="K14" i="14"/>
  <c r="J15" i="14"/>
  <c r="S12" i="14"/>
  <c r="W12" i="14" s="1"/>
  <c r="S64" i="14"/>
  <c r="W64" i="14" s="1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R40" i="16" l="1"/>
  <c r="K40" i="16"/>
  <c r="L39" i="16"/>
  <c r="J41" i="16"/>
  <c r="S38" i="16"/>
  <c r="W38" i="16" s="1"/>
  <c r="R16" i="16"/>
  <c r="K16" i="16"/>
  <c r="L15" i="16"/>
  <c r="J17" i="16"/>
  <c r="K67" i="16"/>
  <c r="L66" i="16"/>
  <c r="R67" i="16"/>
  <c r="J68" i="16"/>
  <c r="S65" i="16"/>
  <c r="W65" i="16" s="1"/>
  <c r="S14" i="16"/>
  <c r="W14" i="16" s="1"/>
  <c r="S42" i="15"/>
  <c r="W42" i="15" s="1"/>
  <c r="L14" i="15"/>
  <c r="R15" i="15"/>
  <c r="K15" i="15"/>
  <c r="J16" i="15"/>
  <c r="S63" i="15"/>
  <c r="W63" i="15" s="1"/>
  <c r="K44" i="15"/>
  <c r="L43" i="15"/>
  <c r="R44" i="15"/>
  <c r="J45" i="15"/>
  <c r="K65" i="15"/>
  <c r="L64" i="15"/>
  <c r="R65" i="15"/>
  <c r="J66" i="15"/>
  <c r="S13" i="15"/>
  <c r="W13" i="15" s="1"/>
  <c r="L66" i="14"/>
  <c r="R67" i="14"/>
  <c r="K67" i="14"/>
  <c r="J68" i="14"/>
  <c r="L14" i="14"/>
  <c r="R15" i="14"/>
  <c r="K15" i="14"/>
  <c r="J16" i="14"/>
  <c r="L40" i="14"/>
  <c r="R41" i="14"/>
  <c r="K41" i="14"/>
  <c r="J42" i="14"/>
  <c r="S13" i="14"/>
  <c r="W13" i="14" s="1"/>
  <c r="S39" i="14"/>
  <c r="W39" i="14" s="1"/>
  <c r="S65" i="14"/>
  <c r="W65" i="14" s="1"/>
  <c r="L63" i="9"/>
  <c r="S63" i="9" s="1"/>
  <c r="W63" i="9" s="1"/>
  <c r="K64" i="9"/>
  <c r="J65" i="9"/>
  <c r="R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66" i="16" l="1"/>
  <c r="W66" i="16" s="1"/>
  <c r="S15" i="16"/>
  <c r="W15" i="16" s="1"/>
  <c r="K17" i="16"/>
  <c r="L16" i="16"/>
  <c r="R17" i="16"/>
  <c r="J18" i="16"/>
  <c r="K41" i="16"/>
  <c r="L40" i="16"/>
  <c r="R41" i="16"/>
  <c r="J42" i="16"/>
  <c r="S39" i="16"/>
  <c r="W39" i="16" s="1"/>
  <c r="L67" i="16"/>
  <c r="R68" i="16"/>
  <c r="K68" i="16"/>
  <c r="J69" i="16"/>
  <c r="R16" i="15"/>
  <c r="K16" i="15"/>
  <c r="L15" i="15"/>
  <c r="J17" i="15"/>
  <c r="L44" i="15"/>
  <c r="R45" i="15"/>
  <c r="K45" i="15"/>
  <c r="J46" i="15"/>
  <c r="S43" i="15"/>
  <c r="W43" i="15" s="1"/>
  <c r="L65" i="15"/>
  <c r="R66" i="15"/>
  <c r="K66" i="15"/>
  <c r="J67" i="15"/>
  <c r="S14" i="15"/>
  <c r="W14" i="15" s="1"/>
  <c r="S64" i="15"/>
  <c r="W64" i="15" s="1"/>
  <c r="L15" i="14"/>
  <c r="R16" i="14"/>
  <c r="K16" i="14"/>
  <c r="J17" i="14"/>
  <c r="R68" i="14"/>
  <c r="K68" i="14"/>
  <c r="L67" i="14"/>
  <c r="J69" i="14"/>
  <c r="L41" i="14"/>
  <c r="R42" i="14"/>
  <c r="K42" i="14"/>
  <c r="J43" i="14"/>
  <c r="S40" i="14"/>
  <c r="W40" i="14" s="1"/>
  <c r="S14" i="14"/>
  <c r="W14" i="14" s="1"/>
  <c r="S66" i="14"/>
  <c r="W66" i="14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S40" i="16" l="1"/>
  <c r="W40" i="16" s="1"/>
  <c r="L17" i="16"/>
  <c r="R18" i="16"/>
  <c r="K18" i="16"/>
  <c r="J19" i="16"/>
  <c r="L41" i="16"/>
  <c r="R42" i="16"/>
  <c r="K42" i="16"/>
  <c r="J43" i="16"/>
  <c r="K69" i="16"/>
  <c r="L68" i="16"/>
  <c r="R69" i="16"/>
  <c r="J70" i="16"/>
  <c r="S16" i="16"/>
  <c r="W16" i="16" s="1"/>
  <c r="S67" i="16"/>
  <c r="W67" i="16" s="1"/>
  <c r="L45" i="15"/>
  <c r="R46" i="15"/>
  <c r="K46" i="15"/>
  <c r="J47" i="15"/>
  <c r="S44" i="15"/>
  <c r="W44" i="15" s="1"/>
  <c r="K17" i="15"/>
  <c r="L16" i="15"/>
  <c r="R17" i="15"/>
  <c r="J18" i="15"/>
  <c r="S15" i="15"/>
  <c r="W15" i="15" s="1"/>
  <c r="K67" i="15"/>
  <c r="L66" i="15"/>
  <c r="R67" i="15"/>
  <c r="J68" i="15"/>
  <c r="S65" i="15"/>
  <c r="W65" i="15" s="1"/>
  <c r="L42" i="14"/>
  <c r="R43" i="14"/>
  <c r="K43" i="14"/>
  <c r="J44" i="14"/>
  <c r="L68" i="14"/>
  <c r="R69" i="14"/>
  <c r="K69" i="14"/>
  <c r="J70" i="14"/>
  <c r="L16" i="14"/>
  <c r="R17" i="14"/>
  <c r="K17" i="14"/>
  <c r="J18" i="14"/>
  <c r="S67" i="14"/>
  <c r="W67" i="14" s="1"/>
  <c r="S41" i="14"/>
  <c r="W41" i="14" s="1"/>
  <c r="S15" i="14"/>
  <c r="W15" i="14" s="1"/>
  <c r="J67" i="9"/>
  <c r="R66" i="9"/>
  <c r="K66" i="9"/>
  <c r="L65" i="9"/>
  <c r="S65" i="9" s="1"/>
  <c r="W65" i="9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S68" i="16" l="1"/>
  <c r="W68" i="16" s="1"/>
  <c r="R43" i="16"/>
  <c r="L42" i="16"/>
  <c r="K43" i="16"/>
  <c r="J44" i="16"/>
  <c r="R19" i="16"/>
  <c r="K19" i="16"/>
  <c r="L18" i="16"/>
  <c r="J20" i="16"/>
  <c r="S41" i="16"/>
  <c r="W41" i="16" s="1"/>
  <c r="S17" i="16"/>
  <c r="W17" i="16" s="1"/>
  <c r="L69" i="16"/>
  <c r="R70" i="16"/>
  <c r="K70" i="16"/>
  <c r="J71" i="16"/>
  <c r="L17" i="15"/>
  <c r="R18" i="15"/>
  <c r="K18" i="15"/>
  <c r="J19" i="15"/>
  <c r="S16" i="15"/>
  <c r="W16" i="15" s="1"/>
  <c r="L67" i="15"/>
  <c r="R68" i="15"/>
  <c r="K68" i="15"/>
  <c r="J69" i="15"/>
  <c r="R47" i="15"/>
  <c r="K47" i="15"/>
  <c r="L47" i="15" s="1"/>
  <c r="L46" i="15"/>
  <c r="S66" i="15"/>
  <c r="W66" i="15" s="1"/>
  <c r="S45" i="15"/>
  <c r="W45" i="15" s="1"/>
  <c r="L17" i="14"/>
  <c r="R18" i="14"/>
  <c r="K18" i="14"/>
  <c r="J19" i="14"/>
  <c r="R70" i="14"/>
  <c r="K70" i="14"/>
  <c r="L69" i="14"/>
  <c r="J71" i="14"/>
  <c r="L43" i="14"/>
  <c r="R44" i="14"/>
  <c r="K44" i="14"/>
  <c r="J45" i="14"/>
  <c r="S16" i="14"/>
  <c r="W16" i="14" s="1"/>
  <c r="S68" i="14"/>
  <c r="W68" i="14" s="1"/>
  <c r="S42" i="14"/>
  <c r="W42" i="14" s="1"/>
  <c r="J68" i="9"/>
  <c r="K67" i="9"/>
  <c r="R67" i="9"/>
  <c r="L66" i="9"/>
  <c r="S66" i="9" s="1"/>
  <c r="W66" i="9" s="1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S18" i="16" l="1"/>
  <c r="W18" i="16" s="1"/>
  <c r="K20" i="16"/>
  <c r="L19" i="16"/>
  <c r="R20" i="16"/>
  <c r="J21" i="16"/>
  <c r="K71" i="16"/>
  <c r="L70" i="16"/>
  <c r="R71" i="16"/>
  <c r="J72" i="16"/>
  <c r="K44" i="16"/>
  <c r="L43" i="16"/>
  <c r="R44" i="16"/>
  <c r="J45" i="16"/>
  <c r="S42" i="16"/>
  <c r="W42" i="16" s="1"/>
  <c r="S69" i="16"/>
  <c r="W69" i="16" s="1"/>
  <c r="M47" i="15"/>
  <c r="N47" i="15" s="1"/>
  <c r="T47" i="15" s="1"/>
  <c r="S47" i="15"/>
  <c r="W47" i="15" s="1"/>
  <c r="X47" i="15" s="1"/>
  <c r="K69" i="15"/>
  <c r="L68" i="15"/>
  <c r="R69" i="15"/>
  <c r="J70" i="15"/>
  <c r="S67" i="15"/>
  <c r="W67" i="15" s="1"/>
  <c r="R19" i="15"/>
  <c r="K19" i="15"/>
  <c r="L18" i="15"/>
  <c r="J20" i="15"/>
  <c r="S46" i="15"/>
  <c r="W46" i="15" s="1"/>
  <c r="M46" i="15"/>
  <c r="S17" i="15"/>
  <c r="W17" i="15" s="1"/>
  <c r="L44" i="14"/>
  <c r="R45" i="14"/>
  <c r="K45" i="14"/>
  <c r="J46" i="14"/>
  <c r="S69" i="14"/>
  <c r="W69" i="14" s="1"/>
  <c r="L18" i="14"/>
  <c r="R19" i="14"/>
  <c r="K19" i="14"/>
  <c r="J20" i="14"/>
  <c r="L70" i="14"/>
  <c r="R71" i="14"/>
  <c r="K71" i="14"/>
  <c r="J72" i="14"/>
  <c r="S43" i="14"/>
  <c r="W43" i="14" s="1"/>
  <c r="S17" i="14"/>
  <c r="W17" i="14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L71" i="16" l="1"/>
  <c r="R72" i="16"/>
  <c r="K72" i="16"/>
  <c r="L72" i="16" s="1"/>
  <c r="S70" i="16"/>
  <c r="W70" i="16" s="1"/>
  <c r="L20" i="16"/>
  <c r="R21" i="16"/>
  <c r="K21" i="16"/>
  <c r="J22" i="16"/>
  <c r="S19" i="16"/>
  <c r="W19" i="16" s="1"/>
  <c r="L44" i="16"/>
  <c r="R45" i="16"/>
  <c r="K45" i="16"/>
  <c r="J46" i="16"/>
  <c r="S43" i="16"/>
  <c r="W43" i="16" s="1"/>
  <c r="K20" i="15"/>
  <c r="L19" i="15"/>
  <c r="R20" i="15"/>
  <c r="J21" i="15"/>
  <c r="L69" i="15"/>
  <c r="R70" i="15"/>
  <c r="K70" i="15"/>
  <c r="J71" i="15"/>
  <c r="S68" i="15"/>
  <c r="W68" i="15" s="1"/>
  <c r="Y47" i="15"/>
  <c r="Z47" i="15" s="1"/>
  <c r="X46" i="15"/>
  <c r="S18" i="15"/>
  <c r="W18" i="15" s="1"/>
  <c r="N46" i="15"/>
  <c r="T46" i="15" s="1"/>
  <c r="M45" i="15"/>
  <c r="S70" i="14"/>
  <c r="W70" i="14" s="1"/>
  <c r="R46" i="14"/>
  <c r="L45" i="14"/>
  <c r="K46" i="14"/>
  <c r="J47" i="14"/>
  <c r="R72" i="14"/>
  <c r="K72" i="14"/>
  <c r="L72" i="14" s="1"/>
  <c r="L71" i="14"/>
  <c r="L19" i="14"/>
  <c r="R20" i="14"/>
  <c r="K20" i="14"/>
  <c r="J21" i="14"/>
  <c r="S18" i="14"/>
  <c r="W18" i="14" s="1"/>
  <c r="S44" i="14"/>
  <c r="W44" i="14" s="1"/>
  <c r="L68" i="9"/>
  <c r="S68" i="9" s="1"/>
  <c r="W68" i="9" s="1"/>
  <c r="R69" i="9"/>
  <c r="K69" i="9"/>
  <c r="J70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S44" i="16" l="1"/>
  <c r="W44" i="16" s="1"/>
  <c r="R22" i="16"/>
  <c r="K22" i="16"/>
  <c r="L22" i="16" s="1"/>
  <c r="L21" i="16"/>
  <c r="S20" i="16"/>
  <c r="W20" i="16" s="1"/>
  <c r="R46" i="16"/>
  <c r="K46" i="16"/>
  <c r="L45" i="16"/>
  <c r="J47" i="16"/>
  <c r="S72" i="16"/>
  <c r="W72" i="16" s="1"/>
  <c r="X72" i="16" s="1"/>
  <c r="M72" i="16"/>
  <c r="N72" i="16" s="1"/>
  <c r="T72" i="16" s="1"/>
  <c r="M71" i="16"/>
  <c r="S71" i="16"/>
  <c r="W71" i="16" s="1"/>
  <c r="X45" i="15"/>
  <c r="Y46" i="15"/>
  <c r="Z46" i="15" s="1"/>
  <c r="L20" i="15"/>
  <c r="R21" i="15"/>
  <c r="K21" i="15"/>
  <c r="J22" i="15"/>
  <c r="K71" i="15"/>
  <c r="L70" i="15"/>
  <c r="R71" i="15"/>
  <c r="J72" i="15"/>
  <c r="S69" i="15"/>
  <c r="W69" i="15" s="1"/>
  <c r="S19" i="15"/>
  <c r="W19" i="15" s="1"/>
  <c r="N45" i="15"/>
  <c r="T45" i="15" s="1"/>
  <c r="M44" i="15"/>
  <c r="S71" i="14"/>
  <c r="W71" i="14" s="1"/>
  <c r="S45" i="14"/>
  <c r="W45" i="14" s="1"/>
  <c r="L20" i="14"/>
  <c r="R21" i="14"/>
  <c r="K21" i="14"/>
  <c r="J22" i="14"/>
  <c r="M72" i="14"/>
  <c r="N72" i="14" s="1"/>
  <c r="T72" i="14" s="1"/>
  <c r="S72" i="14"/>
  <c r="W72" i="14" s="1"/>
  <c r="X72" i="14" s="1"/>
  <c r="S19" i="14"/>
  <c r="W19" i="14" s="1"/>
  <c r="R47" i="14"/>
  <c r="K47" i="14"/>
  <c r="L47" i="14" s="1"/>
  <c r="L46" i="14"/>
  <c r="J71" i="9"/>
  <c r="R70" i="9"/>
  <c r="L69" i="9"/>
  <c r="S69" i="9" s="1"/>
  <c r="W69" i="9" s="1"/>
  <c r="K70" i="9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S45" i="16" l="1"/>
  <c r="W45" i="16" s="1"/>
  <c r="R47" i="16"/>
  <c r="K47" i="16"/>
  <c r="L47" i="16" s="1"/>
  <c r="L46" i="16"/>
  <c r="S21" i="16"/>
  <c r="W21" i="16" s="1"/>
  <c r="Y72" i="16"/>
  <c r="Z72" i="16" s="1"/>
  <c r="X71" i="16"/>
  <c r="S22" i="16"/>
  <c r="W22" i="16" s="1"/>
  <c r="X22" i="16" s="1"/>
  <c r="M22" i="16"/>
  <c r="N22" i="16" s="1"/>
  <c r="T22" i="16" s="1"/>
  <c r="N71" i="16"/>
  <c r="T71" i="16" s="1"/>
  <c r="M70" i="16"/>
  <c r="S70" i="15"/>
  <c r="W70" i="15" s="1"/>
  <c r="R22" i="15"/>
  <c r="K22" i="15"/>
  <c r="L22" i="15" s="1"/>
  <c r="L21" i="15"/>
  <c r="L71" i="15"/>
  <c r="R72" i="15"/>
  <c r="K72" i="15"/>
  <c r="L72" i="15" s="1"/>
  <c r="N44" i="15"/>
  <c r="T44" i="15" s="1"/>
  <c r="M43" i="15"/>
  <c r="S20" i="15"/>
  <c r="W20" i="15" s="1"/>
  <c r="Y45" i="15"/>
  <c r="Z45" i="15" s="1"/>
  <c r="X44" i="15"/>
  <c r="Y72" i="14"/>
  <c r="Z72" i="14" s="1"/>
  <c r="X71" i="14"/>
  <c r="R22" i="14"/>
  <c r="K22" i="14"/>
  <c r="L22" i="14" s="1"/>
  <c r="L21" i="14"/>
  <c r="S46" i="14"/>
  <c r="W46" i="14" s="1"/>
  <c r="M47" i="14"/>
  <c r="N47" i="14" s="1"/>
  <c r="T47" i="14" s="1"/>
  <c r="S47" i="14"/>
  <c r="W47" i="14" s="1"/>
  <c r="X47" i="14" s="1"/>
  <c r="S20" i="14"/>
  <c r="W20" i="14" s="1"/>
  <c r="M71" i="14"/>
  <c r="R71" i="9"/>
  <c r="K71" i="9"/>
  <c r="J72" i="9"/>
  <c r="L70" i="9"/>
  <c r="S70" i="9" s="1"/>
  <c r="W70" i="9" s="1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X21" i="16" l="1"/>
  <c r="Y22" i="16"/>
  <c r="M21" i="16"/>
  <c r="Z22" i="16"/>
  <c r="S46" i="16"/>
  <c r="W46" i="16" s="1"/>
  <c r="M47" i="16"/>
  <c r="N47" i="16" s="1"/>
  <c r="T47" i="16" s="1"/>
  <c r="S47" i="16"/>
  <c r="W47" i="16" s="1"/>
  <c r="X47" i="16" s="1"/>
  <c r="X70" i="16"/>
  <c r="Y71" i="16"/>
  <c r="Z71" i="16" s="1"/>
  <c r="N70" i="16"/>
  <c r="T70" i="16" s="1"/>
  <c r="M69" i="16"/>
  <c r="S72" i="15"/>
  <c r="W72" i="15" s="1"/>
  <c r="X72" i="15" s="1"/>
  <c r="M72" i="15"/>
  <c r="N72" i="15" s="1"/>
  <c r="T72" i="15" s="1"/>
  <c r="S21" i="15"/>
  <c r="W21" i="15" s="1"/>
  <c r="N43" i="15"/>
  <c r="T43" i="15" s="1"/>
  <c r="M42" i="15"/>
  <c r="S22" i="15"/>
  <c r="W22" i="15" s="1"/>
  <c r="X22" i="15" s="1"/>
  <c r="M22" i="15"/>
  <c r="N22" i="15" s="1"/>
  <c r="T22" i="15" s="1"/>
  <c r="M71" i="15"/>
  <c r="S71" i="15"/>
  <c r="W71" i="15" s="1"/>
  <c r="X43" i="15"/>
  <c r="Y44" i="15"/>
  <c r="Z44" i="15" s="1"/>
  <c r="M46" i="14"/>
  <c r="N46" i="14" s="1"/>
  <c r="T46" i="14" s="1"/>
  <c r="M22" i="14"/>
  <c r="N22" i="14" s="1"/>
  <c r="T22" i="14" s="1"/>
  <c r="S22" i="14"/>
  <c r="W22" i="14" s="1"/>
  <c r="X22" i="14" s="1"/>
  <c r="X70" i="14"/>
  <c r="Y71" i="14"/>
  <c r="N71" i="14"/>
  <c r="T71" i="14" s="1"/>
  <c r="M70" i="14"/>
  <c r="Y47" i="14"/>
  <c r="Z47" i="14" s="1"/>
  <c r="X46" i="14"/>
  <c r="S21" i="14"/>
  <c r="W21" i="14" s="1"/>
  <c r="K72" i="9"/>
  <c r="L72" i="9" s="1"/>
  <c r="R72" i="9"/>
  <c r="L71" i="9"/>
  <c r="S71" i="9" s="1"/>
  <c r="W71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46" i="16" l="1"/>
  <c r="X69" i="16"/>
  <c r="Y70" i="16"/>
  <c r="N21" i="16"/>
  <c r="T21" i="16" s="1"/>
  <c r="M20" i="16"/>
  <c r="Z70" i="16"/>
  <c r="Y47" i="16"/>
  <c r="Z47" i="16" s="1"/>
  <c r="X46" i="16"/>
  <c r="N69" i="16"/>
  <c r="T69" i="16" s="1"/>
  <c r="M68" i="16"/>
  <c r="Y21" i="16"/>
  <c r="X20" i="16"/>
  <c r="X42" i="15"/>
  <c r="Y43" i="15"/>
  <c r="N71" i="15"/>
  <c r="T71" i="15" s="1"/>
  <c r="M70" i="15"/>
  <c r="Z43" i="15"/>
  <c r="N42" i="15"/>
  <c r="T42" i="15" s="1"/>
  <c r="M41" i="15"/>
  <c r="M21" i="15"/>
  <c r="X21" i="15"/>
  <c r="Y22" i="15"/>
  <c r="Z22" i="15" s="1"/>
  <c r="Y72" i="15"/>
  <c r="Z72" i="15" s="1"/>
  <c r="X71" i="15"/>
  <c r="M45" i="14"/>
  <c r="N45" i="14" s="1"/>
  <c r="T45" i="14" s="1"/>
  <c r="M21" i="14"/>
  <c r="N21" i="14" s="1"/>
  <c r="T21" i="14" s="1"/>
  <c r="Y22" i="14"/>
  <c r="Z22" i="14" s="1"/>
  <c r="X21" i="14"/>
  <c r="Z71" i="14"/>
  <c r="Y46" i="14"/>
  <c r="Z46" i="14" s="1"/>
  <c r="X45" i="14"/>
  <c r="X69" i="14"/>
  <c r="Y70" i="14"/>
  <c r="N70" i="14"/>
  <c r="T70" i="14" s="1"/>
  <c r="M69" i="14"/>
  <c r="N46" i="13"/>
  <c r="T46" i="13" s="1"/>
  <c r="M20" i="11"/>
  <c r="M72" i="9"/>
  <c r="N72" i="9" s="1"/>
  <c r="T72" i="9" s="1"/>
  <c r="S72" i="9"/>
  <c r="W72" i="9" s="1"/>
  <c r="X72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68" i="16" l="1"/>
  <c r="T68" i="16" s="1"/>
  <c r="M67" i="16"/>
  <c r="X45" i="16"/>
  <c r="Y46" i="16"/>
  <c r="N20" i="16"/>
  <c r="T20" i="16" s="1"/>
  <c r="M19" i="16"/>
  <c r="Z21" i="16"/>
  <c r="X68" i="16"/>
  <c r="Y69" i="16"/>
  <c r="Z69" i="16" s="1"/>
  <c r="Y20" i="16"/>
  <c r="X19" i="16"/>
  <c r="N46" i="16"/>
  <c r="T46" i="16" s="1"/>
  <c r="M45" i="16"/>
  <c r="Y21" i="15"/>
  <c r="X20" i="15"/>
  <c r="N21" i="15"/>
  <c r="T21" i="15" s="1"/>
  <c r="Z21" i="15" s="1"/>
  <c r="M20" i="15"/>
  <c r="Z42" i="15"/>
  <c r="N70" i="15"/>
  <c r="T70" i="15" s="1"/>
  <c r="M69" i="15"/>
  <c r="N41" i="15"/>
  <c r="T41" i="15" s="1"/>
  <c r="M40" i="15"/>
  <c r="X70" i="15"/>
  <c r="Y71" i="15"/>
  <c r="Z71" i="15" s="1"/>
  <c r="Y42" i="15"/>
  <c r="X41" i="15"/>
  <c r="M44" i="14"/>
  <c r="N44" i="14" s="1"/>
  <c r="T44" i="14" s="1"/>
  <c r="Z70" i="14"/>
  <c r="M20" i="14"/>
  <c r="N20" i="14" s="1"/>
  <c r="T20" i="14" s="1"/>
  <c r="X20" i="14"/>
  <c r="Y21" i="14"/>
  <c r="Z21" i="14" s="1"/>
  <c r="Y45" i="14"/>
  <c r="Z45" i="14" s="1"/>
  <c r="X44" i="14"/>
  <c r="X68" i="14"/>
  <c r="Y69" i="14"/>
  <c r="N69" i="14"/>
  <c r="T69" i="14" s="1"/>
  <c r="M68" i="14"/>
  <c r="X71" i="9"/>
  <c r="Y72" i="9"/>
  <c r="Z72" i="9" s="1"/>
  <c r="M71" i="9"/>
  <c r="Z45" i="9"/>
  <c r="M44" i="8"/>
  <c r="M43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N44" i="8"/>
  <c r="T44" i="8" s="1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M70" i="5"/>
  <c r="X44" i="5"/>
  <c r="Y45" i="5"/>
  <c r="Z45" i="5" s="1"/>
  <c r="N20" i="5"/>
  <c r="T20" i="5" s="1"/>
  <c r="M19" i="5"/>
  <c r="Y72" i="5"/>
  <c r="Z72" i="5" s="1"/>
  <c r="X71" i="5"/>
  <c r="N19" i="16" l="1"/>
  <c r="T19" i="16" s="1"/>
  <c r="M18" i="16"/>
  <c r="X18" i="16"/>
  <c r="Y19" i="16"/>
  <c r="X67" i="16"/>
  <c r="Y68" i="16"/>
  <c r="Z68" i="16" s="1"/>
  <c r="Z20" i="16"/>
  <c r="Y45" i="16"/>
  <c r="X44" i="16"/>
  <c r="N45" i="16"/>
  <c r="T45" i="16" s="1"/>
  <c r="Z45" i="16" s="1"/>
  <c r="M44" i="16"/>
  <c r="N67" i="16"/>
  <c r="T67" i="16" s="1"/>
  <c r="M66" i="16"/>
  <c r="Z46" i="16"/>
  <c r="N20" i="15"/>
  <c r="T20" i="15" s="1"/>
  <c r="Z20" i="15" s="1"/>
  <c r="M19" i="15"/>
  <c r="X69" i="15"/>
  <c r="Y70" i="15"/>
  <c r="Z70" i="15" s="1"/>
  <c r="N40" i="15"/>
  <c r="T40" i="15" s="1"/>
  <c r="M39" i="15"/>
  <c r="N69" i="15"/>
  <c r="T69" i="15" s="1"/>
  <c r="M68" i="15"/>
  <c r="X40" i="15"/>
  <c r="Y41" i="15"/>
  <c r="Z41" i="15" s="1"/>
  <c r="Y20" i="15"/>
  <c r="X19" i="15"/>
  <c r="M43" i="14"/>
  <c r="N43" i="14" s="1"/>
  <c r="T43" i="14" s="1"/>
  <c r="M19" i="14"/>
  <c r="M18" i="14" s="1"/>
  <c r="N68" i="14"/>
  <c r="T68" i="14" s="1"/>
  <c r="M67" i="14"/>
  <c r="X67" i="14"/>
  <c r="Y68" i="14"/>
  <c r="Z69" i="14"/>
  <c r="Y44" i="14"/>
  <c r="Z44" i="14" s="1"/>
  <c r="X43" i="14"/>
  <c r="X19" i="14"/>
  <c r="Y20" i="14"/>
  <c r="Z20" i="14" s="1"/>
  <c r="N71" i="9"/>
  <c r="T71" i="9" s="1"/>
  <c r="M70" i="9"/>
  <c r="X70" i="9"/>
  <c r="Y71" i="9"/>
  <c r="Z71" i="9" s="1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Y44" i="16" l="1"/>
  <c r="X43" i="16"/>
  <c r="N44" i="16"/>
  <c r="T44" i="16" s="1"/>
  <c r="Z44" i="16" s="1"/>
  <c r="M43" i="16"/>
  <c r="X66" i="16"/>
  <c r="Y67" i="16"/>
  <c r="Z67" i="16"/>
  <c r="Y18" i="16"/>
  <c r="X17" i="16"/>
  <c r="N18" i="16"/>
  <c r="T18" i="16" s="1"/>
  <c r="Z18" i="16" s="1"/>
  <c r="M17" i="16"/>
  <c r="N66" i="16"/>
  <c r="T66" i="16" s="1"/>
  <c r="M65" i="16"/>
  <c r="Z19" i="16"/>
  <c r="N39" i="15"/>
  <c r="T39" i="15" s="1"/>
  <c r="M38" i="15"/>
  <c r="X39" i="15"/>
  <c r="Y40" i="15"/>
  <c r="N19" i="15"/>
  <c r="T19" i="15" s="1"/>
  <c r="M18" i="15"/>
  <c r="N68" i="15"/>
  <c r="T68" i="15" s="1"/>
  <c r="M67" i="15"/>
  <c r="Z40" i="15"/>
  <c r="X18" i="15"/>
  <c r="Y19" i="15"/>
  <c r="X68" i="15"/>
  <c r="Y69" i="15"/>
  <c r="Z69" i="15" s="1"/>
  <c r="M42" i="14"/>
  <c r="N19" i="14"/>
  <c r="T19" i="14" s="1"/>
  <c r="X18" i="14"/>
  <c r="Y19" i="14"/>
  <c r="X66" i="14"/>
  <c r="Y67" i="14"/>
  <c r="N18" i="14"/>
  <c r="T18" i="14" s="1"/>
  <c r="M17" i="14"/>
  <c r="N42" i="14"/>
  <c r="T42" i="14" s="1"/>
  <c r="M41" i="14"/>
  <c r="N67" i="14"/>
  <c r="T67" i="14" s="1"/>
  <c r="M66" i="14"/>
  <c r="Y43" i="14"/>
  <c r="Z43" i="14" s="1"/>
  <c r="X42" i="14"/>
  <c r="Z68" i="14"/>
  <c r="X69" i="9"/>
  <c r="Y70" i="9"/>
  <c r="N70" i="9"/>
  <c r="T70" i="9" s="1"/>
  <c r="M69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X65" i="16" l="1"/>
  <c r="Y66" i="16"/>
  <c r="Z66" i="16" s="1"/>
  <c r="N43" i="16"/>
  <c r="T43" i="16" s="1"/>
  <c r="M42" i="16"/>
  <c r="X42" i="16"/>
  <c r="Y43" i="16"/>
  <c r="N17" i="16"/>
  <c r="T17" i="16" s="1"/>
  <c r="M16" i="16"/>
  <c r="Y17" i="16"/>
  <c r="X16" i="16"/>
  <c r="N65" i="16"/>
  <c r="T65" i="16" s="1"/>
  <c r="M64" i="16"/>
  <c r="Z19" i="15"/>
  <c r="N67" i="15"/>
  <c r="T67" i="15" s="1"/>
  <c r="M66" i="15"/>
  <c r="Y18" i="15"/>
  <c r="X17" i="15"/>
  <c r="Z68" i="15"/>
  <c r="Y39" i="15"/>
  <c r="Z39" i="15" s="1"/>
  <c r="X38" i="15"/>
  <c r="N18" i="15"/>
  <c r="T18" i="15" s="1"/>
  <c r="Z18" i="15" s="1"/>
  <c r="M17" i="15"/>
  <c r="N38" i="15"/>
  <c r="T38" i="15" s="1"/>
  <c r="M37" i="15"/>
  <c r="X67" i="15"/>
  <c r="Y68" i="15"/>
  <c r="Z19" i="14"/>
  <c r="Z67" i="14"/>
  <c r="N17" i="14"/>
  <c r="T17" i="14" s="1"/>
  <c r="M16" i="14"/>
  <c r="X65" i="14"/>
  <c r="Y66" i="14"/>
  <c r="N66" i="14"/>
  <c r="T66" i="14" s="1"/>
  <c r="M65" i="14"/>
  <c r="Y42" i="14"/>
  <c r="Z42" i="14" s="1"/>
  <c r="X41" i="14"/>
  <c r="N41" i="14"/>
  <c r="T41" i="14" s="1"/>
  <c r="M40" i="14"/>
  <c r="X17" i="14"/>
  <c r="Y18" i="14"/>
  <c r="Z18" i="14" s="1"/>
  <c r="M68" i="9"/>
  <c r="N69" i="9"/>
  <c r="T69" i="9" s="1"/>
  <c r="Z70" i="9"/>
  <c r="Y69" i="9"/>
  <c r="Z69" i="9" s="1"/>
  <c r="X68" i="9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Y42" i="16" l="1"/>
  <c r="X41" i="16"/>
  <c r="N42" i="16"/>
  <c r="T42" i="16" s="1"/>
  <c r="Z42" i="16" s="1"/>
  <c r="M41" i="16"/>
  <c r="Z65" i="16"/>
  <c r="Z43" i="16"/>
  <c r="N16" i="16"/>
  <c r="T16" i="16" s="1"/>
  <c r="M15" i="16"/>
  <c r="X15" i="16"/>
  <c r="Y16" i="16"/>
  <c r="Z17" i="16"/>
  <c r="X64" i="16"/>
  <c r="Y65" i="16"/>
  <c r="N64" i="16"/>
  <c r="T64" i="16" s="1"/>
  <c r="M63" i="16"/>
  <c r="Y17" i="15"/>
  <c r="X16" i="15"/>
  <c r="N37" i="15"/>
  <c r="T37" i="15" s="1"/>
  <c r="M36" i="15"/>
  <c r="N66" i="15"/>
  <c r="T66" i="15" s="1"/>
  <c r="M65" i="15"/>
  <c r="Z67" i="15"/>
  <c r="N17" i="15"/>
  <c r="T17" i="15" s="1"/>
  <c r="Z17" i="15" s="1"/>
  <c r="M16" i="15"/>
  <c r="X37" i="15"/>
  <c r="Y38" i="15"/>
  <c r="Z38" i="15" s="1"/>
  <c r="X66" i="15"/>
  <c r="Y67" i="15"/>
  <c r="X16" i="14"/>
  <c r="Y17" i="14"/>
  <c r="Z17" i="14" s="1"/>
  <c r="N65" i="14"/>
  <c r="T65" i="14" s="1"/>
  <c r="M64" i="14"/>
  <c r="N16" i="14"/>
  <c r="T16" i="14" s="1"/>
  <c r="M15" i="14"/>
  <c r="Z66" i="14"/>
  <c r="Y41" i="14"/>
  <c r="Z41" i="14" s="1"/>
  <c r="X40" i="14"/>
  <c r="N40" i="14"/>
  <c r="T40" i="14" s="1"/>
  <c r="M39" i="14"/>
  <c r="X64" i="14"/>
  <c r="Y65" i="14"/>
  <c r="Y68" i="9"/>
  <c r="X67" i="9"/>
  <c r="N68" i="9"/>
  <c r="T68" i="9" s="1"/>
  <c r="M67" i="9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16" i="16" l="1"/>
  <c r="N15" i="16"/>
  <c r="T15" i="16" s="1"/>
  <c r="M14" i="16"/>
  <c r="N41" i="16"/>
  <c r="T41" i="16" s="1"/>
  <c r="M40" i="16"/>
  <c r="Y15" i="16"/>
  <c r="X14" i="16"/>
  <c r="N63" i="16"/>
  <c r="T63" i="16" s="1"/>
  <c r="M62" i="16"/>
  <c r="Z64" i="16"/>
  <c r="Y41" i="16"/>
  <c r="X40" i="16"/>
  <c r="X63" i="16"/>
  <c r="Y64" i="16"/>
  <c r="N36" i="15"/>
  <c r="T36" i="15" s="1"/>
  <c r="M35" i="15"/>
  <c r="X36" i="15"/>
  <c r="Y37" i="15"/>
  <c r="Z37" i="15" s="1"/>
  <c r="X15" i="15"/>
  <c r="Y16" i="15"/>
  <c r="N65" i="15"/>
  <c r="T65" i="15" s="1"/>
  <c r="M64" i="15"/>
  <c r="N16" i="15"/>
  <c r="T16" i="15" s="1"/>
  <c r="Z16" i="15" s="1"/>
  <c r="M15" i="15"/>
  <c r="X65" i="15"/>
  <c r="Y66" i="15"/>
  <c r="Z66" i="15" s="1"/>
  <c r="Z65" i="14"/>
  <c r="X63" i="14"/>
  <c r="Y64" i="14"/>
  <c r="Y40" i="14"/>
  <c r="Z40" i="14" s="1"/>
  <c r="X39" i="14"/>
  <c r="N15" i="14"/>
  <c r="T15" i="14" s="1"/>
  <c r="M14" i="14"/>
  <c r="N39" i="14"/>
  <c r="T39" i="14" s="1"/>
  <c r="M38" i="14"/>
  <c r="N64" i="14"/>
  <c r="T64" i="14" s="1"/>
  <c r="M63" i="14"/>
  <c r="X15" i="14"/>
  <c r="Y16" i="14"/>
  <c r="Z16" i="14" s="1"/>
  <c r="X66" i="9"/>
  <c r="Y67" i="9"/>
  <c r="M66" i="9"/>
  <c r="N67" i="9"/>
  <c r="T67" i="9" s="1"/>
  <c r="Z68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N62" i="16" l="1"/>
  <c r="T62" i="16" s="1"/>
  <c r="M61" i="16"/>
  <c r="Y14" i="16"/>
  <c r="X13" i="16"/>
  <c r="X39" i="16"/>
  <c r="Y40" i="16"/>
  <c r="N40" i="16"/>
  <c r="T40" i="16" s="1"/>
  <c r="M39" i="16"/>
  <c r="Z41" i="16"/>
  <c r="N14" i="16"/>
  <c r="T14" i="16" s="1"/>
  <c r="Z14" i="16" s="1"/>
  <c r="M13" i="16"/>
  <c r="Z15" i="16"/>
  <c r="X62" i="16"/>
  <c r="Y63" i="16"/>
  <c r="Z63" i="16" s="1"/>
  <c r="N64" i="15"/>
  <c r="T64" i="15" s="1"/>
  <c r="M63" i="15"/>
  <c r="Y36" i="15"/>
  <c r="X35" i="15"/>
  <c r="N15" i="15"/>
  <c r="T15" i="15" s="1"/>
  <c r="M14" i="15"/>
  <c r="N35" i="15"/>
  <c r="T35" i="15" s="1"/>
  <c r="M34" i="15"/>
  <c r="Z36" i="15"/>
  <c r="Z65" i="15"/>
  <c r="Y15" i="15"/>
  <c r="X14" i="15"/>
  <c r="X64" i="15"/>
  <c r="Y65" i="15"/>
  <c r="N63" i="14"/>
  <c r="T63" i="14" s="1"/>
  <c r="M62" i="14"/>
  <c r="N14" i="14"/>
  <c r="T14" i="14" s="1"/>
  <c r="M13" i="14"/>
  <c r="X38" i="14"/>
  <c r="Y39" i="14"/>
  <c r="Z39" i="14" s="1"/>
  <c r="Z64" i="14"/>
  <c r="X62" i="14"/>
  <c r="Y63" i="14"/>
  <c r="N38" i="14"/>
  <c r="T38" i="14" s="1"/>
  <c r="M37" i="14"/>
  <c r="X14" i="14"/>
  <c r="Y15" i="14"/>
  <c r="Z15" i="14" s="1"/>
  <c r="N66" i="9"/>
  <c r="T66" i="9" s="1"/>
  <c r="M65" i="9"/>
  <c r="Z67" i="9"/>
  <c r="X65" i="9"/>
  <c r="Y66" i="9"/>
  <c r="Z66" i="9" s="1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40" i="16" l="1"/>
  <c r="N13" i="16"/>
  <c r="T13" i="16" s="1"/>
  <c r="M12" i="16"/>
  <c r="X12" i="16"/>
  <c r="Y13" i="16"/>
  <c r="Y39" i="16"/>
  <c r="X38" i="16"/>
  <c r="N39" i="16"/>
  <c r="T39" i="16" s="1"/>
  <c r="Z39" i="16" s="1"/>
  <c r="M38" i="16"/>
  <c r="X61" i="16"/>
  <c r="Y62" i="16"/>
  <c r="Z62" i="16" s="1"/>
  <c r="N61" i="16"/>
  <c r="T61" i="16" s="1"/>
  <c r="M60" i="16"/>
  <c r="Y14" i="15"/>
  <c r="X13" i="15"/>
  <c r="N14" i="15"/>
  <c r="T14" i="15" s="1"/>
  <c r="M13" i="15"/>
  <c r="Z15" i="15"/>
  <c r="X34" i="15"/>
  <c r="Y35" i="15"/>
  <c r="Z35" i="15" s="1"/>
  <c r="N63" i="15"/>
  <c r="T63" i="15" s="1"/>
  <c r="M62" i="15"/>
  <c r="N34" i="15"/>
  <c r="T34" i="15" s="1"/>
  <c r="M33" i="15"/>
  <c r="X63" i="15"/>
  <c r="Y64" i="15"/>
  <c r="Z64" i="15" s="1"/>
  <c r="N37" i="14"/>
  <c r="T37" i="14" s="1"/>
  <c r="M36" i="14"/>
  <c r="N13" i="14"/>
  <c r="T13" i="14" s="1"/>
  <c r="M12" i="14"/>
  <c r="N62" i="14"/>
  <c r="T62" i="14" s="1"/>
  <c r="M61" i="14"/>
  <c r="X13" i="14"/>
  <c r="Y14" i="14"/>
  <c r="Z14" i="14" s="1"/>
  <c r="X61" i="14"/>
  <c r="Y62" i="14"/>
  <c r="X37" i="14"/>
  <c r="Y38" i="14"/>
  <c r="Z38" i="14" s="1"/>
  <c r="Z63" i="14"/>
  <c r="X64" i="9"/>
  <c r="Y65" i="9"/>
  <c r="N65" i="9"/>
  <c r="T65" i="9" s="1"/>
  <c r="M64" i="9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X60" i="16" l="1"/>
  <c r="Y61" i="16"/>
  <c r="Z61" i="16" s="1"/>
  <c r="N38" i="16"/>
  <c r="T38" i="16" s="1"/>
  <c r="M37" i="16"/>
  <c r="X37" i="16"/>
  <c r="Y38" i="16"/>
  <c r="N60" i="16"/>
  <c r="T60" i="16" s="1"/>
  <c r="M59" i="16"/>
  <c r="Y12" i="16"/>
  <c r="X11" i="16"/>
  <c r="N12" i="16"/>
  <c r="T12" i="16" s="1"/>
  <c r="M11" i="16"/>
  <c r="Z13" i="16"/>
  <c r="N33" i="15"/>
  <c r="T33" i="15" s="1"/>
  <c r="M32" i="15"/>
  <c r="N62" i="15"/>
  <c r="T62" i="15" s="1"/>
  <c r="M61" i="15"/>
  <c r="N13" i="15"/>
  <c r="T13" i="15" s="1"/>
  <c r="Z13" i="15" s="1"/>
  <c r="M12" i="15"/>
  <c r="Z63" i="15"/>
  <c r="Z14" i="15"/>
  <c r="X33" i="15"/>
  <c r="Y34" i="15"/>
  <c r="Z34" i="15" s="1"/>
  <c r="X12" i="15"/>
  <c r="Y13" i="15"/>
  <c r="X62" i="15"/>
  <c r="Y63" i="15"/>
  <c r="N61" i="14"/>
  <c r="T61" i="14" s="1"/>
  <c r="M60" i="14"/>
  <c r="X60" i="14"/>
  <c r="Y61" i="14"/>
  <c r="Z62" i="14"/>
  <c r="N12" i="14"/>
  <c r="T12" i="14" s="1"/>
  <c r="M11" i="14"/>
  <c r="N36" i="14"/>
  <c r="T36" i="14" s="1"/>
  <c r="M35" i="14"/>
  <c r="X36" i="14"/>
  <c r="Y37" i="14"/>
  <c r="Z37" i="14" s="1"/>
  <c r="X12" i="14"/>
  <c r="Y13" i="14"/>
  <c r="Z13" i="14" s="1"/>
  <c r="N64" i="9"/>
  <c r="T64" i="9" s="1"/>
  <c r="M63" i="9"/>
  <c r="Z65" i="9"/>
  <c r="X63" i="9"/>
  <c r="Y64" i="9"/>
  <c r="Z64" i="9" s="1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2" i="16" l="1"/>
  <c r="X36" i="16"/>
  <c r="Y37" i="16"/>
  <c r="N37" i="16"/>
  <c r="T37" i="16" s="1"/>
  <c r="Z37" i="16" s="1"/>
  <c r="M36" i="16"/>
  <c r="Z38" i="16"/>
  <c r="Y11" i="16"/>
  <c r="X10" i="16"/>
  <c r="N59" i="16"/>
  <c r="T59" i="16" s="1"/>
  <c r="M58" i="16"/>
  <c r="X59" i="16"/>
  <c r="Y60" i="16"/>
  <c r="Z60" i="16" s="1"/>
  <c r="N11" i="16"/>
  <c r="T11" i="16" s="1"/>
  <c r="M10" i="16"/>
  <c r="Y12" i="15"/>
  <c r="X11" i="15"/>
  <c r="Y33" i="15"/>
  <c r="Z33" i="15" s="1"/>
  <c r="X32" i="15"/>
  <c r="N61" i="15"/>
  <c r="T61" i="15" s="1"/>
  <c r="M60" i="15"/>
  <c r="N12" i="15"/>
  <c r="T12" i="15" s="1"/>
  <c r="Z12" i="15" s="1"/>
  <c r="M11" i="15"/>
  <c r="X61" i="15"/>
  <c r="Y62" i="15"/>
  <c r="Z62" i="15" s="1"/>
  <c r="N32" i="15"/>
  <c r="T32" i="15" s="1"/>
  <c r="M31" i="15"/>
  <c r="N11" i="14"/>
  <c r="T11" i="14" s="1"/>
  <c r="M10" i="14"/>
  <c r="N35" i="14"/>
  <c r="T35" i="14" s="1"/>
  <c r="M34" i="14"/>
  <c r="X35" i="14"/>
  <c r="Y36" i="14"/>
  <c r="Z36" i="14" s="1"/>
  <c r="X59" i="14"/>
  <c r="Y60" i="14"/>
  <c r="N60" i="14"/>
  <c r="T60" i="14" s="1"/>
  <c r="M59" i="14"/>
  <c r="Y12" i="14"/>
  <c r="Z12" i="14" s="1"/>
  <c r="X11" i="14"/>
  <c r="Z61" i="14"/>
  <c r="Y63" i="9"/>
  <c r="X62" i="9"/>
  <c r="M62" i="9"/>
  <c r="N63" i="9"/>
  <c r="T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X58" i="16" l="1"/>
  <c r="Y59" i="16"/>
  <c r="N58" i="16"/>
  <c r="T58" i="16" s="1"/>
  <c r="M57" i="16"/>
  <c r="Z59" i="16"/>
  <c r="X9" i="16"/>
  <c r="Y10" i="16"/>
  <c r="N36" i="16"/>
  <c r="T36" i="16" s="1"/>
  <c r="Z36" i="16" s="1"/>
  <c r="M35" i="16"/>
  <c r="N10" i="16"/>
  <c r="T10" i="16" s="1"/>
  <c r="M9" i="16"/>
  <c r="Z11" i="16"/>
  <c r="Y36" i="16"/>
  <c r="X35" i="16"/>
  <c r="X60" i="15"/>
  <c r="Y61" i="15"/>
  <c r="N60" i="15"/>
  <c r="T60" i="15" s="1"/>
  <c r="M59" i="15"/>
  <c r="Z61" i="15"/>
  <c r="Y32" i="15"/>
  <c r="Z32" i="15" s="1"/>
  <c r="X31" i="15"/>
  <c r="N11" i="15"/>
  <c r="T11" i="15" s="1"/>
  <c r="M10" i="15"/>
  <c r="Y11" i="15"/>
  <c r="X10" i="15"/>
  <c r="N31" i="15"/>
  <c r="T31" i="15" s="1"/>
  <c r="M30" i="15"/>
  <c r="X58" i="14"/>
  <c r="Y59" i="14"/>
  <c r="N34" i="14"/>
  <c r="T34" i="14" s="1"/>
  <c r="M33" i="14"/>
  <c r="X10" i="14"/>
  <c r="Y11" i="14"/>
  <c r="Z11" i="14" s="1"/>
  <c r="X34" i="14"/>
  <c r="Y35" i="14"/>
  <c r="Z35" i="14" s="1"/>
  <c r="N59" i="14"/>
  <c r="T59" i="14" s="1"/>
  <c r="M58" i="14"/>
  <c r="Z60" i="14"/>
  <c r="N10" i="14"/>
  <c r="T10" i="14" s="1"/>
  <c r="M9" i="14"/>
  <c r="N62" i="9"/>
  <c r="T62" i="9" s="1"/>
  <c r="M61" i="9"/>
  <c r="Y62" i="9"/>
  <c r="Z62" i="9" s="1"/>
  <c r="X61" i="9"/>
  <c r="Z63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10" i="16" l="1"/>
  <c r="Z11" i="15"/>
  <c r="N35" i="16"/>
  <c r="T35" i="16" s="1"/>
  <c r="M34" i="16"/>
  <c r="N9" i="16"/>
  <c r="T9" i="16" s="1"/>
  <c r="M8" i="16"/>
  <c r="Y9" i="16"/>
  <c r="X8" i="16"/>
  <c r="N57" i="16"/>
  <c r="T57" i="16" s="1"/>
  <c r="M56" i="16"/>
  <c r="Z58" i="16"/>
  <c r="Y35" i="16"/>
  <c r="X34" i="16"/>
  <c r="X57" i="16"/>
  <c r="Y58" i="16"/>
  <c r="N10" i="15"/>
  <c r="T10" i="15" s="1"/>
  <c r="M9" i="15"/>
  <c r="X9" i="15"/>
  <c r="Y10" i="15"/>
  <c r="N59" i="15"/>
  <c r="T59" i="15" s="1"/>
  <c r="M58" i="15"/>
  <c r="X30" i="15"/>
  <c r="Y31" i="15"/>
  <c r="Z31" i="15" s="1"/>
  <c r="Z60" i="15"/>
  <c r="N30" i="15"/>
  <c r="T30" i="15" s="1"/>
  <c r="M29" i="15"/>
  <c r="N29" i="15" s="1"/>
  <c r="X59" i="15"/>
  <c r="Y60" i="15"/>
  <c r="Z59" i="14"/>
  <c r="X57" i="14"/>
  <c r="Y58" i="14"/>
  <c r="X33" i="14"/>
  <c r="Y34" i="14"/>
  <c r="Z34" i="14" s="1"/>
  <c r="Y10" i="14"/>
  <c r="Z10" i="14" s="1"/>
  <c r="X9" i="14"/>
  <c r="N9" i="14"/>
  <c r="T9" i="14" s="1"/>
  <c r="M8" i="14"/>
  <c r="N58" i="14"/>
  <c r="T58" i="14" s="1"/>
  <c r="M57" i="14"/>
  <c r="N33" i="14"/>
  <c r="T33" i="14" s="1"/>
  <c r="M32" i="14"/>
  <c r="X60" i="9"/>
  <c r="Y61" i="9"/>
  <c r="N61" i="9"/>
  <c r="T61" i="9" s="1"/>
  <c r="M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Z9" i="16" l="1"/>
  <c r="X33" i="16"/>
  <c r="Y34" i="16"/>
  <c r="X56" i="16"/>
  <c r="Y57" i="16"/>
  <c r="N56" i="16"/>
  <c r="T56" i="16" s="1"/>
  <c r="M55" i="16"/>
  <c r="Z57" i="16"/>
  <c r="Y8" i="16"/>
  <c r="X7" i="16"/>
  <c r="N8" i="16"/>
  <c r="T8" i="16" s="1"/>
  <c r="Z8" i="16" s="1"/>
  <c r="M7" i="16"/>
  <c r="N34" i="16"/>
  <c r="T34" i="16" s="1"/>
  <c r="M33" i="16"/>
  <c r="Z35" i="16"/>
  <c r="E79" i="15"/>
  <c r="T29" i="15"/>
  <c r="Y30" i="15"/>
  <c r="Z30" i="15" s="1"/>
  <c r="X29" i="15"/>
  <c r="Y29" i="15" s="1"/>
  <c r="F79" i="15" s="1"/>
  <c r="N58" i="15"/>
  <c r="T58" i="15" s="1"/>
  <c r="M57" i="15"/>
  <c r="Z59" i="15"/>
  <c r="Y9" i="15"/>
  <c r="X8" i="15"/>
  <c r="N9" i="15"/>
  <c r="T9" i="15" s="1"/>
  <c r="M8" i="15"/>
  <c r="X58" i="15"/>
  <c r="Y59" i="15"/>
  <c r="Z10" i="15"/>
  <c r="Z58" i="14"/>
  <c r="Y9" i="14"/>
  <c r="X8" i="14"/>
  <c r="X32" i="14"/>
  <c r="Y33" i="14"/>
  <c r="Z33" i="14" s="1"/>
  <c r="N57" i="14"/>
  <c r="T57" i="14" s="1"/>
  <c r="M56" i="14"/>
  <c r="N32" i="14"/>
  <c r="T32" i="14" s="1"/>
  <c r="M31" i="14"/>
  <c r="N8" i="14"/>
  <c r="T8" i="14" s="1"/>
  <c r="M7" i="14"/>
  <c r="X56" i="14"/>
  <c r="Y57" i="14"/>
  <c r="Z9" i="14"/>
  <c r="Z61" i="9"/>
  <c r="M59" i="9"/>
  <c r="N60" i="9"/>
  <c r="T60" i="9" s="1"/>
  <c r="Y60" i="9"/>
  <c r="Z60" i="9" s="1"/>
  <c r="X59" i="9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Z34" i="16" l="1"/>
  <c r="Z29" i="15"/>
  <c r="G79" i="15"/>
  <c r="X6" i="16"/>
  <c r="Y7" i="16"/>
  <c r="N55" i="16"/>
  <c r="T55" i="16" s="1"/>
  <c r="M54" i="16"/>
  <c r="N54" i="16" s="1"/>
  <c r="N7" i="16"/>
  <c r="T7" i="16" s="1"/>
  <c r="Z7" i="16" s="1"/>
  <c r="M6" i="16"/>
  <c r="X55" i="16"/>
  <c r="Y56" i="16"/>
  <c r="Z56" i="16" s="1"/>
  <c r="N33" i="16"/>
  <c r="T33" i="16" s="1"/>
  <c r="M32" i="16"/>
  <c r="Y33" i="16"/>
  <c r="X32" i="16"/>
  <c r="Z9" i="15"/>
  <c r="Y8" i="15"/>
  <c r="X7" i="15"/>
  <c r="N57" i="15"/>
  <c r="T57" i="15" s="1"/>
  <c r="M56" i="15"/>
  <c r="N8" i="15"/>
  <c r="T8" i="15" s="1"/>
  <c r="Z8" i="15" s="1"/>
  <c r="M7" i="15"/>
  <c r="X57" i="15"/>
  <c r="Y58" i="15"/>
  <c r="Z58" i="15" s="1"/>
  <c r="Z57" i="14"/>
  <c r="X7" i="14"/>
  <c r="Y8" i="14"/>
  <c r="Z8" i="14" s="1"/>
  <c r="N31" i="14"/>
  <c r="T31" i="14" s="1"/>
  <c r="M30" i="14"/>
  <c r="N7" i="14"/>
  <c r="T7" i="14" s="1"/>
  <c r="M6" i="14"/>
  <c r="N56" i="14"/>
  <c r="T56" i="14" s="1"/>
  <c r="M55" i="14"/>
  <c r="X55" i="14"/>
  <c r="Y56" i="14"/>
  <c r="X31" i="14"/>
  <c r="Y32" i="14"/>
  <c r="Z32" i="14" s="1"/>
  <c r="N59" i="9"/>
  <c r="T59" i="9" s="1"/>
  <c r="M58" i="9"/>
  <c r="Y59" i="9"/>
  <c r="X58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33" i="16" l="1"/>
  <c r="N6" i="16"/>
  <c r="T6" i="16" s="1"/>
  <c r="M5" i="16"/>
  <c r="E80" i="16"/>
  <c r="T54" i="16"/>
  <c r="N32" i="16"/>
  <c r="T32" i="16" s="1"/>
  <c r="M31" i="16"/>
  <c r="X54" i="16"/>
  <c r="Y54" i="16" s="1"/>
  <c r="F80" i="16" s="1"/>
  <c r="Y55" i="16"/>
  <c r="Z55" i="16" s="1"/>
  <c r="Y32" i="16"/>
  <c r="X31" i="16"/>
  <c r="Y6" i="16"/>
  <c r="X5" i="16"/>
  <c r="N7" i="15"/>
  <c r="T7" i="15" s="1"/>
  <c r="M6" i="15"/>
  <c r="N56" i="15"/>
  <c r="T56" i="15" s="1"/>
  <c r="M55" i="15"/>
  <c r="X56" i="15"/>
  <c r="Y57" i="15"/>
  <c r="Z57" i="15" s="1"/>
  <c r="X6" i="15"/>
  <c r="Y7" i="15"/>
  <c r="X30" i="14"/>
  <c r="Y31" i="14"/>
  <c r="N55" i="14"/>
  <c r="T55" i="14" s="1"/>
  <c r="M54" i="14"/>
  <c r="N54" i="14" s="1"/>
  <c r="N30" i="14"/>
  <c r="T30" i="14" s="1"/>
  <c r="M29" i="14"/>
  <c r="N29" i="14" s="1"/>
  <c r="N6" i="14"/>
  <c r="T6" i="14" s="1"/>
  <c r="M5" i="14"/>
  <c r="Z56" i="14"/>
  <c r="Z31" i="14"/>
  <c r="X54" i="14"/>
  <c r="Y54" i="14" s="1"/>
  <c r="F80" i="14" s="1"/>
  <c r="Y55" i="14"/>
  <c r="X6" i="14"/>
  <c r="Y7" i="14"/>
  <c r="Z7" i="14" s="1"/>
  <c r="X57" i="9"/>
  <c r="Y58" i="9"/>
  <c r="Z59" i="9"/>
  <c r="N58" i="9"/>
  <c r="T58" i="9" s="1"/>
  <c r="M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6" i="16" l="1"/>
  <c r="X30" i="16"/>
  <c r="Y31" i="16"/>
  <c r="Z32" i="16"/>
  <c r="Z54" i="16"/>
  <c r="G80" i="16"/>
  <c r="N5" i="16"/>
  <c r="T5" i="16" s="1"/>
  <c r="M4" i="16"/>
  <c r="N4" i="16" s="1"/>
  <c r="N31" i="16"/>
  <c r="T31" i="16" s="1"/>
  <c r="Z31" i="16" s="1"/>
  <c r="M30" i="16"/>
  <c r="Y5" i="16"/>
  <c r="X4" i="16"/>
  <c r="Y4" i="16" s="1"/>
  <c r="F78" i="16" s="1"/>
  <c r="Y6" i="15"/>
  <c r="X5" i="15"/>
  <c r="X55" i="15"/>
  <c r="Y56" i="15"/>
  <c r="N55" i="15"/>
  <c r="T55" i="15" s="1"/>
  <c r="M54" i="15"/>
  <c r="N54" i="15" s="1"/>
  <c r="Z56" i="15"/>
  <c r="N6" i="15"/>
  <c r="T6" i="15" s="1"/>
  <c r="M5" i="15"/>
  <c r="Z7" i="15"/>
  <c r="Z55" i="14"/>
  <c r="N5" i="14"/>
  <c r="T5" i="14" s="1"/>
  <c r="M4" i="14"/>
  <c r="N4" i="14" s="1"/>
  <c r="E80" i="14"/>
  <c r="G80" i="14" s="1"/>
  <c r="T54" i="14"/>
  <c r="Z54" i="14" s="1"/>
  <c r="X5" i="14"/>
  <c r="Y6" i="14"/>
  <c r="Z6" i="14" s="1"/>
  <c r="E79" i="14"/>
  <c r="T29" i="14"/>
  <c r="Y30" i="14"/>
  <c r="Z30" i="14" s="1"/>
  <c r="X29" i="14"/>
  <c r="Y29" i="14" s="1"/>
  <c r="F79" i="14" s="1"/>
  <c r="Z58" i="9"/>
  <c r="N57" i="9"/>
  <c r="T57" i="9" s="1"/>
  <c r="M56" i="9"/>
  <c r="X56" i="9"/>
  <c r="Y57" i="9"/>
  <c r="Z57" i="9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6" i="15" l="1"/>
  <c r="T4" i="16"/>
  <c r="Z4" i="16" s="1"/>
  <c r="E78" i="16"/>
  <c r="G78" i="16" s="1"/>
  <c r="N30" i="16"/>
  <c r="T30" i="16" s="1"/>
  <c r="M29" i="16"/>
  <c r="N29" i="16" s="1"/>
  <c r="Z5" i="16"/>
  <c r="Y30" i="16"/>
  <c r="X29" i="16"/>
  <c r="Y29" i="16" s="1"/>
  <c r="F79" i="16" s="1"/>
  <c r="E80" i="15"/>
  <c r="T54" i="15"/>
  <c r="X54" i="15"/>
  <c r="Y54" i="15" s="1"/>
  <c r="F80" i="15" s="1"/>
  <c r="Y55" i="15"/>
  <c r="Z55" i="15" s="1"/>
  <c r="Y5" i="15"/>
  <c r="X4" i="15"/>
  <c r="Y4" i="15" s="1"/>
  <c r="F78" i="15" s="1"/>
  <c r="N5" i="15"/>
  <c r="T5" i="15" s="1"/>
  <c r="Z5" i="15" s="1"/>
  <c r="M4" i="15"/>
  <c r="N4" i="15" s="1"/>
  <c r="Z29" i="14"/>
  <c r="G79" i="14"/>
  <c r="E78" i="14"/>
  <c r="T4" i="14"/>
  <c r="X4" i="14"/>
  <c r="Y4" i="14" s="1"/>
  <c r="F78" i="14" s="1"/>
  <c r="Y5" i="14"/>
  <c r="Z5" i="14" s="1"/>
  <c r="X55" i="9"/>
  <c r="Y56" i="9"/>
  <c r="N56" i="9"/>
  <c r="T56" i="9" s="1"/>
  <c r="M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G80" i="15" l="1"/>
  <c r="Z54" i="15"/>
  <c r="E79" i="16"/>
  <c r="G79" i="16" s="1"/>
  <c r="T29" i="16"/>
  <c r="Z29" i="16" s="1"/>
  <c r="Z30" i="16"/>
  <c r="T4" i="15"/>
  <c r="Z4" i="15" s="1"/>
  <c r="E78" i="15"/>
  <c r="G78" i="15" s="1"/>
  <c r="G78" i="14"/>
  <c r="Z4" i="14"/>
  <c r="Z29" i="10"/>
  <c r="Z56" i="9"/>
  <c r="N55" i="9"/>
  <c r="T55" i="9" s="1"/>
  <c r="M54" i="9"/>
  <c r="N54" i="9" s="1"/>
  <c r="X54" i="9"/>
  <c r="Y54" i="9" s="1"/>
  <c r="F80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T54" i="9" l="1"/>
  <c r="Z54" i="9" s="1"/>
  <c r="E80" i="9"/>
  <c r="G80" i="9" s="1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<sst xmlns="http://schemas.openxmlformats.org/spreadsheetml/2006/main" count="2990" uniqueCount="93">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</sst>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  <charset val="22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3" fillId="0" borderId="2" xfId="0" applyFont="1" applyBorder="1"/>
    <xf numFmtId="0" fontId="23" fillId="0" borderId="3" xfId="0" applyFont="1" applyBorder="1"/>
    <xf numFmtId="166" fontId="27" fillId="0" borderId="0" xfId="2" applyNumberFormat="1" applyFont="1"/>
    <xf numFmtId="0" fontId="28" fillId="0" borderId="0" xfId="0" applyFont="1"/>
    <xf numFmtId="3" fontId="28" fillId="0" borderId="0" xfId="0" applyNumberFormat="1" applyFont="1" applyAlignment="1">
      <alignment wrapText="1"/>
    </xf>
    <xf numFmtId="3" fontId="28" fillId="0" borderId="0" xfId="0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12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203</v>
      </c>
      <c r="E4" s="51">
        <v>1</v>
      </c>
      <c r="F4" s="3">
        <f>E4/D4</f>
        <v>4.9261083743842365E-3</v>
      </c>
      <c r="G4" s="2">
        <v>0.3</v>
      </c>
      <c r="H4" s="18">
        <f>C4*F4/(1+(1-G4)*C4*F4)</f>
        <v>4.9091801669121264E-3</v>
      </c>
      <c r="I4" s="18">
        <f>1-H4</f>
        <v>0.99509081983308789</v>
      </c>
      <c r="J4" s="41">
        <v>100000</v>
      </c>
      <c r="K4" s="20">
        <f>J4*H4</f>
        <v>490.91801669121264</v>
      </c>
      <c r="L4" s="20">
        <f>C4*(J5+G4*K4)</f>
        <v>99656.357388316159</v>
      </c>
      <c r="M4" s="5">
        <f t="shared" ref="M4:M20" si="0">L4+M5</f>
        <v>7154212.2980563836</v>
      </c>
      <c r="N4" s="32">
        <f>M4/J4</f>
        <v>71.542122980563832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99656.357388316159</v>
      </c>
      <c r="T4" s="35">
        <f t="shared" ref="T4:T22" si="3">N4</f>
        <v>71.542122980563832</v>
      </c>
      <c r="U4" s="42">
        <v>0.96680194174873568</v>
      </c>
      <c r="V4" s="43">
        <f>1-U4</f>
        <v>3.3198058251264317E-2</v>
      </c>
      <c r="W4" s="29">
        <f>S4*U4</f>
        <v>96347.959830630018</v>
      </c>
      <c r="X4" s="29">
        <f t="shared" ref="X4:X20" si="4">X5+W4</f>
        <v>6533679.7784294887</v>
      </c>
      <c r="Y4" s="40">
        <f>X4/R4</f>
        <v>65.336797784294887</v>
      </c>
      <c r="Z4" s="36">
        <f>T4-Y4</f>
        <v>6.2053251962689444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901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99509.081983308788</v>
      </c>
      <c r="K5" s="5">
        <f t="shared" ref="K5:K22" si="8">J5*H5</f>
        <v>0</v>
      </c>
      <c r="L5" s="5">
        <f t="shared" ref="L5:L21" si="9">C5*(J6+G5*K5)</f>
        <v>398036.32793323515</v>
      </c>
      <c r="M5" s="5">
        <f t="shared" si="0"/>
        <v>7054555.9406680679</v>
      </c>
      <c r="N5" s="33">
        <f t="shared" ref="N5:N22" si="10">M5/J5</f>
        <v>70.893588806812303</v>
      </c>
      <c r="O5" s="4"/>
      <c r="Q5" s="27" t="s">
        <v>36</v>
      </c>
      <c r="R5" s="29">
        <f t="shared" si="1"/>
        <v>99509.081983308788</v>
      </c>
      <c r="S5" s="29">
        <f t="shared" si="2"/>
        <v>398036.32793323515</v>
      </c>
      <c r="T5" s="35">
        <f t="shared" si="3"/>
        <v>70.893588806812303</v>
      </c>
      <c r="U5" s="42">
        <v>0.96680194174873568</v>
      </c>
      <c r="V5" s="43">
        <f>1-U5</f>
        <v>3.3198058251264317E-2</v>
      </c>
      <c r="W5" s="29">
        <f t="shared" ref="W5:W22" si="11">S5*U5</f>
        <v>384822.29473238828</v>
      </c>
      <c r="X5" s="29">
        <f t="shared" si="4"/>
        <v>6437331.818598859</v>
      </c>
      <c r="Y5" s="35">
        <f t="shared" ref="Y5:Y22" si="12">X5/R5</f>
        <v>64.690897456763082</v>
      </c>
      <c r="Z5" s="36">
        <f t="shared" ref="Z5:Z22" si="13">T5-Y5</f>
        <v>6.2026913500492213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1064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99509.081983308788</v>
      </c>
      <c r="K6" s="5">
        <f t="shared" si="8"/>
        <v>0</v>
      </c>
      <c r="L6" s="5">
        <f t="shared" si="9"/>
        <v>497545.40991654393</v>
      </c>
      <c r="M6" s="5">
        <f t="shared" si="0"/>
        <v>6656519.6127348328</v>
      </c>
      <c r="N6" s="33">
        <f t="shared" si="10"/>
        <v>66.893588806812303</v>
      </c>
      <c r="O6" s="4"/>
      <c r="Q6" s="27" t="s">
        <v>38</v>
      </c>
      <c r="R6" s="29">
        <f t="shared" si="1"/>
        <v>99509.081983308788</v>
      </c>
      <c r="S6" s="29">
        <f t="shared" si="2"/>
        <v>497545.40991654393</v>
      </c>
      <c r="T6" s="35">
        <f t="shared" si="3"/>
        <v>66.893588806812303</v>
      </c>
      <c r="U6" s="42">
        <v>0.96680194174873568</v>
      </c>
      <c r="V6" s="43">
        <f>1-U6</f>
        <v>3.3198058251264317E-2</v>
      </c>
      <c r="W6" s="29">
        <f t="shared" si="11"/>
        <v>481027.86841548531</v>
      </c>
      <c r="X6" s="29">
        <f t="shared" si="4"/>
        <v>6052509.5238664709</v>
      </c>
      <c r="Y6" s="35">
        <f t="shared" si="12"/>
        <v>60.823689689768138</v>
      </c>
      <c r="Z6" s="36">
        <f t="shared" si="13"/>
        <v>6.0698991170441658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1040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99509.081983308788</v>
      </c>
      <c r="K7" s="5">
        <f t="shared" si="8"/>
        <v>0</v>
      </c>
      <c r="L7" s="5">
        <f t="shared" si="9"/>
        <v>497545.40991654393</v>
      </c>
      <c r="M7" s="5">
        <f t="shared" si="0"/>
        <v>6158974.2028182885</v>
      </c>
      <c r="N7" s="33">
        <f t="shared" si="10"/>
        <v>61.893588806812303</v>
      </c>
      <c r="O7" s="4"/>
      <c r="Q7" s="27" t="s">
        <v>40</v>
      </c>
      <c r="R7" s="29">
        <f t="shared" si="1"/>
        <v>99509.081983308788</v>
      </c>
      <c r="S7" s="29">
        <f t="shared" si="2"/>
        <v>497545.40991654393</v>
      </c>
      <c r="T7" s="35">
        <f t="shared" si="3"/>
        <v>61.893588806812303</v>
      </c>
      <c r="U7" s="42">
        <v>0.96680194174873568</v>
      </c>
      <c r="V7" s="43">
        <f>1-U7</f>
        <v>3.3198058251264317E-2</v>
      </c>
      <c r="W7" s="29">
        <f t="shared" si="11"/>
        <v>481027.86841548531</v>
      </c>
      <c r="X7" s="29">
        <f t="shared" si="4"/>
        <v>5571481.6554509858</v>
      </c>
      <c r="Y7" s="35">
        <f t="shared" si="12"/>
        <v>55.989679981024459</v>
      </c>
      <c r="Z7" s="36">
        <f t="shared" si="13"/>
        <v>5.9039088257878447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1159</v>
      </c>
      <c r="E8" s="51">
        <v>2</v>
      </c>
      <c r="F8" s="3">
        <f t="shared" si="5"/>
        <v>1.7256255392579811E-3</v>
      </c>
      <c r="G8" s="2">
        <v>0.5</v>
      </c>
      <c r="H8" s="3">
        <f t="shared" si="6"/>
        <v>8.5910652920962206E-3</v>
      </c>
      <c r="I8" s="3">
        <f t="shared" si="7"/>
        <v>0.99140893470790381</v>
      </c>
      <c r="J8" s="5">
        <f t="shared" si="14"/>
        <v>99509.081983308788</v>
      </c>
      <c r="K8" s="5">
        <f t="shared" si="8"/>
        <v>854.88902047516149</v>
      </c>
      <c r="L8" s="5">
        <f t="shared" si="9"/>
        <v>495408.18736535608</v>
      </c>
      <c r="M8" s="5">
        <f t="shared" si="0"/>
        <v>5661428.7929017441</v>
      </c>
      <c r="N8" s="33">
        <f t="shared" si="10"/>
        <v>56.893588806812296</v>
      </c>
      <c r="O8" s="4"/>
      <c r="Q8" s="27" t="s">
        <v>42</v>
      </c>
      <c r="R8" s="29">
        <f t="shared" si="1"/>
        <v>99509.081983308788</v>
      </c>
      <c r="S8" s="29">
        <f t="shared" si="2"/>
        <v>495408.18736535608</v>
      </c>
      <c r="T8" s="35">
        <f t="shared" si="3"/>
        <v>56.893588806812296</v>
      </c>
      <c r="U8" s="42">
        <v>0.96680194174873568</v>
      </c>
      <c r="V8" s="43">
        <f>1-U8</f>
        <v>3.3198058251264317E-2</v>
      </c>
      <c r="W8" s="29">
        <f t="shared" si="11"/>
        <v>478961.59750304773</v>
      </c>
      <c r="X8" s="29">
        <f t="shared" si="4"/>
        <v>5090453.7870355006</v>
      </c>
      <c r="Y8" s="35">
        <f t="shared" si="12"/>
        <v>51.15567027228078</v>
      </c>
      <c r="Z8" s="36">
        <f t="shared" si="13"/>
        <v>5.7379185345315165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975</v>
      </c>
      <c r="E9" s="51">
        <v>1</v>
      </c>
      <c r="F9" s="3">
        <f t="shared" si="5"/>
        <v>1.0256410256410256E-3</v>
      </c>
      <c r="G9" s="2">
        <v>0.5</v>
      </c>
      <c r="H9" s="3">
        <f t="shared" si="6"/>
        <v>5.1150895140664966E-3</v>
      </c>
      <c r="I9" s="3">
        <f t="shared" si="7"/>
        <v>0.99488491048593353</v>
      </c>
      <c r="J9" s="5">
        <f t="shared" si="14"/>
        <v>98654.192962833637</v>
      </c>
      <c r="K9" s="5">
        <f t="shared" si="8"/>
        <v>504.62502794288309</v>
      </c>
      <c r="L9" s="5">
        <f t="shared" si="9"/>
        <v>492009.402244311</v>
      </c>
      <c r="M9" s="5">
        <f t="shared" si="0"/>
        <v>5166020.6055363882</v>
      </c>
      <c r="N9" s="33">
        <f t="shared" si="10"/>
        <v>52.364937063370462</v>
      </c>
      <c r="O9" s="4"/>
      <c r="Q9" s="27" t="s">
        <v>44</v>
      </c>
      <c r="R9" s="29">
        <f t="shared" si="1"/>
        <v>98654.192962833637</v>
      </c>
      <c r="S9" s="29">
        <f t="shared" si="2"/>
        <v>492009.402244311</v>
      </c>
      <c r="T9" s="35">
        <f t="shared" si="3"/>
        <v>52.364937063370462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470161.26173377072</v>
      </c>
      <c r="X9" s="29">
        <f t="shared" si="4"/>
        <v>4611492.1895324532</v>
      </c>
      <c r="Y9" s="35">
        <f t="shared" si="12"/>
        <v>46.744006017765081</v>
      </c>
      <c r="Z9" s="36">
        <f t="shared" si="13"/>
        <v>5.6209310456053814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1098</v>
      </c>
      <c r="E10" s="51">
        <v>1</v>
      </c>
      <c r="F10" s="3">
        <f t="shared" si="5"/>
        <v>9.1074681238615665E-4</v>
      </c>
      <c r="G10" s="2">
        <v>0.5</v>
      </c>
      <c r="H10" s="3">
        <f t="shared" si="6"/>
        <v>4.5433893684688779E-3</v>
      </c>
      <c r="I10" s="3">
        <f t="shared" si="7"/>
        <v>0.99545661063153112</v>
      </c>
      <c r="J10" s="5">
        <f t="shared" si="14"/>
        <v>98149.567934890758</v>
      </c>
      <c r="K10" s="5">
        <f t="shared" si="8"/>
        <v>445.93170347519657</v>
      </c>
      <c r="L10" s="5">
        <f t="shared" si="9"/>
        <v>489633.01041576575</v>
      </c>
      <c r="M10" s="5">
        <f t="shared" si="0"/>
        <v>4674011.2032920774</v>
      </c>
      <c r="N10" s="33">
        <f t="shared" si="10"/>
        <v>47.621312061125579</v>
      </c>
      <c r="O10" s="4"/>
      <c r="Q10" s="27" t="s">
        <v>46</v>
      </c>
      <c r="R10" s="29">
        <f t="shared" si="1"/>
        <v>98149.567934890758</v>
      </c>
      <c r="S10" s="29">
        <f t="shared" si="2"/>
        <v>489633.01041576575</v>
      </c>
      <c r="T10" s="35">
        <f t="shared" si="3"/>
        <v>47.621312061125579</v>
      </c>
      <c r="U10" s="42">
        <v>0.96363095511775332</v>
      </c>
      <c r="V10" s="43">
        <f t="shared" si="15"/>
        <v>3.6369044882246682E-2</v>
      </c>
      <c r="W10" s="29">
        <f t="shared" si="11"/>
        <v>471825.52548412519</v>
      </c>
      <c r="X10" s="29">
        <f t="shared" si="4"/>
        <v>4141330.9277986824</v>
      </c>
      <c r="Y10" s="35">
        <f t="shared" si="12"/>
        <v>42.19408210279547</v>
      </c>
      <c r="Z10" s="36">
        <f t="shared" si="13"/>
        <v>5.4272299583301091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1288</v>
      </c>
      <c r="E11" s="51">
        <v>4</v>
      </c>
      <c r="F11" s="3">
        <f t="shared" si="5"/>
        <v>3.105590062111801E-3</v>
      </c>
      <c r="G11" s="2">
        <v>0.5</v>
      </c>
      <c r="H11" s="3">
        <f t="shared" si="6"/>
        <v>1.5408320493066252E-2</v>
      </c>
      <c r="I11" s="3">
        <f t="shared" si="7"/>
        <v>0.98459167950693371</v>
      </c>
      <c r="J11" s="5">
        <f t="shared" si="14"/>
        <v>97703.636231415556</v>
      </c>
      <c r="K11" s="5">
        <f t="shared" si="8"/>
        <v>1505.4489403916107</v>
      </c>
      <c r="L11" s="5">
        <f t="shared" si="9"/>
        <v>484754.55880609876</v>
      </c>
      <c r="M11" s="5">
        <f t="shared" si="0"/>
        <v>4184378.192876312</v>
      </c>
      <c r="N11" s="33">
        <f t="shared" si="10"/>
        <v>42.827251413298683</v>
      </c>
      <c r="O11" s="4"/>
      <c r="Q11" s="27" t="s">
        <v>48</v>
      </c>
      <c r="R11" s="29">
        <f t="shared" si="1"/>
        <v>97703.636231415556</v>
      </c>
      <c r="S11" s="29">
        <f t="shared" si="2"/>
        <v>484754.55880609876</v>
      </c>
      <c r="T11" s="35">
        <f t="shared" si="3"/>
        <v>42.827251413298683</v>
      </c>
      <c r="U11" s="42">
        <v>0.96005435016735896</v>
      </c>
      <c r="V11" s="43">
        <f t="shared" si="15"/>
        <v>3.9945649832641039E-2</v>
      </c>
      <c r="W11" s="29">
        <f t="shared" si="11"/>
        <v>465390.72294525395</v>
      </c>
      <c r="X11" s="29">
        <f t="shared" si="4"/>
        <v>3669505.4023145572</v>
      </c>
      <c r="Y11" s="35">
        <f t="shared" si="12"/>
        <v>37.557511100438113</v>
      </c>
      <c r="Z11" s="36">
        <f t="shared" si="13"/>
        <v>5.26974031286057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1440</v>
      </c>
      <c r="E12" s="51">
        <v>6</v>
      </c>
      <c r="F12" s="3">
        <f t="shared" si="5"/>
        <v>4.1666666666666666E-3</v>
      </c>
      <c r="G12" s="2">
        <v>0.5</v>
      </c>
      <c r="H12" s="3">
        <f t="shared" si="6"/>
        <v>2.0618556701030924E-2</v>
      </c>
      <c r="I12" s="3">
        <f t="shared" si="7"/>
        <v>0.97938144329896903</v>
      </c>
      <c r="J12" s="5">
        <f t="shared" si="14"/>
        <v>96198.187291023947</v>
      </c>
      <c r="K12" s="5">
        <f t="shared" si="8"/>
        <v>1983.4677791963697</v>
      </c>
      <c r="L12" s="5">
        <f t="shared" si="9"/>
        <v>476032.26700712874</v>
      </c>
      <c r="M12" s="5">
        <f t="shared" si="0"/>
        <v>3699623.634070213</v>
      </c>
      <c r="N12" s="33">
        <f t="shared" si="10"/>
        <v>38.458350809437938</v>
      </c>
      <c r="O12" s="4"/>
      <c r="Q12" s="27" t="s">
        <v>50</v>
      </c>
      <c r="R12" s="29">
        <f t="shared" si="1"/>
        <v>96198.187291023947</v>
      </c>
      <c r="S12" s="29">
        <f t="shared" si="2"/>
        <v>476032.26700712874</v>
      </c>
      <c r="T12" s="35">
        <f t="shared" si="3"/>
        <v>38.458350809437938</v>
      </c>
      <c r="U12" s="42">
        <v>0.94127750867207383</v>
      </c>
      <c r="V12" s="43">
        <f t="shared" si="15"/>
        <v>5.8722491327926174E-2</v>
      </c>
      <c r="W12" s="29">
        <f t="shared" si="11"/>
        <v>448078.46633598959</v>
      </c>
      <c r="X12" s="29">
        <f t="shared" si="4"/>
        <v>3204114.6793693034</v>
      </c>
      <c r="Y12" s="35">
        <f t="shared" si="12"/>
        <v>33.307433015094588</v>
      </c>
      <c r="Z12" s="36">
        <f t="shared" si="13"/>
        <v>5.15091779434335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1315</v>
      </c>
      <c r="E13" s="51">
        <v>4</v>
      </c>
      <c r="F13" s="3">
        <f t="shared" si="5"/>
        <v>3.041825095057034E-3</v>
      </c>
      <c r="G13" s="2">
        <v>0.5</v>
      </c>
      <c r="H13" s="3">
        <f t="shared" si="6"/>
        <v>1.5094339622641506E-2</v>
      </c>
      <c r="I13" s="3">
        <f t="shared" si="7"/>
        <v>0.98490566037735849</v>
      </c>
      <c r="J13" s="5">
        <f t="shared" si="14"/>
        <v>94214.71951182757</v>
      </c>
      <c r="K13" s="5">
        <f t="shared" si="8"/>
        <v>1422.1089737634347</v>
      </c>
      <c r="L13" s="5">
        <f t="shared" si="9"/>
        <v>467518.32512472931</v>
      </c>
      <c r="M13" s="5">
        <f t="shared" si="0"/>
        <v>3223591.3670630842</v>
      </c>
      <c r="N13" s="33">
        <f t="shared" si="10"/>
        <v>34.215368721215576</v>
      </c>
      <c r="O13" s="4"/>
      <c r="Q13" s="27" t="s">
        <v>52</v>
      </c>
      <c r="R13" s="29">
        <f t="shared" si="1"/>
        <v>94214.71951182757</v>
      </c>
      <c r="S13" s="29">
        <f t="shared" si="2"/>
        <v>467518.32512472931</v>
      </c>
      <c r="T13" s="35">
        <f t="shared" si="3"/>
        <v>34.215368721215576</v>
      </c>
      <c r="U13" s="42">
        <v>0.95386474178345915</v>
      </c>
      <c r="V13" s="43">
        <f t="shared" si="15"/>
        <v>4.6135258216540853E-2</v>
      </c>
      <c r="W13" s="29">
        <f t="shared" si="11"/>
        <v>445949.2464741352</v>
      </c>
      <c r="X13" s="29">
        <f t="shared" si="4"/>
        <v>2756036.2130333139</v>
      </c>
      <c r="Y13" s="35">
        <f t="shared" si="12"/>
        <v>29.252713666332419</v>
      </c>
      <c r="Z13" s="36">
        <f t="shared" si="13"/>
        <v>4.9626550548831574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1179</v>
      </c>
      <c r="E14" s="51">
        <v>3</v>
      </c>
      <c r="F14" s="3">
        <f t="shared" si="5"/>
        <v>2.5445292620865142E-3</v>
      </c>
      <c r="G14" s="2">
        <v>0.5</v>
      </c>
      <c r="H14" s="3">
        <f t="shared" si="6"/>
        <v>1.2642225031605565E-2</v>
      </c>
      <c r="I14" s="3">
        <f t="shared" si="7"/>
        <v>0.98735777496839439</v>
      </c>
      <c r="J14" s="5">
        <f t="shared" si="14"/>
        <v>92792.610538064138</v>
      </c>
      <c r="K14" s="5">
        <f t="shared" si="8"/>
        <v>1173.1050636923408</v>
      </c>
      <c r="L14" s="5">
        <f t="shared" si="9"/>
        <v>461030.2900310898</v>
      </c>
      <c r="M14" s="5">
        <f t="shared" si="0"/>
        <v>2756073.0419383547</v>
      </c>
      <c r="N14" s="33">
        <f t="shared" si="10"/>
        <v>29.701428011962175</v>
      </c>
      <c r="O14" s="4"/>
      <c r="Q14" s="27" t="s">
        <v>54</v>
      </c>
      <c r="R14" s="29">
        <f t="shared" si="1"/>
        <v>92792.610538064138</v>
      </c>
      <c r="S14" s="29">
        <f t="shared" si="2"/>
        <v>461030.2900310898</v>
      </c>
      <c r="T14" s="35">
        <f t="shared" si="3"/>
        <v>29.701428011962175</v>
      </c>
      <c r="U14" s="42">
        <v>0.94210046609890041</v>
      </c>
      <c r="V14" s="43">
        <f t="shared" si="15"/>
        <v>5.7899533901099587E-2</v>
      </c>
      <c r="W14" s="29">
        <f t="shared" si="11"/>
        <v>434336.85112400091</v>
      </c>
      <c r="X14" s="29">
        <f t="shared" si="4"/>
        <v>2310086.9665591787</v>
      </c>
      <c r="Y14" s="35">
        <f t="shared" si="12"/>
        <v>24.895160866409356</v>
      </c>
      <c r="Z14" s="36">
        <f t="shared" si="13"/>
        <v>4.8062671455528196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838</v>
      </c>
      <c r="E15" s="51">
        <v>5</v>
      </c>
      <c r="F15" s="3">
        <f t="shared" si="5"/>
        <v>5.9665871121718375E-3</v>
      </c>
      <c r="G15" s="2">
        <v>0.5</v>
      </c>
      <c r="H15" s="3">
        <f t="shared" si="6"/>
        <v>2.9394473838918279E-2</v>
      </c>
      <c r="I15" s="3">
        <f t="shared" si="7"/>
        <v>0.97060552616108176</v>
      </c>
      <c r="J15" s="5">
        <f t="shared" si="14"/>
        <v>91619.505474371792</v>
      </c>
      <c r="K15" s="5">
        <f t="shared" si="8"/>
        <v>2693.1071568010516</v>
      </c>
      <c r="L15" s="5">
        <f t="shared" si="9"/>
        <v>451364.75947985629</v>
      </c>
      <c r="M15" s="5">
        <f t="shared" si="0"/>
        <v>2295042.7519072648</v>
      </c>
      <c r="N15" s="33">
        <f t="shared" si="10"/>
        <v>25.049717743229298</v>
      </c>
      <c r="O15" s="4"/>
      <c r="Q15" s="27" t="s">
        <v>56</v>
      </c>
      <c r="R15" s="29">
        <f t="shared" si="1"/>
        <v>91619.505474371792</v>
      </c>
      <c r="S15" s="29">
        <f t="shared" si="2"/>
        <v>451364.75947985629</v>
      </c>
      <c r="T15" s="35">
        <f t="shared" si="3"/>
        <v>25.049717743229298</v>
      </c>
      <c r="U15" s="42">
        <v>0.91645683631107144</v>
      </c>
      <c r="V15" s="43">
        <f t="shared" si="15"/>
        <v>8.3543163688928557E-2</v>
      </c>
      <c r="W15" s="29">
        <f t="shared" si="11"/>
        <v>413656.31949521677</v>
      </c>
      <c r="X15" s="29">
        <f t="shared" si="4"/>
        <v>1875750.1154351779</v>
      </c>
      <c r="Y15" s="35">
        <f t="shared" si="12"/>
        <v>20.473261733112835</v>
      </c>
      <c r="Z15" s="36">
        <f t="shared" si="13"/>
        <v>4.5764560101164626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590</v>
      </c>
      <c r="E16" s="51">
        <v>12</v>
      </c>
      <c r="F16" s="3">
        <f t="shared" si="5"/>
        <v>2.0338983050847456E-2</v>
      </c>
      <c r="G16" s="2">
        <v>0.5</v>
      </c>
      <c r="H16" s="3">
        <f t="shared" si="6"/>
        <v>9.677419354838708E-2</v>
      </c>
      <c r="I16" s="3">
        <f t="shared" si="7"/>
        <v>0.90322580645161288</v>
      </c>
      <c r="J16" s="5">
        <f t="shared" si="14"/>
        <v>88926.39831757074</v>
      </c>
      <c r="K16" s="5">
        <f t="shared" si="8"/>
        <v>8605.7804823455535</v>
      </c>
      <c r="L16" s="5">
        <f t="shared" si="9"/>
        <v>423117.54038198979</v>
      </c>
      <c r="M16" s="5">
        <f t="shared" si="0"/>
        <v>1843677.9924274087</v>
      </c>
      <c r="N16" s="33">
        <f t="shared" si="10"/>
        <v>20.732628637936426</v>
      </c>
      <c r="O16" s="4"/>
      <c r="Q16" s="27" t="s">
        <v>58</v>
      </c>
      <c r="R16" s="29">
        <f t="shared" si="1"/>
        <v>88926.39831757074</v>
      </c>
      <c r="S16" s="29">
        <f t="shared" si="2"/>
        <v>423117.54038198979</v>
      </c>
      <c r="T16" s="35">
        <f t="shared" si="3"/>
        <v>20.732628637936426</v>
      </c>
      <c r="U16" s="42">
        <v>0.8859396016463057</v>
      </c>
      <c r="V16" s="43">
        <f t="shared" si="15"/>
        <v>0.1140603983536943</v>
      </c>
      <c r="W16" s="29">
        <f t="shared" si="11"/>
        <v>374856.58517558471</v>
      </c>
      <c r="X16" s="29">
        <f t="shared" si="4"/>
        <v>1462093.7959399612</v>
      </c>
      <c r="Y16" s="35">
        <f t="shared" si="12"/>
        <v>16.441617153081864</v>
      </c>
      <c r="Z16" s="36">
        <f t="shared" si="13"/>
        <v>4.2910114848545611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457</v>
      </c>
      <c r="E17" s="51">
        <v>11</v>
      </c>
      <c r="F17" s="3">
        <f t="shared" si="5"/>
        <v>2.4070021881838075E-2</v>
      </c>
      <c r="G17" s="2">
        <v>0.5</v>
      </c>
      <c r="H17" s="3">
        <f t="shared" si="6"/>
        <v>0.11351909184726522</v>
      </c>
      <c r="I17" s="3">
        <f t="shared" si="7"/>
        <v>0.88648090815273473</v>
      </c>
      <c r="J17" s="5">
        <f t="shared" si="14"/>
        <v>80320.617835225188</v>
      </c>
      <c r="K17" s="5">
        <f t="shared" si="8"/>
        <v>9117.9235932660176</v>
      </c>
      <c r="L17" s="5">
        <f t="shared" si="9"/>
        <v>378808.28019296087</v>
      </c>
      <c r="M17" s="5">
        <f t="shared" si="0"/>
        <v>1420560.4520454188</v>
      </c>
      <c r="N17" s="33">
        <f t="shared" si="10"/>
        <v>17.686124563429612</v>
      </c>
      <c r="O17" s="4"/>
      <c r="Q17" s="27" t="s">
        <v>60</v>
      </c>
      <c r="R17" s="29">
        <f t="shared" si="1"/>
        <v>80320.617835225188</v>
      </c>
      <c r="S17" s="29">
        <f t="shared" si="2"/>
        <v>378808.28019296087</v>
      </c>
      <c r="T17" s="35">
        <f t="shared" si="3"/>
        <v>17.686124563429612</v>
      </c>
      <c r="U17" s="42">
        <v>0.85631920960893304</v>
      </c>
      <c r="V17" s="43">
        <f t="shared" si="15"/>
        <v>0.14368079039106696</v>
      </c>
      <c r="W17" s="29">
        <f t="shared" si="11"/>
        <v>324380.80708815547</v>
      </c>
      <c r="X17" s="29">
        <f t="shared" si="4"/>
        <v>1087237.2107643764</v>
      </c>
      <c r="Y17" s="35">
        <f t="shared" si="12"/>
        <v>13.536215732239558</v>
      </c>
      <c r="Z17" s="36">
        <f t="shared" si="13"/>
        <v>4.1499088311900536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317</v>
      </c>
      <c r="E18" s="51">
        <v>8</v>
      </c>
      <c r="F18" s="3">
        <f t="shared" si="5"/>
        <v>2.5236593059936908E-2</v>
      </c>
      <c r="G18" s="2">
        <v>0.5</v>
      </c>
      <c r="H18" s="3">
        <f t="shared" si="6"/>
        <v>0.11869436201780414</v>
      </c>
      <c r="I18" s="3">
        <f t="shared" si="7"/>
        <v>0.88130563798219586</v>
      </c>
      <c r="J18" s="5">
        <f t="shared" si="14"/>
        <v>71202.694241959165</v>
      </c>
      <c r="K18" s="5">
        <f t="shared" si="8"/>
        <v>8451.3583669981199</v>
      </c>
      <c r="L18" s="5">
        <f t="shared" si="9"/>
        <v>334885.07529230055</v>
      </c>
      <c r="M18" s="5">
        <f t="shared" si="0"/>
        <v>1041752.1718524578</v>
      </c>
      <c r="N18" s="33">
        <f t="shared" si="10"/>
        <v>14.630797091924673</v>
      </c>
      <c r="O18" s="4"/>
      <c r="Q18" s="27" t="s">
        <v>62</v>
      </c>
      <c r="R18" s="29">
        <f t="shared" si="1"/>
        <v>71202.694241959165</v>
      </c>
      <c r="S18" s="29">
        <f t="shared" si="2"/>
        <v>334885.07529230055</v>
      </c>
      <c r="T18" s="35">
        <f t="shared" si="3"/>
        <v>14.630797091924673</v>
      </c>
      <c r="U18" s="42">
        <v>0.77613843304153718</v>
      </c>
      <c r="V18" s="43">
        <f t="shared" si="15"/>
        <v>0.22386156695846282</v>
      </c>
      <c r="W18" s="29">
        <f t="shared" si="11"/>
        <v>259917.17758636334</v>
      </c>
      <c r="X18" s="29">
        <f t="shared" si="4"/>
        <v>762856.40367622091</v>
      </c>
      <c r="Y18" s="35">
        <f t="shared" si="12"/>
        <v>10.713869914583595</v>
      </c>
      <c r="Z18" s="36">
        <f t="shared" si="13"/>
        <v>3.9169271773410781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187</v>
      </c>
      <c r="E19" s="51">
        <v>9</v>
      </c>
      <c r="F19" s="3">
        <f t="shared" si="5"/>
        <v>4.8128342245989303E-2</v>
      </c>
      <c r="G19" s="2">
        <v>0.5</v>
      </c>
      <c r="H19" s="3">
        <f t="shared" si="6"/>
        <v>0.21479713603818615</v>
      </c>
      <c r="I19" s="3">
        <f t="shared" si="7"/>
        <v>0.78520286396181382</v>
      </c>
      <c r="J19" s="5">
        <f t="shared" si="14"/>
        <v>62751.335874961049</v>
      </c>
      <c r="K19" s="5">
        <f t="shared" si="8"/>
        <v>13478.80722851192</v>
      </c>
      <c r="L19" s="5">
        <f t="shared" si="9"/>
        <v>280059.66130352544</v>
      </c>
      <c r="M19" s="5">
        <f t="shared" si="0"/>
        <v>706867.09656015725</v>
      </c>
      <c r="N19" s="33">
        <f t="shared" si="10"/>
        <v>11.264574478042473</v>
      </c>
      <c r="O19" s="4"/>
      <c r="Q19" s="27" t="s">
        <v>64</v>
      </c>
      <c r="R19" s="29">
        <f t="shared" si="1"/>
        <v>62751.335874961049</v>
      </c>
      <c r="S19" s="29">
        <f t="shared" si="2"/>
        <v>280059.66130352544</v>
      </c>
      <c r="T19" s="35">
        <f t="shared" si="3"/>
        <v>11.264574478042473</v>
      </c>
      <c r="U19" s="42">
        <v>0.73716277889453141</v>
      </c>
      <c r="V19" s="43">
        <f t="shared" si="15"/>
        <v>0.26283722110546859</v>
      </c>
      <c r="W19" s="29">
        <f t="shared" si="11"/>
        <v>206449.55818276809</v>
      </c>
      <c r="X19" s="29">
        <f t="shared" si="4"/>
        <v>502939.22608985752</v>
      </c>
      <c r="Y19" s="35">
        <f t="shared" si="12"/>
        <v>8.0147971206863122</v>
      </c>
      <c r="Z19" s="36">
        <f t="shared" si="13"/>
        <v>3.2497773573561606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134</v>
      </c>
      <c r="E20" s="51">
        <v>13</v>
      </c>
      <c r="F20" s="3">
        <f t="shared" si="5"/>
        <v>9.7014925373134331E-2</v>
      </c>
      <c r="G20" s="2">
        <v>0.5</v>
      </c>
      <c r="H20" s="3">
        <f t="shared" si="6"/>
        <v>0.39039039039039036</v>
      </c>
      <c r="I20" s="3">
        <f t="shared" si="7"/>
        <v>0.60960960960960964</v>
      </c>
      <c r="J20" s="5">
        <f t="shared" si="14"/>
        <v>49272.528646449129</v>
      </c>
      <c r="K20" s="5">
        <f t="shared" si="8"/>
        <v>19235.521693808969</v>
      </c>
      <c r="L20" s="5">
        <f t="shared" si="9"/>
        <v>198273.83899772321</v>
      </c>
      <c r="M20" s="5">
        <f t="shared" si="0"/>
        <v>426807.43525663181</v>
      </c>
      <c r="N20" s="33">
        <f t="shared" si="10"/>
        <v>8.6621784386012042</v>
      </c>
      <c r="O20" s="4"/>
      <c r="Q20" s="27" t="s">
        <v>66</v>
      </c>
      <c r="R20" s="29">
        <f t="shared" si="1"/>
        <v>49272.528646449129</v>
      </c>
      <c r="S20" s="29">
        <f t="shared" si="2"/>
        <v>198273.83899772321</v>
      </c>
      <c r="T20" s="35">
        <f t="shared" si="3"/>
        <v>8.6621784386012042</v>
      </c>
      <c r="U20" s="42">
        <v>0.7271372759570951</v>
      </c>
      <c r="V20" s="43">
        <f t="shared" si="15"/>
        <v>0.2728627240429049</v>
      </c>
      <c r="W20" s="29">
        <f t="shared" si="11"/>
        <v>144172.29918236012</v>
      </c>
      <c r="X20" s="29">
        <f t="shared" si="4"/>
        <v>296489.66790708946</v>
      </c>
      <c r="Y20" s="35">
        <f t="shared" si="12"/>
        <v>6.0173422402273289</v>
      </c>
      <c r="Z20" s="36">
        <f t="shared" si="13"/>
        <v>2.6448361983738753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67</v>
      </c>
      <c r="E21" s="51">
        <v>6</v>
      </c>
      <c r="F21" s="3">
        <f t="shared" si="5"/>
        <v>8.9552238805970144E-2</v>
      </c>
      <c r="G21" s="2">
        <v>0.5</v>
      </c>
      <c r="H21" s="3">
        <f t="shared" si="6"/>
        <v>0.36585365853658536</v>
      </c>
      <c r="I21" s="3">
        <f t="shared" si="7"/>
        <v>0.63414634146341464</v>
      </c>
      <c r="J21" s="5">
        <f t="shared" si="14"/>
        <v>30037.00695264016</v>
      </c>
      <c r="K21" s="5">
        <f t="shared" si="8"/>
        <v>10989.148885112254</v>
      </c>
      <c r="L21" s="5">
        <f t="shared" si="9"/>
        <v>122712.16255042018</v>
      </c>
      <c r="M21" s="5">
        <f>L21+M22</f>
        <v>228533.59625890857</v>
      </c>
      <c r="N21" s="33">
        <f t="shared" si="10"/>
        <v>7.6084010840108416</v>
      </c>
      <c r="O21" s="4"/>
      <c r="Q21" s="27" t="s">
        <v>68</v>
      </c>
      <c r="R21" s="29">
        <f t="shared" si="1"/>
        <v>30037.00695264016</v>
      </c>
      <c r="S21" s="29">
        <f t="shared" si="2"/>
        <v>122712.16255042018</v>
      </c>
      <c r="T21" s="35">
        <f t="shared" si="3"/>
        <v>7.6084010840108416</v>
      </c>
      <c r="U21" s="42">
        <v>0.68635947845240242</v>
      </c>
      <c r="V21" s="43">
        <f t="shared" si="15"/>
        <v>0.31364052154759758</v>
      </c>
      <c r="W21" s="29">
        <f t="shared" si="11"/>
        <v>84224.655887872825</v>
      </c>
      <c r="X21" s="29">
        <f>X22+W21</f>
        <v>152317.36872472934</v>
      </c>
      <c r="Y21" s="35">
        <f t="shared" si="12"/>
        <v>5.0709902276511976</v>
      </c>
      <c r="Z21" s="36">
        <f t="shared" si="13"/>
        <v>2.537410856359644</v>
      </c>
    </row>
    <row r="22" spans="1:26" s="2" customFormat="1" x14ac:dyDescent="0.25">
      <c r="A22" s="12">
        <v>19</v>
      </c>
      <c r="B22" s="13" t="s">
        <v>69</v>
      </c>
      <c r="C22" s="12"/>
      <c r="D22">
        <v>50</v>
      </c>
      <c r="E22" s="51">
        <v>9</v>
      </c>
      <c r="F22" s="17">
        <f t="shared" si="5"/>
        <v>0.18</v>
      </c>
      <c r="G22" s="12"/>
      <c r="H22" s="17">
        <v>1</v>
      </c>
      <c r="I22" s="17">
        <f t="shared" si="7"/>
        <v>0</v>
      </c>
      <c r="J22" s="21">
        <f t="shared" si="14"/>
        <v>19047.858067527908</v>
      </c>
      <c r="K22" s="21">
        <f t="shared" si="8"/>
        <v>19047.858067527908</v>
      </c>
      <c r="L22" s="21">
        <f>K22/F22</f>
        <v>105821.43370848839</v>
      </c>
      <c r="M22" s="21">
        <f>L22</f>
        <v>105821.43370848839</v>
      </c>
      <c r="N22" s="34">
        <f t="shared" si="10"/>
        <v>5.5555555555555562</v>
      </c>
      <c r="O22" s="4"/>
      <c r="Q22" s="30" t="s">
        <v>69</v>
      </c>
      <c r="R22" s="31">
        <f t="shared" si="1"/>
        <v>19047.858067527908</v>
      </c>
      <c r="S22" s="31">
        <f t="shared" si="2"/>
        <v>105821.43370848839</v>
      </c>
      <c r="T22" s="38">
        <f t="shared" si="3"/>
        <v>5.5555555555555562</v>
      </c>
      <c r="U22" s="44">
        <v>0.64346806172022719</v>
      </c>
      <c r="V22" s="45">
        <f t="shared" si="15"/>
        <v>0.35653193827977281</v>
      </c>
      <c r="W22" s="31">
        <f t="shared" si="11"/>
        <v>68092.712836856532</v>
      </c>
      <c r="X22" s="31">
        <f>W22</f>
        <v>68092.712836856532</v>
      </c>
      <c r="Y22" s="38">
        <f t="shared" si="12"/>
        <v>3.5748225651123735</v>
      </c>
      <c r="Z22" s="37">
        <f t="shared" si="13"/>
        <v>1.9807329904431827</v>
      </c>
    </row>
    <row r="23" spans="1:26" s="2" customFormat="1" ht="13.2" x14ac:dyDescent="0.25">
      <c r="B23" s="2" t="s">
        <v>70</v>
      </c>
      <c r="D23" s="25">
        <f>SUM(D4:D22)</f>
        <v>14302</v>
      </c>
      <c r="E23" s="25">
        <f>SUM(E4:E22)</f>
        <v>95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205</v>
      </c>
      <c r="E29" s="51">
        <v>2</v>
      </c>
      <c r="F29" s="3">
        <f>E29/D29</f>
        <v>9.7560975609756097E-3</v>
      </c>
      <c r="G29" s="2">
        <v>0.3</v>
      </c>
      <c r="H29" s="18">
        <f>C29*F29/(1+(1-G29)*C29*F29)</f>
        <v>9.6899224806201549E-3</v>
      </c>
      <c r="I29" s="18">
        <f>1-H29</f>
        <v>0.99031007751937983</v>
      </c>
      <c r="J29" s="19">
        <v>100000</v>
      </c>
      <c r="K29" s="20">
        <f>J29*H29</f>
        <v>968.99224806201551</v>
      </c>
      <c r="L29" s="20">
        <f>C29*(J30+G29*K29)</f>
        <v>99321.705426356595</v>
      </c>
      <c r="M29" s="5">
        <f t="shared" ref="M29:M45" si="16">L29+M30</f>
        <v>7541732.691850543</v>
      </c>
      <c r="N29" s="32">
        <f>M29/J29</f>
        <v>75.417326918505424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99321.705426356595</v>
      </c>
      <c r="T29" s="35">
        <f t="shared" ref="T29:T47" si="19">N29</f>
        <v>75.417326918505424</v>
      </c>
      <c r="U29" s="42">
        <v>0.95864674002964168</v>
      </c>
      <c r="V29" s="43">
        <f>1-U29</f>
        <v>4.1353259970358325E-2</v>
      </c>
      <c r="W29" s="29">
        <f>S29*U29</f>
        <v>95214.429121161127</v>
      </c>
      <c r="X29" s="29">
        <f t="shared" ref="X29:X45" si="20">X30+W29</f>
        <v>6723960.9666893687</v>
      </c>
      <c r="Y29" s="40">
        <f>X29/R29</f>
        <v>67.239609666893685</v>
      </c>
      <c r="Z29" s="36">
        <f>T29-Y29</f>
        <v>8.1777172516117389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876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99031.007751937985</v>
      </c>
      <c r="K30" s="5">
        <f t="shared" ref="K30:K47" si="24">J30*H30</f>
        <v>0</v>
      </c>
      <c r="L30" s="5">
        <f t="shared" ref="L30:L46" si="25">C30*(J31+G30*K30)</f>
        <v>396124.03100775194</v>
      </c>
      <c r="M30" s="5">
        <f t="shared" si="16"/>
        <v>7442410.9864241863</v>
      </c>
      <c r="N30" s="33">
        <f t="shared" ref="N30:N47" si="26">M30/J30</f>
        <v>75.152330117316637</v>
      </c>
      <c r="O30" s="4"/>
      <c r="Q30" s="27" t="s">
        <v>36</v>
      </c>
      <c r="R30" s="29">
        <f t="shared" si="17"/>
        <v>99031.007751937985</v>
      </c>
      <c r="S30" s="29">
        <f t="shared" si="18"/>
        <v>396124.03100775194</v>
      </c>
      <c r="T30" s="35">
        <f t="shared" si="19"/>
        <v>75.152330117316637</v>
      </c>
      <c r="U30" s="42">
        <v>0.95864674002964168</v>
      </c>
      <c r="V30" s="43">
        <f>1-U30</f>
        <v>4.1353259970358325E-2</v>
      </c>
      <c r="W30" s="29">
        <f t="shared" ref="W30:W47" si="27">S30*U30</f>
        <v>379743.0109729821</v>
      </c>
      <c r="X30" s="29">
        <f t="shared" si="20"/>
        <v>6628746.5375682078</v>
      </c>
      <c r="Y30" s="35">
        <f t="shared" ref="Y30:Y47" si="28">X30/R30</f>
        <v>66.93607071203904</v>
      </c>
      <c r="Z30" s="36">
        <f t="shared" ref="Z30:Z47" si="29">T30-Y30</f>
        <v>8.2162594052775972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1089</v>
      </c>
      <c r="E31" s="51">
        <v>2</v>
      </c>
      <c r="F31" s="3">
        <f t="shared" si="21"/>
        <v>1.8365472910927456E-3</v>
      </c>
      <c r="G31" s="2">
        <v>0.5</v>
      </c>
      <c r="H31" s="3">
        <f t="shared" si="22"/>
        <v>9.140767824497258E-3</v>
      </c>
      <c r="I31" s="3">
        <f t="shared" si="23"/>
        <v>0.99085923217550276</v>
      </c>
      <c r="J31" s="5">
        <f t="shared" ref="J31:J47" si="30">I30*J30</f>
        <v>99031.007751937985</v>
      </c>
      <c r="K31" s="5">
        <f t="shared" si="24"/>
        <v>905.21944928645325</v>
      </c>
      <c r="L31" s="5">
        <f t="shared" si="25"/>
        <v>492891.99013647385</v>
      </c>
      <c r="M31" s="5">
        <f t="shared" si="16"/>
        <v>7046286.9554164344</v>
      </c>
      <c r="N31" s="33">
        <f t="shared" si="26"/>
        <v>71.152330117316637</v>
      </c>
      <c r="O31" s="4"/>
      <c r="Q31" s="27" t="s">
        <v>38</v>
      </c>
      <c r="R31" s="29">
        <f t="shared" si="17"/>
        <v>99031.007751937985</v>
      </c>
      <c r="S31" s="29">
        <f t="shared" si="18"/>
        <v>492891.99013647385</v>
      </c>
      <c r="T31" s="35">
        <f t="shared" si="19"/>
        <v>71.152330117316637</v>
      </c>
      <c r="U31" s="42">
        <v>0.95864674002964168</v>
      </c>
      <c r="V31" s="43">
        <f>1-U31</f>
        <v>4.1353259970358325E-2</v>
      </c>
      <c r="W31" s="29">
        <f t="shared" si="27"/>
        <v>472509.29953105294</v>
      </c>
      <c r="X31" s="29">
        <f t="shared" si="20"/>
        <v>6249003.5265952256</v>
      </c>
      <c r="Y31" s="35">
        <f t="shared" si="28"/>
        <v>63.101483751920476</v>
      </c>
      <c r="Z31" s="36">
        <f t="shared" si="29"/>
        <v>8.0508463653961613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1011</v>
      </c>
      <c r="E32" s="51">
        <v>2</v>
      </c>
      <c r="F32" s="3">
        <f t="shared" si="21"/>
        <v>1.9782393669634025E-3</v>
      </c>
      <c r="G32" s="2">
        <v>0.5</v>
      </c>
      <c r="H32" s="3">
        <f t="shared" si="22"/>
        <v>9.8425196850393699E-3</v>
      </c>
      <c r="I32" s="3">
        <f t="shared" si="23"/>
        <v>0.99015748031496065</v>
      </c>
      <c r="J32" s="5">
        <f t="shared" si="30"/>
        <v>98125.788302651534</v>
      </c>
      <c r="K32" s="5">
        <f t="shared" si="24"/>
        <v>965.80500297885362</v>
      </c>
      <c r="L32" s="5">
        <f t="shared" si="25"/>
        <v>488214.42900581053</v>
      </c>
      <c r="M32" s="5">
        <f t="shared" si="16"/>
        <v>6553394.965279961</v>
      </c>
      <c r="N32" s="33">
        <f t="shared" si="26"/>
        <v>66.785654195889677</v>
      </c>
      <c r="O32" s="4"/>
      <c r="Q32" s="27" t="s">
        <v>40</v>
      </c>
      <c r="R32" s="29">
        <f t="shared" si="17"/>
        <v>98125.788302651534</v>
      </c>
      <c r="S32" s="29">
        <f t="shared" si="18"/>
        <v>488214.42900581053</v>
      </c>
      <c r="T32" s="35">
        <f t="shared" si="19"/>
        <v>66.785654195889677</v>
      </c>
      <c r="U32" s="42">
        <v>0.95864674002964168</v>
      </c>
      <c r="V32" s="43">
        <f>1-U32</f>
        <v>4.1353259970358325E-2</v>
      </c>
      <c r="W32" s="29">
        <f t="shared" si="27"/>
        <v>468025.17080185318</v>
      </c>
      <c r="X32" s="29">
        <f t="shared" si="20"/>
        <v>5776494.2270641727</v>
      </c>
      <c r="Y32" s="35">
        <f t="shared" si="28"/>
        <v>58.868258049021776</v>
      </c>
      <c r="Z32" s="36">
        <f t="shared" si="29"/>
        <v>7.9173961468679011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1143</v>
      </c>
      <c r="E33" s="51">
        <v>1</v>
      </c>
      <c r="F33" s="3">
        <f t="shared" si="21"/>
        <v>8.7489063867016625E-4</v>
      </c>
      <c r="G33" s="2">
        <v>0.5</v>
      </c>
      <c r="H33" s="3">
        <f t="shared" si="22"/>
        <v>4.3649061545176782E-3</v>
      </c>
      <c r="I33" s="3">
        <f t="shared" si="23"/>
        <v>0.99563509384548232</v>
      </c>
      <c r="J33" s="5">
        <f t="shared" si="30"/>
        <v>97159.983299672676</v>
      </c>
      <c r="K33" s="5">
        <f t="shared" si="24"/>
        <v>424.09420907757607</v>
      </c>
      <c r="L33" s="5">
        <f t="shared" si="25"/>
        <v>484739.68097566941</v>
      </c>
      <c r="M33" s="5">
        <f t="shared" si="16"/>
        <v>6065180.5362741509</v>
      </c>
      <c r="N33" s="33">
        <f t="shared" si="26"/>
        <v>62.424676603403491</v>
      </c>
      <c r="O33" s="4"/>
      <c r="Q33" s="27" t="s">
        <v>42</v>
      </c>
      <c r="R33" s="29">
        <f t="shared" si="17"/>
        <v>97159.983299672676</v>
      </c>
      <c r="S33" s="29">
        <f t="shared" si="18"/>
        <v>484739.68097566941</v>
      </c>
      <c r="T33" s="35">
        <f t="shared" si="19"/>
        <v>62.424676603403491</v>
      </c>
      <c r="U33" s="42">
        <v>0.95864674002964168</v>
      </c>
      <c r="V33" s="43">
        <f>1-U33</f>
        <v>4.1353259970358325E-2</v>
      </c>
      <c r="W33" s="29">
        <f t="shared" si="27"/>
        <v>464694.11493033398</v>
      </c>
      <c r="X33" s="29">
        <f t="shared" si="20"/>
        <v>5308469.0562623199</v>
      </c>
      <c r="Y33" s="35">
        <f t="shared" si="28"/>
        <v>54.636372670930704</v>
      </c>
      <c r="Z33" s="36">
        <f t="shared" si="29"/>
        <v>7.7883039324727861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1033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96735.889090595098</v>
      </c>
      <c r="K34" s="5">
        <f t="shared" si="24"/>
        <v>0</v>
      </c>
      <c r="L34" s="5">
        <f t="shared" si="25"/>
        <v>483679.44545297546</v>
      </c>
      <c r="M34" s="5">
        <f t="shared" si="16"/>
        <v>5580440.8552984819</v>
      </c>
      <c r="N34" s="33">
        <f t="shared" si="26"/>
        <v>57.687388907670936</v>
      </c>
      <c r="O34" s="4"/>
      <c r="Q34" s="27" t="s">
        <v>44</v>
      </c>
      <c r="R34" s="29">
        <f t="shared" si="17"/>
        <v>96735.889090595098</v>
      </c>
      <c r="S34" s="29">
        <f t="shared" si="18"/>
        <v>483679.44545297546</v>
      </c>
      <c r="T34" s="35">
        <f t="shared" si="19"/>
        <v>57.687388907670936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468772.55003021983</v>
      </c>
      <c r="X34" s="29">
        <f t="shared" si="20"/>
        <v>4843774.9413319863</v>
      </c>
      <c r="Y34" s="35">
        <f t="shared" si="28"/>
        <v>50.072160258905505</v>
      </c>
      <c r="Z34" s="36">
        <f t="shared" si="29"/>
        <v>7.6152286487654308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1039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96735.889090595098</v>
      </c>
      <c r="K35" s="5">
        <f t="shared" si="24"/>
        <v>0</v>
      </c>
      <c r="L35" s="5">
        <f t="shared" si="25"/>
        <v>483679.44545297546</v>
      </c>
      <c r="M35" s="5">
        <f t="shared" si="16"/>
        <v>5096761.4098455068</v>
      </c>
      <c r="N35" s="33">
        <f t="shared" si="26"/>
        <v>52.687388907670943</v>
      </c>
      <c r="O35" s="4"/>
      <c r="Q35" s="27" t="s">
        <v>46</v>
      </c>
      <c r="R35" s="29">
        <f t="shared" si="17"/>
        <v>96735.889090595098</v>
      </c>
      <c r="S35" s="29">
        <f t="shared" si="18"/>
        <v>483679.44545297546</v>
      </c>
      <c r="T35" s="35">
        <f t="shared" si="19"/>
        <v>52.687388907670943</v>
      </c>
      <c r="U35" s="42">
        <v>0.96192878092594225</v>
      </c>
      <c r="V35" s="43">
        <f t="shared" si="31"/>
        <v>3.8071219074057749E-2</v>
      </c>
      <c r="W35" s="29">
        <f t="shared" si="27"/>
        <v>465265.17932351644</v>
      </c>
      <c r="X35" s="29">
        <f t="shared" si="20"/>
        <v>4375002.391301767</v>
      </c>
      <c r="Y35" s="35">
        <f t="shared" si="28"/>
        <v>45.226259172585777</v>
      </c>
      <c r="Z35" s="36">
        <f t="shared" si="29"/>
        <v>7.4611297350851657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1275</v>
      </c>
      <c r="E36" s="51">
        <v>3</v>
      </c>
      <c r="F36" s="3">
        <f t="shared" si="21"/>
        <v>2.352941176470588E-3</v>
      </c>
      <c r="G36" s="2">
        <v>0.5</v>
      </c>
      <c r="H36" s="3">
        <f t="shared" si="22"/>
        <v>1.1695906432748537E-2</v>
      </c>
      <c r="I36" s="3">
        <f t="shared" si="23"/>
        <v>0.98830409356725146</v>
      </c>
      <c r="J36" s="5">
        <f t="shared" si="30"/>
        <v>96735.889090595098</v>
      </c>
      <c r="K36" s="5">
        <f t="shared" si="24"/>
        <v>1131.4139074923403</v>
      </c>
      <c r="L36" s="5">
        <f t="shared" si="25"/>
        <v>480850.91068424459</v>
      </c>
      <c r="M36" s="5">
        <f t="shared" si="16"/>
        <v>4613081.9643925317</v>
      </c>
      <c r="N36" s="33">
        <f t="shared" si="26"/>
        <v>47.68738890767095</v>
      </c>
      <c r="O36" s="4"/>
      <c r="Q36" s="27" t="s">
        <v>48</v>
      </c>
      <c r="R36" s="29">
        <f t="shared" si="17"/>
        <v>96735.889090595098</v>
      </c>
      <c r="S36" s="29">
        <f t="shared" si="18"/>
        <v>480850.91068424459</v>
      </c>
      <c r="T36" s="35">
        <f t="shared" si="19"/>
        <v>47.68738890767095</v>
      </c>
      <c r="U36" s="42">
        <v>0.95558309086652893</v>
      </c>
      <c r="V36" s="43">
        <f t="shared" si="31"/>
        <v>4.4416909133471072E-2</v>
      </c>
      <c r="W36" s="29">
        <f t="shared" si="27"/>
        <v>459492.99947763566</v>
      </c>
      <c r="X36" s="29">
        <f t="shared" si="20"/>
        <v>3909737.2119782506</v>
      </c>
      <c r="Y36" s="35">
        <f t="shared" si="28"/>
        <v>40.416615267956068</v>
      </c>
      <c r="Z36" s="36">
        <f t="shared" si="29"/>
        <v>7.2707736397148821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1254</v>
      </c>
      <c r="E37" s="51">
        <v>1</v>
      </c>
      <c r="F37" s="3">
        <f t="shared" si="21"/>
        <v>7.9744816586921851E-4</v>
      </c>
      <c r="G37" s="2">
        <v>0.5</v>
      </c>
      <c r="H37" s="3">
        <f t="shared" si="22"/>
        <v>3.9793076004775163E-3</v>
      </c>
      <c r="I37" s="3">
        <f t="shared" si="23"/>
        <v>0.99602069239952251</v>
      </c>
      <c r="J37" s="5">
        <f t="shared" si="30"/>
        <v>95604.475183102753</v>
      </c>
      <c r="K37" s="5">
        <f t="shared" si="24"/>
        <v>380.43961473578486</v>
      </c>
      <c r="L37" s="5">
        <f t="shared" si="25"/>
        <v>477071.27687867434</v>
      </c>
      <c r="M37" s="5">
        <f t="shared" si="16"/>
        <v>4132231.053708287</v>
      </c>
      <c r="N37" s="33">
        <f t="shared" si="26"/>
        <v>43.2221509065783</v>
      </c>
      <c r="O37" s="4"/>
      <c r="Q37" s="27" t="s">
        <v>50</v>
      </c>
      <c r="R37" s="29">
        <f t="shared" si="17"/>
        <v>95604.475183102753</v>
      </c>
      <c r="S37" s="29">
        <f t="shared" si="18"/>
        <v>477071.27687867434</v>
      </c>
      <c r="T37" s="35">
        <f t="shared" si="19"/>
        <v>43.2221509065783</v>
      </c>
      <c r="U37" s="42">
        <v>0.95343645724036619</v>
      </c>
      <c r="V37" s="43">
        <f t="shared" si="31"/>
        <v>4.6563542759633814E-2</v>
      </c>
      <c r="W37" s="29">
        <f t="shared" si="27"/>
        <v>454857.1480783411</v>
      </c>
      <c r="X37" s="29">
        <f t="shared" si="20"/>
        <v>3450244.212500615</v>
      </c>
      <c r="Y37" s="35">
        <f t="shared" si="28"/>
        <v>36.088731263810288</v>
      </c>
      <c r="Z37" s="36">
        <f t="shared" si="29"/>
        <v>7.1334196427680112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1209</v>
      </c>
      <c r="E38" s="51">
        <v>1</v>
      </c>
      <c r="F38" s="3">
        <f t="shared" si="21"/>
        <v>8.271298593879239E-4</v>
      </c>
      <c r="G38" s="2">
        <v>0.5</v>
      </c>
      <c r="H38" s="3">
        <f t="shared" si="22"/>
        <v>4.1271151465125874E-3</v>
      </c>
      <c r="I38" s="3">
        <f t="shared" si="23"/>
        <v>0.99587288485348746</v>
      </c>
      <c r="J38" s="5">
        <f t="shared" si="30"/>
        <v>95224.035568366977</v>
      </c>
      <c r="K38" s="5">
        <f t="shared" si="24"/>
        <v>393.00055950626069</v>
      </c>
      <c r="L38" s="5">
        <f t="shared" si="25"/>
        <v>475137.6764430693</v>
      </c>
      <c r="M38" s="5">
        <f t="shared" si="16"/>
        <v>3655159.7768296124</v>
      </c>
      <c r="N38" s="33">
        <f t="shared" si="26"/>
        <v>38.38484427815871</v>
      </c>
      <c r="O38" s="4"/>
      <c r="Q38" s="27" t="s">
        <v>52</v>
      </c>
      <c r="R38" s="29">
        <f t="shared" si="17"/>
        <v>95224.035568366977</v>
      </c>
      <c r="S38" s="29">
        <f t="shared" si="18"/>
        <v>475137.6764430693</v>
      </c>
      <c r="T38" s="35">
        <f t="shared" si="19"/>
        <v>38.38484427815871</v>
      </c>
      <c r="U38" s="42">
        <v>0.93748024841036759</v>
      </c>
      <c r="V38" s="43">
        <f t="shared" si="31"/>
        <v>6.2519751589632411E-2</v>
      </c>
      <c r="W38" s="29">
        <f t="shared" si="27"/>
        <v>445432.18694097345</v>
      </c>
      <c r="X38" s="29">
        <f t="shared" si="20"/>
        <v>2995387.064422274</v>
      </c>
      <c r="Y38" s="35">
        <f t="shared" si="28"/>
        <v>31.456207947327627</v>
      </c>
      <c r="Z38" s="36">
        <f t="shared" si="29"/>
        <v>6.9286363308310825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1000</v>
      </c>
      <c r="E39" s="51">
        <v>8</v>
      </c>
      <c r="F39" s="3">
        <f t="shared" si="21"/>
        <v>8.0000000000000002E-3</v>
      </c>
      <c r="G39" s="2">
        <v>0.5</v>
      </c>
      <c r="H39" s="3">
        <f t="shared" si="22"/>
        <v>3.9215686274509803E-2</v>
      </c>
      <c r="I39" s="3">
        <f t="shared" si="23"/>
        <v>0.96078431372549022</v>
      </c>
      <c r="J39" s="5">
        <f t="shared" si="30"/>
        <v>94831.035008860723</v>
      </c>
      <c r="K39" s="5">
        <f t="shared" si="24"/>
        <v>3718.864117994538</v>
      </c>
      <c r="L39" s="5">
        <f t="shared" si="25"/>
        <v>464858.0147493172</v>
      </c>
      <c r="M39" s="5">
        <f t="shared" si="16"/>
        <v>3180022.1003865432</v>
      </c>
      <c r="N39" s="33">
        <f t="shared" si="26"/>
        <v>33.533558924980746</v>
      </c>
      <c r="O39" s="4"/>
      <c r="Q39" s="27" t="s">
        <v>54</v>
      </c>
      <c r="R39" s="29">
        <f t="shared" si="17"/>
        <v>94831.035008860723</v>
      </c>
      <c r="S39" s="29">
        <f t="shared" si="18"/>
        <v>464858.0147493172</v>
      </c>
      <c r="T39" s="35">
        <f t="shared" si="19"/>
        <v>33.533558924980746</v>
      </c>
      <c r="U39" s="42">
        <v>0.91788799906018037</v>
      </c>
      <c r="V39" s="43">
        <f t="shared" si="31"/>
        <v>8.2112000939819629E-2</v>
      </c>
      <c r="W39" s="29">
        <f t="shared" si="27"/>
        <v>426687.59300533857</v>
      </c>
      <c r="X39" s="29">
        <f t="shared" si="20"/>
        <v>2549954.8774813004</v>
      </c>
      <c r="Y39" s="35">
        <f t="shared" si="28"/>
        <v>26.889455305882091</v>
      </c>
      <c r="Z39" s="36">
        <f t="shared" si="29"/>
        <v>6.6441036190986544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792</v>
      </c>
      <c r="E40" s="51">
        <v>2</v>
      </c>
      <c r="F40" s="3">
        <f t="shared" si="21"/>
        <v>2.5252525252525255E-3</v>
      </c>
      <c r="G40" s="2">
        <v>0.5</v>
      </c>
      <c r="H40" s="3">
        <f t="shared" si="22"/>
        <v>1.2547051442910918E-2</v>
      </c>
      <c r="I40" s="3">
        <f t="shared" si="23"/>
        <v>0.98745294855708909</v>
      </c>
      <c r="J40" s="5">
        <f t="shared" si="30"/>
        <v>91112.170890866182</v>
      </c>
      <c r="K40" s="5">
        <f t="shared" si="24"/>
        <v>1143.1890952429887</v>
      </c>
      <c r="L40" s="5">
        <f t="shared" si="25"/>
        <v>452702.88171622349</v>
      </c>
      <c r="M40" s="5">
        <f t="shared" si="16"/>
        <v>2715164.0856372258</v>
      </c>
      <c r="N40" s="33">
        <f t="shared" si="26"/>
        <v>29.800234799469756</v>
      </c>
      <c r="O40" s="4"/>
      <c r="Q40" s="27" t="s">
        <v>56</v>
      </c>
      <c r="R40" s="29">
        <f t="shared" si="17"/>
        <v>91112.170890866182</v>
      </c>
      <c r="S40" s="29">
        <f t="shared" si="18"/>
        <v>452702.88171622349</v>
      </c>
      <c r="T40" s="35">
        <f t="shared" si="19"/>
        <v>29.800234799469756</v>
      </c>
      <c r="U40" s="42">
        <v>0.89571782863194893</v>
      </c>
      <c r="V40" s="43">
        <f t="shared" si="31"/>
        <v>0.10428217136805107</v>
      </c>
      <c r="W40" s="29">
        <f t="shared" si="27"/>
        <v>405494.04222628172</v>
      </c>
      <c r="X40" s="29">
        <f t="shared" si="20"/>
        <v>2123267.2844759617</v>
      </c>
      <c r="Y40" s="35">
        <f t="shared" si="28"/>
        <v>23.303882057855951</v>
      </c>
      <c r="Z40" s="36">
        <f t="shared" si="29"/>
        <v>6.4963527416138049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617</v>
      </c>
      <c r="E41" s="51">
        <v>5</v>
      </c>
      <c r="F41" s="3">
        <f t="shared" si="21"/>
        <v>8.1037277147487843E-3</v>
      </c>
      <c r="G41" s="2">
        <v>0.5</v>
      </c>
      <c r="H41" s="3">
        <f t="shared" si="22"/>
        <v>3.9714058776806997E-2</v>
      </c>
      <c r="I41" s="3">
        <f t="shared" si="23"/>
        <v>0.960285941223193</v>
      </c>
      <c r="J41" s="5">
        <f t="shared" si="30"/>
        <v>89968.9817956232</v>
      </c>
      <c r="K41" s="5">
        <f t="shared" si="24"/>
        <v>3573.0334311208585</v>
      </c>
      <c r="L41" s="5">
        <f t="shared" si="25"/>
        <v>440912.32540031383</v>
      </c>
      <c r="M41" s="5">
        <f t="shared" si="16"/>
        <v>2262461.2039210023</v>
      </c>
      <c r="N41" s="33">
        <f t="shared" si="26"/>
        <v>25.147124695269877</v>
      </c>
      <c r="O41" s="4"/>
      <c r="Q41" s="27" t="s">
        <v>58</v>
      </c>
      <c r="R41" s="29">
        <f t="shared" si="17"/>
        <v>89968.9817956232</v>
      </c>
      <c r="S41" s="29">
        <f t="shared" si="18"/>
        <v>440912.32540031383</v>
      </c>
      <c r="T41" s="35">
        <f t="shared" si="19"/>
        <v>25.147124695269877</v>
      </c>
      <c r="U41" s="42">
        <v>0.86473435856680392</v>
      </c>
      <c r="V41" s="43">
        <f t="shared" si="31"/>
        <v>0.13526564143319608</v>
      </c>
      <c r="W41" s="29">
        <f t="shared" si="27"/>
        <v>381272.03688923828</v>
      </c>
      <c r="X41" s="29">
        <f t="shared" si="20"/>
        <v>1717773.2422496802</v>
      </c>
      <c r="Y41" s="35">
        <f t="shared" si="28"/>
        <v>19.092949680722587</v>
      </c>
      <c r="Z41" s="36">
        <f t="shared" si="29"/>
        <v>6.0541750145472903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421</v>
      </c>
      <c r="E42" s="51">
        <v>5</v>
      </c>
      <c r="F42" s="3">
        <f t="shared" si="21"/>
        <v>1.1876484560570071E-2</v>
      </c>
      <c r="G42" s="2">
        <v>0.5</v>
      </c>
      <c r="H42" s="3">
        <f t="shared" si="22"/>
        <v>5.7670126874279123E-2</v>
      </c>
      <c r="I42" s="3">
        <f t="shared" si="23"/>
        <v>0.94232987312572092</v>
      </c>
      <c r="J42" s="5">
        <f t="shared" si="30"/>
        <v>86395.948364502343</v>
      </c>
      <c r="K42" s="5">
        <f t="shared" si="24"/>
        <v>4982.4653036045183</v>
      </c>
      <c r="L42" s="5">
        <f t="shared" si="25"/>
        <v>419523.57856350043</v>
      </c>
      <c r="M42" s="5">
        <f t="shared" si="16"/>
        <v>1821548.8785206883</v>
      </c>
      <c r="N42" s="33">
        <f t="shared" si="26"/>
        <v>21.083730348506844</v>
      </c>
      <c r="O42" s="4"/>
      <c r="Q42" s="27" t="s">
        <v>60</v>
      </c>
      <c r="R42" s="29">
        <f t="shared" si="17"/>
        <v>86395.948364502343</v>
      </c>
      <c r="S42" s="29">
        <f t="shared" si="18"/>
        <v>419523.57856350043</v>
      </c>
      <c r="T42" s="35">
        <f t="shared" si="19"/>
        <v>21.083730348506844</v>
      </c>
      <c r="U42" s="42">
        <v>0.81758889711164551</v>
      </c>
      <c r="V42" s="43">
        <f t="shared" si="31"/>
        <v>0.18241110288835449</v>
      </c>
      <c r="W42" s="29">
        <f t="shared" si="27"/>
        <v>342997.81991006306</v>
      </c>
      <c r="X42" s="29">
        <f t="shared" si="20"/>
        <v>1336501.2053604419</v>
      </c>
      <c r="Y42" s="35">
        <f t="shared" si="28"/>
        <v>15.469489376073248</v>
      </c>
      <c r="Z42" s="36">
        <f t="shared" si="29"/>
        <v>5.6142409724335955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314</v>
      </c>
      <c r="E43" s="51">
        <v>3</v>
      </c>
      <c r="F43" s="3">
        <f t="shared" si="21"/>
        <v>9.5541401273885346E-3</v>
      </c>
      <c r="G43" s="2">
        <v>0.5</v>
      </c>
      <c r="H43" s="3">
        <f t="shared" si="22"/>
        <v>4.6656298600311043E-2</v>
      </c>
      <c r="I43" s="3">
        <f t="shared" si="23"/>
        <v>0.95334370139968894</v>
      </c>
      <c r="J43" s="5">
        <f t="shared" si="30"/>
        <v>81413.483060897823</v>
      </c>
      <c r="K43" s="5">
        <f t="shared" si="24"/>
        <v>3798.4517757806138</v>
      </c>
      <c r="L43" s="5">
        <f t="shared" si="25"/>
        <v>397571.28586503759</v>
      </c>
      <c r="M43" s="5">
        <f t="shared" si="16"/>
        <v>1402025.2999571878</v>
      </c>
      <c r="N43" s="33">
        <f t="shared" si="26"/>
        <v>17.221045547313874</v>
      </c>
      <c r="O43" s="4"/>
      <c r="Q43" s="27" t="s">
        <v>62</v>
      </c>
      <c r="R43" s="29">
        <f t="shared" si="17"/>
        <v>81413.483060897823</v>
      </c>
      <c r="S43" s="29">
        <f t="shared" si="18"/>
        <v>397571.28586503759</v>
      </c>
      <c r="T43" s="35">
        <f t="shared" si="19"/>
        <v>17.221045547313874</v>
      </c>
      <c r="U43" s="42">
        <v>0.77888026534586052</v>
      </c>
      <c r="V43" s="43">
        <f t="shared" si="31"/>
        <v>0.22111973465413948</v>
      </c>
      <c r="W43" s="29">
        <f t="shared" si="27"/>
        <v>309660.42862845544</v>
      </c>
      <c r="X43" s="29">
        <f t="shared" si="20"/>
        <v>993503.38545037876</v>
      </c>
      <c r="Y43" s="35">
        <f t="shared" si="28"/>
        <v>12.203179965992017</v>
      </c>
      <c r="Z43" s="36">
        <f t="shared" si="29"/>
        <v>5.0178655813218569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228</v>
      </c>
      <c r="E44" s="51">
        <v>6</v>
      </c>
      <c r="F44" s="3">
        <f t="shared" si="21"/>
        <v>2.6315789473684209E-2</v>
      </c>
      <c r="G44" s="2">
        <v>0.5</v>
      </c>
      <c r="H44" s="3">
        <f t="shared" si="22"/>
        <v>0.12345679012345677</v>
      </c>
      <c r="I44" s="3">
        <f t="shared" si="23"/>
        <v>0.87654320987654322</v>
      </c>
      <c r="J44" s="5">
        <f t="shared" si="30"/>
        <v>77615.031285117206</v>
      </c>
      <c r="K44" s="5">
        <f t="shared" si="24"/>
        <v>9582.1026277922465</v>
      </c>
      <c r="L44" s="5">
        <f t="shared" si="25"/>
        <v>364119.89985610539</v>
      </c>
      <c r="M44" s="5">
        <f t="shared" si="16"/>
        <v>1004454.0140921504</v>
      </c>
      <c r="N44" s="33">
        <f t="shared" si="26"/>
        <v>12.941488233153052</v>
      </c>
      <c r="O44" s="4"/>
      <c r="Q44" s="27" t="s">
        <v>64</v>
      </c>
      <c r="R44" s="29">
        <f t="shared" si="17"/>
        <v>77615.031285117206</v>
      </c>
      <c r="S44" s="29">
        <f t="shared" si="18"/>
        <v>364119.89985610539</v>
      </c>
      <c r="T44" s="35">
        <f t="shared" si="19"/>
        <v>12.941488233153052</v>
      </c>
      <c r="U44" s="42">
        <v>0.71980976748499381</v>
      </c>
      <c r="V44" s="43">
        <f t="shared" si="31"/>
        <v>0.28019023251500619</v>
      </c>
      <c r="W44" s="29">
        <f t="shared" si="27"/>
        <v>262097.06045208246</v>
      </c>
      <c r="X44" s="29">
        <f t="shared" si="20"/>
        <v>683842.95682192338</v>
      </c>
      <c r="Y44" s="35">
        <f t="shared" si="28"/>
        <v>8.8107025855576921</v>
      </c>
      <c r="Z44" s="36">
        <f t="shared" si="29"/>
        <v>4.1307856475953599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187</v>
      </c>
      <c r="E45" s="51">
        <v>9</v>
      </c>
      <c r="F45" s="3">
        <f t="shared" si="21"/>
        <v>4.8128342245989303E-2</v>
      </c>
      <c r="G45" s="2">
        <v>0.5</v>
      </c>
      <c r="H45" s="3">
        <f t="shared" si="22"/>
        <v>0.21479713603818615</v>
      </c>
      <c r="I45" s="3">
        <f t="shared" si="23"/>
        <v>0.78520286396181382</v>
      </c>
      <c r="J45" s="5">
        <f t="shared" si="30"/>
        <v>68032.928657324956</v>
      </c>
      <c r="K45" s="5">
        <f t="shared" si="24"/>
        <v>14613.278231883642</v>
      </c>
      <c r="L45" s="5">
        <f t="shared" si="25"/>
        <v>303631.44770691567</v>
      </c>
      <c r="M45" s="5">
        <f t="shared" si="16"/>
        <v>640334.11423604493</v>
      </c>
      <c r="N45" s="33">
        <f t="shared" si="26"/>
        <v>9.4121203786675665</v>
      </c>
      <c r="O45" s="4"/>
      <c r="Q45" s="27" t="s">
        <v>66</v>
      </c>
      <c r="R45" s="29">
        <f t="shared" si="17"/>
        <v>68032.928657324956</v>
      </c>
      <c r="S45" s="29">
        <f t="shared" si="18"/>
        <v>303631.44770691567</v>
      </c>
      <c r="T45" s="35">
        <f t="shared" si="19"/>
        <v>9.4121203786675665</v>
      </c>
      <c r="U45" s="42">
        <v>0.68480776711742686</v>
      </c>
      <c r="V45" s="43">
        <f t="shared" si="31"/>
        <v>0.31519223288257314</v>
      </c>
      <c r="W45" s="29">
        <f t="shared" si="27"/>
        <v>207929.17373080467</v>
      </c>
      <c r="X45" s="29">
        <f t="shared" si="20"/>
        <v>421745.89636984095</v>
      </c>
      <c r="Y45" s="35">
        <f t="shared" si="28"/>
        <v>6.1991436307869794</v>
      </c>
      <c r="Z45" s="36">
        <f t="shared" si="29"/>
        <v>3.2129767478805871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92</v>
      </c>
      <c r="E46" s="51">
        <v>17</v>
      </c>
      <c r="F46" s="3">
        <f t="shared" si="21"/>
        <v>0.18478260869565216</v>
      </c>
      <c r="G46" s="2">
        <v>0.5</v>
      </c>
      <c r="H46" s="3">
        <f t="shared" si="22"/>
        <v>0.63197026022304825</v>
      </c>
      <c r="I46" s="3">
        <f t="shared" si="23"/>
        <v>0.36802973977695175</v>
      </c>
      <c r="J46" s="5">
        <f t="shared" si="30"/>
        <v>53419.650425441316</v>
      </c>
      <c r="K46" s="5">
        <f t="shared" si="24"/>
        <v>33759.630380390416</v>
      </c>
      <c r="L46" s="5">
        <f t="shared" si="25"/>
        <v>182699.17617623054</v>
      </c>
      <c r="M46" s="5">
        <f>L46+M47</f>
        <v>336702.66652912926</v>
      </c>
      <c r="N46" s="33">
        <f t="shared" si="26"/>
        <v>6.302973977695169</v>
      </c>
      <c r="O46" s="4"/>
      <c r="Q46" s="27" t="s">
        <v>68</v>
      </c>
      <c r="R46" s="29">
        <f t="shared" si="17"/>
        <v>53419.650425441316</v>
      </c>
      <c r="S46" s="29">
        <f t="shared" si="18"/>
        <v>182699.17617623054</v>
      </c>
      <c r="T46" s="35">
        <f t="shared" si="19"/>
        <v>6.302973977695169</v>
      </c>
      <c r="U46" s="42">
        <v>0.65629805890441617</v>
      </c>
      <c r="V46" s="43">
        <f t="shared" si="31"/>
        <v>0.34370194109558383</v>
      </c>
      <c r="W46" s="29">
        <f t="shared" si="27"/>
        <v>119905.11468789606</v>
      </c>
      <c r="X46" s="29">
        <f>X47+W46</f>
        <v>213816.72263903625</v>
      </c>
      <c r="Y46" s="35">
        <f t="shared" si="28"/>
        <v>4.002585582948802</v>
      </c>
      <c r="Z46" s="36">
        <f t="shared" si="29"/>
        <v>2.300388394746367</v>
      </c>
    </row>
    <row r="47" spans="1:26" s="2" customFormat="1" x14ac:dyDescent="0.25">
      <c r="A47" s="12">
        <v>19</v>
      </c>
      <c r="B47" s="13" t="s">
        <v>69</v>
      </c>
      <c r="C47" s="12"/>
      <c r="D47">
        <v>47</v>
      </c>
      <c r="E47" s="51">
        <v>6</v>
      </c>
      <c r="F47" s="17">
        <f t="shared" si="21"/>
        <v>0.1276595744680851</v>
      </c>
      <c r="G47" s="12"/>
      <c r="H47" s="17">
        <v>1</v>
      </c>
      <c r="I47" s="17">
        <f t="shared" si="23"/>
        <v>0</v>
      </c>
      <c r="J47" s="21">
        <f t="shared" si="30"/>
        <v>19660.020045050896</v>
      </c>
      <c r="K47" s="21">
        <f t="shared" si="24"/>
        <v>19660.020045050896</v>
      </c>
      <c r="L47" s="21">
        <f>K47/F47</f>
        <v>154003.49035289869</v>
      </c>
      <c r="M47" s="21">
        <f>L47</f>
        <v>154003.49035289869</v>
      </c>
      <c r="N47" s="34">
        <f t="shared" si="26"/>
        <v>7.833333333333333</v>
      </c>
      <c r="O47" s="4"/>
      <c r="Q47" s="30" t="s">
        <v>69</v>
      </c>
      <c r="R47" s="31">
        <f t="shared" si="17"/>
        <v>19660.020045050896</v>
      </c>
      <c r="S47" s="31">
        <f t="shared" si="18"/>
        <v>154003.49035289869</v>
      </c>
      <c r="T47" s="38">
        <f t="shared" si="19"/>
        <v>7.833333333333333</v>
      </c>
      <c r="U47" s="44">
        <v>0.6098018151143324</v>
      </c>
      <c r="V47" s="45">
        <f t="shared" si="31"/>
        <v>0.3901981848856676</v>
      </c>
      <c r="W47" s="31">
        <f t="shared" si="27"/>
        <v>93911.607951140206</v>
      </c>
      <c r="X47" s="31">
        <f>W47</f>
        <v>93911.607951140206</v>
      </c>
      <c r="Y47" s="38">
        <f t="shared" si="28"/>
        <v>4.7767808850622711</v>
      </c>
      <c r="Z47" s="37">
        <f t="shared" si="29"/>
        <v>3.056552448271062</v>
      </c>
    </row>
    <row r="48" spans="1:26" s="2" customFormat="1" ht="13.2" x14ac:dyDescent="0.25">
      <c r="B48" s="2" t="s">
        <v>70</v>
      </c>
      <c r="D48" s="25">
        <f>SUM(D29:D47)</f>
        <v>13832</v>
      </c>
      <c r="E48" s="25">
        <f>SUM(E29:E47)</f>
        <v>73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408</v>
      </c>
      <c r="E54" s="49">
        <f>E4+E29</f>
        <v>3</v>
      </c>
      <c r="F54" s="3">
        <f>E54/D54</f>
        <v>7.3529411764705881E-3</v>
      </c>
      <c r="G54" s="2">
        <v>0.3</v>
      </c>
      <c r="H54" s="18">
        <f>C54*F54/(1+(1-G54)*C54*F54)</f>
        <v>7.3152889539136795E-3</v>
      </c>
      <c r="I54" s="18">
        <f>1-H54</f>
        <v>0.99268471104608635</v>
      </c>
      <c r="J54" s="19">
        <v>100000</v>
      </c>
      <c r="K54" s="20">
        <f>J54*H54</f>
        <v>731.528895391368</v>
      </c>
      <c r="L54" s="20">
        <f>C54*(J55+G54*K54)</f>
        <v>99487.929773226046</v>
      </c>
      <c r="M54" s="5">
        <f t="shared" ref="M54:M70" si="32">L54+M55</f>
        <v>7333698.3688363852</v>
      </c>
      <c r="N54" s="32">
        <f>M54/J54</f>
        <v>73.336983688363858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99487.929773226046</v>
      </c>
      <c r="T54" s="35">
        <f t="shared" ref="T54:T72" si="35">N54</f>
        <v>73.336983688363858</v>
      </c>
      <c r="U54" s="42">
        <v>0.96170886472285344</v>
      </c>
      <c r="V54" s="43">
        <f>1-U54</f>
        <v>3.829113527714656E-2</v>
      </c>
      <c r="W54" s="29">
        <f>S54*U54</f>
        <v>95678.423995836187</v>
      </c>
      <c r="X54" s="29">
        <f t="shared" ref="X54:X70" si="36">X55+W54</f>
        <v>6562049.7863293402</v>
      </c>
      <c r="Y54" s="40">
        <f>X54/R54</f>
        <v>65.620497863293409</v>
      </c>
      <c r="Z54" s="36">
        <f>T54-Y54</f>
        <v>7.7164858250704498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1777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99268.47110460863</v>
      </c>
      <c r="K55" s="5">
        <f t="shared" ref="K55:K72" si="41">J55*H55</f>
        <v>0</v>
      </c>
      <c r="L55" s="5">
        <f t="shared" ref="L55:L71" si="42">C55*(J56+G55*K55)</f>
        <v>397073.88441843452</v>
      </c>
      <c r="M55" s="5">
        <f t="shared" si="32"/>
        <v>7234210.4390631588</v>
      </c>
      <c r="N55" s="33">
        <f t="shared" ref="N55:N72" si="43">M55/J55</f>
        <v>72.875207591741628</v>
      </c>
      <c r="O55" s="4"/>
      <c r="Q55" s="27" t="s">
        <v>36</v>
      </c>
      <c r="R55" s="29">
        <f t="shared" si="33"/>
        <v>99268.47110460863</v>
      </c>
      <c r="S55" s="29">
        <f t="shared" si="34"/>
        <v>397073.88441843452</v>
      </c>
      <c r="T55" s="35">
        <f t="shared" si="35"/>
        <v>72.875207591741628</v>
      </c>
      <c r="U55" s="42">
        <v>0.96170886472285344</v>
      </c>
      <c r="V55" s="43">
        <f>1-U55</f>
        <v>3.829113527714656E-2</v>
      </c>
      <c r="W55" s="29">
        <f t="shared" ref="W55:W72" si="44">S55*U55</f>
        <v>381869.4745951462</v>
      </c>
      <c r="X55" s="29">
        <f t="shared" si="36"/>
        <v>6466371.3623335036</v>
      </c>
      <c r="Y55" s="35">
        <f t="shared" ref="Y55:Y72" si="45">X55/R55</f>
        <v>65.140233252099478</v>
      </c>
      <c r="Z55" s="36">
        <f t="shared" ref="Z55:Z72" si="46">T55-Y55</f>
        <v>7.7349743396421502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2153</v>
      </c>
      <c r="E56" s="49">
        <f t="shared" si="37"/>
        <v>2</v>
      </c>
      <c r="F56" s="3">
        <f t="shared" si="38"/>
        <v>9.2893636785880169E-4</v>
      </c>
      <c r="G56" s="2">
        <v>0.5</v>
      </c>
      <c r="H56" s="3">
        <f t="shared" si="39"/>
        <v>4.6339202965708986E-3</v>
      </c>
      <c r="I56" s="3">
        <f t="shared" si="40"/>
        <v>0.99536607970342905</v>
      </c>
      <c r="J56" s="5">
        <f t="shared" ref="J56:J72" si="47">I55*J55</f>
        <v>99268.47110460863</v>
      </c>
      <c r="K56" s="5">
        <f t="shared" si="41"/>
        <v>460.00218306120769</v>
      </c>
      <c r="L56" s="5">
        <f t="shared" si="42"/>
        <v>495192.35006539011</v>
      </c>
      <c r="M56" s="5">
        <f t="shared" si="32"/>
        <v>6837136.5546447244</v>
      </c>
      <c r="N56" s="33">
        <f t="shared" si="43"/>
        <v>68.875207591741628</v>
      </c>
      <c r="O56" s="4"/>
      <c r="Q56" s="27" t="s">
        <v>38</v>
      </c>
      <c r="R56" s="29">
        <f t="shared" si="33"/>
        <v>99268.47110460863</v>
      </c>
      <c r="S56" s="29">
        <f t="shared" si="34"/>
        <v>495192.35006539011</v>
      </c>
      <c r="T56" s="35">
        <f t="shared" si="35"/>
        <v>68.875207591741628</v>
      </c>
      <c r="U56" s="42">
        <v>0.96170886472285344</v>
      </c>
      <c r="V56" s="43">
        <f>1-U56</f>
        <v>3.829113527714656E-2</v>
      </c>
      <c r="W56" s="29">
        <f t="shared" si="44"/>
        <v>476230.87280082813</v>
      </c>
      <c r="X56" s="29">
        <f t="shared" si="36"/>
        <v>6084501.8877383573</v>
      </c>
      <c r="Y56" s="35">
        <f t="shared" si="45"/>
        <v>61.293397793208065</v>
      </c>
      <c r="Z56" s="36">
        <f t="shared" si="46"/>
        <v>7.5818097985335626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2051</v>
      </c>
      <c r="E57" s="49">
        <f t="shared" si="37"/>
        <v>2</v>
      </c>
      <c r="F57" s="3">
        <f t="shared" si="38"/>
        <v>9.7513408093612868E-4</v>
      </c>
      <c r="G57" s="2">
        <v>0.5</v>
      </c>
      <c r="H57" s="3">
        <f t="shared" si="39"/>
        <v>4.8638132295719836E-3</v>
      </c>
      <c r="I57" s="3">
        <f t="shared" si="40"/>
        <v>0.99513618677042803</v>
      </c>
      <c r="J57" s="5">
        <f t="shared" si="47"/>
        <v>98808.468921547421</v>
      </c>
      <c r="K57" s="5">
        <f t="shared" si="41"/>
        <v>480.58593833437453</v>
      </c>
      <c r="L57" s="5">
        <f t="shared" si="42"/>
        <v>492840.87976190116</v>
      </c>
      <c r="M57" s="5">
        <f t="shared" si="32"/>
        <v>6341944.2045793338</v>
      </c>
      <c r="N57" s="33">
        <f t="shared" si="43"/>
        <v>64.184216938071884</v>
      </c>
      <c r="O57" s="4"/>
      <c r="Q57" s="27" t="s">
        <v>40</v>
      </c>
      <c r="R57" s="29">
        <f t="shared" si="33"/>
        <v>98808.468921547421</v>
      </c>
      <c r="S57" s="29">
        <f t="shared" si="34"/>
        <v>492840.87976190116</v>
      </c>
      <c r="T57" s="35">
        <f t="shared" si="35"/>
        <v>64.184216938071884</v>
      </c>
      <c r="U57" s="42">
        <v>0.96170886472285344</v>
      </c>
      <c r="V57" s="43">
        <f>1-U57</f>
        <v>3.829113527714656E-2</v>
      </c>
      <c r="W57" s="29">
        <f t="shared" si="44"/>
        <v>473969.44296483026</v>
      </c>
      <c r="X57" s="29">
        <f t="shared" si="36"/>
        <v>5608271.0149375293</v>
      </c>
      <c r="Y57" s="35">
        <f t="shared" si="45"/>
        <v>56.759011410149675</v>
      </c>
      <c r="Z57" s="36">
        <f t="shared" si="46"/>
        <v>7.4252055279222091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2302</v>
      </c>
      <c r="E58" s="49">
        <f t="shared" si="37"/>
        <v>3</v>
      </c>
      <c r="F58" s="3">
        <f t="shared" si="38"/>
        <v>1.3032145960034753E-3</v>
      </c>
      <c r="G58" s="2">
        <v>0.5</v>
      </c>
      <c r="H58" s="3">
        <f t="shared" si="39"/>
        <v>6.4949123186836977E-3</v>
      </c>
      <c r="I58" s="3">
        <f t="shared" si="40"/>
        <v>0.99350508768131629</v>
      </c>
      <c r="J58" s="5">
        <f t="shared" si="47"/>
        <v>98327.882983213043</v>
      </c>
      <c r="K58" s="5">
        <f t="shared" si="41"/>
        <v>638.63097845775951</v>
      </c>
      <c r="L58" s="5">
        <f t="shared" si="42"/>
        <v>490042.83746992075</v>
      </c>
      <c r="M58" s="5">
        <f t="shared" si="32"/>
        <v>5849103.324817433</v>
      </c>
      <c r="N58" s="33">
        <f t="shared" si="43"/>
        <v>59.485703824377232</v>
      </c>
      <c r="O58" s="4"/>
      <c r="Q58" s="27" t="s">
        <v>42</v>
      </c>
      <c r="R58" s="29">
        <f t="shared" si="33"/>
        <v>98327.882983213043</v>
      </c>
      <c r="S58" s="29">
        <f t="shared" si="34"/>
        <v>490042.83746992075</v>
      </c>
      <c r="T58" s="35">
        <f t="shared" si="35"/>
        <v>59.485703824377232</v>
      </c>
      <c r="U58" s="42">
        <v>0.96170886472285344</v>
      </c>
      <c r="V58" s="43">
        <f>1-U58</f>
        <v>3.829113527714656E-2</v>
      </c>
      <c r="W58" s="29">
        <f t="shared" si="44"/>
        <v>471278.54088876327</v>
      </c>
      <c r="X58" s="29">
        <f t="shared" si="36"/>
        <v>5134301.5719726989</v>
      </c>
      <c r="Y58" s="35">
        <f t="shared" si="45"/>
        <v>52.21613052372183</v>
      </c>
      <c r="Z58" s="36">
        <f t="shared" si="46"/>
        <v>7.2695733006554022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2008</v>
      </c>
      <c r="E59" s="49">
        <f t="shared" si="37"/>
        <v>1</v>
      </c>
      <c r="F59" s="3">
        <f t="shared" si="38"/>
        <v>4.9800796812749003E-4</v>
      </c>
      <c r="G59" s="2">
        <v>0.5</v>
      </c>
      <c r="H59" s="3">
        <f t="shared" si="39"/>
        <v>2.486943546381497E-3</v>
      </c>
      <c r="I59" s="3">
        <f t="shared" si="40"/>
        <v>0.99751305645361854</v>
      </c>
      <c r="J59" s="5">
        <f t="shared" si="47"/>
        <v>97689.252004755283</v>
      </c>
      <c r="K59" s="5">
        <f t="shared" si="41"/>
        <v>242.94765482406189</v>
      </c>
      <c r="L59" s="5">
        <f t="shared" si="42"/>
        <v>487838.89088671625</v>
      </c>
      <c r="M59" s="5">
        <f t="shared" si="32"/>
        <v>5359060.4873475125</v>
      </c>
      <c r="N59" s="33">
        <f t="shared" si="43"/>
        <v>54.858240567617877</v>
      </c>
      <c r="O59" s="4"/>
      <c r="Q59" s="27" t="s">
        <v>44</v>
      </c>
      <c r="R59" s="29">
        <f t="shared" si="33"/>
        <v>97689.252004755283</v>
      </c>
      <c r="S59" s="29">
        <f t="shared" si="34"/>
        <v>487838.89088671625</v>
      </c>
      <c r="T59" s="35">
        <f t="shared" si="35"/>
        <v>54.858240567617877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469833.58143776044</v>
      </c>
      <c r="X59" s="29">
        <f t="shared" si="36"/>
        <v>4663023.0310839359</v>
      </c>
      <c r="Y59" s="35">
        <f t="shared" si="45"/>
        <v>47.733224847058416</v>
      </c>
      <c r="Z59" s="36">
        <f t="shared" si="46"/>
        <v>7.1250157205594604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2137</v>
      </c>
      <c r="E60" s="49">
        <f t="shared" si="37"/>
        <v>1</v>
      </c>
      <c r="F60" s="3">
        <f t="shared" si="38"/>
        <v>4.6794571829667761E-4</v>
      </c>
      <c r="G60" s="2">
        <v>0.5</v>
      </c>
      <c r="H60" s="3">
        <f t="shared" si="39"/>
        <v>2.336994624912363E-3</v>
      </c>
      <c r="I60" s="3">
        <f t="shared" si="40"/>
        <v>0.99766300537508767</v>
      </c>
      <c r="J60" s="5">
        <f t="shared" si="47"/>
        <v>97446.304349931219</v>
      </c>
      <c r="K60" s="5">
        <f t="shared" si="41"/>
        <v>227.73148948336348</v>
      </c>
      <c r="L60" s="5">
        <f t="shared" si="42"/>
        <v>486662.19302594772</v>
      </c>
      <c r="M60" s="5">
        <f t="shared" si="32"/>
        <v>4871221.596460796</v>
      </c>
      <c r="N60" s="33">
        <f t="shared" si="43"/>
        <v>49.988777193316253</v>
      </c>
      <c r="O60" s="4"/>
      <c r="Q60" s="27" t="s">
        <v>46</v>
      </c>
      <c r="R60" s="29">
        <f t="shared" si="33"/>
        <v>97446.304349931219</v>
      </c>
      <c r="S60" s="29">
        <f t="shared" si="34"/>
        <v>486662.19302594772</v>
      </c>
      <c r="T60" s="35">
        <f t="shared" si="35"/>
        <v>49.988777193316253</v>
      </c>
      <c r="U60" s="42">
        <v>0.95736753435116873</v>
      </c>
      <c r="V60" s="43">
        <f t="shared" si="48"/>
        <v>4.2632465648831275E-2</v>
      </c>
      <c r="W60" s="29">
        <f t="shared" si="44"/>
        <v>465914.58379918413</v>
      </c>
      <c r="X60" s="29">
        <f t="shared" si="36"/>
        <v>4193189.4496461758</v>
      </c>
      <c r="Y60" s="35">
        <f t="shared" si="45"/>
        <v>43.03076938237048</v>
      </c>
      <c r="Z60" s="36">
        <f t="shared" si="46"/>
        <v>6.958007810945773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2563</v>
      </c>
      <c r="E61" s="49">
        <f t="shared" si="37"/>
        <v>7</v>
      </c>
      <c r="F61" s="3">
        <f t="shared" si="38"/>
        <v>2.7311744049941474E-3</v>
      </c>
      <c r="G61" s="2">
        <v>0.5</v>
      </c>
      <c r="H61" s="3">
        <f t="shared" si="39"/>
        <v>1.356326293354001E-2</v>
      </c>
      <c r="I61" s="3">
        <f t="shared" si="40"/>
        <v>0.98643673706645996</v>
      </c>
      <c r="J61" s="5">
        <f t="shared" si="47"/>
        <v>97218.572860447865</v>
      </c>
      <c r="K61" s="5">
        <f t="shared" si="41"/>
        <v>1318.6010657297713</v>
      </c>
      <c r="L61" s="5">
        <f t="shared" si="42"/>
        <v>482796.3616379149</v>
      </c>
      <c r="M61" s="5">
        <f t="shared" si="32"/>
        <v>4384559.4034348484</v>
      </c>
      <c r="N61" s="33">
        <f t="shared" si="43"/>
        <v>45.10001817994852</v>
      </c>
      <c r="O61" s="4"/>
      <c r="Q61" s="27" t="s">
        <v>48</v>
      </c>
      <c r="R61" s="29">
        <f t="shared" si="33"/>
        <v>97218.572860447865</v>
      </c>
      <c r="S61" s="29">
        <f t="shared" si="34"/>
        <v>482796.3616379149</v>
      </c>
      <c r="T61" s="35">
        <f t="shared" si="35"/>
        <v>45.10001817994852</v>
      </c>
      <c r="U61" s="42">
        <v>0.95681081085376496</v>
      </c>
      <c r="V61" s="43">
        <f t="shared" si="48"/>
        <v>4.3189189146235041E-2</v>
      </c>
      <c r="W61" s="29">
        <f t="shared" si="44"/>
        <v>461944.77825602092</v>
      </c>
      <c r="X61" s="29">
        <f t="shared" si="36"/>
        <v>3727274.8658469915</v>
      </c>
      <c r="Y61" s="35">
        <f t="shared" si="45"/>
        <v>38.339123442979336</v>
      </c>
      <c r="Z61" s="36">
        <f t="shared" si="46"/>
        <v>6.7608947369691847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2694</v>
      </c>
      <c r="E62" s="49">
        <f t="shared" si="37"/>
        <v>7</v>
      </c>
      <c r="F62" s="3">
        <f t="shared" si="38"/>
        <v>2.5983667409057165E-3</v>
      </c>
      <c r="G62" s="2">
        <v>0.5</v>
      </c>
      <c r="H62" s="3">
        <f t="shared" si="39"/>
        <v>1.2907984510418588E-2</v>
      </c>
      <c r="I62" s="3">
        <f t="shared" si="40"/>
        <v>0.98709201548958136</v>
      </c>
      <c r="J62" s="5">
        <f t="shared" si="47"/>
        <v>95899.971794718091</v>
      </c>
      <c r="K62" s="5">
        <f t="shared" si="41"/>
        <v>1237.8753504758006</v>
      </c>
      <c r="L62" s="5">
        <f t="shared" si="42"/>
        <v>476405.17059740092</v>
      </c>
      <c r="M62" s="5">
        <f t="shared" si="32"/>
        <v>3901763.0417969334</v>
      </c>
      <c r="N62" s="33">
        <f t="shared" si="43"/>
        <v>40.685757970283696</v>
      </c>
      <c r="O62" s="4"/>
      <c r="Q62" s="27" t="s">
        <v>50</v>
      </c>
      <c r="R62" s="29">
        <f t="shared" si="33"/>
        <v>95899.971794718091</v>
      </c>
      <c r="S62" s="29">
        <f t="shared" si="34"/>
        <v>476405.17059740092</v>
      </c>
      <c r="T62" s="35">
        <f t="shared" si="35"/>
        <v>40.685757970283696</v>
      </c>
      <c r="U62" s="42">
        <v>0.94800928093814252</v>
      </c>
      <c r="V62" s="43">
        <f t="shared" si="48"/>
        <v>5.1990719061857482E-2</v>
      </c>
      <c r="W62" s="29">
        <f t="shared" si="44"/>
        <v>451636.52321325516</v>
      </c>
      <c r="X62" s="29">
        <f t="shared" si="36"/>
        <v>3265330.0875909706</v>
      </c>
      <c r="Y62" s="35">
        <f t="shared" si="45"/>
        <v>34.049333138289995</v>
      </c>
      <c r="Z62" s="36">
        <f t="shared" si="46"/>
        <v>6.6364248319937005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2524</v>
      </c>
      <c r="E63" s="49">
        <f t="shared" si="37"/>
        <v>5</v>
      </c>
      <c r="F63" s="3">
        <f t="shared" si="38"/>
        <v>1.9809825673534074E-3</v>
      </c>
      <c r="G63" s="2">
        <v>0.5</v>
      </c>
      <c r="H63" s="3">
        <f t="shared" si="39"/>
        <v>9.8561009264734861E-3</v>
      </c>
      <c r="I63" s="3">
        <f t="shared" si="40"/>
        <v>0.99014389907352651</v>
      </c>
      <c r="J63" s="5">
        <f t="shared" si="47"/>
        <v>94662.096444242285</v>
      </c>
      <c r="K63" s="5">
        <f t="shared" si="41"/>
        <v>932.99917646601887</v>
      </c>
      <c r="L63" s="5">
        <f t="shared" si="42"/>
        <v>470977.98428004637</v>
      </c>
      <c r="M63" s="5">
        <f t="shared" si="32"/>
        <v>3425357.8711995324</v>
      </c>
      <c r="N63" s="33">
        <f t="shared" si="43"/>
        <v>36.185104702568374</v>
      </c>
      <c r="O63" s="4"/>
      <c r="Q63" s="27" t="s">
        <v>52</v>
      </c>
      <c r="R63" s="29">
        <f t="shared" si="33"/>
        <v>94662.096444242285</v>
      </c>
      <c r="S63" s="29">
        <f t="shared" si="34"/>
        <v>470977.98428004637</v>
      </c>
      <c r="T63" s="35">
        <f t="shared" si="35"/>
        <v>36.185104702568374</v>
      </c>
      <c r="U63" s="42">
        <v>0.94216194080535964</v>
      </c>
      <c r="V63" s="43">
        <f t="shared" si="48"/>
        <v>5.7838059194640357E-2</v>
      </c>
      <c r="W63" s="29">
        <f t="shared" si="44"/>
        <v>443737.53174588463</v>
      </c>
      <c r="X63" s="29">
        <f t="shared" si="36"/>
        <v>2813693.5643777153</v>
      </c>
      <c r="Y63" s="35">
        <f t="shared" si="45"/>
        <v>29.723550080417166</v>
      </c>
      <c r="Z63" s="36">
        <f t="shared" si="46"/>
        <v>6.4615546221512083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2179</v>
      </c>
      <c r="E64" s="49">
        <f t="shared" si="37"/>
        <v>11</v>
      </c>
      <c r="F64" s="3">
        <f t="shared" si="38"/>
        <v>5.0481872418540611E-3</v>
      </c>
      <c r="G64" s="2">
        <v>0.5</v>
      </c>
      <c r="H64" s="3">
        <f t="shared" si="39"/>
        <v>2.4926353954226148E-2</v>
      </c>
      <c r="I64" s="3">
        <f t="shared" si="40"/>
        <v>0.97507364604577385</v>
      </c>
      <c r="J64" s="5">
        <f t="shared" si="47"/>
        <v>93729.097267776262</v>
      </c>
      <c r="K64" s="5">
        <f t="shared" si="41"/>
        <v>2336.3246543066821</v>
      </c>
      <c r="L64" s="5">
        <f t="shared" si="42"/>
        <v>462804.67470311467</v>
      </c>
      <c r="M64" s="5">
        <f t="shared" si="32"/>
        <v>2954379.8869194859</v>
      </c>
      <c r="N64" s="33">
        <f t="shared" si="43"/>
        <v>31.520413329908294</v>
      </c>
      <c r="O64" s="4"/>
      <c r="Q64" s="27" t="s">
        <v>54</v>
      </c>
      <c r="R64" s="29">
        <f t="shared" si="33"/>
        <v>93729.097267776262</v>
      </c>
      <c r="S64" s="29">
        <f t="shared" si="34"/>
        <v>462804.67470311467</v>
      </c>
      <c r="T64" s="35">
        <f t="shared" si="35"/>
        <v>31.520413329908294</v>
      </c>
      <c r="U64" s="42">
        <v>0.92489605986448908</v>
      </c>
      <c r="V64" s="43">
        <f t="shared" si="48"/>
        <v>7.5103940135510916E-2</v>
      </c>
      <c r="W64" s="29">
        <f t="shared" si="44"/>
        <v>428046.22011977731</v>
      </c>
      <c r="X64" s="29">
        <f t="shared" si="36"/>
        <v>2369956.0326318308</v>
      </c>
      <c r="Y64" s="35">
        <f t="shared" si="45"/>
        <v>25.285168658576353</v>
      </c>
      <c r="Z64" s="36">
        <f t="shared" si="46"/>
        <v>6.2352446713319409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1630</v>
      </c>
      <c r="E65" s="49">
        <f t="shared" si="37"/>
        <v>7</v>
      </c>
      <c r="F65" s="3">
        <f t="shared" si="38"/>
        <v>4.2944785276073623E-3</v>
      </c>
      <c r="G65" s="2">
        <v>0.5</v>
      </c>
      <c r="H65" s="3">
        <f t="shared" si="39"/>
        <v>2.1244309559939303E-2</v>
      </c>
      <c r="I65" s="3">
        <f t="shared" si="40"/>
        <v>0.97875569044006072</v>
      </c>
      <c r="J65" s="5">
        <f t="shared" si="47"/>
        <v>91392.772613469584</v>
      </c>
      <c r="K65" s="5">
        <f t="shared" si="41"/>
        <v>1941.5763529416909</v>
      </c>
      <c r="L65" s="5">
        <f t="shared" si="42"/>
        <v>452109.92218499369</v>
      </c>
      <c r="M65" s="5">
        <f t="shared" si="32"/>
        <v>2491575.2122163712</v>
      </c>
      <c r="N65" s="33">
        <f t="shared" si="43"/>
        <v>27.262278416194583</v>
      </c>
      <c r="O65" s="4"/>
      <c r="Q65" s="27" t="s">
        <v>56</v>
      </c>
      <c r="R65" s="29">
        <f t="shared" si="33"/>
        <v>91392.772613469584</v>
      </c>
      <c r="S65" s="29">
        <f t="shared" si="34"/>
        <v>452109.92218499369</v>
      </c>
      <c r="T65" s="35">
        <f t="shared" si="35"/>
        <v>27.262278416194583</v>
      </c>
      <c r="U65" s="42">
        <v>0.89970667843387275</v>
      </c>
      <c r="V65" s="43">
        <f t="shared" si="48"/>
        <v>0.10029332156612725</v>
      </c>
      <c r="W65" s="29">
        <f t="shared" si="44"/>
        <v>406766.31637605734</v>
      </c>
      <c r="X65" s="29">
        <f t="shared" si="36"/>
        <v>1941909.8125120536</v>
      </c>
      <c r="Y65" s="35">
        <f t="shared" si="45"/>
        <v>21.247958202614509</v>
      </c>
      <c r="Z65" s="36">
        <f t="shared" si="46"/>
        <v>6.0143202135800742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1207</v>
      </c>
      <c r="E66" s="49">
        <f t="shared" si="37"/>
        <v>17</v>
      </c>
      <c r="F66" s="3">
        <f t="shared" si="38"/>
        <v>1.4084507042253521E-2</v>
      </c>
      <c r="G66" s="2">
        <v>0.5</v>
      </c>
      <c r="H66" s="3">
        <f t="shared" si="39"/>
        <v>6.8027210884353748E-2</v>
      </c>
      <c r="I66" s="3">
        <f t="shared" si="40"/>
        <v>0.93197278911564629</v>
      </c>
      <c r="J66" s="5">
        <f t="shared" si="47"/>
        <v>89451.196260527897</v>
      </c>
      <c r="K66" s="5">
        <f t="shared" si="41"/>
        <v>6085.1153918726468</v>
      </c>
      <c r="L66" s="5">
        <f t="shared" si="42"/>
        <v>432043.19282295788</v>
      </c>
      <c r="M66" s="5">
        <f t="shared" si="32"/>
        <v>2039465.2900313777</v>
      </c>
      <c r="N66" s="33">
        <f t="shared" si="43"/>
        <v>22.799754226778653</v>
      </c>
      <c r="O66" s="4"/>
      <c r="Q66" s="27" t="s">
        <v>58</v>
      </c>
      <c r="R66" s="29">
        <f t="shared" si="33"/>
        <v>89451.196260527897</v>
      </c>
      <c r="S66" s="29">
        <f t="shared" si="34"/>
        <v>432043.19282295788</v>
      </c>
      <c r="T66" s="35">
        <f t="shared" si="35"/>
        <v>22.799754226778653</v>
      </c>
      <c r="U66" s="42">
        <v>0.86438699185239576</v>
      </c>
      <c r="V66" s="43">
        <f t="shared" si="48"/>
        <v>0.13561300814760424</v>
      </c>
      <c r="W66" s="29">
        <f t="shared" si="44"/>
        <v>373452.51579454116</v>
      </c>
      <c r="X66" s="29">
        <f t="shared" si="36"/>
        <v>1535143.4961359964</v>
      </c>
      <c r="Y66" s="35">
        <f t="shared" si="45"/>
        <v>17.161799509811683</v>
      </c>
      <c r="Z66" s="36">
        <f t="shared" si="46"/>
        <v>5.6379547169669699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878</v>
      </c>
      <c r="E67" s="49">
        <f t="shared" si="37"/>
        <v>16</v>
      </c>
      <c r="F67" s="3">
        <f t="shared" si="38"/>
        <v>1.8223234624145785E-2</v>
      </c>
      <c r="G67" s="2">
        <v>0.5</v>
      </c>
      <c r="H67" s="3">
        <f t="shared" si="39"/>
        <v>8.7145969498910666E-2</v>
      </c>
      <c r="I67" s="3">
        <f t="shared" si="40"/>
        <v>0.91285403050108938</v>
      </c>
      <c r="J67" s="5">
        <f t="shared" si="47"/>
        <v>83366.080868655248</v>
      </c>
      <c r="K67" s="5">
        <f t="shared" si="41"/>
        <v>7265.0179406235502</v>
      </c>
      <c r="L67" s="5">
        <f t="shared" si="42"/>
        <v>398667.85949171742</v>
      </c>
      <c r="M67" s="5">
        <f t="shared" si="32"/>
        <v>1607422.0972084198</v>
      </c>
      <c r="N67" s="33">
        <f t="shared" si="43"/>
        <v>19.281488111944977</v>
      </c>
      <c r="O67" s="4"/>
      <c r="Q67" s="27" t="s">
        <v>60</v>
      </c>
      <c r="R67" s="29">
        <f t="shared" si="33"/>
        <v>83366.080868655248</v>
      </c>
      <c r="S67" s="29">
        <f t="shared" si="34"/>
        <v>398667.85949171742</v>
      </c>
      <c r="T67" s="35">
        <f t="shared" si="35"/>
        <v>19.281488111944977</v>
      </c>
      <c r="U67" s="42">
        <v>0.82345390469096191</v>
      </c>
      <c r="V67" s="43">
        <f t="shared" si="48"/>
        <v>0.17654609530903809</v>
      </c>
      <c r="W67" s="29">
        <f t="shared" si="44"/>
        <v>328284.60557324247</v>
      </c>
      <c r="X67" s="29">
        <f t="shared" si="36"/>
        <v>1161690.9803414552</v>
      </c>
      <c r="Y67" s="35">
        <f t="shared" si="45"/>
        <v>13.934815793628587</v>
      </c>
      <c r="Z67" s="36">
        <f t="shared" si="46"/>
        <v>5.34667231831639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631</v>
      </c>
      <c r="E68" s="49">
        <f t="shared" si="37"/>
        <v>11</v>
      </c>
      <c r="F68" s="3">
        <f t="shared" si="38"/>
        <v>1.7432646592709985E-2</v>
      </c>
      <c r="G68" s="2">
        <v>0.5</v>
      </c>
      <c r="H68" s="3">
        <f t="shared" si="39"/>
        <v>8.3523158694001523E-2</v>
      </c>
      <c r="I68" s="3">
        <f t="shared" si="40"/>
        <v>0.91647684130599849</v>
      </c>
      <c r="J68" s="5">
        <f t="shared" si="47"/>
        <v>76101.062928031708</v>
      </c>
      <c r="K68" s="5">
        <f t="shared" si="41"/>
        <v>6356.2011557201886</v>
      </c>
      <c r="L68" s="5">
        <f t="shared" si="42"/>
        <v>364614.81175085809</v>
      </c>
      <c r="M68" s="5">
        <f t="shared" si="32"/>
        <v>1208754.2377167023</v>
      </c>
      <c r="N68" s="33">
        <f t="shared" si="43"/>
        <v>15.883539483013706</v>
      </c>
      <c r="O68" s="4"/>
      <c r="Q68" s="27" t="s">
        <v>62</v>
      </c>
      <c r="R68" s="29">
        <f t="shared" si="33"/>
        <v>76101.062928031708</v>
      </c>
      <c r="S68" s="29">
        <f t="shared" si="34"/>
        <v>364614.81175085809</v>
      </c>
      <c r="T68" s="35">
        <f t="shared" si="35"/>
        <v>15.883539483013706</v>
      </c>
      <c r="U68" s="42">
        <v>0.7557222850963411</v>
      </c>
      <c r="V68" s="43">
        <f t="shared" si="48"/>
        <v>0.2442777149036589</v>
      </c>
      <c r="W68" s="29">
        <f t="shared" si="44"/>
        <v>275547.53871633072</v>
      </c>
      <c r="X68" s="29">
        <f t="shared" si="36"/>
        <v>833406.37476821267</v>
      </c>
      <c r="Y68" s="35">
        <f t="shared" si="45"/>
        <v>10.951310569161954</v>
      </c>
      <c r="Z68" s="36">
        <f t="shared" si="46"/>
        <v>4.9322289138517519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415</v>
      </c>
      <c r="E69" s="49">
        <f t="shared" si="37"/>
        <v>15</v>
      </c>
      <c r="F69" s="3">
        <f t="shared" si="38"/>
        <v>3.614457831325301E-2</v>
      </c>
      <c r="G69" s="2">
        <v>0.5</v>
      </c>
      <c r="H69" s="3">
        <f t="shared" si="39"/>
        <v>0.16574585635359115</v>
      </c>
      <c r="I69" s="3">
        <f t="shared" si="40"/>
        <v>0.83425414364640882</v>
      </c>
      <c r="J69" s="5">
        <f t="shared" si="47"/>
        <v>69744.861772311517</v>
      </c>
      <c r="K69" s="5">
        <f t="shared" si="41"/>
        <v>11559.921840714616</v>
      </c>
      <c r="L69" s="5">
        <f t="shared" si="42"/>
        <v>319824.50425977103</v>
      </c>
      <c r="M69" s="5">
        <f t="shared" si="32"/>
        <v>844139.42596584419</v>
      </c>
      <c r="N69" s="33">
        <f t="shared" si="43"/>
        <v>12.1032489636529</v>
      </c>
      <c r="O69" s="4"/>
      <c r="Q69" s="27" t="s">
        <v>64</v>
      </c>
      <c r="R69" s="29">
        <f t="shared" si="33"/>
        <v>69744.861772311517</v>
      </c>
      <c r="S69" s="29">
        <f t="shared" si="34"/>
        <v>319824.50425977103</v>
      </c>
      <c r="T69" s="35">
        <f t="shared" si="35"/>
        <v>12.1032489636529</v>
      </c>
      <c r="U69" s="42">
        <v>0.69850988448397933</v>
      </c>
      <c r="V69" s="43">
        <f t="shared" si="48"/>
        <v>0.30149011551602067</v>
      </c>
      <c r="W69" s="29">
        <f t="shared" si="44"/>
        <v>223400.57752563863</v>
      </c>
      <c r="X69" s="29">
        <f t="shared" si="36"/>
        <v>557858.83605188201</v>
      </c>
      <c r="Y69" s="35">
        <f t="shared" si="45"/>
        <v>7.9985653692033001</v>
      </c>
      <c r="Z69" s="36">
        <f t="shared" si="46"/>
        <v>4.1046835944496003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321</v>
      </c>
      <c r="E70" s="49">
        <f t="shared" si="37"/>
        <v>22</v>
      </c>
      <c r="F70" s="3">
        <f t="shared" si="38"/>
        <v>6.8535825545171333E-2</v>
      </c>
      <c r="G70" s="2">
        <v>0.5</v>
      </c>
      <c r="H70" s="3">
        <f t="shared" si="39"/>
        <v>0.29255319148936171</v>
      </c>
      <c r="I70" s="3">
        <f t="shared" si="40"/>
        <v>0.70744680851063824</v>
      </c>
      <c r="J70" s="5">
        <f t="shared" si="47"/>
        <v>58184.939931596899</v>
      </c>
      <c r="K70" s="5">
        <f t="shared" si="41"/>
        <v>17022.189873605475</v>
      </c>
      <c r="L70" s="5">
        <f t="shared" si="42"/>
        <v>248369.22497397079</v>
      </c>
      <c r="M70" s="5">
        <f t="shared" si="32"/>
        <v>524314.9217060731</v>
      </c>
      <c r="N70" s="33">
        <f t="shared" si="43"/>
        <v>9.0111792213322843</v>
      </c>
      <c r="O70" s="4"/>
      <c r="Q70" s="27" t="s">
        <v>66</v>
      </c>
      <c r="R70" s="29">
        <f t="shared" si="33"/>
        <v>58184.939931596899</v>
      </c>
      <c r="S70" s="29">
        <f t="shared" si="34"/>
        <v>248369.22497397079</v>
      </c>
      <c r="T70" s="35">
        <f t="shared" si="35"/>
        <v>9.0111792213322843</v>
      </c>
      <c r="U70" s="42">
        <v>0.67065690345363116</v>
      </c>
      <c r="V70" s="43">
        <f t="shared" si="48"/>
        <v>0.32934309654636884</v>
      </c>
      <c r="W70" s="29">
        <f t="shared" si="44"/>
        <v>166570.53533422152</v>
      </c>
      <c r="X70" s="29">
        <f t="shared" si="36"/>
        <v>334458.25852624339</v>
      </c>
      <c r="Y70" s="35">
        <f t="shared" si="45"/>
        <v>5.7481928987026132</v>
      </c>
      <c r="Z70" s="36">
        <f t="shared" si="46"/>
        <v>3.2629863226296711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159</v>
      </c>
      <c r="E71" s="49">
        <f t="shared" si="37"/>
        <v>23</v>
      </c>
      <c r="F71" s="3">
        <f t="shared" si="38"/>
        <v>0.14465408805031446</v>
      </c>
      <c r="G71" s="2">
        <v>0.5</v>
      </c>
      <c r="H71" s="3">
        <f t="shared" si="39"/>
        <v>0.53117782909930711</v>
      </c>
      <c r="I71" s="3">
        <f t="shared" si="40"/>
        <v>0.46882217090069289</v>
      </c>
      <c r="J71" s="5">
        <f t="shared" si="47"/>
        <v>41162.750057991419</v>
      </c>
      <c r="K71" s="5">
        <f t="shared" si="41"/>
        <v>21864.740215561262</v>
      </c>
      <c r="L71" s="5">
        <f t="shared" si="42"/>
        <v>151151.89975105395</v>
      </c>
      <c r="M71" s="5">
        <f>L71+M72</f>
        <v>275945.69673210231</v>
      </c>
      <c r="N71" s="33">
        <f t="shared" si="43"/>
        <v>6.7037721324095463</v>
      </c>
      <c r="O71" s="4"/>
      <c r="Q71" s="27" t="s">
        <v>68</v>
      </c>
      <c r="R71" s="29">
        <f t="shared" si="33"/>
        <v>41162.750057991419</v>
      </c>
      <c r="S71" s="29">
        <f t="shared" si="34"/>
        <v>151151.89975105395</v>
      </c>
      <c r="T71" s="35">
        <f t="shared" si="35"/>
        <v>6.7037721324095463</v>
      </c>
      <c r="U71" s="42">
        <v>0.63527807449444496</v>
      </c>
      <c r="V71" s="43">
        <f t="shared" si="48"/>
        <v>0.36472192550555504</v>
      </c>
      <c r="W71" s="29">
        <f t="shared" si="44"/>
        <v>96023.487830026919</v>
      </c>
      <c r="X71" s="29">
        <f>X72+W71</f>
        <v>167887.72319202183</v>
      </c>
      <c r="Y71" s="35">
        <f t="shared" si="45"/>
        <v>4.0786323303349787</v>
      </c>
      <c r="Z71" s="36">
        <f t="shared" si="46"/>
        <v>2.6251398020745675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97</v>
      </c>
      <c r="E72" s="50">
        <f t="shared" si="37"/>
        <v>15</v>
      </c>
      <c r="F72" s="17">
        <f t="shared" si="38"/>
        <v>0.15463917525773196</v>
      </c>
      <c r="G72" s="12"/>
      <c r="H72" s="17">
        <v>1</v>
      </c>
      <c r="I72" s="17">
        <f t="shared" si="40"/>
        <v>0</v>
      </c>
      <c r="J72" s="21">
        <f t="shared" si="47"/>
        <v>19298.009842430158</v>
      </c>
      <c r="K72" s="21">
        <f t="shared" si="41"/>
        <v>19298.009842430158</v>
      </c>
      <c r="L72" s="21">
        <f>K72/F72</f>
        <v>124793.79698104835</v>
      </c>
      <c r="M72" s="21">
        <f>L72</f>
        <v>124793.79698104835</v>
      </c>
      <c r="N72" s="34">
        <f t="shared" si="43"/>
        <v>6.4666666666666668</v>
      </c>
      <c r="O72" s="4"/>
      <c r="Q72" s="30" t="s">
        <v>69</v>
      </c>
      <c r="R72" s="31">
        <f t="shared" si="33"/>
        <v>19298.009842430158</v>
      </c>
      <c r="S72" s="31">
        <f t="shared" si="34"/>
        <v>124793.79698104835</v>
      </c>
      <c r="T72" s="38">
        <f t="shared" si="35"/>
        <v>6.4666666666666668</v>
      </c>
      <c r="U72" s="44">
        <v>0.57586384179742911</v>
      </c>
      <c r="V72" s="45">
        <f t="shared" si="48"/>
        <v>0.42413615820257089</v>
      </c>
      <c r="W72" s="31">
        <f t="shared" si="44"/>
        <v>71864.235361994914</v>
      </c>
      <c r="X72" s="31">
        <f>W72</f>
        <v>71864.235361994914</v>
      </c>
      <c r="Y72" s="38">
        <f t="shared" si="45"/>
        <v>3.7239195102900413</v>
      </c>
      <c r="Z72" s="37">
        <f t="shared" si="46"/>
        <v>2.7427471563766255</v>
      </c>
    </row>
    <row r="73" spans="1:26" s="2" customFormat="1" ht="13.2" x14ac:dyDescent="0.25">
      <c r="B73" s="2" t="s">
        <v>70</v>
      </c>
      <c r="D73" s="25">
        <f>SUM(D54:D72)</f>
        <v>28134</v>
      </c>
      <c r="E73" s="25">
        <f>SUM(E54:E72)</f>
        <v>168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71.542122980563832</v>
      </c>
      <c r="F78" s="55">
        <f>$Y$4</f>
        <v>65.336797784294887</v>
      </c>
      <c r="G78" s="55">
        <f>E78-F78</f>
        <v>6.2053251962689444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75.417326918505424</v>
      </c>
      <c r="F79" s="55">
        <f>$Y$29</f>
        <v>67.239609666893685</v>
      </c>
      <c r="G79" s="55">
        <f t="shared" ref="G79:G80" si="49">E79-F79</f>
        <v>8.1777172516117389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73.336983688363858</v>
      </c>
      <c r="F80" s="55">
        <f>$Y$54</f>
        <v>65.620497863293409</v>
      </c>
      <c r="G80" s="55">
        <f t="shared" si="49"/>
        <v>7.7164858250704498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4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182</v>
      </c>
      <c r="E4" s="51">
        <v>1</v>
      </c>
      <c r="F4" s="3">
        <f>E4/D4</f>
        <v>5.4945054945054949E-3</v>
      </c>
      <c r="G4" s="2">
        <v>0.3</v>
      </c>
      <c r="H4" s="18">
        <f>C4*F4/(1+(1-G4)*C4*F4)</f>
        <v>5.4734537493158191E-3</v>
      </c>
      <c r="I4" s="18">
        <f>1-H4</f>
        <v>0.99452654625068415</v>
      </c>
      <c r="J4" s="41">
        <v>100000</v>
      </c>
      <c r="K4" s="20">
        <f>J4*H4</f>
        <v>547.34537493158189</v>
      </c>
      <c r="L4" s="20">
        <f>C4*(J5+G4*K4)</f>
        <v>99616.858237547887</v>
      </c>
      <c r="M4" s="5">
        <f t="shared" ref="M4:M20" si="0">L4+M5</f>
        <v>6800368.3182720775</v>
      </c>
      <c r="N4" s="32">
        <f>M4/J4</f>
        <v>68.003683182720778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99616.858237547887</v>
      </c>
      <c r="T4" s="35">
        <f t="shared" ref="T4:T22" si="3">N4</f>
        <v>68.003683182720778</v>
      </c>
      <c r="U4" s="42">
        <v>0.96680194174873568</v>
      </c>
      <c r="V4" s="43">
        <f>1-U4</f>
        <v>3.3198058251264317E-2</v>
      </c>
      <c r="W4" s="29">
        <f>S4*U4</f>
        <v>96309.77197496983</v>
      </c>
      <c r="X4" s="29">
        <f t="shared" ref="X4:X20" si="4">X5+W4</f>
        <v>6217508.9422354922</v>
      </c>
      <c r="Y4" s="40">
        <f>X4/R4</f>
        <v>62.175089422354922</v>
      </c>
      <c r="Z4" s="36">
        <f>T4-Y4</f>
        <v>5.8285937603658553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877</v>
      </c>
      <c r="E5" s="51">
        <v>2</v>
      </c>
      <c r="F5" s="3">
        <f t="shared" ref="F5:F22" si="5">E5/D5</f>
        <v>2.2805017103762829E-3</v>
      </c>
      <c r="G5" s="2">
        <v>0.4</v>
      </c>
      <c r="H5" s="3">
        <f t="shared" ref="H5:H21" si="6">C5*F5/(1+(1-G5)*C5*F5)</f>
        <v>9.0723520072578823E-3</v>
      </c>
      <c r="I5" s="3">
        <f t="shared" ref="I5:I22" si="7">1-H5</f>
        <v>0.99092764799274213</v>
      </c>
      <c r="J5" s="5">
        <f>I4*J4</f>
        <v>99452.654625068419</v>
      </c>
      <c r="K5" s="5">
        <f t="shared" ref="K5:K22" si="8">J5*H5</f>
        <v>902.26949081486441</v>
      </c>
      <c r="L5" s="5">
        <f t="shared" ref="L5:L21" si="9">C5*(J6+G5*K5)</f>
        <v>395645.17172231799</v>
      </c>
      <c r="M5" s="5">
        <f t="shared" si="0"/>
        <v>6700751.4600345297</v>
      </c>
      <c r="N5" s="33">
        <f t="shared" ref="N5:N22" si="10">M5/J5</f>
        <v>67.376295638321878</v>
      </c>
      <c r="O5" s="4"/>
      <c r="Q5" s="27" t="s">
        <v>36</v>
      </c>
      <c r="R5" s="29">
        <f t="shared" si="1"/>
        <v>99452.654625068419</v>
      </c>
      <c r="S5" s="29">
        <f t="shared" si="2"/>
        <v>395645.17172231799</v>
      </c>
      <c r="T5" s="35">
        <f t="shared" si="3"/>
        <v>67.376295638321878</v>
      </c>
      <c r="U5" s="42">
        <v>0.96680194174873568</v>
      </c>
      <c r="V5" s="43">
        <f>1-U5</f>
        <v>3.3198058251264317E-2</v>
      </c>
      <c r="W5" s="29">
        <f t="shared" ref="W5:W22" si="11">S5*U5</f>
        <v>382510.52026464901</v>
      </c>
      <c r="X5" s="29">
        <f t="shared" si="4"/>
        <v>6121199.1702605225</v>
      </c>
      <c r="Y5" s="35">
        <f t="shared" ref="Y5:Y22" si="12">X5/R5</f>
        <v>61.548876632173773</v>
      </c>
      <c r="Z5" s="36">
        <f t="shared" ref="Z5:Z22" si="13">T5-Y5</f>
        <v>5.827419006148105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1085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98550.385134253549</v>
      </c>
      <c r="K6" s="5">
        <f t="shared" si="8"/>
        <v>0</v>
      </c>
      <c r="L6" s="5">
        <f t="shared" si="9"/>
        <v>492751.92567126773</v>
      </c>
      <c r="M6" s="5">
        <f t="shared" si="0"/>
        <v>6305106.2883122116</v>
      </c>
      <c r="N6" s="33">
        <f t="shared" si="10"/>
        <v>63.97850479957912</v>
      </c>
      <c r="O6" s="4"/>
      <c r="Q6" s="27" t="s">
        <v>38</v>
      </c>
      <c r="R6" s="29">
        <f t="shared" si="1"/>
        <v>98550.385134253549</v>
      </c>
      <c r="S6" s="29">
        <f t="shared" si="2"/>
        <v>492751.92567126773</v>
      </c>
      <c r="T6" s="35">
        <f t="shared" si="3"/>
        <v>63.97850479957912</v>
      </c>
      <c r="U6" s="42">
        <v>0.96680194174873568</v>
      </c>
      <c r="V6" s="43">
        <f>1-U6</f>
        <v>3.3198058251264317E-2</v>
      </c>
      <c r="W6" s="29">
        <f t="shared" si="11"/>
        <v>476393.51853941032</v>
      </c>
      <c r="X6" s="29">
        <f t="shared" si="4"/>
        <v>5738688.6499958737</v>
      </c>
      <c r="Y6" s="35">
        <f t="shared" si="12"/>
        <v>58.231011905008323</v>
      </c>
      <c r="Z6" s="36">
        <f t="shared" si="13"/>
        <v>5.7474928945707973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1017</v>
      </c>
      <c r="E7" s="51">
        <v>1</v>
      </c>
      <c r="F7" s="3">
        <f t="shared" si="5"/>
        <v>9.8328416912487715E-4</v>
      </c>
      <c r="G7" s="2">
        <v>0.5</v>
      </c>
      <c r="H7" s="3">
        <f t="shared" si="6"/>
        <v>4.904364884747426E-3</v>
      </c>
      <c r="I7" s="3">
        <f t="shared" si="7"/>
        <v>0.99509563511525256</v>
      </c>
      <c r="J7" s="5">
        <f t="shared" si="14"/>
        <v>98550.385134253549</v>
      </c>
      <c r="K7" s="5">
        <f t="shared" si="8"/>
        <v>483.32704823076784</v>
      </c>
      <c r="L7" s="5">
        <f t="shared" si="9"/>
        <v>491543.60805069085</v>
      </c>
      <c r="M7" s="5">
        <f t="shared" si="0"/>
        <v>5812354.3626409443</v>
      </c>
      <c r="N7" s="33">
        <f t="shared" si="10"/>
        <v>58.978504799579127</v>
      </c>
      <c r="O7" s="4"/>
      <c r="Q7" s="27" t="s">
        <v>40</v>
      </c>
      <c r="R7" s="29">
        <f t="shared" si="1"/>
        <v>98550.385134253549</v>
      </c>
      <c r="S7" s="29">
        <f t="shared" si="2"/>
        <v>491543.60805069085</v>
      </c>
      <c r="T7" s="35">
        <f t="shared" si="3"/>
        <v>58.978504799579127</v>
      </c>
      <c r="U7" s="42">
        <v>0.96680194174873568</v>
      </c>
      <c r="V7" s="43">
        <f>1-U7</f>
        <v>3.3198058251264317E-2</v>
      </c>
      <c r="W7" s="29">
        <f t="shared" si="11"/>
        <v>475225.31471758737</v>
      </c>
      <c r="X7" s="29">
        <f t="shared" si="4"/>
        <v>5262295.1314564636</v>
      </c>
      <c r="Y7" s="35">
        <f t="shared" si="12"/>
        <v>53.397002196264644</v>
      </c>
      <c r="Z7" s="36">
        <f t="shared" si="13"/>
        <v>5.5815026033144832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1125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98067.058086022778</v>
      </c>
      <c r="K8" s="5">
        <f t="shared" si="8"/>
        <v>0</v>
      </c>
      <c r="L8" s="5">
        <f t="shared" si="9"/>
        <v>490335.29043011391</v>
      </c>
      <c r="M8" s="5">
        <f t="shared" si="0"/>
        <v>5320810.7545902533</v>
      </c>
      <c r="N8" s="33">
        <f t="shared" si="10"/>
        <v>54.256861156403076</v>
      </c>
      <c r="O8" s="4"/>
      <c r="Q8" s="27" t="s">
        <v>42</v>
      </c>
      <c r="R8" s="29">
        <f t="shared" si="1"/>
        <v>98067.058086022778</v>
      </c>
      <c r="S8" s="29">
        <f t="shared" si="2"/>
        <v>490335.29043011391</v>
      </c>
      <c r="T8" s="35">
        <f t="shared" si="3"/>
        <v>54.256861156403076</v>
      </c>
      <c r="U8" s="42">
        <v>0.96680194174873568</v>
      </c>
      <c r="V8" s="43">
        <f>1-U8</f>
        <v>3.3198058251264317E-2</v>
      </c>
      <c r="W8" s="29">
        <f t="shared" si="11"/>
        <v>474057.11089576437</v>
      </c>
      <c r="X8" s="29">
        <f t="shared" si="4"/>
        <v>4787069.8167388765</v>
      </c>
      <c r="Y8" s="35">
        <f t="shared" si="12"/>
        <v>48.814249251157705</v>
      </c>
      <c r="Z8" s="36">
        <f t="shared" si="13"/>
        <v>5.4426119052453714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993</v>
      </c>
      <c r="E9" s="51">
        <v>2</v>
      </c>
      <c r="F9" s="3">
        <f t="shared" si="5"/>
        <v>2.014098690835851E-3</v>
      </c>
      <c r="G9" s="2">
        <v>0.5</v>
      </c>
      <c r="H9" s="3">
        <f t="shared" si="6"/>
        <v>1.0020040080160322E-2</v>
      </c>
      <c r="I9" s="3">
        <f t="shared" si="7"/>
        <v>0.98997995991983967</v>
      </c>
      <c r="J9" s="5">
        <f t="shared" si="14"/>
        <v>98067.058086022778</v>
      </c>
      <c r="K9" s="5">
        <f t="shared" si="8"/>
        <v>982.63585256535862</v>
      </c>
      <c r="L9" s="5">
        <f t="shared" si="9"/>
        <v>487878.70079870045</v>
      </c>
      <c r="M9" s="5">
        <f t="shared" si="0"/>
        <v>4830475.4641601397</v>
      </c>
      <c r="N9" s="33">
        <f t="shared" si="10"/>
        <v>49.256861156403076</v>
      </c>
      <c r="O9" s="4"/>
      <c r="Q9" s="27" t="s">
        <v>44</v>
      </c>
      <c r="R9" s="29">
        <f t="shared" si="1"/>
        <v>98067.058086022778</v>
      </c>
      <c r="S9" s="29">
        <f t="shared" si="2"/>
        <v>487878.70079870045</v>
      </c>
      <c r="T9" s="35">
        <f t="shared" si="3"/>
        <v>49.256861156403076</v>
      </c>
      <c r="U9" s="42">
        <v>0.9555940589531835</v>
      </c>
      <c r="V9" s="43">
        <f t="shared" ref="V9:V22" si="15">1-U9</f>
        <v>4.4405941046816499E-2</v>
      </c>
      <c r="W9" s="29">
        <f t="shared" si="11"/>
        <v>466213.98797303595</v>
      </c>
      <c r="X9" s="29">
        <f t="shared" si="4"/>
        <v>4313012.7058431124</v>
      </c>
      <c r="Y9" s="35">
        <f t="shared" si="12"/>
        <v>43.980239542414026</v>
      </c>
      <c r="Z9" s="36">
        <f t="shared" si="13"/>
        <v>5.2766216139890503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1067</v>
      </c>
      <c r="E10" s="51">
        <v>8</v>
      </c>
      <c r="F10" s="3">
        <f t="shared" si="5"/>
        <v>7.4976569821930648E-3</v>
      </c>
      <c r="G10" s="2">
        <v>0.5</v>
      </c>
      <c r="H10" s="3">
        <f t="shared" si="6"/>
        <v>3.679852805887765E-2</v>
      </c>
      <c r="I10" s="3">
        <f t="shared" si="7"/>
        <v>0.96320147194112238</v>
      </c>
      <c r="J10" s="5">
        <f t="shared" si="14"/>
        <v>97084.422233457415</v>
      </c>
      <c r="K10" s="5">
        <f t="shared" si="8"/>
        <v>3572.5638356378076</v>
      </c>
      <c r="L10" s="5">
        <f t="shared" si="9"/>
        <v>476490.70157819259</v>
      </c>
      <c r="M10" s="5">
        <f t="shared" si="0"/>
        <v>4342596.7633614391</v>
      </c>
      <c r="N10" s="33">
        <f t="shared" si="10"/>
        <v>44.730108738957767</v>
      </c>
      <c r="O10" s="4"/>
      <c r="Q10" s="27" t="s">
        <v>46</v>
      </c>
      <c r="R10" s="29">
        <f t="shared" si="1"/>
        <v>97084.422233457415</v>
      </c>
      <c r="S10" s="29">
        <f t="shared" si="2"/>
        <v>476490.70157819259</v>
      </c>
      <c r="T10" s="35">
        <f t="shared" si="3"/>
        <v>44.730108738957767</v>
      </c>
      <c r="U10" s="42">
        <v>0.96363095511775332</v>
      </c>
      <c r="V10" s="43">
        <f t="shared" si="15"/>
        <v>3.6369044882246682E-2</v>
      </c>
      <c r="W10" s="29">
        <f t="shared" si="11"/>
        <v>459161.18986652209</v>
      </c>
      <c r="X10" s="29">
        <f t="shared" si="4"/>
        <v>3846798.7178700762</v>
      </c>
      <c r="Y10" s="35">
        <f t="shared" si="12"/>
        <v>39.623233360958139</v>
      </c>
      <c r="Z10" s="36">
        <f t="shared" si="13"/>
        <v>5.1068753779996285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1264</v>
      </c>
      <c r="E11" s="51">
        <v>5</v>
      </c>
      <c r="F11" s="3">
        <f t="shared" si="5"/>
        <v>3.9556962025316458E-3</v>
      </c>
      <c r="G11" s="2">
        <v>0.5</v>
      </c>
      <c r="H11" s="3">
        <f t="shared" si="6"/>
        <v>1.9584802193497848E-2</v>
      </c>
      <c r="I11" s="3">
        <f t="shared" si="7"/>
        <v>0.9804151978065021</v>
      </c>
      <c r="J11" s="5">
        <f t="shared" si="14"/>
        <v>93511.858397819611</v>
      </c>
      <c r="K11" s="5">
        <f t="shared" si="8"/>
        <v>1831.4112494676776</v>
      </c>
      <c r="L11" s="5">
        <f t="shared" si="9"/>
        <v>462980.7638654288</v>
      </c>
      <c r="M11" s="5">
        <f t="shared" si="0"/>
        <v>3866106.0617832462</v>
      </c>
      <c r="N11" s="33">
        <f t="shared" si="10"/>
        <v>41.343484430990529</v>
      </c>
      <c r="O11" s="4"/>
      <c r="Q11" s="27" t="s">
        <v>48</v>
      </c>
      <c r="R11" s="29">
        <f t="shared" si="1"/>
        <v>93511.858397819611</v>
      </c>
      <c r="S11" s="29">
        <f t="shared" si="2"/>
        <v>462980.7638654288</v>
      </c>
      <c r="T11" s="35">
        <f t="shared" si="3"/>
        <v>41.343484430990529</v>
      </c>
      <c r="U11" s="42">
        <v>0.96005435016735896</v>
      </c>
      <c r="V11" s="43">
        <f t="shared" si="15"/>
        <v>3.9945649832641039E-2</v>
      </c>
      <c r="W11" s="29">
        <f t="shared" si="11"/>
        <v>444486.69639281172</v>
      </c>
      <c r="X11" s="29">
        <f t="shared" si="4"/>
        <v>3387637.5280035539</v>
      </c>
      <c r="Y11" s="35">
        <f t="shared" si="12"/>
        <v>36.226822844133984</v>
      </c>
      <c r="Z11" s="36">
        <f t="shared" si="13"/>
        <v>5.1166615868565444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1421</v>
      </c>
      <c r="E12" s="51">
        <v>6</v>
      </c>
      <c r="F12" s="3">
        <f t="shared" si="5"/>
        <v>4.22237860661506E-3</v>
      </c>
      <c r="G12" s="2">
        <v>0.5</v>
      </c>
      <c r="H12" s="3">
        <f t="shared" si="6"/>
        <v>2.0891364902506964E-2</v>
      </c>
      <c r="I12" s="3">
        <f t="shared" si="7"/>
        <v>0.97910863509749302</v>
      </c>
      <c r="J12" s="5">
        <f t="shared" si="14"/>
        <v>91680.44714835193</v>
      </c>
      <c r="K12" s="5">
        <f t="shared" si="8"/>
        <v>1915.3296758012241</v>
      </c>
      <c r="L12" s="5">
        <f t="shared" si="9"/>
        <v>453613.91155225656</v>
      </c>
      <c r="M12" s="5">
        <f t="shared" si="0"/>
        <v>3403125.2979178173</v>
      </c>
      <c r="N12" s="33">
        <f t="shared" si="10"/>
        <v>37.119422993335526</v>
      </c>
      <c r="O12" s="4"/>
      <c r="Q12" s="27" t="s">
        <v>50</v>
      </c>
      <c r="R12" s="29">
        <f t="shared" si="1"/>
        <v>91680.44714835193</v>
      </c>
      <c r="S12" s="29">
        <f t="shared" si="2"/>
        <v>453613.91155225656</v>
      </c>
      <c r="T12" s="35">
        <f t="shared" si="3"/>
        <v>37.119422993335526</v>
      </c>
      <c r="U12" s="42">
        <v>0.94127750867207383</v>
      </c>
      <c r="V12" s="43">
        <f t="shared" si="15"/>
        <v>5.8722491327926174E-2</v>
      </c>
      <c r="W12" s="29">
        <f t="shared" si="11"/>
        <v>426976.57256490248</v>
      </c>
      <c r="X12" s="29">
        <f t="shared" si="4"/>
        <v>2943150.831610742</v>
      </c>
      <c r="Y12" s="35">
        <f t="shared" si="12"/>
        <v>32.102273965225187</v>
      </c>
      <c r="Z12" s="36">
        <f t="shared" si="13"/>
        <v>5.0171490281103388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1310</v>
      </c>
      <c r="E13" s="51">
        <v>8</v>
      </c>
      <c r="F13" s="3">
        <f t="shared" si="5"/>
        <v>6.1068702290076335E-3</v>
      </c>
      <c r="G13" s="2">
        <v>0.5</v>
      </c>
      <c r="H13" s="3">
        <f t="shared" si="6"/>
        <v>3.007518796992481E-2</v>
      </c>
      <c r="I13" s="3">
        <f t="shared" si="7"/>
        <v>0.96992481203007519</v>
      </c>
      <c r="J13" s="5">
        <f t="shared" si="14"/>
        <v>89765.117472550701</v>
      </c>
      <c r="K13" s="5">
        <f t="shared" si="8"/>
        <v>2699.7027811293442</v>
      </c>
      <c r="L13" s="5">
        <f t="shared" si="9"/>
        <v>442076.33040993015</v>
      </c>
      <c r="M13" s="5">
        <f t="shared" si="0"/>
        <v>2949511.3863655608</v>
      </c>
      <c r="N13" s="33">
        <f t="shared" si="10"/>
        <v>32.858102004573134</v>
      </c>
      <c r="O13" s="4"/>
      <c r="Q13" s="27" t="s">
        <v>52</v>
      </c>
      <c r="R13" s="29">
        <f t="shared" si="1"/>
        <v>89765.117472550701</v>
      </c>
      <c r="S13" s="29">
        <f t="shared" si="2"/>
        <v>442076.33040993015</v>
      </c>
      <c r="T13" s="35">
        <f t="shared" si="3"/>
        <v>32.858102004573134</v>
      </c>
      <c r="U13" s="42">
        <v>0.95386474178345915</v>
      </c>
      <c r="V13" s="43">
        <f t="shared" si="15"/>
        <v>4.6135258216540853E-2</v>
      </c>
      <c r="W13" s="29">
        <f t="shared" si="11"/>
        <v>421681.02475504717</v>
      </c>
      <c r="X13" s="29">
        <f t="shared" si="4"/>
        <v>2516174.2590458393</v>
      </c>
      <c r="Y13" s="35">
        <f t="shared" si="12"/>
        <v>28.030646312196506</v>
      </c>
      <c r="Z13" s="36">
        <f t="shared" si="13"/>
        <v>4.8274556923766276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1228</v>
      </c>
      <c r="E14" s="51">
        <v>7</v>
      </c>
      <c r="F14" s="3">
        <f t="shared" si="5"/>
        <v>5.7003257328990227E-3</v>
      </c>
      <c r="G14" s="2">
        <v>0.5</v>
      </c>
      <c r="H14" s="3">
        <f t="shared" si="6"/>
        <v>2.8101164191087918E-2</v>
      </c>
      <c r="I14" s="3">
        <f t="shared" si="7"/>
        <v>0.97189883580891212</v>
      </c>
      <c r="J14" s="5">
        <f t="shared" si="14"/>
        <v>87065.414691421363</v>
      </c>
      <c r="K14" s="5">
        <f t="shared" si="8"/>
        <v>2446.6395136087899</v>
      </c>
      <c r="L14" s="5">
        <f t="shared" si="9"/>
        <v>429210.47467308491</v>
      </c>
      <c r="M14" s="5">
        <f t="shared" si="0"/>
        <v>2507435.0559556307</v>
      </c>
      <c r="N14" s="33">
        <f t="shared" si="10"/>
        <v>28.799438500838964</v>
      </c>
      <c r="O14" s="4"/>
      <c r="Q14" s="27" t="s">
        <v>54</v>
      </c>
      <c r="R14" s="29">
        <f t="shared" si="1"/>
        <v>87065.414691421363</v>
      </c>
      <c r="S14" s="29">
        <f t="shared" si="2"/>
        <v>429210.47467308491</v>
      </c>
      <c r="T14" s="35">
        <f t="shared" si="3"/>
        <v>28.799438500838964</v>
      </c>
      <c r="U14" s="42">
        <v>0.94210046609890041</v>
      </c>
      <c r="V14" s="43">
        <f t="shared" si="15"/>
        <v>5.7899533901099587E-2</v>
      </c>
      <c r="W14" s="29">
        <f t="shared" si="11"/>
        <v>404359.38824404357</v>
      </c>
      <c r="X14" s="29">
        <f t="shared" si="4"/>
        <v>2094493.2342907921</v>
      </c>
      <c r="Y14" s="35">
        <f t="shared" si="12"/>
        <v>24.056546927550148</v>
      </c>
      <c r="Z14" s="36">
        <f t="shared" si="13"/>
        <v>4.7428915732888157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889</v>
      </c>
      <c r="E15" s="51">
        <v>10</v>
      </c>
      <c r="F15" s="3">
        <f t="shared" si="5"/>
        <v>1.1248593925759279E-2</v>
      </c>
      <c r="G15" s="2">
        <v>0.5</v>
      </c>
      <c r="H15" s="3">
        <f t="shared" si="6"/>
        <v>5.4704595185995616E-2</v>
      </c>
      <c r="I15" s="3">
        <f t="shared" si="7"/>
        <v>0.94529540481400443</v>
      </c>
      <c r="J15" s="5">
        <f t="shared" si="14"/>
        <v>84618.775177812582</v>
      </c>
      <c r="K15" s="5">
        <f t="shared" si="8"/>
        <v>4629.0358412370115</v>
      </c>
      <c r="L15" s="5">
        <f t="shared" si="9"/>
        <v>411521.28628597042</v>
      </c>
      <c r="M15" s="5">
        <f t="shared" si="0"/>
        <v>2078224.5812825458</v>
      </c>
      <c r="N15" s="33">
        <f t="shared" si="10"/>
        <v>24.559851840392337</v>
      </c>
      <c r="O15" s="4"/>
      <c r="Q15" s="27" t="s">
        <v>56</v>
      </c>
      <c r="R15" s="29">
        <f t="shared" si="1"/>
        <v>84618.775177812582</v>
      </c>
      <c r="S15" s="29">
        <f t="shared" si="2"/>
        <v>411521.28628597042</v>
      </c>
      <c r="T15" s="35">
        <f t="shared" si="3"/>
        <v>24.559851840392337</v>
      </c>
      <c r="U15" s="42">
        <v>0.91645683631107144</v>
      </c>
      <c r="V15" s="43">
        <f t="shared" si="15"/>
        <v>8.3543163688928557E-2</v>
      </c>
      <c r="W15" s="29">
        <f t="shared" si="11"/>
        <v>377141.49610430317</v>
      </c>
      <c r="X15" s="29">
        <f t="shared" si="4"/>
        <v>1690133.8460467486</v>
      </c>
      <c r="Y15" s="35">
        <f t="shared" si="12"/>
        <v>19.973508745490673</v>
      </c>
      <c r="Z15" s="36">
        <f t="shared" si="13"/>
        <v>4.5863430949016646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630</v>
      </c>
      <c r="E16" s="51">
        <v>14</v>
      </c>
      <c r="F16" s="3">
        <f t="shared" si="5"/>
        <v>2.2222222222222223E-2</v>
      </c>
      <c r="G16" s="2">
        <v>0.5</v>
      </c>
      <c r="H16" s="3">
        <f t="shared" si="6"/>
        <v>0.10526315789473685</v>
      </c>
      <c r="I16" s="3">
        <f t="shared" si="7"/>
        <v>0.89473684210526316</v>
      </c>
      <c r="J16" s="5">
        <f t="shared" si="14"/>
        <v>79989.739336575571</v>
      </c>
      <c r="K16" s="5">
        <f t="shared" si="8"/>
        <v>8419.9725617447984</v>
      </c>
      <c r="L16" s="5">
        <f t="shared" si="9"/>
        <v>378898.76527851587</v>
      </c>
      <c r="M16" s="5">
        <f t="shared" si="0"/>
        <v>1666703.2949965755</v>
      </c>
      <c r="N16" s="33">
        <f t="shared" si="10"/>
        <v>20.83646363671134</v>
      </c>
      <c r="O16" s="4"/>
      <c r="Q16" s="27" t="s">
        <v>58</v>
      </c>
      <c r="R16" s="29">
        <f t="shared" si="1"/>
        <v>79989.739336575571</v>
      </c>
      <c r="S16" s="29">
        <f t="shared" si="2"/>
        <v>378898.76527851587</v>
      </c>
      <c r="T16" s="35">
        <f t="shared" si="3"/>
        <v>20.83646363671134</v>
      </c>
      <c r="U16" s="42">
        <v>0.8859396016463057</v>
      </c>
      <c r="V16" s="43">
        <f t="shared" si="15"/>
        <v>0.1140603983536943</v>
      </c>
      <c r="W16" s="29">
        <f t="shared" si="11"/>
        <v>335681.42117512546</v>
      </c>
      <c r="X16" s="29">
        <f t="shared" si="4"/>
        <v>1312992.3499424455</v>
      </c>
      <c r="Y16" s="35">
        <f t="shared" si="12"/>
        <v>16.414509671268242</v>
      </c>
      <c r="Z16" s="36">
        <f t="shared" si="13"/>
        <v>4.4219539654430982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475</v>
      </c>
      <c r="E17" s="51">
        <v>20</v>
      </c>
      <c r="F17" s="3">
        <f t="shared" si="5"/>
        <v>4.2105263157894736E-2</v>
      </c>
      <c r="G17" s="2">
        <v>0.5</v>
      </c>
      <c r="H17" s="3">
        <f t="shared" si="6"/>
        <v>0.19047619047619049</v>
      </c>
      <c r="I17" s="3">
        <f t="shared" si="7"/>
        <v>0.80952380952380953</v>
      </c>
      <c r="J17" s="5">
        <f t="shared" si="14"/>
        <v>71569.766774830772</v>
      </c>
      <c r="K17" s="5">
        <f t="shared" si="8"/>
        <v>13632.336528539196</v>
      </c>
      <c r="L17" s="5">
        <f t="shared" si="9"/>
        <v>323767.99255280587</v>
      </c>
      <c r="M17" s="5">
        <f t="shared" si="0"/>
        <v>1287804.5297180596</v>
      </c>
      <c r="N17" s="33">
        <f t="shared" si="10"/>
        <v>17.993694652795025</v>
      </c>
      <c r="O17" s="4"/>
      <c r="Q17" s="27" t="s">
        <v>60</v>
      </c>
      <c r="R17" s="29">
        <f t="shared" si="1"/>
        <v>71569.766774830772</v>
      </c>
      <c r="S17" s="29">
        <f t="shared" si="2"/>
        <v>323767.99255280587</v>
      </c>
      <c r="T17" s="35">
        <f t="shared" si="3"/>
        <v>17.993694652795025</v>
      </c>
      <c r="U17" s="42">
        <v>0.85631920960893304</v>
      </c>
      <c r="V17" s="43">
        <f t="shared" si="15"/>
        <v>0.14368079039106696</v>
      </c>
      <c r="W17" s="29">
        <f t="shared" si="11"/>
        <v>277248.75147948961</v>
      </c>
      <c r="X17" s="29">
        <f t="shared" si="4"/>
        <v>977310.92876732012</v>
      </c>
      <c r="Y17" s="35">
        <f t="shared" si="12"/>
        <v>13.65535997681936</v>
      </c>
      <c r="Z17" s="36">
        <f t="shared" si="13"/>
        <v>4.3383346759756645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318</v>
      </c>
      <c r="E18" s="51">
        <v>10</v>
      </c>
      <c r="F18" s="3">
        <f t="shared" si="5"/>
        <v>3.1446540880503145E-2</v>
      </c>
      <c r="G18" s="2">
        <v>0.5</v>
      </c>
      <c r="H18" s="3">
        <f t="shared" si="6"/>
        <v>0.14577259475218657</v>
      </c>
      <c r="I18" s="3">
        <f t="shared" si="7"/>
        <v>0.85422740524781338</v>
      </c>
      <c r="J18" s="5">
        <f t="shared" si="14"/>
        <v>57937.43024629158</v>
      </c>
      <c r="K18" s="5">
        <f t="shared" si="8"/>
        <v>8445.68954027574</v>
      </c>
      <c r="L18" s="5">
        <f t="shared" si="9"/>
        <v>268572.92738076852</v>
      </c>
      <c r="M18" s="5">
        <f t="shared" si="0"/>
        <v>964036.53716525366</v>
      </c>
      <c r="N18" s="33">
        <f t="shared" si="10"/>
        <v>16.639269865217383</v>
      </c>
      <c r="O18" s="4"/>
      <c r="Q18" s="27" t="s">
        <v>62</v>
      </c>
      <c r="R18" s="29">
        <f t="shared" si="1"/>
        <v>57937.43024629158</v>
      </c>
      <c r="S18" s="29">
        <f t="shared" si="2"/>
        <v>268572.92738076852</v>
      </c>
      <c r="T18" s="35">
        <f t="shared" si="3"/>
        <v>16.639269865217383</v>
      </c>
      <c r="U18" s="42">
        <v>0.77613843304153718</v>
      </c>
      <c r="V18" s="43">
        <f t="shared" si="15"/>
        <v>0.22386156695846282</v>
      </c>
      <c r="W18" s="29">
        <f t="shared" si="11"/>
        <v>208449.77101468825</v>
      </c>
      <c r="X18" s="29">
        <f t="shared" si="4"/>
        <v>700062.17728783051</v>
      </c>
      <c r="Y18" s="35">
        <f t="shared" si="12"/>
        <v>12.083072623550466</v>
      </c>
      <c r="Z18" s="36">
        <f t="shared" si="13"/>
        <v>4.5561972416669168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210</v>
      </c>
      <c r="E19" s="51">
        <v>4</v>
      </c>
      <c r="F19" s="3">
        <f t="shared" si="5"/>
        <v>1.9047619047619049E-2</v>
      </c>
      <c r="G19" s="2">
        <v>0.5</v>
      </c>
      <c r="H19" s="3">
        <f t="shared" si="6"/>
        <v>9.0909090909090912E-2</v>
      </c>
      <c r="I19" s="3">
        <f t="shared" si="7"/>
        <v>0.90909090909090906</v>
      </c>
      <c r="J19" s="5">
        <f t="shared" si="14"/>
        <v>49491.740706015837</v>
      </c>
      <c r="K19" s="5">
        <f t="shared" si="8"/>
        <v>4499.2491550923487</v>
      </c>
      <c r="L19" s="5">
        <f t="shared" si="9"/>
        <v>236210.58064234827</v>
      </c>
      <c r="M19" s="5">
        <f t="shared" si="0"/>
        <v>695463.60978448519</v>
      </c>
      <c r="N19" s="33">
        <f t="shared" si="10"/>
        <v>14.052114552114551</v>
      </c>
      <c r="O19" s="4"/>
      <c r="Q19" s="27" t="s">
        <v>64</v>
      </c>
      <c r="R19" s="29">
        <f t="shared" si="1"/>
        <v>49491.740706015837</v>
      </c>
      <c r="S19" s="29">
        <f t="shared" si="2"/>
        <v>236210.58064234827</v>
      </c>
      <c r="T19" s="35">
        <f t="shared" si="3"/>
        <v>14.052114552114551</v>
      </c>
      <c r="U19" s="42">
        <v>0.73716277889453141</v>
      </c>
      <c r="V19" s="43">
        <f t="shared" si="15"/>
        <v>0.26283722110546859</v>
      </c>
      <c r="W19" s="29">
        <f t="shared" si="11"/>
        <v>174125.64803060426</v>
      </c>
      <c r="X19" s="29">
        <f t="shared" si="4"/>
        <v>491612.40627314232</v>
      </c>
      <c r="Y19" s="35">
        <f t="shared" si="12"/>
        <v>9.9332211649889626</v>
      </c>
      <c r="Z19" s="36">
        <f t="shared" si="13"/>
        <v>4.1188933871255884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131</v>
      </c>
      <c r="E20" s="51">
        <v>10</v>
      </c>
      <c r="F20" s="3">
        <f t="shared" si="5"/>
        <v>7.6335877862595422E-2</v>
      </c>
      <c r="G20" s="2">
        <v>0.5</v>
      </c>
      <c r="H20" s="3">
        <f t="shared" si="6"/>
        <v>0.32051282051282054</v>
      </c>
      <c r="I20" s="3">
        <f t="shared" si="7"/>
        <v>0.67948717948717952</v>
      </c>
      <c r="J20" s="5">
        <f t="shared" si="14"/>
        <v>44992.491550923485</v>
      </c>
      <c r="K20" s="5">
        <f t="shared" si="8"/>
        <v>14420.670368885734</v>
      </c>
      <c r="L20" s="5">
        <f t="shared" si="9"/>
        <v>188910.78183240313</v>
      </c>
      <c r="M20" s="5">
        <f t="shared" si="0"/>
        <v>459253.02914213692</v>
      </c>
      <c r="N20" s="33">
        <f t="shared" si="10"/>
        <v>10.207326007326007</v>
      </c>
      <c r="O20" s="4"/>
      <c r="Q20" s="27" t="s">
        <v>66</v>
      </c>
      <c r="R20" s="29">
        <f t="shared" si="1"/>
        <v>44992.491550923485</v>
      </c>
      <c r="S20" s="29">
        <f t="shared" si="2"/>
        <v>188910.78183240313</v>
      </c>
      <c r="T20" s="35">
        <f t="shared" si="3"/>
        <v>10.207326007326007</v>
      </c>
      <c r="U20" s="42">
        <v>0.7271372759570951</v>
      </c>
      <c r="V20" s="43">
        <f t="shared" si="15"/>
        <v>0.2728627240429049</v>
      </c>
      <c r="W20" s="29">
        <f t="shared" si="11"/>
        <v>137364.07130053869</v>
      </c>
      <c r="X20" s="29">
        <f t="shared" si="4"/>
        <v>317486.75824253808</v>
      </c>
      <c r="Y20" s="35">
        <f t="shared" si="12"/>
        <v>7.0564386922915707</v>
      </c>
      <c r="Z20" s="36">
        <f t="shared" si="13"/>
        <v>3.1508873150344359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79</v>
      </c>
      <c r="E21" s="51">
        <v>2</v>
      </c>
      <c r="F21" s="3">
        <f t="shared" si="5"/>
        <v>2.5316455696202531E-2</v>
      </c>
      <c r="G21" s="2">
        <v>0.5</v>
      </c>
      <c r="H21" s="3">
        <f t="shared" si="6"/>
        <v>0.11904761904761907</v>
      </c>
      <c r="I21" s="3">
        <f t="shared" si="7"/>
        <v>0.88095238095238093</v>
      </c>
      <c r="J21" s="5">
        <f t="shared" si="14"/>
        <v>30571.821182037755</v>
      </c>
      <c r="K21" s="5">
        <f t="shared" si="8"/>
        <v>3639.502521671162</v>
      </c>
      <c r="L21" s="5">
        <f t="shared" si="9"/>
        <v>143760.34960601086</v>
      </c>
      <c r="M21" s="5">
        <f>L21+M22</f>
        <v>270342.24730973382</v>
      </c>
      <c r="N21" s="33">
        <f t="shared" si="10"/>
        <v>8.8428571428571416</v>
      </c>
      <c r="O21" s="4"/>
      <c r="Q21" s="27" t="s">
        <v>68</v>
      </c>
      <c r="R21" s="29">
        <f t="shared" si="1"/>
        <v>30571.821182037755</v>
      </c>
      <c r="S21" s="29">
        <f t="shared" si="2"/>
        <v>143760.34960601086</v>
      </c>
      <c r="T21" s="35">
        <f t="shared" si="3"/>
        <v>8.8428571428571416</v>
      </c>
      <c r="U21" s="42">
        <v>0.68635947845240242</v>
      </c>
      <c r="V21" s="43">
        <f t="shared" si="15"/>
        <v>0.31364052154759758</v>
      </c>
      <c r="W21" s="29">
        <f t="shared" si="11"/>
        <v>98671.278577716643</v>
      </c>
      <c r="X21" s="29">
        <f>X22+W21</f>
        <v>180122.68694199936</v>
      </c>
      <c r="Y21" s="35">
        <f t="shared" si="12"/>
        <v>5.8917879268451658</v>
      </c>
      <c r="Z21" s="36">
        <f t="shared" si="13"/>
        <v>2.9510692160119758</v>
      </c>
    </row>
    <row r="22" spans="1:26" s="2" customFormat="1" x14ac:dyDescent="0.25">
      <c r="A22" s="12">
        <v>19</v>
      </c>
      <c r="B22" s="13" t="s">
        <v>69</v>
      </c>
      <c r="C22" s="12"/>
      <c r="D22">
        <v>47</v>
      </c>
      <c r="E22" s="51">
        <v>10</v>
      </c>
      <c r="F22" s="17">
        <f t="shared" si="5"/>
        <v>0.21276595744680851</v>
      </c>
      <c r="G22" s="12"/>
      <c r="H22" s="17">
        <v>1</v>
      </c>
      <c r="I22" s="17">
        <f t="shared" si="7"/>
        <v>0</v>
      </c>
      <c r="J22" s="21">
        <f t="shared" si="14"/>
        <v>26932.318660366593</v>
      </c>
      <c r="K22" s="21">
        <f t="shared" si="8"/>
        <v>26932.318660366593</v>
      </c>
      <c r="L22" s="21">
        <f>K22/F22</f>
        <v>126581.89770372298</v>
      </c>
      <c r="M22" s="21">
        <f>L22</f>
        <v>126581.89770372298</v>
      </c>
      <c r="N22" s="34">
        <f t="shared" si="10"/>
        <v>4.6999999999999993</v>
      </c>
      <c r="O22" s="4"/>
      <c r="Q22" s="30" t="s">
        <v>69</v>
      </c>
      <c r="R22" s="31">
        <f t="shared" si="1"/>
        <v>26932.318660366593</v>
      </c>
      <c r="S22" s="31">
        <f t="shared" si="2"/>
        <v>126581.89770372298</v>
      </c>
      <c r="T22" s="38">
        <f t="shared" si="3"/>
        <v>4.6999999999999993</v>
      </c>
      <c r="U22" s="44">
        <v>0.64346806172022719</v>
      </c>
      <c r="V22" s="45">
        <f t="shared" si="15"/>
        <v>0.35653193827977281</v>
      </c>
      <c r="W22" s="31">
        <f t="shared" si="11"/>
        <v>81451.408364282703</v>
      </c>
      <c r="X22" s="31">
        <f>W22</f>
        <v>81451.408364282703</v>
      </c>
      <c r="Y22" s="38">
        <f t="shared" si="12"/>
        <v>3.0242998900850675</v>
      </c>
      <c r="Z22" s="37">
        <f t="shared" si="13"/>
        <v>1.6757001099149318</v>
      </c>
    </row>
    <row r="23" spans="1:26" s="2" customFormat="1" ht="13.2" x14ac:dyDescent="0.25">
      <c r="B23" s="2" t="s">
        <v>70</v>
      </c>
      <c r="D23" s="25">
        <f>SUM(D4:D22)</f>
        <v>14348</v>
      </c>
      <c r="E23" s="25">
        <f>SUM(E4:E22)</f>
        <v>120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200</v>
      </c>
      <c r="E29" s="51">
        <v>2</v>
      </c>
      <c r="F29" s="3">
        <f>E29/D29</f>
        <v>0.01</v>
      </c>
      <c r="G29" s="2">
        <v>0.3</v>
      </c>
      <c r="H29" s="18">
        <f>C29*F29/(1+(1-G29)*C29*F29)</f>
        <v>9.9304865938431002E-3</v>
      </c>
      <c r="I29" s="18">
        <f>1-H29</f>
        <v>0.9900695134061569</v>
      </c>
      <c r="J29" s="19">
        <v>100000</v>
      </c>
      <c r="K29" s="20">
        <f>J29*H29</f>
        <v>993.04865938430999</v>
      </c>
      <c r="L29" s="20">
        <f>C29*(J30+G29*K29)</f>
        <v>99304.865938430987</v>
      </c>
      <c r="M29" s="5">
        <f t="shared" ref="M29:M45" si="16">L29+M30</f>
        <v>8184026.341890486</v>
      </c>
      <c r="N29" s="32">
        <f>M29/J29</f>
        <v>81.840263418904854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99304.865938430987</v>
      </c>
      <c r="T29" s="35">
        <f t="shared" ref="T29:T47" si="19">N29</f>
        <v>81.840263418904854</v>
      </c>
      <c r="U29" s="42">
        <v>0.95864674002964168</v>
      </c>
      <c r="V29" s="43">
        <f>1-U29</f>
        <v>4.1353259970358325E-2</v>
      </c>
      <c r="W29" s="29">
        <f>S29*U29</f>
        <v>95198.286000957465</v>
      </c>
      <c r="X29" s="29">
        <f t="shared" ref="X29:X45" si="20">X30+W29</f>
        <v>7156471.5663955789</v>
      </c>
      <c r="Y29" s="40">
        <f>X29/R29</f>
        <v>71.564715663955795</v>
      </c>
      <c r="Z29" s="36">
        <f>T29-Y29</f>
        <v>10.275547754949059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846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99006.951340615691</v>
      </c>
      <c r="K30" s="5">
        <f t="shared" ref="K30:K47" si="24">J30*H30</f>
        <v>0</v>
      </c>
      <c r="L30" s="5">
        <f t="shared" ref="L30:L46" si="25">C30*(J31+G30*K30)</f>
        <v>396027.80536246276</v>
      </c>
      <c r="M30" s="5">
        <f t="shared" si="16"/>
        <v>8084721.4759520553</v>
      </c>
      <c r="N30" s="33">
        <f t="shared" ref="N30:N47" si="26">M30/J30</f>
        <v>81.658119621702298</v>
      </c>
      <c r="O30" s="4"/>
      <c r="Q30" s="27" t="s">
        <v>36</v>
      </c>
      <c r="R30" s="29">
        <f t="shared" si="17"/>
        <v>99006.951340615691</v>
      </c>
      <c r="S30" s="29">
        <f t="shared" si="18"/>
        <v>396027.80536246276</v>
      </c>
      <c r="T30" s="35">
        <f t="shared" si="19"/>
        <v>81.658119621702298</v>
      </c>
      <c r="U30" s="42">
        <v>0.95864674002964168</v>
      </c>
      <c r="V30" s="43">
        <f>1-U30</f>
        <v>4.1353259970358325E-2</v>
      </c>
      <c r="W30" s="29">
        <f t="shared" ref="W30:W47" si="27">S30*U30</f>
        <v>379650.76457181835</v>
      </c>
      <c r="X30" s="29">
        <f t="shared" si="20"/>
        <v>7061273.2803946212</v>
      </c>
      <c r="Y30" s="35">
        <f t="shared" ref="Y30:Y47" si="28">X30/R30</f>
        <v>71.320984888238556</v>
      </c>
      <c r="Z30" s="36">
        <f t="shared" ref="Z30:Z47" si="29">T30-Y30</f>
        <v>10.337134733463742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1119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99006.951340615691</v>
      </c>
      <c r="K31" s="5">
        <f t="shared" si="24"/>
        <v>0</v>
      </c>
      <c r="L31" s="5">
        <f t="shared" si="25"/>
        <v>495034.75670307846</v>
      </c>
      <c r="M31" s="5">
        <f t="shared" si="16"/>
        <v>7688693.6705895923</v>
      </c>
      <c r="N31" s="33">
        <f t="shared" si="26"/>
        <v>77.658119621702298</v>
      </c>
      <c r="O31" s="4"/>
      <c r="Q31" s="27" t="s">
        <v>38</v>
      </c>
      <c r="R31" s="29">
        <f t="shared" si="17"/>
        <v>99006.951340615691</v>
      </c>
      <c r="S31" s="29">
        <f t="shared" si="18"/>
        <v>495034.75670307846</v>
      </c>
      <c r="T31" s="35">
        <f t="shared" si="19"/>
        <v>77.658119621702298</v>
      </c>
      <c r="U31" s="42">
        <v>0.95864674002964168</v>
      </c>
      <c r="V31" s="43">
        <f>1-U31</f>
        <v>4.1353259970358325E-2</v>
      </c>
      <c r="W31" s="29">
        <f t="shared" si="27"/>
        <v>474563.45571477298</v>
      </c>
      <c r="X31" s="29">
        <f t="shared" si="20"/>
        <v>6681622.5158228027</v>
      </c>
      <c r="Y31" s="35">
        <f t="shared" si="28"/>
        <v>67.486397928119985</v>
      </c>
      <c r="Z31" s="36">
        <f t="shared" si="29"/>
        <v>10.171721693582313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988</v>
      </c>
      <c r="E32" s="51">
        <v>1</v>
      </c>
      <c r="F32" s="3">
        <f t="shared" si="21"/>
        <v>1.0121457489878543E-3</v>
      </c>
      <c r="G32" s="2">
        <v>0.5</v>
      </c>
      <c r="H32" s="3">
        <f t="shared" si="22"/>
        <v>5.0479555779909136E-3</v>
      </c>
      <c r="I32" s="3">
        <f t="shared" si="23"/>
        <v>0.99495204442200913</v>
      </c>
      <c r="J32" s="5">
        <f t="shared" si="30"/>
        <v>99006.951340615691</v>
      </c>
      <c r="K32" s="5">
        <f t="shared" si="24"/>
        <v>499.78269227973595</v>
      </c>
      <c r="L32" s="5">
        <f t="shared" si="25"/>
        <v>493785.29997237911</v>
      </c>
      <c r="M32" s="5">
        <f t="shared" si="16"/>
        <v>7193658.9138865136</v>
      </c>
      <c r="N32" s="33">
        <f t="shared" si="26"/>
        <v>72.658119621702298</v>
      </c>
      <c r="O32" s="4"/>
      <c r="Q32" s="27" t="s">
        <v>40</v>
      </c>
      <c r="R32" s="29">
        <f t="shared" si="17"/>
        <v>99006.951340615691</v>
      </c>
      <c r="S32" s="29">
        <f t="shared" si="18"/>
        <v>493785.29997237911</v>
      </c>
      <c r="T32" s="35">
        <f t="shared" si="19"/>
        <v>72.658119621702298</v>
      </c>
      <c r="U32" s="42">
        <v>0.95864674002964168</v>
      </c>
      <c r="V32" s="43">
        <f>1-U32</f>
        <v>4.1353259970358325E-2</v>
      </c>
      <c r="W32" s="29">
        <f t="shared" si="27"/>
        <v>473365.66809307993</v>
      </c>
      <c r="X32" s="29">
        <f t="shared" si="20"/>
        <v>6207059.0601080293</v>
      </c>
      <c r="Y32" s="35">
        <f t="shared" si="28"/>
        <v>62.693164227971771</v>
      </c>
      <c r="Z32" s="36">
        <f t="shared" si="29"/>
        <v>9.9649553937305271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1141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98507.168648335966</v>
      </c>
      <c r="K33" s="5">
        <f t="shared" si="24"/>
        <v>0</v>
      </c>
      <c r="L33" s="5">
        <f t="shared" si="25"/>
        <v>492535.84324167983</v>
      </c>
      <c r="M33" s="5">
        <f t="shared" si="16"/>
        <v>6699873.613914134</v>
      </c>
      <c r="N33" s="33">
        <f t="shared" si="26"/>
        <v>68.014071522370486</v>
      </c>
      <c r="O33" s="4"/>
      <c r="Q33" s="27" t="s">
        <v>42</v>
      </c>
      <c r="R33" s="29">
        <f t="shared" si="17"/>
        <v>98507.168648335966</v>
      </c>
      <c r="S33" s="29">
        <f t="shared" si="18"/>
        <v>492535.84324167983</v>
      </c>
      <c r="T33" s="35">
        <f t="shared" si="19"/>
        <v>68.014071522370486</v>
      </c>
      <c r="U33" s="42">
        <v>0.95864674002964168</v>
      </c>
      <c r="V33" s="43">
        <f>1-U33</f>
        <v>4.1353259970358325E-2</v>
      </c>
      <c r="W33" s="29">
        <f t="shared" si="27"/>
        <v>472167.880471387</v>
      </c>
      <c r="X33" s="29">
        <f t="shared" si="20"/>
        <v>5733693.3920149496</v>
      </c>
      <c r="Y33" s="35">
        <f t="shared" si="28"/>
        <v>58.205849083774332</v>
      </c>
      <c r="Z33" s="36">
        <f t="shared" si="29"/>
        <v>9.8082224385961538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1022</v>
      </c>
      <c r="E34" s="51">
        <v>1</v>
      </c>
      <c r="F34" s="3">
        <f t="shared" si="21"/>
        <v>9.7847358121330719E-4</v>
      </c>
      <c r="G34" s="2">
        <v>0.5</v>
      </c>
      <c r="H34" s="3">
        <f t="shared" si="22"/>
        <v>4.880429477794046E-3</v>
      </c>
      <c r="I34" s="3">
        <f t="shared" si="23"/>
        <v>0.99511957052220601</v>
      </c>
      <c r="J34" s="5">
        <f t="shared" si="30"/>
        <v>98507.168648335966</v>
      </c>
      <c r="K34" s="5">
        <f t="shared" si="24"/>
        <v>480.7572896453683</v>
      </c>
      <c r="L34" s="5">
        <f t="shared" si="25"/>
        <v>491333.95001756644</v>
      </c>
      <c r="M34" s="5">
        <f t="shared" si="16"/>
        <v>6207337.7706724545</v>
      </c>
      <c r="N34" s="33">
        <f t="shared" si="26"/>
        <v>63.014071522370486</v>
      </c>
      <c r="O34" s="4"/>
      <c r="Q34" s="27" t="s">
        <v>44</v>
      </c>
      <c r="R34" s="29">
        <f t="shared" si="17"/>
        <v>98507.168648335966</v>
      </c>
      <c r="S34" s="29">
        <f t="shared" si="18"/>
        <v>491333.95001756644</v>
      </c>
      <c r="T34" s="35">
        <f t="shared" si="19"/>
        <v>63.014071522370486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476191.14442717796</v>
      </c>
      <c r="X34" s="29">
        <f t="shared" si="20"/>
        <v>5261525.5115435626</v>
      </c>
      <c r="Y34" s="35">
        <f t="shared" si="28"/>
        <v>53.412615383626125</v>
      </c>
      <c r="Z34" s="36">
        <f t="shared" si="29"/>
        <v>9.6014561387443607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1024</v>
      </c>
      <c r="E35" s="51">
        <v>2</v>
      </c>
      <c r="F35" s="3">
        <f t="shared" si="21"/>
        <v>1.953125E-3</v>
      </c>
      <c r="G35" s="2">
        <v>0.5</v>
      </c>
      <c r="H35" s="3">
        <f t="shared" si="22"/>
        <v>9.7181729834791061E-3</v>
      </c>
      <c r="I35" s="3">
        <f t="shared" si="23"/>
        <v>0.9902818270165209</v>
      </c>
      <c r="J35" s="5">
        <f t="shared" si="30"/>
        <v>98026.411358690602</v>
      </c>
      <c r="K35" s="5">
        <f t="shared" si="24"/>
        <v>952.63762253343634</v>
      </c>
      <c r="L35" s="5">
        <f t="shared" si="25"/>
        <v>487750.46273711941</v>
      </c>
      <c r="M35" s="5">
        <f t="shared" si="16"/>
        <v>5716003.8206548877</v>
      </c>
      <c r="N35" s="33">
        <f t="shared" si="26"/>
        <v>58.310854609777891</v>
      </c>
      <c r="O35" s="4"/>
      <c r="Q35" s="27" t="s">
        <v>46</v>
      </c>
      <c r="R35" s="29">
        <f t="shared" si="17"/>
        <v>98026.411358690602</v>
      </c>
      <c r="S35" s="29">
        <f t="shared" si="18"/>
        <v>487750.46273711941</v>
      </c>
      <c r="T35" s="35">
        <f t="shared" si="19"/>
        <v>58.310854609777891</v>
      </c>
      <c r="U35" s="42">
        <v>0.96192878092594225</v>
      </c>
      <c r="V35" s="43">
        <f t="shared" si="31"/>
        <v>3.8071219074057749E-2</v>
      </c>
      <c r="W35" s="29">
        <f t="shared" si="27"/>
        <v>469181.20801678149</v>
      </c>
      <c r="X35" s="29">
        <f t="shared" si="20"/>
        <v>4785334.3671163851</v>
      </c>
      <c r="Y35" s="35">
        <f t="shared" si="28"/>
        <v>48.816786219035016</v>
      </c>
      <c r="Z35" s="36">
        <f t="shared" si="29"/>
        <v>9.4940683907428749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1212</v>
      </c>
      <c r="E36" s="51">
        <v>1</v>
      </c>
      <c r="F36" s="3">
        <f t="shared" si="21"/>
        <v>8.2508250825082509E-4</v>
      </c>
      <c r="G36" s="2">
        <v>0.5</v>
      </c>
      <c r="H36" s="3">
        <f t="shared" si="22"/>
        <v>4.1169205434335113E-3</v>
      </c>
      <c r="I36" s="3">
        <f t="shared" si="23"/>
        <v>0.99588307945656651</v>
      </c>
      <c r="J36" s="5">
        <f t="shared" si="30"/>
        <v>97073.773736157164</v>
      </c>
      <c r="K36" s="5">
        <f t="shared" si="24"/>
        <v>399.64501332300188</v>
      </c>
      <c r="L36" s="5">
        <f t="shared" si="25"/>
        <v>484369.75614747836</v>
      </c>
      <c r="M36" s="5">
        <f t="shared" si="16"/>
        <v>5228253.3579177679</v>
      </c>
      <c r="N36" s="33">
        <f t="shared" si="26"/>
        <v>53.858556813995534</v>
      </c>
      <c r="O36" s="4"/>
      <c r="Q36" s="27" t="s">
        <v>48</v>
      </c>
      <c r="R36" s="29">
        <f t="shared" si="17"/>
        <v>97073.773736157164</v>
      </c>
      <c r="S36" s="29">
        <f t="shared" si="18"/>
        <v>484369.75614747836</v>
      </c>
      <c r="T36" s="35">
        <f t="shared" si="19"/>
        <v>53.858556813995534</v>
      </c>
      <c r="U36" s="42">
        <v>0.95558309086652893</v>
      </c>
      <c r="V36" s="43">
        <f t="shared" si="31"/>
        <v>4.4416909133471072E-2</v>
      </c>
      <c r="W36" s="29">
        <f t="shared" si="27"/>
        <v>462855.54870167427</v>
      </c>
      <c r="X36" s="29">
        <f t="shared" si="20"/>
        <v>4316153.159099604</v>
      </c>
      <c r="Y36" s="35">
        <f t="shared" si="28"/>
        <v>44.462608107012969</v>
      </c>
      <c r="Z36" s="36">
        <f t="shared" si="29"/>
        <v>9.3959487069825656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1302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96674.128722834168</v>
      </c>
      <c r="K37" s="5">
        <f t="shared" si="24"/>
        <v>0</v>
      </c>
      <c r="L37" s="5">
        <f t="shared" si="25"/>
        <v>483370.64361417084</v>
      </c>
      <c r="M37" s="5">
        <f t="shared" si="16"/>
        <v>4743883.6017702892</v>
      </c>
      <c r="N37" s="33">
        <f t="shared" si="26"/>
        <v>49.070869988092241</v>
      </c>
      <c r="O37" s="4"/>
      <c r="Q37" s="27" t="s">
        <v>50</v>
      </c>
      <c r="R37" s="29">
        <f t="shared" si="17"/>
        <v>96674.128722834168</v>
      </c>
      <c r="S37" s="29">
        <f t="shared" si="18"/>
        <v>483370.64361417084</v>
      </c>
      <c r="T37" s="35">
        <f t="shared" si="19"/>
        <v>49.070869988092241</v>
      </c>
      <c r="U37" s="42">
        <v>0.95343645724036619</v>
      </c>
      <c r="V37" s="43">
        <f t="shared" si="31"/>
        <v>4.6563542759633814E-2</v>
      </c>
      <c r="W37" s="29">
        <f t="shared" si="27"/>
        <v>460863.19398149068</v>
      </c>
      <c r="X37" s="29">
        <f t="shared" si="20"/>
        <v>3853297.6103979298</v>
      </c>
      <c r="Y37" s="35">
        <f t="shared" si="28"/>
        <v>39.858622583973613</v>
      </c>
      <c r="Z37" s="36">
        <f t="shared" si="29"/>
        <v>9.212247404118628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1190</v>
      </c>
      <c r="E38" s="51">
        <v>1</v>
      </c>
      <c r="F38" s="3">
        <f t="shared" si="21"/>
        <v>8.4033613445378156E-4</v>
      </c>
      <c r="G38" s="2">
        <v>0.5</v>
      </c>
      <c r="H38" s="3">
        <f t="shared" si="22"/>
        <v>4.1928721174004204E-3</v>
      </c>
      <c r="I38" s="3">
        <f t="shared" si="23"/>
        <v>0.99580712788259962</v>
      </c>
      <c r="J38" s="5">
        <f t="shared" si="30"/>
        <v>96674.128722834168</v>
      </c>
      <c r="K38" s="5">
        <f t="shared" si="24"/>
        <v>405.3422587959505</v>
      </c>
      <c r="L38" s="5">
        <f t="shared" si="25"/>
        <v>482357.28796718095</v>
      </c>
      <c r="M38" s="5">
        <f t="shared" si="16"/>
        <v>4260512.9581561182</v>
      </c>
      <c r="N38" s="33">
        <f t="shared" si="26"/>
        <v>44.070869988092241</v>
      </c>
      <c r="O38" s="4"/>
      <c r="Q38" s="27" t="s">
        <v>52</v>
      </c>
      <c r="R38" s="29">
        <f t="shared" si="17"/>
        <v>96674.128722834168</v>
      </c>
      <c r="S38" s="29">
        <f t="shared" si="18"/>
        <v>482357.28796718095</v>
      </c>
      <c r="T38" s="35">
        <f t="shared" si="19"/>
        <v>44.070869988092241</v>
      </c>
      <c r="U38" s="42">
        <v>0.93748024841036759</v>
      </c>
      <c r="V38" s="43">
        <f t="shared" si="31"/>
        <v>6.2519751589632411E-2</v>
      </c>
      <c r="W38" s="29">
        <f t="shared" si="27"/>
        <v>452200.43014602404</v>
      </c>
      <c r="X38" s="29">
        <f t="shared" si="20"/>
        <v>3392434.4164164392</v>
      </c>
      <c r="Y38" s="35">
        <f t="shared" si="28"/>
        <v>35.091440297771783</v>
      </c>
      <c r="Z38" s="36">
        <f t="shared" si="29"/>
        <v>8.9794296903204582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1044</v>
      </c>
      <c r="E39" s="51">
        <v>3</v>
      </c>
      <c r="F39" s="3">
        <f t="shared" si="21"/>
        <v>2.8735632183908046E-3</v>
      </c>
      <c r="G39" s="2">
        <v>0.5</v>
      </c>
      <c r="H39" s="3">
        <f t="shared" si="22"/>
        <v>1.4265335235378032E-2</v>
      </c>
      <c r="I39" s="3">
        <f t="shared" si="23"/>
        <v>0.98573466476462202</v>
      </c>
      <c r="J39" s="5">
        <f t="shared" si="30"/>
        <v>96268.786464038218</v>
      </c>
      <c r="K39" s="5">
        <f t="shared" si="24"/>
        <v>1373.3065116125281</v>
      </c>
      <c r="L39" s="5">
        <f t="shared" si="25"/>
        <v>477910.66604115977</v>
      </c>
      <c r="M39" s="5">
        <f t="shared" si="16"/>
        <v>3778155.6701889373</v>
      </c>
      <c r="N39" s="33">
        <f t="shared" si="26"/>
        <v>39.245905230147365</v>
      </c>
      <c r="O39" s="4"/>
      <c r="Q39" s="27" t="s">
        <v>54</v>
      </c>
      <c r="R39" s="29">
        <f t="shared" si="17"/>
        <v>96268.786464038218</v>
      </c>
      <c r="S39" s="29">
        <f t="shared" si="18"/>
        <v>477910.66604115977</v>
      </c>
      <c r="T39" s="35">
        <f t="shared" si="19"/>
        <v>39.245905230147365</v>
      </c>
      <c r="U39" s="42">
        <v>0.91788799906018037</v>
      </c>
      <c r="V39" s="43">
        <f t="shared" si="31"/>
        <v>8.2112000939819629E-2</v>
      </c>
      <c r="W39" s="29">
        <f t="shared" si="27"/>
        <v>438668.46498203825</v>
      </c>
      <c r="X39" s="29">
        <f t="shared" si="20"/>
        <v>2940233.9862704151</v>
      </c>
      <c r="Y39" s="35">
        <f t="shared" si="28"/>
        <v>30.541924275411503</v>
      </c>
      <c r="Z39" s="36">
        <f t="shared" si="29"/>
        <v>8.7039809547358615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863</v>
      </c>
      <c r="E40" s="51">
        <v>1</v>
      </c>
      <c r="F40" s="3">
        <f t="shared" si="21"/>
        <v>1.1587485515643105E-3</v>
      </c>
      <c r="G40" s="2">
        <v>0.5</v>
      </c>
      <c r="H40" s="3">
        <f t="shared" si="22"/>
        <v>5.7770075101097633E-3</v>
      </c>
      <c r="I40" s="3">
        <f t="shared" si="23"/>
        <v>0.99422299248989021</v>
      </c>
      <c r="J40" s="5">
        <f t="shared" si="30"/>
        <v>94895.479952425696</v>
      </c>
      <c r="K40" s="5">
        <f t="shared" si="24"/>
        <v>548.21190036063376</v>
      </c>
      <c r="L40" s="5">
        <f t="shared" si="25"/>
        <v>473106.87001122686</v>
      </c>
      <c r="M40" s="5">
        <f t="shared" si="16"/>
        <v>3300245.0041477778</v>
      </c>
      <c r="N40" s="33">
        <f t="shared" si="26"/>
        <v>34.777683887602464</v>
      </c>
      <c r="O40" s="4"/>
      <c r="Q40" s="27" t="s">
        <v>56</v>
      </c>
      <c r="R40" s="29">
        <f t="shared" si="17"/>
        <v>94895.479952425696</v>
      </c>
      <c r="S40" s="29">
        <f t="shared" si="18"/>
        <v>473106.87001122686</v>
      </c>
      <c r="T40" s="35">
        <f t="shared" si="19"/>
        <v>34.777683887602464</v>
      </c>
      <c r="U40" s="42">
        <v>0.89571782863194893</v>
      </c>
      <c r="V40" s="43">
        <f t="shared" si="31"/>
        <v>0.10428217136805107</v>
      </c>
      <c r="W40" s="29">
        <f t="shared" si="27"/>
        <v>423770.25831731386</v>
      </c>
      <c r="X40" s="29">
        <f t="shared" si="20"/>
        <v>2501565.5212883768</v>
      </c>
      <c r="Y40" s="35">
        <f t="shared" si="28"/>
        <v>26.361271606850988</v>
      </c>
      <c r="Z40" s="36">
        <f t="shared" si="29"/>
        <v>8.4164122807514765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642</v>
      </c>
      <c r="E41" s="51">
        <v>4</v>
      </c>
      <c r="F41" s="3">
        <f t="shared" si="21"/>
        <v>6.2305295950155761E-3</v>
      </c>
      <c r="G41" s="2">
        <v>0.5</v>
      </c>
      <c r="H41" s="3">
        <f t="shared" si="22"/>
        <v>3.0674846625766874E-2</v>
      </c>
      <c r="I41" s="3">
        <f t="shared" si="23"/>
        <v>0.96932515337423308</v>
      </c>
      <c r="J41" s="5">
        <f t="shared" si="30"/>
        <v>94347.268052065061</v>
      </c>
      <c r="K41" s="5">
        <f t="shared" si="24"/>
        <v>2894.087977057211</v>
      </c>
      <c r="L41" s="5">
        <f t="shared" si="25"/>
        <v>464501.12031768222</v>
      </c>
      <c r="M41" s="5">
        <f t="shared" si="16"/>
        <v>2827138.1341365511</v>
      </c>
      <c r="N41" s="33">
        <f t="shared" si="26"/>
        <v>29.96523579862863</v>
      </c>
      <c r="O41" s="4"/>
      <c r="Q41" s="27" t="s">
        <v>58</v>
      </c>
      <c r="R41" s="29">
        <f t="shared" si="17"/>
        <v>94347.268052065061</v>
      </c>
      <c r="S41" s="29">
        <f t="shared" si="18"/>
        <v>464501.12031768222</v>
      </c>
      <c r="T41" s="35">
        <f t="shared" si="19"/>
        <v>29.96523579862863</v>
      </c>
      <c r="U41" s="42">
        <v>0.86473435856680392</v>
      </c>
      <c r="V41" s="43">
        <f t="shared" si="31"/>
        <v>0.13526564143319608</v>
      </c>
      <c r="W41" s="29">
        <f t="shared" si="27"/>
        <v>401670.07833147276</v>
      </c>
      <c r="X41" s="29">
        <f t="shared" si="20"/>
        <v>2077795.2629710629</v>
      </c>
      <c r="Y41" s="35">
        <f t="shared" si="28"/>
        <v>22.022845026359875</v>
      </c>
      <c r="Z41" s="36">
        <f t="shared" si="29"/>
        <v>7.9423907722687552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441</v>
      </c>
      <c r="E42" s="51">
        <v>9</v>
      </c>
      <c r="F42" s="3">
        <f t="shared" si="21"/>
        <v>2.0408163265306121E-2</v>
      </c>
      <c r="G42" s="2">
        <v>0.5</v>
      </c>
      <c r="H42" s="3">
        <f t="shared" si="22"/>
        <v>9.7087378640776698E-2</v>
      </c>
      <c r="I42" s="3">
        <f t="shared" si="23"/>
        <v>0.90291262135922334</v>
      </c>
      <c r="J42" s="5">
        <f t="shared" si="30"/>
        <v>91453.18007500784</v>
      </c>
      <c r="K42" s="5">
        <f t="shared" si="24"/>
        <v>8878.9495218454213</v>
      </c>
      <c r="L42" s="5">
        <f t="shared" si="25"/>
        <v>435068.52657042566</v>
      </c>
      <c r="M42" s="5">
        <f t="shared" si="16"/>
        <v>2362637.0138188689</v>
      </c>
      <c r="N42" s="33">
        <f t="shared" si="26"/>
        <v>25.834388830230804</v>
      </c>
      <c r="O42" s="4"/>
      <c r="Q42" s="27" t="s">
        <v>60</v>
      </c>
      <c r="R42" s="29">
        <f t="shared" si="17"/>
        <v>91453.18007500784</v>
      </c>
      <c r="S42" s="29">
        <f t="shared" si="18"/>
        <v>435068.52657042566</v>
      </c>
      <c r="T42" s="35">
        <f t="shared" si="19"/>
        <v>25.834388830230804</v>
      </c>
      <c r="U42" s="42">
        <v>0.81758889711164551</v>
      </c>
      <c r="V42" s="43">
        <f t="shared" si="31"/>
        <v>0.18241110288835449</v>
      </c>
      <c r="W42" s="29">
        <f t="shared" si="27"/>
        <v>355707.19680670294</v>
      </c>
      <c r="X42" s="29">
        <f t="shared" si="20"/>
        <v>1676125.1846395901</v>
      </c>
      <c r="Y42" s="35">
        <f t="shared" si="28"/>
        <v>18.327686180675947</v>
      </c>
      <c r="Z42" s="36">
        <f t="shared" si="29"/>
        <v>7.5067026495548568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320</v>
      </c>
      <c r="E43" s="51">
        <v>4</v>
      </c>
      <c r="F43" s="3">
        <f t="shared" si="21"/>
        <v>1.2500000000000001E-2</v>
      </c>
      <c r="G43" s="2">
        <v>0.5</v>
      </c>
      <c r="H43" s="3">
        <f t="shared" si="22"/>
        <v>6.0606060606060608E-2</v>
      </c>
      <c r="I43" s="3">
        <f t="shared" si="23"/>
        <v>0.93939393939393945</v>
      </c>
      <c r="J43" s="5">
        <f t="shared" si="30"/>
        <v>82574.23055316243</v>
      </c>
      <c r="K43" s="5">
        <f t="shared" si="24"/>
        <v>5004.4988214037839</v>
      </c>
      <c r="L43" s="5">
        <f t="shared" si="25"/>
        <v>400359.90571230272</v>
      </c>
      <c r="M43" s="5">
        <f t="shared" si="16"/>
        <v>1927568.4872484431</v>
      </c>
      <c r="N43" s="33">
        <f t="shared" si="26"/>
        <v>23.343462897997551</v>
      </c>
      <c r="O43" s="4"/>
      <c r="Q43" s="27" t="s">
        <v>62</v>
      </c>
      <c r="R43" s="29">
        <f t="shared" si="17"/>
        <v>82574.23055316243</v>
      </c>
      <c r="S43" s="29">
        <f t="shared" si="18"/>
        <v>400359.90571230272</v>
      </c>
      <c r="T43" s="35">
        <f t="shared" si="19"/>
        <v>23.343462897997551</v>
      </c>
      <c r="U43" s="42">
        <v>0.77888026534586052</v>
      </c>
      <c r="V43" s="43">
        <f t="shared" si="31"/>
        <v>0.22111973465413948</v>
      </c>
      <c r="W43" s="29">
        <f t="shared" si="27"/>
        <v>311832.42959504202</v>
      </c>
      <c r="X43" s="29">
        <f t="shared" si="20"/>
        <v>1320417.9878328871</v>
      </c>
      <c r="Y43" s="35">
        <f t="shared" si="28"/>
        <v>15.990678677687269</v>
      </c>
      <c r="Z43" s="36">
        <f t="shared" si="29"/>
        <v>7.3527842203102818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231</v>
      </c>
      <c r="E44" s="51">
        <v>4</v>
      </c>
      <c r="F44" s="3">
        <f t="shared" si="21"/>
        <v>1.7316017316017316E-2</v>
      </c>
      <c r="G44" s="2">
        <v>0.5</v>
      </c>
      <c r="H44" s="3">
        <f t="shared" si="22"/>
        <v>8.29875518672199E-2</v>
      </c>
      <c r="I44" s="3">
        <f t="shared" si="23"/>
        <v>0.91701244813278016</v>
      </c>
      <c r="J44" s="5">
        <f t="shared" si="30"/>
        <v>77569.731731758657</v>
      </c>
      <c r="K44" s="5">
        <f t="shared" si="24"/>
        <v>6437.3221354156549</v>
      </c>
      <c r="L44" s="5">
        <f t="shared" si="25"/>
        <v>371755.35332025413</v>
      </c>
      <c r="M44" s="5">
        <f t="shared" si="16"/>
        <v>1527208.5815361403</v>
      </c>
      <c r="N44" s="33">
        <f t="shared" si="26"/>
        <v>19.688202439803842</v>
      </c>
      <c r="O44" s="4"/>
      <c r="Q44" s="27" t="s">
        <v>64</v>
      </c>
      <c r="R44" s="29">
        <f t="shared" si="17"/>
        <v>77569.731731758657</v>
      </c>
      <c r="S44" s="29">
        <f t="shared" si="18"/>
        <v>371755.35332025413</v>
      </c>
      <c r="T44" s="35">
        <f t="shared" si="19"/>
        <v>19.688202439803842</v>
      </c>
      <c r="U44" s="42">
        <v>0.71980976748499381</v>
      </c>
      <c r="V44" s="43">
        <f t="shared" si="31"/>
        <v>0.28019023251500619</v>
      </c>
      <c r="W44" s="29">
        <f t="shared" si="27"/>
        <v>267593.13443475385</v>
      </c>
      <c r="X44" s="29">
        <f t="shared" si="20"/>
        <v>1008585.5582378451</v>
      </c>
      <c r="Y44" s="35">
        <f t="shared" si="28"/>
        <v>13.002308190591682</v>
      </c>
      <c r="Z44" s="36">
        <f t="shared" si="29"/>
        <v>6.6858942492121596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206</v>
      </c>
      <c r="E45" s="51">
        <v>9</v>
      </c>
      <c r="F45" s="3">
        <f t="shared" si="21"/>
        <v>4.3689320388349516E-2</v>
      </c>
      <c r="G45" s="2">
        <v>0.5</v>
      </c>
      <c r="H45" s="3">
        <f t="shared" si="22"/>
        <v>0.19693654266958424</v>
      </c>
      <c r="I45" s="3">
        <f t="shared" si="23"/>
        <v>0.80306345733041573</v>
      </c>
      <c r="J45" s="5">
        <f t="shared" si="30"/>
        <v>71132.409596343001</v>
      </c>
      <c r="K45" s="5">
        <f t="shared" si="24"/>
        <v>14008.570817660548</v>
      </c>
      <c r="L45" s="5">
        <f t="shared" si="25"/>
        <v>320640.62093756365</v>
      </c>
      <c r="M45" s="5">
        <f t="shared" si="16"/>
        <v>1155453.2282158863</v>
      </c>
      <c r="N45" s="33">
        <f t="shared" si="26"/>
        <v>16.243695873270255</v>
      </c>
      <c r="O45" s="4"/>
      <c r="Q45" s="27" t="s">
        <v>66</v>
      </c>
      <c r="R45" s="29">
        <f t="shared" si="17"/>
        <v>71132.409596343001</v>
      </c>
      <c r="S45" s="29">
        <f t="shared" si="18"/>
        <v>320640.62093756365</v>
      </c>
      <c r="T45" s="35">
        <f t="shared" si="19"/>
        <v>16.243695873270255</v>
      </c>
      <c r="U45" s="42">
        <v>0.68480776711742686</v>
      </c>
      <c r="V45" s="43">
        <f t="shared" si="31"/>
        <v>0.31519223288257314</v>
      </c>
      <c r="W45" s="29">
        <f t="shared" si="27"/>
        <v>219577.18767139822</v>
      </c>
      <c r="X45" s="29">
        <f t="shared" si="20"/>
        <v>740992.42380309128</v>
      </c>
      <c r="Y45" s="35">
        <f t="shared" si="28"/>
        <v>10.417085938857138</v>
      </c>
      <c r="Z45" s="36">
        <f t="shared" si="29"/>
        <v>5.826609934413117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99</v>
      </c>
      <c r="E46" s="51">
        <v>3</v>
      </c>
      <c r="F46" s="3">
        <f t="shared" si="21"/>
        <v>3.0303030303030304E-2</v>
      </c>
      <c r="G46" s="2">
        <v>0.5</v>
      </c>
      <c r="H46" s="3">
        <f t="shared" si="22"/>
        <v>0.14084507042253522</v>
      </c>
      <c r="I46" s="3">
        <f t="shared" si="23"/>
        <v>0.85915492957746475</v>
      </c>
      <c r="J46" s="5">
        <f t="shared" si="30"/>
        <v>57123.838778682453</v>
      </c>
      <c r="K46" s="5">
        <f t="shared" si="24"/>
        <v>8045.6110955890781</v>
      </c>
      <c r="L46" s="5">
        <f t="shared" si="25"/>
        <v>265505.16615443956</v>
      </c>
      <c r="M46" s="5">
        <f>L46+M47</f>
        <v>834812.60727832268</v>
      </c>
      <c r="N46" s="33">
        <f t="shared" si="26"/>
        <v>14.614084507042254</v>
      </c>
      <c r="O46" s="4"/>
      <c r="Q46" s="27" t="s">
        <v>68</v>
      </c>
      <c r="R46" s="29">
        <f t="shared" si="17"/>
        <v>57123.838778682453</v>
      </c>
      <c r="S46" s="29">
        <f t="shared" si="18"/>
        <v>265505.16615443956</v>
      </c>
      <c r="T46" s="35">
        <f t="shared" si="19"/>
        <v>14.614084507042254</v>
      </c>
      <c r="U46" s="42">
        <v>0.65629805890441617</v>
      </c>
      <c r="V46" s="43">
        <f t="shared" si="31"/>
        <v>0.34370194109558383</v>
      </c>
      <c r="W46" s="29">
        <f t="shared" si="27"/>
        <v>174250.52517625317</v>
      </c>
      <c r="X46" s="29">
        <f>X47+W46</f>
        <v>521415.236131693</v>
      </c>
      <c r="Y46" s="35">
        <f t="shared" si="28"/>
        <v>9.1278045607515335</v>
      </c>
      <c r="Z46" s="36">
        <f t="shared" si="29"/>
        <v>5.4862799462907201</v>
      </c>
    </row>
    <row r="47" spans="1:26" s="2" customFormat="1" x14ac:dyDescent="0.25">
      <c r="A47" s="12">
        <v>19</v>
      </c>
      <c r="B47" s="13" t="s">
        <v>69</v>
      </c>
      <c r="C47" s="12"/>
      <c r="D47">
        <v>58</v>
      </c>
      <c r="E47" s="51">
        <v>5</v>
      </c>
      <c r="F47" s="17">
        <f t="shared" si="21"/>
        <v>8.6206896551724144E-2</v>
      </c>
      <c r="G47" s="12"/>
      <c r="H47" s="17">
        <v>1</v>
      </c>
      <c r="I47" s="17">
        <f t="shared" si="23"/>
        <v>0</v>
      </c>
      <c r="J47" s="21">
        <f t="shared" si="30"/>
        <v>49078.227683093377</v>
      </c>
      <c r="K47" s="21">
        <f t="shared" si="24"/>
        <v>49078.227683093377</v>
      </c>
      <c r="L47" s="21">
        <f>K47/F47</f>
        <v>569307.44112388312</v>
      </c>
      <c r="M47" s="21">
        <f>L47</f>
        <v>569307.44112388312</v>
      </c>
      <c r="N47" s="34">
        <f t="shared" si="26"/>
        <v>11.6</v>
      </c>
      <c r="O47" s="4"/>
      <c r="Q47" s="30" t="s">
        <v>69</v>
      </c>
      <c r="R47" s="31">
        <f t="shared" si="17"/>
        <v>49078.227683093377</v>
      </c>
      <c r="S47" s="31">
        <f t="shared" si="18"/>
        <v>569307.44112388312</v>
      </c>
      <c r="T47" s="38">
        <f t="shared" si="19"/>
        <v>11.6</v>
      </c>
      <c r="U47" s="44">
        <v>0.6098018151143324</v>
      </c>
      <c r="V47" s="45">
        <f t="shared" si="31"/>
        <v>0.3901981848856676</v>
      </c>
      <c r="W47" s="31">
        <f t="shared" si="27"/>
        <v>347164.71095543983</v>
      </c>
      <c r="X47" s="31">
        <f>W47</f>
        <v>347164.71095543983</v>
      </c>
      <c r="Y47" s="38">
        <f t="shared" si="28"/>
        <v>7.0737010553262545</v>
      </c>
      <c r="Z47" s="37">
        <f t="shared" si="29"/>
        <v>4.5262989446737452</v>
      </c>
    </row>
    <row r="48" spans="1:26" s="2" customFormat="1" ht="13.2" x14ac:dyDescent="0.25">
      <c r="B48" s="2" t="s">
        <v>70</v>
      </c>
      <c r="D48" s="25">
        <f>SUM(D29:D47)</f>
        <v>13948</v>
      </c>
      <c r="E48" s="25">
        <f>SUM(E29:E47)</f>
        <v>50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382</v>
      </c>
      <c r="E54" s="49">
        <f>E4+E29</f>
        <v>3</v>
      </c>
      <c r="F54" s="3">
        <f>E54/D54</f>
        <v>7.8534031413612562E-3</v>
      </c>
      <c r="G54" s="2">
        <v>0.3</v>
      </c>
      <c r="H54" s="18">
        <f>C54*F54/(1+(1-G54)*C54*F54)</f>
        <v>7.8104660244727939E-3</v>
      </c>
      <c r="I54" s="18">
        <f>1-H54</f>
        <v>0.99218953397552723</v>
      </c>
      <c r="J54" s="19">
        <v>100000</v>
      </c>
      <c r="K54" s="20">
        <f>J54*H54</f>
        <v>781.04660244727938</v>
      </c>
      <c r="L54" s="20">
        <f>C54*(J55+G54*K54)</f>
        <v>99453.267378286895</v>
      </c>
      <c r="M54" s="5">
        <f t="shared" ref="M54:M70" si="32">L54+M55</f>
        <v>7356280.7311223838</v>
      </c>
      <c r="N54" s="32">
        <f>M54/J54</f>
        <v>73.562807311223835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99453.267378286895</v>
      </c>
      <c r="T54" s="35">
        <f t="shared" ref="T54:T72" si="35">N54</f>
        <v>73.562807311223835</v>
      </c>
      <c r="U54" s="42">
        <v>0.96170886472285344</v>
      </c>
      <c r="V54" s="43">
        <f>1-U54</f>
        <v>3.829113527714656E-2</v>
      </c>
      <c r="W54" s="29">
        <f>S54*U54</f>
        <v>95645.088863350684</v>
      </c>
      <c r="X54" s="29">
        <f t="shared" ref="X54:X70" si="36">X55+W54</f>
        <v>6537951.4970929781</v>
      </c>
      <c r="Y54" s="40">
        <f>X54/R54</f>
        <v>65.379514970929776</v>
      </c>
      <c r="Z54" s="36">
        <f>T54-Y54</f>
        <v>8.1832923402940594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1723</v>
      </c>
      <c r="E55" s="49">
        <f t="shared" si="37"/>
        <v>2</v>
      </c>
      <c r="F55" s="3">
        <f t="shared" ref="F55:F72" si="38">E55/D55</f>
        <v>1.1607661056297156E-3</v>
      </c>
      <c r="G55" s="2">
        <v>0.4</v>
      </c>
      <c r="H55" s="3">
        <f t="shared" ref="H55:H71" si="39">C55*F55/(1+(1-G55)*C55*F55)</f>
        <v>4.6301655284176407E-3</v>
      </c>
      <c r="I55" s="3">
        <f t="shared" ref="I55:I72" si="40">1-H55</f>
        <v>0.99536983447158234</v>
      </c>
      <c r="J55" s="5">
        <f>I54*J54</f>
        <v>99218.953397552716</v>
      </c>
      <c r="K55" s="5">
        <f t="shared" ref="K55:K72" si="41">J55*H55</f>
        <v>459.40017778702492</v>
      </c>
      <c r="L55" s="5">
        <f t="shared" ref="L55:L71" si="42">C55*(J56+G55*K55)</f>
        <v>395773.25316352199</v>
      </c>
      <c r="M55" s="5">
        <f t="shared" si="32"/>
        <v>7256827.4637440974</v>
      </c>
      <c r="N55" s="33">
        <f t="shared" ref="N55:N72" si="43">M55/J55</f>
        <v>73.139528439362579</v>
      </c>
      <c r="O55" s="4"/>
      <c r="Q55" s="27" t="s">
        <v>36</v>
      </c>
      <c r="R55" s="29">
        <f t="shared" si="33"/>
        <v>99218.953397552716</v>
      </c>
      <c r="S55" s="29">
        <f t="shared" si="34"/>
        <v>395773.25316352199</v>
      </c>
      <c r="T55" s="35">
        <f t="shared" si="35"/>
        <v>73.139528439362579</v>
      </c>
      <c r="U55" s="42">
        <v>0.96170886472285344</v>
      </c>
      <c r="V55" s="43">
        <f>1-U55</f>
        <v>3.829113527714656E-2</v>
      </c>
      <c r="W55" s="29">
        <f t="shared" ref="W55:W72" si="44">S55*U55</f>
        <v>380618.64598756121</v>
      </c>
      <c r="X55" s="29">
        <f t="shared" si="36"/>
        <v>6442306.4082296276</v>
      </c>
      <c r="Y55" s="35">
        <f t="shared" ref="Y55:Y72" si="45">X55/R55</f>
        <v>64.930199197087376</v>
      </c>
      <c r="Z55" s="36">
        <f t="shared" ref="Z55:Z72" si="46">T55-Y55</f>
        <v>8.2093292422752029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2204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98759.553219765687</v>
      </c>
      <c r="K56" s="5">
        <f t="shared" si="41"/>
        <v>0</v>
      </c>
      <c r="L56" s="5">
        <f t="shared" si="42"/>
        <v>493797.7660988284</v>
      </c>
      <c r="M56" s="5">
        <f t="shared" si="32"/>
        <v>6861054.2105805753</v>
      </c>
      <c r="N56" s="33">
        <f t="shared" si="43"/>
        <v>69.472309127532654</v>
      </c>
      <c r="O56" s="4"/>
      <c r="Q56" s="27" t="s">
        <v>38</v>
      </c>
      <c r="R56" s="29">
        <f t="shared" si="33"/>
        <v>98759.553219765687</v>
      </c>
      <c r="S56" s="29">
        <f t="shared" si="34"/>
        <v>493797.7660988284</v>
      </c>
      <c r="T56" s="35">
        <f t="shared" si="35"/>
        <v>69.472309127532654</v>
      </c>
      <c r="U56" s="42">
        <v>0.96170886472285344</v>
      </c>
      <c r="V56" s="43">
        <f>1-U56</f>
        <v>3.829113527714656E-2</v>
      </c>
      <c r="W56" s="29">
        <f t="shared" si="44"/>
        <v>474889.6890375854</v>
      </c>
      <c r="X56" s="29">
        <f t="shared" si="36"/>
        <v>6061687.7622420667</v>
      </c>
      <c r="Y56" s="35">
        <f t="shared" si="45"/>
        <v>61.378242049690478</v>
      </c>
      <c r="Z56" s="36">
        <f t="shared" si="46"/>
        <v>8.0940670778421762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2005</v>
      </c>
      <c r="E57" s="49">
        <f t="shared" si="37"/>
        <v>2</v>
      </c>
      <c r="F57" s="3">
        <f t="shared" si="38"/>
        <v>9.9750623441396502E-4</v>
      </c>
      <c r="G57" s="2">
        <v>0.5</v>
      </c>
      <c r="H57" s="3">
        <f t="shared" si="39"/>
        <v>4.9751243781094526E-3</v>
      </c>
      <c r="I57" s="3">
        <f t="shared" si="40"/>
        <v>0.99502487562189057</v>
      </c>
      <c r="J57" s="5">
        <f t="shared" si="47"/>
        <v>98759.553219765687</v>
      </c>
      <c r="K57" s="5">
        <f t="shared" si="41"/>
        <v>491.34106079485417</v>
      </c>
      <c r="L57" s="5">
        <f t="shared" si="42"/>
        <v>492569.41344684135</v>
      </c>
      <c r="M57" s="5">
        <f t="shared" si="32"/>
        <v>6367256.4444817472</v>
      </c>
      <c r="N57" s="33">
        <f t="shared" si="43"/>
        <v>64.472309127532668</v>
      </c>
      <c r="O57" s="4"/>
      <c r="Q57" s="27" t="s">
        <v>40</v>
      </c>
      <c r="R57" s="29">
        <f t="shared" si="33"/>
        <v>98759.553219765687</v>
      </c>
      <c r="S57" s="29">
        <f t="shared" si="34"/>
        <v>492569.41344684135</v>
      </c>
      <c r="T57" s="35">
        <f t="shared" si="35"/>
        <v>64.472309127532668</v>
      </c>
      <c r="U57" s="42">
        <v>0.96170886472285344</v>
      </c>
      <c r="V57" s="43">
        <f>1-U57</f>
        <v>3.829113527714656E-2</v>
      </c>
      <c r="W57" s="29">
        <f t="shared" si="44"/>
        <v>473708.37140316359</v>
      </c>
      <c r="X57" s="29">
        <f t="shared" si="36"/>
        <v>5586798.073204481</v>
      </c>
      <c r="Y57" s="35">
        <f t="shared" si="45"/>
        <v>56.569697726076207</v>
      </c>
      <c r="Z57" s="36">
        <f t="shared" si="46"/>
        <v>7.9026114014564612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2266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98268.21215897084</v>
      </c>
      <c r="K58" s="5">
        <f t="shared" si="41"/>
        <v>0</v>
      </c>
      <c r="L58" s="5">
        <f t="shared" si="42"/>
        <v>491341.06079485419</v>
      </c>
      <c r="M58" s="5">
        <f t="shared" si="32"/>
        <v>5874687.0310349055</v>
      </c>
      <c r="N58" s="33">
        <f t="shared" si="43"/>
        <v>59.78217067317032</v>
      </c>
      <c r="O58" s="4"/>
      <c r="Q58" s="27" t="s">
        <v>42</v>
      </c>
      <c r="R58" s="29">
        <f t="shared" si="33"/>
        <v>98268.21215897084</v>
      </c>
      <c r="S58" s="29">
        <f t="shared" si="34"/>
        <v>491341.06079485419</v>
      </c>
      <c r="T58" s="35">
        <f t="shared" si="35"/>
        <v>59.78217067317032</v>
      </c>
      <c r="U58" s="42">
        <v>0.96170886472285344</v>
      </c>
      <c r="V58" s="43">
        <f>1-U58</f>
        <v>3.829113527714656E-2</v>
      </c>
      <c r="W58" s="29">
        <f t="shared" si="44"/>
        <v>472527.05376874172</v>
      </c>
      <c r="X58" s="29">
        <f t="shared" si="36"/>
        <v>5113089.7018013177</v>
      </c>
      <c r="Y58" s="35">
        <f t="shared" si="45"/>
        <v>52.031980530283285</v>
      </c>
      <c r="Z58" s="36">
        <f t="shared" si="46"/>
        <v>7.7501901428870354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2015</v>
      </c>
      <c r="E59" s="49">
        <f t="shared" si="37"/>
        <v>3</v>
      </c>
      <c r="F59" s="3">
        <f t="shared" si="38"/>
        <v>1.488833746898263E-3</v>
      </c>
      <c r="G59" s="2">
        <v>0.5</v>
      </c>
      <c r="H59" s="3">
        <f t="shared" si="39"/>
        <v>7.4165636588380719E-3</v>
      </c>
      <c r="I59" s="3">
        <f t="shared" si="40"/>
        <v>0.99258343634116197</v>
      </c>
      <c r="J59" s="5">
        <f t="shared" si="47"/>
        <v>98268.21215897084</v>
      </c>
      <c r="K59" s="5">
        <f t="shared" si="41"/>
        <v>728.81245111721273</v>
      </c>
      <c r="L59" s="5">
        <f t="shared" si="42"/>
        <v>489519.02966706117</v>
      </c>
      <c r="M59" s="5">
        <f t="shared" si="32"/>
        <v>5383345.9702400509</v>
      </c>
      <c r="N59" s="33">
        <f t="shared" si="43"/>
        <v>54.782170673170313</v>
      </c>
      <c r="O59" s="4"/>
      <c r="Q59" s="27" t="s">
        <v>44</v>
      </c>
      <c r="R59" s="29">
        <f t="shared" si="33"/>
        <v>98268.21215897084</v>
      </c>
      <c r="S59" s="29">
        <f t="shared" si="34"/>
        <v>489519.02966706117</v>
      </c>
      <c r="T59" s="35">
        <f t="shared" si="35"/>
        <v>54.782170673170313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471451.70913366246</v>
      </c>
      <c r="X59" s="29">
        <f t="shared" si="36"/>
        <v>4640562.6480325758</v>
      </c>
      <c r="Y59" s="35">
        <f t="shared" si="45"/>
        <v>47.223436206669014</v>
      </c>
      <c r="Z59" s="36">
        <f t="shared" si="46"/>
        <v>7.5587344665012992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2091</v>
      </c>
      <c r="E60" s="49">
        <f t="shared" si="37"/>
        <v>10</v>
      </c>
      <c r="F60" s="3">
        <f t="shared" si="38"/>
        <v>4.7824007651841227E-3</v>
      </c>
      <c r="G60" s="2">
        <v>0.5</v>
      </c>
      <c r="H60" s="3">
        <f t="shared" si="39"/>
        <v>2.3629489603024578E-2</v>
      </c>
      <c r="I60" s="3">
        <f t="shared" si="40"/>
        <v>0.97637051039697542</v>
      </c>
      <c r="J60" s="5">
        <f t="shared" si="47"/>
        <v>97539.399707853634</v>
      </c>
      <c r="K60" s="5">
        <f t="shared" si="41"/>
        <v>2304.8062312819861</v>
      </c>
      <c r="L60" s="5">
        <f t="shared" si="42"/>
        <v>481934.98296106322</v>
      </c>
      <c r="M60" s="5">
        <f t="shared" si="32"/>
        <v>4893826.9405729901</v>
      </c>
      <c r="N60" s="33">
        <f t="shared" si="43"/>
        <v>50.172822010703342</v>
      </c>
      <c r="O60" s="4"/>
      <c r="Q60" s="27" t="s">
        <v>46</v>
      </c>
      <c r="R60" s="29">
        <f t="shared" si="33"/>
        <v>97539.399707853634</v>
      </c>
      <c r="S60" s="29">
        <f t="shared" si="34"/>
        <v>481934.98296106322</v>
      </c>
      <c r="T60" s="35">
        <f t="shared" si="35"/>
        <v>50.172822010703342</v>
      </c>
      <c r="U60" s="42">
        <v>0.95736753435116873</v>
      </c>
      <c r="V60" s="43">
        <f t="shared" si="48"/>
        <v>4.2632465648831275E-2</v>
      </c>
      <c r="W60" s="29">
        <f t="shared" si="44"/>
        <v>461388.90635500563</v>
      </c>
      <c r="X60" s="29">
        <f t="shared" si="36"/>
        <v>4169110.9388989136</v>
      </c>
      <c r="Y60" s="35">
        <f t="shared" si="45"/>
        <v>42.742839830735875</v>
      </c>
      <c r="Z60" s="36">
        <f t="shared" si="46"/>
        <v>7.4299821799674675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2476</v>
      </c>
      <c r="E61" s="49">
        <f t="shared" si="37"/>
        <v>6</v>
      </c>
      <c r="F61" s="3">
        <f t="shared" si="38"/>
        <v>2.4232633279483036E-3</v>
      </c>
      <c r="G61" s="2">
        <v>0.5</v>
      </c>
      <c r="H61" s="3">
        <f t="shared" si="39"/>
        <v>1.2043356081894822E-2</v>
      </c>
      <c r="I61" s="3">
        <f t="shared" si="40"/>
        <v>0.98795664391810523</v>
      </c>
      <c r="J61" s="5">
        <f t="shared" si="47"/>
        <v>95234.593476571652</v>
      </c>
      <c r="K61" s="5">
        <f t="shared" si="41"/>
        <v>1146.9441205528501</v>
      </c>
      <c r="L61" s="5">
        <f t="shared" si="42"/>
        <v>473305.60708147619</v>
      </c>
      <c r="M61" s="5">
        <f t="shared" si="32"/>
        <v>4411891.9576119268</v>
      </c>
      <c r="N61" s="33">
        <f t="shared" si="43"/>
        <v>46.3265689131889</v>
      </c>
      <c r="O61" s="4"/>
      <c r="Q61" s="27" t="s">
        <v>48</v>
      </c>
      <c r="R61" s="29">
        <f t="shared" si="33"/>
        <v>95234.593476571652</v>
      </c>
      <c r="S61" s="29">
        <f t="shared" si="34"/>
        <v>473305.60708147619</v>
      </c>
      <c r="T61" s="35">
        <f t="shared" si="35"/>
        <v>46.3265689131889</v>
      </c>
      <c r="U61" s="42">
        <v>0.95681081085376496</v>
      </c>
      <c r="V61" s="43">
        <f t="shared" si="48"/>
        <v>4.3189189146235041E-2</v>
      </c>
      <c r="W61" s="29">
        <f t="shared" si="44"/>
        <v>452863.92169326072</v>
      </c>
      <c r="X61" s="29">
        <f t="shared" si="36"/>
        <v>3707722.0325439079</v>
      </c>
      <c r="Y61" s="35">
        <f t="shared" si="45"/>
        <v>38.932512831653263</v>
      </c>
      <c r="Z61" s="36">
        <f t="shared" si="46"/>
        <v>7.3940560815356378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2723</v>
      </c>
      <c r="E62" s="49">
        <f t="shared" si="37"/>
        <v>6</v>
      </c>
      <c r="F62" s="3">
        <f t="shared" si="38"/>
        <v>2.2034520749173708E-3</v>
      </c>
      <c r="G62" s="2">
        <v>0.5</v>
      </c>
      <c r="H62" s="3">
        <f t="shared" si="39"/>
        <v>1.095690284879474E-2</v>
      </c>
      <c r="I62" s="3">
        <f t="shared" si="40"/>
        <v>0.98904309715120531</v>
      </c>
      <c r="J62" s="5">
        <f t="shared" si="47"/>
        <v>94087.64935601881</v>
      </c>
      <c r="K62" s="5">
        <f t="shared" si="41"/>
        <v>1030.9092332653631</v>
      </c>
      <c r="L62" s="5">
        <f t="shared" si="42"/>
        <v>467860.97369693068</v>
      </c>
      <c r="M62" s="5">
        <f t="shared" si="32"/>
        <v>3938586.3505304507</v>
      </c>
      <c r="N62" s="33">
        <f t="shared" si="43"/>
        <v>41.860822089700747</v>
      </c>
      <c r="O62" s="4"/>
      <c r="Q62" s="27" t="s">
        <v>50</v>
      </c>
      <c r="R62" s="29">
        <f t="shared" si="33"/>
        <v>94087.64935601881</v>
      </c>
      <c r="S62" s="29">
        <f t="shared" si="34"/>
        <v>467860.97369693068</v>
      </c>
      <c r="T62" s="35">
        <f t="shared" si="35"/>
        <v>41.860822089700747</v>
      </c>
      <c r="U62" s="42">
        <v>0.94800928093814252</v>
      </c>
      <c r="V62" s="43">
        <f t="shared" si="48"/>
        <v>5.1990719061857482E-2</v>
      </c>
      <c r="W62" s="29">
        <f t="shared" si="44"/>
        <v>443536.54525344644</v>
      </c>
      <c r="X62" s="29">
        <f t="shared" si="36"/>
        <v>3254858.1108506471</v>
      </c>
      <c r="Y62" s="35">
        <f t="shared" si="45"/>
        <v>34.593893386947848</v>
      </c>
      <c r="Z62" s="36">
        <f t="shared" si="46"/>
        <v>7.2669287027528995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2500</v>
      </c>
      <c r="E63" s="49">
        <f t="shared" si="37"/>
        <v>9</v>
      </c>
      <c r="F63" s="3">
        <f t="shared" si="38"/>
        <v>3.5999999999999999E-3</v>
      </c>
      <c r="G63" s="2">
        <v>0.5</v>
      </c>
      <c r="H63" s="3">
        <f t="shared" si="39"/>
        <v>1.7839444995044598E-2</v>
      </c>
      <c r="I63" s="3">
        <f t="shared" si="40"/>
        <v>0.98216055500495536</v>
      </c>
      <c r="J63" s="5">
        <f t="shared" si="47"/>
        <v>93056.740122753457</v>
      </c>
      <c r="K63" s="5">
        <f t="shared" si="41"/>
        <v>1660.08059683802</v>
      </c>
      <c r="L63" s="5">
        <f t="shared" si="42"/>
        <v>461133.49912167224</v>
      </c>
      <c r="M63" s="5">
        <f t="shared" si="32"/>
        <v>3470725.3768335199</v>
      </c>
      <c r="N63" s="33">
        <f t="shared" si="43"/>
        <v>37.29687255598251</v>
      </c>
      <c r="O63" s="4"/>
      <c r="Q63" s="27" t="s">
        <v>52</v>
      </c>
      <c r="R63" s="29">
        <f t="shared" si="33"/>
        <v>93056.740122753457</v>
      </c>
      <c r="S63" s="29">
        <f t="shared" si="34"/>
        <v>461133.49912167224</v>
      </c>
      <c r="T63" s="35">
        <f t="shared" si="35"/>
        <v>37.29687255598251</v>
      </c>
      <c r="U63" s="42">
        <v>0.94216194080535964</v>
      </c>
      <c r="V63" s="43">
        <f t="shared" si="48"/>
        <v>5.7838059194640357E-2</v>
      </c>
      <c r="W63" s="29">
        <f t="shared" si="44"/>
        <v>434462.43250284134</v>
      </c>
      <c r="X63" s="29">
        <f t="shared" si="36"/>
        <v>2811321.5655972008</v>
      </c>
      <c r="Y63" s="35">
        <f t="shared" si="45"/>
        <v>30.210832250181092</v>
      </c>
      <c r="Z63" s="36">
        <f t="shared" si="46"/>
        <v>7.0860403058014185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2272</v>
      </c>
      <c r="E64" s="49">
        <f t="shared" si="37"/>
        <v>10</v>
      </c>
      <c r="F64" s="3">
        <f t="shared" si="38"/>
        <v>4.4014084507042256E-3</v>
      </c>
      <c r="G64" s="2">
        <v>0.5</v>
      </c>
      <c r="H64" s="3">
        <f t="shared" si="39"/>
        <v>2.1767522855899002E-2</v>
      </c>
      <c r="I64" s="3">
        <f t="shared" si="40"/>
        <v>0.978232477144101</v>
      </c>
      <c r="J64" s="5">
        <f t="shared" si="47"/>
        <v>91396.659525915427</v>
      </c>
      <c r="K64" s="5">
        <f t="shared" si="41"/>
        <v>1989.4788751831834</v>
      </c>
      <c r="L64" s="5">
        <f t="shared" si="42"/>
        <v>452009.60044161917</v>
      </c>
      <c r="M64" s="5">
        <f t="shared" si="32"/>
        <v>3009591.8777118474</v>
      </c>
      <c r="N64" s="33">
        <f t="shared" si="43"/>
        <v>32.928904549935773</v>
      </c>
      <c r="O64" s="4"/>
      <c r="Q64" s="27" t="s">
        <v>54</v>
      </c>
      <c r="R64" s="29">
        <f t="shared" si="33"/>
        <v>91396.659525915427</v>
      </c>
      <c r="S64" s="29">
        <f t="shared" si="34"/>
        <v>452009.60044161917</v>
      </c>
      <c r="T64" s="35">
        <f t="shared" si="35"/>
        <v>32.928904549935773</v>
      </c>
      <c r="U64" s="42">
        <v>0.92489605986448908</v>
      </c>
      <c r="V64" s="43">
        <f t="shared" si="48"/>
        <v>7.5103940135510916E-2</v>
      </c>
      <c r="W64" s="29">
        <f t="shared" si="44"/>
        <v>418061.89846937562</v>
      </c>
      <c r="X64" s="29">
        <f t="shared" si="36"/>
        <v>2376859.1330943592</v>
      </c>
      <c r="Y64" s="35">
        <f t="shared" si="45"/>
        <v>26.005973800611425</v>
      </c>
      <c r="Z64" s="36">
        <f t="shared" si="46"/>
        <v>6.9229307493243475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1752</v>
      </c>
      <c r="E65" s="49">
        <f t="shared" si="37"/>
        <v>11</v>
      </c>
      <c r="F65" s="3">
        <f t="shared" si="38"/>
        <v>6.2785388127853878E-3</v>
      </c>
      <c r="G65" s="2">
        <v>0.5</v>
      </c>
      <c r="H65" s="3">
        <f t="shared" si="39"/>
        <v>3.0907558302894069E-2</v>
      </c>
      <c r="I65" s="3">
        <f t="shared" si="40"/>
        <v>0.96909244169710596</v>
      </c>
      <c r="J65" s="5">
        <f t="shared" si="47"/>
        <v>89407.180650732247</v>
      </c>
      <c r="K65" s="5">
        <f t="shared" si="41"/>
        <v>2763.3576486598895</v>
      </c>
      <c r="L65" s="5">
        <f t="shared" si="42"/>
        <v>440127.50913201144</v>
      </c>
      <c r="M65" s="5">
        <f t="shared" si="32"/>
        <v>2557582.2772702281</v>
      </c>
      <c r="N65" s="33">
        <f t="shared" si="43"/>
        <v>28.606005229729625</v>
      </c>
      <c r="O65" s="4"/>
      <c r="Q65" s="27" t="s">
        <v>56</v>
      </c>
      <c r="R65" s="29">
        <f t="shared" si="33"/>
        <v>89407.180650732247</v>
      </c>
      <c r="S65" s="29">
        <f t="shared" si="34"/>
        <v>440127.50913201144</v>
      </c>
      <c r="T65" s="35">
        <f t="shared" si="35"/>
        <v>28.606005229729625</v>
      </c>
      <c r="U65" s="42">
        <v>0.89970667843387275</v>
      </c>
      <c r="V65" s="43">
        <f t="shared" si="48"/>
        <v>0.10029332156612725</v>
      </c>
      <c r="W65" s="29">
        <f t="shared" si="44"/>
        <v>395985.65932853601</v>
      </c>
      <c r="X65" s="29">
        <f t="shared" si="36"/>
        <v>1958797.2346249837</v>
      </c>
      <c r="Y65" s="35">
        <f t="shared" si="45"/>
        <v>21.908723889605628</v>
      </c>
      <c r="Z65" s="36">
        <f t="shared" si="46"/>
        <v>6.6972813401239968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1272</v>
      </c>
      <c r="E66" s="49">
        <f t="shared" si="37"/>
        <v>18</v>
      </c>
      <c r="F66" s="3">
        <f t="shared" si="38"/>
        <v>1.4150943396226415E-2</v>
      </c>
      <c r="G66" s="2">
        <v>0.5</v>
      </c>
      <c r="H66" s="3">
        <f t="shared" si="39"/>
        <v>6.8337129840546684E-2</v>
      </c>
      <c r="I66" s="3">
        <f t="shared" si="40"/>
        <v>0.93166287015945337</v>
      </c>
      <c r="J66" s="5">
        <f t="shared" si="47"/>
        <v>86643.823002072357</v>
      </c>
      <c r="K66" s="5">
        <f t="shared" si="41"/>
        <v>5920.9901823739638</v>
      </c>
      <c r="L66" s="5">
        <f t="shared" si="42"/>
        <v>418416.63955442689</v>
      </c>
      <c r="M66" s="5">
        <f t="shared" si="32"/>
        <v>2117454.7681382168</v>
      </c>
      <c r="N66" s="33">
        <f t="shared" si="43"/>
        <v>24.438611949146928</v>
      </c>
      <c r="O66" s="4"/>
      <c r="Q66" s="27" t="s">
        <v>58</v>
      </c>
      <c r="R66" s="29">
        <f t="shared" si="33"/>
        <v>86643.823002072357</v>
      </c>
      <c r="S66" s="29">
        <f t="shared" si="34"/>
        <v>418416.63955442689</v>
      </c>
      <c r="T66" s="35">
        <f t="shared" si="35"/>
        <v>24.438611949146928</v>
      </c>
      <c r="U66" s="42">
        <v>0.86438699185239576</v>
      </c>
      <c r="V66" s="43">
        <f t="shared" si="48"/>
        <v>0.13561300814760424</v>
      </c>
      <c r="W66" s="29">
        <f t="shared" si="44"/>
        <v>361673.9004054392</v>
      </c>
      <c r="X66" s="29">
        <f t="shared" si="36"/>
        <v>1562811.5752964476</v>
      </c>
      <c r="Y66" s="35">
        <f t="shared" si="45"/>
        <v>18.037195510856765</v>
      </c>
      <c r="Z66" s="36">
        <f t="shared" si="46"/>
        <v>6.4014164382901626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916</v>
      </c>
      <c r="E67" s="49">
        <f t="shared" si="37"/>
        <v>29</v>
      </c>
      <c r="F67" s="3">
        <f t="shared" si="38"/>
        <v>3.1659388646288207E-2</v>
      </c>
      <c r="G67" s="2">
        <v>0.5</v>
      </c>
      <c r="H67" s="3">
        <f t="shared" si="39"/>
        <v>0.14668689934243803</v>
      </c>
      <c r="I67" s="3">
        <f t="shared" si="40"/>
        <v>0.85331310065756194</v>
      </c>
      <c r="J67" s="5">
        <f t="shared" si="47"/>
        <v>80722.832819698393</v>
      </c>
      <c r="K67" s="5">
        <f t="shared" si="41"/>
        <v>11840.982052459551</v>
      </c>
      <c r="L67" s="5">
        <f t="shared" si="42"/>
        <v>374011.70896734309</v>
      </c>
      <c r="M67" s="5">
        <f t="shared" si="32"/>
        <v>1699038.1285837898</v>
      </c>
      <c r="N67" s="33">
        <f t="shared" si="43"/>
        <v>21.04780108967115</v>
      </c>
      <c r="O67" s="4"/>
      <c r="Q67" s="27" t="s">
        <v>60</v>
      </c>
      <c r="R67" s="29">
        <f t="shared" si="33"/>
        <v>80722.832819698393</v>
      </c>
      <c r="S67" s="29">
        <f t="shared" si="34"/>
        <v>374011.70896734309</v>
      </c>
      <c r="T67" s="35">
        <f t="shared" si="35"/>
        <v>21.04780108967115</v>
      </c>
      <c r="U67" s="42">
        <v>0.82345390469096191</v>
      </c>
      <c r="V67" s="43">
        <f t="shared" si="48"/>
        <v>0.17654609530903809</v>
      </c>
      <c r="W67" s="29">
        <f t="shared" si="44"/>
        <v>307981.40214929834</v>
      </c>
      <c r="X67" s="29">
        <f t="shared" si="36"/>
        <v>1201137.6748910085</v>
      </c>
      <c r="Y67" s="35">
        <f t="shared" si="45"/>
        <v>14.87977605510768</v>
      </c>
      <c r="Z67" s="36">
        <f t="shared" si="46"/>
        <v>6.1680250345634704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638</v>
      </c>
      <c r="E68" s="49">
        <f t="shared" si="37"/>
        <v>14</v>
      </c>
      <c r="F68" s="3">
        <f t="shared" si="38"/>
        <v>2.1943573667711599E-2</v>
      </c>
      <c r="G68" s="2">
        <v>0.5</v>
      </c>
      <c r="H68" s="3">
        <f t="shared" si="39"/>
        <v>0.10401188707280834</v>
      </c>
      <c r="I68" s="3">
        <f t="shared" si="40"/>
        <v>0.8959881129271916</v>
      </c>
      <c r="J68" s="5">
        <f t="shared" si="47"/>
        <v>68881.850767238837</v>
      </c>
      <c r="K68" s="5">
        <f t="shared" si="41"/>
        <v>7164.5312833680828</v>
      </c>
      <c r="L68" s="5">
        <f t="shared" si="42"/>
        <v>326497.92562777398</v>
      </c>
      <c r="M68" s="5">
        <f t="shared" si="32"/>
        <v>1325026.4196164468</v>
      </c>
      <c r="N68" s="33">
        <f t="shared" si="43"/>
        <v>19.236219771357359</v>
      </c>
      <c r="O68" s="4"/>
      <c r="Q68" s="27" t="s">
        <v>62</v>
      </c>
      <c r="R68" s="29">
        <f t="shared" si="33"/>
        <v>68881.850767238837</v>
      </c>
      <c r="S68" s="29">
        <f t="shared" si="34"/>
        <v>326497.92562777398</v>
      </c>
      <c r="T68" s="35">
        <f t="shared" si="35"/>
        <v>19.236219771357359</v>
      </c>
      <c r="U68" s="42">
        <v>0.7557222850963411</v>
      </c>
      <c r="V68" s="43">
        <f t="shared" si="48"/>
        <v>0.2442777149036589</v>
      </c>
      <c r="W68" s="29">
        <f t="shared" si="44"/>
        <v>246741.75843463658</v>
      </c>
      <c r="X68" s="29">
        <f t="shared" si="36"/>
        <v>893156.27274171007</v>
      </c>
      <c r="Y68" s="35">
        <f t="shared" si="45"/>
        <v>12.966496439821382</v>
      </c>
      <c r="Z68" s="36">
        <f t="shared" si="46"/>
        <v>6.2697233315359764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441</v>
      </c>
      <c r="E69" s="49">
        <f t="shared" si="37"/>
        <v>8</v>
      </c>
      <c r="F69" s="3">
        <f t="shared" si="38"/>
        <v>1.8140589569160998E-2</v>
      </c>
      <c r="G69" s="2">
        <v>0.5</v>
      </c>
      <c r="H69" s="3">
        <f t="shared" si="39"/>
        <v>8.6767895878524959E-2</v>
      </c>
      <c r="I69" s="3">
        <f t="shared" si="40"/>
        <v>0.91323210412147504</v>
      </c>
      <c r="J69" s="5">
        <f t="shared" si="47"/>
        <v>61717.31948387075</v>
      </c>
      <c r="K69" s="5">
        <f t="shared" si="41"/>
        <v>5355.0819508781569</v>
      </c>
      <c r="L69" s="5">
        <f t="shared" si="42"/>
        <v>295198.89254215837</v>
      </c>
      <c r="M69" s="5">
        <f t="shared" si="32"/>
        <v>998528.49398867274</v>
      </c>
      <c r="N69" s="33">
        <f t="shared" si="43"/>
        <v>16.179064520934499</v>
      </c>
      <c r="O69" s="4"/>
      <c r="Q69" s="27" t="s">
        <v>64</v>
      </c>
      <c r="R69" s="29">
        <f t="shared" si="33"/>
        <v>61717.31948387075</v>
      </c>
      <c r="S69" s="29">
        <f t="shared" si="34"/>
        <v>295198.89254215837</v>
      </c>
      <c r="T69" s="35">
        <f t="shared" si="35"/>
        <v>16.179064520934499</v>
      </c>
      <c r="U69" s="42">
        <v>0.69850988448397933</v>
      </c>
      <c r="V69" s="43">
        <f t="shared" si="48"/>
        <v>0.30149011551602067</v>
      </c>
      <c r="W69" s="29">
        <f t="shared" si="44"/>
        <v>206199.34432942167</v>
      </c>
      <c r="X69" s="29">
        <f t="shared" si="36"/>
        <v>646414.51430707343</v>
      </c>
      <c r="Y69" s="35">
        <f t="shared" si="45"/>
        <v>10.473794385642556</v>
      </c>
      <c r="Z69" s="36">
        <f t="shared" si="46"/>
        <v>5.7052701352919435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337</v>
      </c>
      <c r="E70" s="49">
        <f t="shared" si="37"/>
        <v>19</v>
      </c>
      <c r="F70" s="3">
        <f t="shared" si="38"/>
        <v>5.637982195845697E-2</v>
      </c>
      <c r="G70" s="2">
        <v>0.5</v>
      </c>
      <c r="H70" s="3">
        <f t="shared" si="39"/>
        <v>0.247074122236671</v>
      </c>
      <c r="I70" s="3">
        <f t="shared" si="40"/>
        <v>0.75292587776332898</v>
      </c>
      <c r="J70" s="5">
        <f t="shared" si="47"/>
        <v>56362.237532992593</v>
      </c>
      <c r="K70" s="5">
        <f t="shared" si="41"/>
        <v>13925.650365758898</v>
      </c>
      <c r="L70" s="5">
        <f t="shared" si="42"/>
        <v>246997.06175056571</v>
      </c>
      <c r="M70" s="5">
        <f t="shared" si="32"/>
        <v>703329.60144651437</v>
      </c>
      <c r="N70" s="33">
        <f t="shared" si="43"/>
        <v>12.478738109621862</v>
      </c>
      <c r="O70" s="4"/>
      <c r="Q70" s="27" t="s">
        <v>66</v>
      </c>
      <c r="R70" s="29">
        <f t="shared" si="33"/>
        <v>56362.237532992593</v>
      </c>
      <c r="S70" s="29">
        <f t="shared" si="34"/>
        <v>246997.06175056571</v>
      </c>
      <c r="T70" s="35">
        <f t="shared" si="35"/>
        <v>12.478738109621862</v>
      </c>
      <c r="U70" s="42">
        <v>0.67065690345363116</v>
      </c>
      <c r="V70" s="43">
        <f t="shared" si="48"/>
        <v>0.32934309654636884</v>
      </c>
      <c r="W70" s="29">
        <f t="shared" si="44"/>
        <v>165650.28459577973</v>
      </c>
      <c r="X70" s="29">
        <f t="shared" si="36"/>
        <v>440215.16997765173</v>
      </c>
      <c r="Y70" s="35">
        <f t="shared" si="45"/>
        <v>7.8104629845464224</v>
      </c>
      <c r="Z70" s="36">
        <f t="shared" si="46"/>
        <v>4.6682751250754393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178</v>
      </c>
      <c r="E71" s="49">
        <f t="shared" si="49"/>
        <v>5</v>
      </c>
      <c r="F71" s="3">
        <f t="shared" si="38"/>
        <v>2.8089887640449437E-2</v>
      </c>
      <c r="G71" s="2">
        <v>0.5</v>
      </c>
      <c r="H71" s="3">
        <f t="shared" si="39"/>
        <v>0.13123359580052493</v>
      </c>
      <c r="I71" s="3">
        <f t="shared" si="40"/>
        <v>0.86876640419947504</v>
      </c>
      <c r="J71" s="5">
        <f t="shared" si="47"/>
        <v>42436.587167233694</v>
      </c>
      <c r="K71" s="5">
        <f t="shared" si="41"/>
        <v>5569.1059274584904</v>
      </c>
      <c r="L71" s="5">
        <f t="shared" si="42"/>
        <v>198260.17101752223</v>
      </c>
      <c r="M71" s="5">
        <f>L71+M72</f>
        <v>456332.53969594865</v>
      </c>
      <c r="N71" s="33">
        <f t="shared" si="43"/>
        <v>10.753280839895012</v>
      </c>
      <c r="O71" s="4"/>
      <c r="Q71" s="27" t="s">
        <v>68</v>
      </c>
      <c r="R71" s="29">
        <f t="shared" si="33"/>
        <v>42436.587167233694</v>
      </c>
      <c r="S71" s="29">
        <f t="shared" si="34"/>
        <v>198260.17101752223</v>
      </c>
      <c r="T71" s="35">
        <f t="shared" si="35"/>
        <v>10.753280839895012</v>
      </c>
      <c r="U71" s="42">
        <v>0.63527807449444496</v>
      </c>
      <c r="V71" s="43">
        <f t="shared" si="48"/>
        <v>0.36472192550555504</v>
      </c>
      <c r="W71" s="29">
        <f t="shared" si="44"/>
        <v>125950.33969295087</v>
      </c>
      <c r="X71" s="29">
        <f>X72+W71</f>
        <v>274564.88538187201</v>
      </c>
      <c r="Y71" s="35">
        <f t="shared" si="45"/>
        <v>6.4700039213773097</v>
      </c>
      <c r="Z71" s="36">
        <f t="shared" si="46"/>
        <v>4.2832769185177026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105</v>
      </c>
      <c r="E72" s="50">
        <f t="shared" si="49"/>
        <v>15</v>
      </c>
      <c r="F72" s="17">
        <f t="shared" si="38"/>
        <v>0.14285714285714285</v>
      </c>
      <c r="G72" s="12"/>
      <c r="H72" s="17">
        <v>1</v>
      </c>
      <c r="I72" s="17">
        <f t="shared" si="40"/>
        <v>0</v>
      </c>
      <c r="J72" s="21">
        <f t="shared" si="47"/>
        <v>36867.481239775203</v>
      </c>
      <c r="K72" s="21">
        <f t="shared" si="41"/>
        <v>36867.481239775203</v>
      </c>
      <c r="L72" s="21">
        <f>K72/F72</f>
        <v>258072.36867842643</v>
      </c>
      <c r="M72" s="21">
        <f>L72</f>
        <v>258072.36867842643</v>
      </c>
      <c r="N72" s="34">
        <f t="shared" si="43"/>
        <v>7</v>
      </c>
      <c r="O72" s="4"/>
      <c r="Q72" s="30" t="s">
        <v>69</v>
      </c>
      <c r="R72" s="31">
        <f t="shared" si="33"/>
        <v>36867.481239775203</v>
      </c>
      <c r="S72" s="31">
        <f t="shared" si="34"/>
        <v>258072.36867842643</v>
      </c>
      <c r="T72" s="38">
        <f t="shared" si="35"/>
        <v>7</v>
      </c>
      <c r="U72" s="44">
        <v>0.57586384179742911</v>
      </c>
      <c r="V72" s="45">
        <f t="shared" si="48"/>
        <v>0.42413615820257089</v>
      </c>
      <c r="W72" s="31">
        <f t="shared" si="44"/>
        <v>148614.54568892115</v>
      </c>
      <c r="X72" s="31">
        <f>W72</f>
        <v>148614.54568892115</v>
      </c>
      <c r="Y72" s="38">
        <f t="shared" si="45"/>
        <v>4.0310468925820038</v>
      </c>
      <c r="Z72" s="37">
        <f t="shared" si="46"/>
        <v>2.9689531074179962</v>
      </c>
    </row>
    <row r="73" spans="1:26" s="2" customFormat="1" ht="13.2" x14ac:dyDescent="0.25">
      <c r="B73" s="2" t="s">
        <v>70</v>
      </c>
      <c r="D73" s="25">
        <f>SUM(D54:D72)</f>
        <v>28296</v>
      </c>
      <c r="E73" s="25">
        <f>SUM(E54:E72)</f>
        <v>170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68.003683182720778</v>
      </c>
      <c r="F78" s="55">
        <f>$Y$4</f>
        <v>62.175089422354922</v>
      </c>
      <c r="G78" s="55">
        <f>E78-F78</f>
        <v>5.8285937603658553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81.840263418904854</v>
      </c>
      <c r="F79" s="55">
        <f>$Y$29</f>
        <v>71.564715663955795</v>
      </c>
      <c r="G79" s="55">
        <f t="shared" ref="G79:G80" si="50">E79-F79</f>
        <v>10.275547754949059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73.562807311223835</v>
      </c>
      <c r="F80" s="55">
        <f>$Y$54</f>
        <v>65.379514970929776</v>
      </c>
      <c r="G80" s="55">
        <f t="shared" si="50"/>
        <v>8.1832923402940594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1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144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7520654.469478853</v>
      </c>
      <c r="N4" s="32">
        <f>M4/J4</f>
        <v>75.206544694788533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75.206544694788533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6766498.8354234938</v>
      </c>
      <c r="Y4" s="40">
        <f>X4/R4</f>
        <v>67.664988354234936</v>
      </c>
      <c r="Z4" s="36">
        <f>T4-Y4</f>
        <v>7.5415563405535977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862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7420654.469478853</v>
      </c>
      <c r="N5" s="33">
        <f t="shared" ref="N5:N22" si="10">M5/J5</f>
        <v>74.206544694788533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74.206544694788533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6669818.6412486201</v>
      </c>
      <c r="Y5" s="35">
        <f t="shared" ref="Y5:Y22" si="12">X5/R5</f>
        <v>66.698186412486194</v>
      </c>
      <c r="Z5" s="36">
        <f t="shared" ref="Z5:Z22" si="13">T5-Y5</f>
        <v>7.5083582823023391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1040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7020654.469478853</v>
      </c>
      <c r="N6" s="33">
        <f t="shared" si="10"/>
        <v>70.206544694788533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70.206544694788533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6283097.8645491255</v>
      </c>
      <c r="Y6" s="35">
        <f t="shared" si="12"/>
        <v>62.830978645491257</v>
      </c>
      <c r="Z6" s="36">
        <f t="shared" si="13"/>
        <v>7.3755660492972765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1070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6520654.469478853</v>
      </c>
      <c r="N7" s="33">
        <f t="shared" si="10"/>
        <v>65.206544694788533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65.206544694788533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5799696.8936747573</v>
      </c>
      <c r="Y7" s="35">
        <f t="shared" si="12"/>
        <v>57.996968936747571</v>
      </c>
      <c r="Z7" s="36">
        <f t="shared" si="13"/>
        <v>7.2095757580409625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1103</v>
      </c>
      <c r="E8" s="51">
        <v>3</v>
      </c>
      <c r="F8" s="3">
        <f t="shared" si="5"/>
        <v>2.7198549410698096E-3</v>
      </c>
      <c r="G8" s="2">
        <v>0.5</v>
      </c>
      <c r="H8" s="3">
        <f t="shared" si="6"/>
        <v>1.3507429085997299E-2</v>
      </c>
      <c r="I8" s="3">
        <f t="shared" si="7"/>
        <v>0.98649257091400266</v>
      </c>
      <c r="J8" s="5">
        <f t="shared" si="14"/>
        <v>100000</v>
      </c>
      <c r="K8" s="5">
        <f t="shared" si="8"/>
        <v>1350.7429085997298</v>
      </c>
      <c r="L8" s="5">
        <f t="shared" si="9"/>
        <v>496623.14272850065</v>
      </c>
      <c r="M8" s="5">
        <f t="shared" si="0"/>
        <v>6020654.469478853</v>
      </c>
      <c r="N8" s="33">
        <f t="shared" si="10"/>
        <v>60.206544694788533</v>
      </c>
      <c r="O8" s="4"/>
      <c r="Q8" s="27" t="s">
        <v>42</v>
      </c>
      <c r="R8" s="29">
        <f t="shared" si="1"/>
        <v>100000</v>
      </c>
      <c r="S8" s="29">
        <f t="shared" si="2"/>
        <v>496623.14272850065</v>
      </c>
      <c r="T8" s="35">
        <f t="shared" si="3"/>
        <v>60.206544694788533</v>
      </c>
      <c r="U8" s="42">
        <v>0.96680194174873568</v>
      </c>
      <c r="V8" s="43">
        <f>1-U8</f>
        <v>3.3198058251264317E-2</v>
      </c>
      <c r="W8" s="29">
        <f t="shared" si="11"/>
        <v>480136.21870727395</v>
      </c>
      <c r="X8" s="29">
        <f t="shared" si="4"/>
        <v>5316295.9228003891</v>
      </c>
      <c r="Y8" s="35">
        <f t="shared" si="12"/>
        <v>53.162959228003892</v>
      </c>
      <c r="Z8" s="36">
        <f t="shared" si="13"/>
        <v>7.0435854667846414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998</v>
      </c>
      <c r="E9" s="51">
        <v>3</v>
      </c>
      <c r="F9" s="3">
        <f t="shared" si="5"/>
        <v>3.0060120240480962E-3</v>
      </c>
      <c r="G9" s="2">
        <v>0.5</v>
      </c>
      <c r="H9" s="3">
        <f t="shared" si="6"/>
        <v>1.4917951268025855E-2</v>
      </c>
      <c r="I9" s="3">
        <f t="shared" si="7"/>
        <v>0.98508204873197414</v>
      </c>
      <c r="J9" s="5">
        <f t="shared" si="14"/>
        <v>98649.257091400272</v>
      </c>
      <c r="K9" s="5">
        <f t="shared" si="8"/>
        <v>1471.6448099164634</v>
      </c>
      <c r="L9" s="5">
        <f t="shared" si="9"/>
        <v>489567.17343221017</v>
      </c>
      <c r="M9" s="5">
        <f t="shared" si="0"/>
        <v>5524031.326750352</v>
      </c>
      <c r="N9" s="33">
        <f t="shared" si="10"/>
        <v>55.996684512608546</v>
      </c>
      <c r="O9" s="4"/>
      <c r="Q9" s="27" t="s">
        <v>44</v>
      </c>
      <c r="R9" s="29">
        <f t="shared" si="1"/>
        <v>98649.257091400272</v>
      </c>
      <c r="S9" s="29">
        <f t="shared" si="2"/>
        <v>489567.17343221017</v>
      </c>
      <c r="T9" s="35">
        <f t="shared" si="3"/>
        <v>55.996684512608546</v>
      </c>
      <c r="U9" s="42">
        <v>0.9555940589531835</v>
      </c>
      <c r="V9" s="43">
        <f t="shared" ref="V9:V22" si="15">1-U9</f>
        <v>4.4405941046816499E-2</v>
      </c>
      <c r="W9" s="29">
        <f t="shared" si="11"/>
        <v>467827.48239032284</v>
      </c>
      <c r="X9" s="29">
        <f t="shared" si="4"/>
        <v>4836159.7040931154</v>
      </c>
      <c r="Y9" s="35">
        <f t="shared" si="12"/>
        <v>49.02378230392884</v>
      </c>
      <c r="Z9" s="36">
        <f t="shared" si="13"/>
        <v>6.9729022086797059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1030</v>
      </c>
      <c r="E10" s="51">
        <v>4</v>
      </c>
      <c r="F10" s="3">
        <f t="shared" si="5"/>
        <v>3.8834951456310678E-3</v>
      </c>
      <c r="G10" s="2">
        <v>0.5</v>
      </c>
      <c r="H10" s="3">
        <f t="shared" si="6"/>
        <v>1.9230769230769228E-2</v>
      </c>
      <c r="I10" s="3">
        <f t="shared" si="7"/>
        <v>0.98076923076923073</v>
      </c>
      <c r="J10" s="5">
        <f t="shared" si="14"/>
        <v>97177.612281483802</v>
      </c>
      <c r="K10" s="5">
        <f t="shared" si="8"/>
        <v>1868.8002361823806</v>
      </c>
      <c r="L10" s="5">
        <f t="shared" si="9"/>
        <v>481216.06081696297</v>
      </c>
      <c r="M10" s="5">
        <f t="shared" si="0"/>
        <v>5034464.1533181416</v>
      </c>
      <c r="N10" s="33">
        <f t="shared" si="10"/>
        <v>51.806831173576867</v>
      </c>
      <c r="O10" s="4"/>
      <c r="Q10" s="27" t="s">
        <v>46</v>
      </c>
      <c r="R10" s="29">
        <f t="shared" si="1"/>
        <v>97177.612281483802</v>
      </c>
      <c r="S10" s="29">
        <f t="shared" si="2"/>
        <v>481216.06081696297</v>
      </c>
      <c r="T10" s="35">
        <f t="shared" si="3"/>
        <v>51.806831173576867</v>
      </c>
      <c r="U10" s="42">
        <v>0.96363095511775332</v>
      </c>
      <c r="V10" s="43">
        <f t="shared" si="15"/>
        <v>3.6369044882246682E-2</v>
      </c>
      <c r="W10" s="29">
        <f t="shared" si="11"/>
        <v>463714.69230305287</v>
      </c>
      <c r="X10" s="29">
        <f t="shared" si="4"/>
        <v>4368332.2217027927</v>
      </c>
      <c r="Y10" s="35">
        <f t="shared" si="12"/>
        <v>44.952043162467511</v>
      </c>
      <c r="Z10" s="36">
        <f t="shared" si="13"/>
        <v>6.8547880111093562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1241</v>
      </c>
      <c r="E11" s="51">
        <v>4</v>
      </c>
      <c r="F11" s="3">
        <f t="shared" si="5"/>
        <v>3.2232070910556002E-3</v>
      </c>
      <c r="G11" s="2">
        <v>0.5</v>
      </c>
      <c r="H11" s="3">
        <f t="shared" si="6"/>
        <v>1.5987210231814545E-2</v>
      </c>
      <c r="I11" s="3">
        <f t="shared" si="7"/>
        <v>0.9840127897681854</v>
      </c>
      <c r="J11" s="5">
        <f t="shared" si="14"/>
        <v>95308.812045301413</v>
      </c>
      <c r="K11" s="5">
        <f t="shared" si="8"/>
        <v>1523.7220151127322</v>
      </c>
      <c r="L11" s="5">
        <f t="shared" si="9"/>
        <v>472734.75518872519</v>
      </c>
      <c r="M11" s="5">
        <f t="shared" si="0"/>
        <v>4553248.0925011784</v>
      </c>
      <c r="N11" s="33">
        <f t="shared" si="10"/>
        <v>47.773631784823479</v>
      </c>
      <c r="O11" s="4"/>
      <c r="Q11" s="27" t="s">
        <v>48</v>
      </c>
      <c r="R11" s="29">
        <f t="shared" si="1"/>
        <v>95308.812045301413</v>
      </c>
      <c r="S11" s="29">
        <f t="shared" si="2"/>
        <v>472734.75518872519</v>
      </c>
      <c r="T11" s="35">
        <f t="shared" si="3"/>
        <v>47.773631784823479</v>
      </c>
      <c r="U11" s="42">
        <v>0.96005435016735896</v>
      </c>
      <c r="V11" s="43">
        <f t="shared" si="15"/>
        <v>3.9945649832641039E-2</v>
      </c>
      <c r="W11" s="29">
        <f t="shared" si="11"/>
        <v>453851.05819423706</v>
      </c>
      <c r="X11" s="29">
        <f t="shared" si="4"/>
        <v>3904617.5293997396</v>
      </c>
      <c r="Y11" s="35">
        <f t="shared" si="12"/>
        <v>40.968064186382144</v>
      </c>
      <c r="Z11" s="36">
        <f t="shared" si="13"/>
        <v>6.8055675984413355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1407</v>
      </c>
      <c r="E12" s="51">
        <v>5</v>
      </c>
      <c r="F12" s="3">
        <f t="shared" si="5"/>
        <v>3.5536602700781805E-3</v>
      </c>
      <c r="G12" s="2">
        <v>0.5</v>
      </c>
      <c r="H12" s="3">
        <f t="shared" si="6"/>
        <v>1.7611835153222965E-2</v>
      </c>
      <c r="I12" s="3">
        <f t="shared" si="7"/>
        <v>0.98238816484677705</v>
      </c>
      <c r="J12" s="5">
        <f t="shared" si="14"/>
        <v>93785.090030188672</v>
      </c>
      <c r="K12" s="5">
        <f t="shared" si="8"/>
        <v>1651.7275454418575</v>
      </c>
      <c r="L12" s="5">
        <f t="shared" si="9"/>
        <v>464796.13128733874</v>
      </c>
      <c r="M12" s="5">
        <f t="shared" si="0"/>
        <v>4080513.3373124534</v>
      </c>
      <c r="N12" s="33">
        <f t="shared" si="10"/>
        <v>43.509190384089507</v>
      </c>
      <c r="O12" s="4"/>
      <c r="Q12" s="27" t="s">
        <v>50</v>
      </c>
      <c r="R12" s="29">
        <f t="shared" si="1"/>
        <v>93785.090030188672</v>
      </c>
      <c r="S12" s="29">
        <f t="shared" si="2"/>
        <v>464796.13128733874</v>
      </c>
      <c r="T12" s="35">
        <f t="shared" si="3"/>
        <v>43.509190384089507</v>
      </c>
      <c r="U12" s="42">
        <v>0.94127750867207383</v>
      </c>
      <c r="V12" s="43">
        <f t="shared" si="15"/>
        <v>5.8722491327926174E-2</v>
      </c>
      <c r="W12" s="29">
        <f t="shared" si="11"/>
        <v>437502.14449856436</v>
      </c>
      <c r="X12" s="29">
        <f t="shared" si="4"/>
        <v>3450766.4712055023</v>
      </c>
      <c r="Y12" s="35">
        <f t="shared" si="12"/>
        <v>36.794403780971244</v>
      </c>
      <c r="Z12" s="36">
        <f t="shared" si="13"/>
        <v>6.714786603118263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1310</v>
      </c>
      <c r="E13" s="51">
        <v>4</v>
      </c>
      <c r="F13" s="3">
        <f t="shared" si="5"/>
        <v>3.0534351145038168E-3</v>
      </c>
      <c r="G13" s="2">
        <v>0.5</v>
      </c>
      <c r="H13" s="3">
        <f t="shared" si="6"/>
        <v>1.5151515151515152E-2</v>
      </c>
      <c r="I13" s="3">
        <f t="shared" si="7"/>
        <v>0.98484848484848486</v>
      </c>
      <c r="J13" s="5">
        <f t="shared" si="14"/>
        <v>92133.362484746816</v>
      </c>
      <c r="K13" s="5">
        <f t="shared" si="8"/>
        <v>1395.960037647679</v>
      </c>
      <c r="L13" s="5">
        <f t="shared" si="9"/>
        <v>457176.91232961492</v>
      </c>
      <c r="M13" s="5">
        <f t="shared" si="0"/>
        <v>3615717.2060251147</v>
      </c>
      <c r="N13" s="33">
        <f t="shared" si="10"/>
        <v>39.244385622240983</v>
      </c>
      <c r="O13" s="4"/>
      <c r="Q13" s="27" t="s">
        <v>52</v>
      </c>
      <c r="R13" s="29">
        <f t="shared" si="1"/>
        <v>92133.362484746816</v>
      </c>
      <c r="S13" s="29">
        <f t="shared" si="2"/>
        <v>457176.91232961492</v>
      </c>
      <c r="T13" s="35">
        <f t="shared" si="3"/>
        <v>39.244385622240983</v>
      </c>
      <c r="U13" s="42">
        <v>0.95386474178345915</v>
      </c>
      <c r="V13" s="43">
        <f t="shared" si="15"/>
        <v>4.6135258216540853E-2</v>
      </c>
      <c r="W13" s="29">
        <f t="shared" si="11"/>
        <v>436084.9374286473</v>
      </c>
      <c r="X13" s="29">
        <f t="shared" si="4"/>
        <v>3013264.326706938</v>
      </c>
      <c r="Y13" s="35">
        <f t="shared" si="12"/>
        <v>32.70546353071397</v>
      </c>
      <c r="Z13" s="36">
        <f t="shared" si="13"/>
        <v>6.538922091527013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1272</v>
      </c>
      <c r="E14" s="51">
        <v>8</v>
      </c>
      <c r="F14" s="3">
        <f t="shared" si="5"/>
        <v>6.2893081761006293E-3</v>
      </c>
      <c r="G14" s="2">
        <v>0.5</v>
      </c>
      <c r="H14" s="3">
        <f t="shared" si="6"/>
        <v>3.0959752321981421E-2</v>
      </c>
      <c r="I14" s="3">
        <f t="shared" si="7"/>
        <v>0.96904024767801855</v>
      </c>
      <c r="J14" s="5">
        <f t="shared" si="14"/>
        <v>90737.402447099143</v>
      </c>
      <c r="K14" s="5">
        <f t="shared" si="8"/>
        <v>2809.2075061021405</v>
      </c>
      <c r="L14" s="5">
        <f t="shared" si="9"/>
        <v>446663.99347024033</v>
      </c>
      <c r="M14" s="5">
        <f t="shared" si="0"/>
        <v>3158540.2936954997</v>
      </c>
      <c r="N14" s="33">
        <f t="shared" si="10"/>
        <v>34.80968386258315</v>
      </c>
      <c r="O14" s="4"/>
      <c r="Q14" s="27" t="s">
        <v>54</v>
      </c>
      <c r="R14" s="29">
        <f t="shared" si="1"/>
        <v>90737.402447099143</v>
      </c>
      <c r="S14" s="29">
        <f t="shared" si="2"/>
        <v>446663.99347024033</v>
      </c>
      <c r="T14" s="35">
        <f t="shared" si="3"/>
        <v>34.80968386258315</v>
      </c>
      <c r="U14" s="42">
        <v>0.94210046609890041</v>
      </c>
      <c r="V14" s="43">
        <f t="shared" si="15"/>
        <v>5.7899533901099587E-2</v>
      </c>
      <c r="W14" s="29">
        <f t="shared" si="11"/>
        <v>420802.35643790965</v>
      </c>
      <c r="X14" s="29">
        <f t="shared" si="4"/>
        <v>2577179.3892782908</v>
      </c>
      <c r="Y14" s="35">
        <f t="shared" si="12"/>
        <v>28.402613693739067</v>
      </c>
      <c r="Z14" s="36">
        <f t="shared" si="13"/>
        <v>6.4070701688440828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941</v>
      </c>
      <c r="E15" s="51">
        <v>4</v>
      </c>
      <c r="F15" s="3">
        <f t="shared" si="5"/>
        <v>4.2507970244420826E-3</v>
      </c>
      <c r="G15" s="2">
        <v>0.5</v>
      </c>
      <c r="H15" s="3">
        <f t="shared" si="6"/>
        <v>2.1030494216614088E-2</v>
      </c>
      <c r="I15" s="3">
        <f t="shared" si="7"/>
        <v>0.97896950578338593</v>
      </c>
      <c r="J15" s="5">
        <f t="shared" si="14"/>
        <v>87928.194940996997</v>
      </c>
      <c r="K15" s="5">
        <f t="shared" si="8"/>
        <v>1849.1733951839535</v>
      </c>
      <c r="L15" s="5">
        <f t="shared" si="9"/>
        <v>435018.04121702508</v>
      </c>
      <c r="M15" s="5">
        <f t="shared" si="0"/>
        <v>2711876.3002252593</v>
      </c>
      <c r="N15" s="33">
        <f t="shared" si="10"/>
        <v>30.841942132953218</v>
      </c>
      <c r="O15" s="4"/>
      <c r="Q15" s="27" t="s">
        <v>56</v>
      </c>
      <c r="R15" s="29">
        <f t="shared" si="1"/>
        <v>87928.194940996997</v>
      </c>
      <c r="S15" s="29">
        <f t="shared" si="2"/>
        <v>435018.04121702508</v>
      </c>
      <c r="T15" s="35">
        <f t="shared" si="3"/>
        <v>30.841942132953218</v>
      </c>
      <c r="U15" s="42">
        <v>0.91645683631107144</v>
      </c>
      <c r="V15" s="43">
        <f t="shared" si="15"/>
        <v>8.3543163688928557E-2</v>
      </c>
      <c r="W15" s="29">
        <f t="shared" si="11"/>
        <v>398675.25779199408</v>
      </c>
      <c r="X15" s="29">
        <f t="shared" si="4"/>
        <v>2156377.0328403814</v>
      </c>
      <c r="Y15" s="35">
        <f t="shared" si="12"/>
        <v>24.524295469586161</v>
      </c>
      <c r="Z15" s="36">
        <f t="shared" si="13"/>
        <v>6.3176466633670572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681</v>
      </c>
      <c r="E16" s="51">
        <v>8</v>
      </c>
      <c r="F16" s="3">
        <f t="shared" si="5"/>
        <v>1.1747430249632892E-2</v>
      </c>
      <c r="G16" s="2">
        <v>0.5</v>
      </c>
      <c r="H16" s="3">
        <f t="shared" si="6"/>
        <v>5.706134094151212E-2</v>
      </c>
      <c r="I16" s="3">
        <f t="shared" si="7"/>
        <v>0.94293865905848784</v>
      </c>
      <c r="J16" s="5">
        <f t="shared" si="14"/>
        <v>86079.021545813041</v>
      </c>
      <c r="K16" s="5">
        <f t="shared" si="8"/>
        <v>4911.7843963374053</v>
      </c>
      <c r="L16" s="5">
        <f t="shared" si="9"/>
        <v>418115.64673822169</v>
      </c>
      <c r="M16" s="5">
        <f t="shared" si="0"/>
        <v>2276858.2590082344</v>
      </c>
      <c r="N16" s="33">
        <f t="shared" si="10"/>
        <v>26.450791588011292</v>
      </c>
      <c r="O16" s="4"/>
      <c r="Q16" s="27" t="s">
        <v>58</v>
      </c>
      <c r="R16" s="29">
        <f t="shared" si="1"/>
        <v>86079.021545813041</v>
      </c>
      <c r="S16" s="29">
        <f t="shared" si="2"/>
        <v>418115.64673822169</v>
      </c>
      <c r="T16" s="35">
        <f t="shared" si="3"/>
        <v>26.450791588011292</v>
      </c>
      <c r="U16" s="42">
        <v>0.8859396016463057</v>
      </c>
      <c r="V16" s="43">
        <f t="shared" si="15"/>
        <v>0.1140603983536943</v>
      </c>
      <c r="W16" s="29">
        <f t="shared" si="11"/>
        <v>370425.2095133476</v>
      </c>
      <c r="X16" s="29">
        <f t="shared" si="4"/>
        <v>1757701.7750483872</v>
      </c>
      <c r="Y16" s="35">
        <f t="shared" si="12"/>
        <v>20.4196300501964</v>
      </c>
      <c r="Z16" s="36">
        <f t="shared" si="13"/>
        <v>6.0311615378148922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503</v>
      </c>
      <c r="E17" s="51">
        <v>8</v>
      </c>
      <c r="F17" s="3">
        <f t="shared" si="5"/>
        <v>1.5904572564612324E-2</v>
      </c>
      <c r="G17" s="2">
        <v>0.5</v>
      </c>
      <c r="H17" s="3">
        <f t="shared" si="6"/>
        <v>7.6481835564053524E-2</v>
      </c>
      <c r="I17" s="3">
        <f t="shared" si="7"/>
        <v>0.92351816443594648</v>
      </c>
      <c r="J17" s="5">
        <f t="shared" si="14"/>
        <v>81167.237149475637</v>
      </c>
      <c r="K17" s="5">
        <f t="shared" si="8"/>
        <v>6207.8192848547324</v>
      </c>
      <c r="L17" s="5">
        <f t="shared" si="9"/>
        <v>390316.63753524132</v>
      </c>
      <c r="M17" s="5">
        <f t="shared" si="0"/>
        <v>1858742.6122700125</v>
      </c>
      <c r="N17" s="33">
        <f t="shared" si="10"/>
        <v>22.900158703775968</v>
      </c>
      <c r="O17" s="4"/>
      <c r="Q17" s="27" t="s">
        <v>60</v>
      </c>
      <c r="R17" s="29">
        <f t="shared" si="1"/>
        <v>81167.237149475637</v>
      </c>
      <c r="S17" s="29">
        <f t="shared" si="2"/>
        <v>390316.63753524132</v>
      </c>
      <c r="T17" s="35">
        <f t="shared" si="3"/>
        <v>22.900158703775968</v>
      </c>
      <c r="U17" s="42">
        <v>0.85631920960893304</v>
      </c>
      <c r="V17" s="43">
        <f t="shared" si="15"/>
        <v>0.14368079039106696</v>
      </c>
      <c r="W17" s="29">
        <f t="shared" si="11"/>
        <v>334235.63455139427</v>
      </c>
      <c r="X17" s="29">
        <f t="shared" si="4"/>
        <v>1387276.5655350396</v>
      </c>
      <c r="Y17" s="35">
        <f t="shared" si="12"/>
        <v>17.091582937340402</v>
      </c>
      <c r="Z17" s="36">
        <f t="shared" si="13"/>
        <v>5.8085757664355668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322</v>
      </c>
      <c r="E18" s="51">
        <v>6</v>
      </c>
      <c r="F18" s="3">
        <f t="shared" si="5"/>
        <v>1.8633540372670808E-2</v>
      </c>
      <c r="G18" s="2">
        <v>0.5</v>
      </c>
      <c r="H18" s="3">
        <f t="shared" si="6"/>
        <v>8.9020771513353136E-2</v>
      </c>
      <c r="I18" s="3">
        <f t="shared" si="7"/>
        <v>0.91097922848664692</v>
      </c>
      <c r="J18" s="5">
        <f t="shared" si="14"/>
        <v>74959.417864620904</v>
      </c>
      <c r="K18" s="5">
        <f t="shared" si="8"/>
        <v>6672.9452105003784</v>
      </c>
      <c r="L18" s="5">
        <f t="shared" si="9"/>
        <v>358114.72629685362</v>
      </c>
      <c r="M18" s="5">
        <f t="shared" si="0"/>
        <v>1468425.9747347711</v>
      </c>
      <c r="N18" s="33">
        <f t="shared" si="10"/>
        <v>19.589612840734638</v>
      </c>
      <c r="O18" s="4"/>
      <c r="Q18" s="27" t="s">
        <v>62</v>
      </c>
      <c r="R18" s="29">
        <f t="shared" si="1"/>
        <v>74959.417864620904</v>
      </c>
      <c r="S18" s="29">
        <f t="shared" si="2"/>
        <v>358114.72629685362</v>
      </c>
      <c r="T18" s="35">
        <f t="shared" si="3"/>
        <v>19.589612840734638</v>
      </c>
      <c r="U18" s="42">
        <v>0.77613843304153718</v>
      </c>
      <c r="V18" s="43">
        <f t="shared" si="15"/>
        <v>0.22386156695846282</v>
      </c>
      <c r="W18" s="29">
        <f t="shared" si="11"/>
        <v>277946.60251713893</v>
      </c>
      <c r="X18" s="29">
        <f t="shared" si="4"/>
        <v>1053040.9309836454</v>
      </c>
      <c r="Y18" s="35">
        <f t="shared" si="12"/>
        <v>14.048147130564312</v>
      </c>
      <c r="Z18" s="36">
        <f t="shared" si="13"/>
        <v>5.5414657101703266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230</v>
      </c>
      <c r="E19" s="51">
        <v>6</v>
      </c>
      <c r="F19" s="3">
        <f t="shared" si="5"/>
        <v>2.6086956521739129E-2</v>
      </c>
      <c r="G19" s="2">
        <v>0.5</v>
      </c>
      <c r="H19" s="3">
        <f t="shared" si="6"/>
        <v>0.12244897959183672</v>
      </c>
      <c r="I19" s="3">
        <f t="shared" si="7"/>
        <v>0.87755102040816324</v>
      </c>
      <c r="J19" s="5">
        <f t="shared" si="14"/>
        <v>68286.472654120531</v>
      </c>
      <c r="K19" s="5">
        <f t="shared" si="8"/>
        <v>8361.6088964229202</v>
      </c>
      <c r="L19" s="5">
        <f t="shared" si="9"/>
        <v>320528.34102954535</v>
      </c>
      <c r="M19" s="5">
        <f t="shared" si="0"/>
        <v>1110311.2484379173</v>
      </c>
      <c r="N19" s="33">
        <f t="shared" si="10"/>
        <v>16.25960758087157</v>
      </c>
      <c r="O19" s="4"/>
      <c r="Q19" s="27" t="s">
        <v>64</v>
      </c>
      <c r="R19" s="29">
        <f t="shared" si="1"/>
        <v>68286.472654120531</v>
      </c>
      <c r="S19" s="29">
        <f t="shared" si="2"/>
        <v>320528.34102954535</v>
      </c>
      <c r="T19" s="35">
        <f t="shared" si="3"/>
        <v>16.25960758087157</v>
      </c>
      <c r="U19" s="42">
        <v>0.73716277889453141</v>
      </c>
      <c r="V19" s="43">
        <f t="shared" si="15"/>
        <v>0.26283722110546859</v>
      </c>
      <c r="W19" s="29">
        <f t="shared" si="11"/>
        <v>236281.56258779371</v>
      </c>
      <c r="X19" s="29">
        <f t="shared" si="4"/>
        <v>775094.32846650656</v>
      </c>
      <c r="Y19" s="35">
        <f t="shared" si="12"/>
        <v>11.350627706199669</v>
      </c>
      <c r="Z19" s="36">
        <f t="shared" si="13"/>
        <v>4.9089798746719016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135</v>
      </c>
      <c r="E20" s="51">
        <v>8</v>
      </c>
      <c r="F20" s="3">
        <f t="shared" si="5"/>
        <v>5.9259259259259262E-2</v>
      </c>
      <c r="G20" s="2">
        <v>0.5</v>
      </c>
      <c r="H20" s="3">
        <f t="shared" si="6"/>
        <v>0.25806451612903225</v>
      </c>
      <c r="I20" s="3">
        <f t="shared" si="7"/>
        <v>0.74193548387096775</v>
      </c>
      <c r="J20" s="5">
        <f t="shared" si="14"/>
        <v>59924.863757697611</v>
      </c>
      <c r="K20" s="5">
        <f t="shared" si="8"/>
        <v>15464.480969728414</v>
      </c>
      <c r="L20" s="5">
        <f t="shared" si="9"/>
        <v>260963.11636416701</v>
      </c>
      <c r="M20" s="5">
        <f t="shared" si="0"/>
        <v>789782.90740837203</v>
      </c>
      <c r="N20" s="33">
        <f t="shared" si="10"/>
        <v>13.179552824714115</v>
      </c>
      <c r="O20" s="4"/>
      <c r="Q20" s="27" t="s">
        <v>66</v>
      </c>
      <c r="R20" s="29">
        <f t="shared" si="1"/>
        <v>59924.863757697611</v>
      </c>
      <c r="S20" s="29">
        <f t="shared" si="2"/>
        <v>260963.11636416701</v>
      </c>
      <c r="T20" s="35">
        <f t="shared" si="3"/>
        <v>13.179552824714115</v>
      </c>
      <c r="U20" s="42">
        <v>0.7271372759570951</v>
      </c>
      <c r="V20" s="43">
        <f t="shared" si="15"/>
        <v>0.2728627240429049</v>
      </c>
      <c r="W20" s="29">
        <f t="shared" si="11"/>
        <v>189756.00955831484</v>
      </c>
      <c r="X20" s="29">
        <f t="shared" si="4"/>
        <v>538812.76587871287</v>
      </c>
      <c r="Y20" s="35">
        <f t="shared" si="12"/>
        <v>8.991472522280036</v>
      </c>
      <c r="Z20" s="36">
        <f t="shared" si="13"/>
        <v>4.1880803024340789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87</v>
      </c>
      <c r="E21" s="51">
        <v>3</v>
      </c>
      <c r="F21" s="3">
        <f t="shared" si="5"/>
        <v>3.4482758620689655E-2</v>
      </c>
      <c r="G21" s="2">
        <v>0.5</v>
      </c>
      <c r="H21" s="3">
        <f t="shared" si="6"/>
        <v>0.15873015873015872</v>
      </c>
      <c r="I21" s="3">
        <f t="shared" si="7"/>
        <v>0.84126984126984128</v>
      </c>
      <c r="J21" s="5">
        <f t="shared" si="14"/>
        <v>44460.382787969196</v>
      </c>
      <c r="K21" s="5">
        <f t="shared" si="8"/>
        <v>7057.2036171379668</v>
      </c>
      <c r="L21" s="5">
        <f t="shared" si="9"/>
        <v>204658.90489700108</v>
      </c>
      <c r="M21" s="5">
        <f>L21+M22</f>
        <v>528819.79104420508</v>
      </c>
      <c r="N21" s="33">
        <f t="shared" si="10"/>
        <v>11.894179894179896</v>
      </c>
      <c r="O21" s="4"/>
      <c r="Q21" s="27" t="s">
        <v>68</v>
      </c>
      <c r="R21" s="29">
        <f t="shared" si="1"/>
        <v>44460.382787969196</v>
      </c>
      <c r="S21" s="29">
        <f t="shared" si="2"/>
        <v>204658.90489700108</v>
      </c>
      <c r="T21" s="35">
        <f t="shared" si="3"/>
        <v>11.894179894179896</v>
      </c>
      <c r="U21" s="42">
        <v>0.68635947845240242</v>
      </c>
      <c r="V21" s="43">
        <f t="shared" si="15"/>
        <v>0.31364052154759758</v>
      </c>
      <c r="W21" s="29">
        <f t="shared" si="11"/>
        <v>140469.57922574549</v>
      </c>
      <c r="X21" s="29">
        <f>X22+W21</f>
        <v>349056.75632039807</v>
      </c>
      <c r="Y21" s="35">
        <f t="shared" si="12"/>
        <v>7.8509615624553604</v>
      </c>
      <c r="Z21" s="36">
        <f t="shared" si="13"/>
        <v>4.0432183317245354</v>
      </c>
    </row>
    <row r="22" spans="1:26" s="2" customFormat="1" x14ac:dyDescent="0.25">
      <c r="A22" s="12">
        <v>19</v>
      </c>
      <c r="B22" s="13" t="s">
        <v>69</v>
      </c>
      <c r="C22" s="12"/>
      <c r="D22">
        <v>52</v>
      </c>
      <c r="E22" s="51">
        <v>6</v>
      </c>
      <c r="F22" s="17">
        <f t="shared" si="5"/>
        <v>0.11538461538461539</v>
      </c>
      <c r="G22" s="12"/>
      <c r="H22" s="17">
        <v>1</v>
      </c>
      <c r="I22" s="17">
        <f t="shared" si="7"/>
        <v>0</v>
      </c>
      <c r="J22" s="21">
        <f t="shared" si="14"/>
        <v>37403.17917083123</v>
      </c>
      <c r="K22" s="21">
        <f t="shared" si="8"/>
        <v>37403.17917083123</v>
      </c>
      <c r="L22" s="21">
        <f>K22/F22</f>
        <v>324160.88614720397</v>
      </c>
      <c r="M22" s="21">
        <f>L22</f>
        <v>324160.88614720397</v>
      </c>
      <c r="N22" s="34">
        <f t="shared" si="10"/>
        <v>8.6666666666666661</v>
      </c>
      <c r="O22" s="4"/>
      <c r="Q22" s="30" t="s">
        <v>69</v>
      </c>
      <c r="R22" s="31">
        <f t="shared" si="1"/>
        <v>37403.17917083123</v>
      </c>
      <c r="S22" s="31">
        <f t="shared" si="2"/>
        <v>324160.88614720397</v>
      </c>
      <c r="T22" s="38">
        <f t="shared" si="3"/>
        <v>8.6666666666666661</v>
      </c>
      <c r="U22" s="44">
        <v>0.64346806172022719</v>
      </c>
      <c r="V22" s="45">
        <f t="shared" si="15"/>
        <v>0.35653193827977281</v>
      </c>
      <c r="W22" s="31">
        <f t="shared" si="11"/>
        <v>208587.17709465258</v>
      </c>
      <c r="X22" s="31">
        <f>W22</f>
        <v>208587.17709465258</v>
      </c>
      <c r="Y22" s="38">
        <f t="shared" si="12"/>
        <v>5.5767232015753017</v>
      </c>
      <c r="Z22" s="37">
        <f t="shared" si="13"/>
        <v>3.0899434650913644</v>
      </c>
    </row>
    <row r="23" spans="1:26" s="2" customFormat="1" ht="13.2" x14ac:dyDescent="0.25">
      <c r="B23" s="2" t="s">
        <v>70</v>
      </c>
      <c r="D23" s="25">
        <f>SUM(D4:D22)</f>
        <v>14428</v>
      </c>
      <c r="E23" s="25">
        <f>SUM(E4:E22)</f>
        <v>80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165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7887906.0986669641</v>
      </c>
      <c r="N29" s="32">
        <f>M29/J29</f>
        <v>78.879060986669643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78.879060986669643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6983762.7304945849</v>
      </c>
      <c r="Y29" s="40">
        <f>X29/R29</f>
        <v>69.837627304945855</v>
      </c>
      <c r="Z29" s="36">
        <f>T29-Y29</f>
        <v>9.0414336817237881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841</v>
      </c>
      <c r="E30" s="51">
        <v>1</v>
      </c>
      <c r="F30" s="3">
        <f t="shared" ref="F30:F47" si="21">E30/D30</f>
        <v>1.1890606420927466E-3</v>
      </c>
      <c r="G30" s="2">
        <v>0.4</v>
      </c>
      <c r="H30" s="3">
        <f t="shared" ref="H30:H46" si="22">C30*F30/(1+(1-G30)*C30*F30)</f>
        <v>4.7427080863172866E-3</v>
      </c>
      <c r="I30" s="3">
        <f t="shared" ref="I30:I47" si="23">1-H30</f>
        <v>0.99525729191368273</v>
      </c>
      <c r="J30" s="5">
        <f>I29*J29</f>
        <v>100000</v>
      </c>
      <c r="K30" s="5">
        <f t="shared" ref="K30:K47" si="24">J30*H30</f>
        <v>474.27080863172864</v>
      </c>
      <c r="L30" s="5">
        <f t="shared" ref="L30:L46" si="25">C30*(J31+G30*K30)</f>
        <v>398861.75005928386</v>
      </c>
      <c r="M30" s="5">
        <f t="shared" si="16"/>
        <v>7787906.0986669641</v>
      </c>
      <c r="N30" s="33">
        <f t="shared" ref="N30:N47" si="26">M30/J30</f>
        <v>77.879060986669643</v>
      </c>
      <c r="O30" s="4"/>
      <c r="Q30" s="27" t="s">
        <v>36</v>
      </c>
      <c r="R30" s="29">
        <f t="shared" si="17"/>
        <v>100000</v>
      </c>
      <c r="S30" s="29">
        <f t="shared" si="18"/>
        <v>398861.75005928386</v>
      </c>
      <c r="T30" s="35">
        <f t="shared" si="19"/>
        <v>77.879060986669643</v>
      </c>
      <c r="U30" s="42">
        <v>0.95864674002964168</v>
      </c>
      <c r="V30" s="43">
        <f>1-U30</f>
        <v>4.1353259970358325E-2</v>
      </c>
      <c r="W30" s="29">
        <f t="shared" ref="W30:W47" si="27">S30*U30</f>
        <v>382367.51641685021</v>
      </c>
      <c r="X30" s="29">
        <f t="shared" si="20"/>
        <v>6887898.0564916208</v>
      </c>
      <c r="Y30" s="35">
        <f t="shared" ref="Y30:Y47" si="28">X30/R30</f>
        <v>68.878980564916205</v>
      </c>
      <c r="Z30" s="36">
        <f t="shared" ref="Z30:Z47" si="29">T30-Y30</f>
        <v>9.000080421753438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1109</v>
      </c>
      <c r="E31" s="51">
        <v>2</v>
      </c>
      <c r="F31" s="3">
        <f t="shared" si="21"/>
        <v>1.8034265103697023E-3</v>
      </c>
      <c r="G31" s="2">
        <v>0.5</v>
      </c>
      <c r="H31" s="3">
        <f t="shared" si="22"/>
        <v>8.9766606822262104E-3</v>
      </c>
      <c r="I31" s="3">
        <f t="shared" si="23"/>
        <v>0.99102333931777375</v>
      </c>
      <c r="J31" s="5">
        <f t="shared" ref="J31:J47" si="30">I30*J30</f>
        <v>99525.729191368271</v>
      </c>
      <c r="K31" s="5">
        <f t="shared" si="24"/>
        <v>893.40870010204901</v>
      </c>
      <c r="L31" s="5">
        <f t="shared" si="25"/>
        <v>495395.12420658616</v>
      </c>
      <c r="M31" s="5">
        <f t="shared" si="16"/>
        <v>7389044.3486076798</v>
      </c>
      <c r="N31" s="33">
        <f t="shared" si="26"/>
        <v>74.242554248459825</v>
      </c>
      <c r="O31" s="4"/>
      <c r="Q31" s="27" t="s">
        <v>38</v>
      </c>
      <c r="R31" s="29">
        <f t="shared" si="17"/>
        <v>99525.729191368271</v>
      </c>
      <c r="S31" s="29">
        <f t="shared" si="18"/>
        <v>495395.12420658616</v>
      </c>
      <c r="T31" s="35">
        <f t="shared" si="19"/>
        <v>74.242554248459825</v>
      </c>
      <c r="U31" s="42">
        <v>0.95864674002964168</v>
      </c>
      <c r="V31" s="43">
        <f>1-U31</f>
        <v>4.1353259970358325E-2</v>
      </c>
      <c r="W31" s="29">
        <f t="shared" si="27"/>
        <v>474908.92084722326</v>
      </c>
      <c r="X31" s="29">
        <f t="shared" si="20"/>
        <v>6505530.5400747703</v>
      </c>
      <c r="Y31" s="35">
        <f t="shared" si="28"/>
        <v>65.365314004039334</v>
      </c>
      <c r="Z31" s="36">
        <f t="shared" si="29"/>
        <v>8.8772402444204914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1015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98632.320491266219</v>
      </c>
      <c r="K32" s="5">
        <f t="shared" si="24"/>
        <v>0</v>
      </c>
      <c r="L32" s="5">
        <f t="shared" si="25"/>
        <v>493161.60245633108</v>
      </c>
      <c r="M32" s="5">
        <f t="shared" si="16"/>
        <v>6893649.224401094</v>
      </c>
      <c r="N32" s="33">
        <f t="shared" si="26"/>
        <v>69.892396225348051</v>
      </c>
      <c r="O32" s="4"/>
      <c r="Q32" s="27" t="s">
        <v>40</v>
      </c>
      <c r="R32" s="29">
        <f t="shared" si="17"/>
        <v>98632.320491266219</v>
      </c>
      <c r="S32" s="29">
        <f t="shared" si="18"/>
        <v>493161.60245633108</v>
      </c>
      <c r="T32" s="35">
        <f t="shared" si="19"/>
        <v>69.892396225348051</v>
      </c>
      <c r="U32" s="42">
        <v>0.95864674002964168</v>
      </c>
      <c r="V32" s="43">
        <f>1-U32</f>
        <v>4.1353259970358325E-2</v>
      </c>
      <c r="W32" s="29">
        <f t="shared" si="27"/>
        <v>472767.76250255591</v>
      </c>
      <c r="X32" s="29">
        <f t="shared" si="20"/>
        <v>6030621.6192275472</v>
      </c>
      <c r="Y32" s="35">
        <f t="shared" si="28"/>
        <v>61.142448937532116</v>
      </c>
      <c r="Z32" s="36">
        <f t="shared" si="29"/>
        <v>8.7499472878159352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1108</v>
      </c>
      <c r="E33" s="51">
        <v>1</v>
      </c>
      <c r="F33" s="3">
        <f t="shared" si="21"/>
        <v>9.025270758122744E-4</v>
      </c>
      <c r="G33" s="2">
        <v>0.5</v>
      </c>
      <c r="H33" s="3">
        <f t="shared" si="22"/>
        <v>4.5024763619990991E-3</v>
      </c>
      <c r="I33" s="3">
        <f t="shared" si="23"/>
        <v>0.99549752363800093</v>
      </c>
      <c r="J33" s="5">
        <f t="shared" si="30"/>
        <v>98632.320491266219</v>
      </c>
      <c r="K33" s="5">
        <f t="shared" si="24"/>
        <v>444.08969154104551</v>
      </c>
      <c r="L33" s="5">
        <f t="shared" si="25"/>
        <v>492051.37822747848</v>
      </c>
      <c r="M33" s="5">
        <f t="shared" si="16"/>
        <v>6400487.6219447628</v>
      </c>
      <c r="N33" s="33">
        <f t="shared" si="26"/>
        <v>64.892396225348051</v>
      </c>
      <c r="O33" s="4"/>
      <c r="Q33" s="27" t="s">
        <v>42</v>
      </c>
      <c r="R33" s="29">
        <f t="shared" si="17"/>
        <v>98632.320491266219</v>
      </c>
      <c r="S33" s="29">
        <f t="shared" si="18"/>
        <v>492051.37822747848</v>
      </c>
      <c r="T33" s="35">
        <f t="shared" si="19"/>
        <v>64.892396225348051</v>
      </c>
      <c r="U33" s="42">
        <v>0.95864674002964168</v>
      </c>
      <c r="V33" s="43">
        <f>1-U33</f>
        <v>4.1353259970358325E-2</v>
      </c>
      <c r="W33" s="29">
        <f t="shared" si="27"/>
        <v>471703.44966486446</v>
      </c>
      <c r="X33" s="29">
        <f t="shared" si="20"/>
        <v>5557853.8567249915</v>
      </c>
      <c r="Y33" s="35">
        <f t="shared" si="28"/>
        <v>56.349215237383909</v>
      </c>
      <c r="Z33" s="36">
        <f t="shared" si="29"/>
        <v>8.543180987964142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1062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98188.230799725177</v>
      </c>
      <c r="K34" s="5">
        <f t="shared" si="24"/>
        <v>0</v>
      </c>
      <c r="L34" s="5">
        <f t="shared" si="25"/>
        <v>490941.15399862587</v>
      </c>
      <c r="M34" s="5">
        <f t="shared" si="16"/>
        <v>5908436.2437172839</v>
      </c>
      <c r="N34" s="33">
        <f t="shared" si="26"/>
        <v>60.174587072138401</v>
      </c>
      <c r="O34" s="4"/>
      <c r="Q34" s="27" t="s">
        <v>44</v>
      </c>
      <c r="R34" s="29">
        <f t="shared" si="17"/>
        <v>98188.230799725177</v>
      </c>
      <c r="S34" s="29">
        <f t="shared" si="18"/>
        <v>490941.15399862587</v>
      </c>
      <c r="T34" s="35">
        <f t="shared" si="19"/>
        <v>60.174587072138401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475810.45429620077</v>
      </c>
      <c r="X34" s="29">
        <f t="shared" si="20"/>
        <v>5086150.4070601268</v>
      </c>
      <c r="Y34" s="35">
        <f t="shared" si="28"/>
        <v>51.800000525871198</v>
      </c>
      <c r="Z34" s="36">
        <f t="shared" si="29"/>
        <v>8.3745865462672029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1004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98188.230799725177</v>
      </c>
      <c r="K35" s="5">
        <f t="shared" si="24"/>
        <v>0</v>
      </c>
      <c r="L35" s="5">
        <f t="shared" si="25"/>
        <v>490941.15399862587</v>
      </c>
      <c r="M35" s="5">
        <f t="shared" si="16"/>
        <v>5417495.0897186585</v>
      </c>
      <c r="N35" s="33">
        <f t="shared" si="26"/>
        <v>55.174587072138401</v>
      </c>
      <c r="O35" s="4"/>
      <c r="Q35" s="27" t="s">
        <v>46</v>
      </c>
      <c r="R35" s="29">
        <f t="shared" si="17"/>
        <v>98188.230799725177</v>
      </c>
      <c r="S35" s="29">
        <f t="shared" si="18"/>
        <v>490941.15399862587</v>
      </c>
      <c r="T35" s="35">
        <f t="shared" si="19"/>
        <v>55.174587072138401</v>
      </c>
      <c r="U35" s="42">
        <v>0.96192878092594225</v>
      </c>
      <c r="V35" s="43">
        <f t="shared" si="31"/>
        <v>3.8071219074057749E-2</v>
      </c>
      <c r="W35" s="29">
        <f t="shared" si="27"/>
        <v>472250.42577227345</v>
      </c>
      <c r="X35" s="29">
        <f t="shared" si="20"/>
        <v>4610339.9527639262</v>
      </c>
      <c r="Y35" s="35">
        <f t="shared" si="28"/>
        <v>46.95409943955147</v>
      </c>
      <c r="Z35" s="36">
        <f t="shared" si="29"/>
        <v>8.2204876325869307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1166</v>
      </c>
      <c r="E36" s="51">
        <v>1</v>
      </c>
      <c r="F36" s="3">
        <f t="shared" si="21"/>
        <v>8.576329331046312E-4</v>
      </c>
      <c r="G36" s="2">
        <v>0.5</v>
      </c>
      <c r="H36" s="3">
        <f t="shared" si="22"/>
        <v>4.2789901583226361E-3</v>
      </c>
      <c r="I36" s="3">
        <f t="shared" si="23"/>
        <v>0.99572100984167733</v>
      </c>
      <c r="J36" s="5">
        <f t="shared" si="30"/>
        <v>98188.230799725177</v>
      </c>
      <c r="K36" s="5">
        <f t="shared" si="24"/>
        <v>420.14647325513556</v>
      </c>
      <c r="L36" s="5">
        <f t="shared" si="25"/>
        <v>489890.787815488</v>
      </c>
      <c r="M36" s="5">
        <f t="shared" si="16"/>
        <v>4926553.935720033</v>
      </c>
      <c r="N36" s="33">
        <f t="shared" si="26"/>
        <v>50.174587072138408</v>
      </c>
      <c r="O36" s="4"/>
      <c r="Q36" s="27" t="s">
        <v>48</v>
      </c>
      <c r="R36" s="29">
        <f t="shared" si="17"/>
        <v>98188.230799725177</v>
      </c>
      <c r="S36" s="29">
        <f t="shared" si="18"/>
        <v>489890.787815488</v>
      </c>
      <c r="T36" s="35">
        <f t="shared" si="19"/>
        <v>50.174587072138408</v>
      </c>
      <c r="U36" s="42">
        <v>0.95558309086652893</v>
      </c>
      <c r="V36" s="43">
        <f t="shared" si="31"/>
        <v>4.4416909133471072E-2</v>
      </c>
      <c r="W36" s="29">
        <f t="shared" si="27"/>
        <v>468131.35320776294</v>
      </c>
      <c r="X36" s="29">
        <f t="shared" si="20"/>
        <v>4138089.5269916523</v>
      </c>
      <c r="Y36" s="35">
        <f t="shared" si="28"/>
        <v>42.144455534921754</v>
      </c>
      <c r="Z36" s="36">
        <f t="shared" si="29"/>
        <v>8.0301315372166542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1269</v>
      </c>
      <c r="E37" s="51">
        <v>1</v>
      </c>
      <c r="F37" s="3">
        <f t="shared" si="21"/>
        <v>7.8802206461780935E-4</v>
      </c>
      <c r="G37" s="2">
        <v>0.5</v>
      </c>
      <c r="H37" s="3">
        <f t="shared" si="22"/>
        <v>3.9323633503735751E-3</v>
      </c>
      <c r="I37" s="3">
        <f t="shared" si="23"/>
        <v>0.99606763664962639</v>
      </c>
      <c r="J37" s="5">
        <f t="shared" si="30"/>
        <v>97768.084326470038</v>
      </c>
      <c r="K37" s="5">
        <f t="shared" si="24"/>
        <v>384.45963164164391</v>
      </c>
      <c r="L37" s="5">
        <f t="shared" si="25"/>
        <v>487879.27255324612</v>
      </c>
      <c r="M37" s="5">
        <f t="shared" si="16"/>
        <v>4436663.1479045451</v>
      </c>
      <c r="N37" s="33">
        <f t="shared" si="26"/>
        <v>45.379462822340983</v>
      </c>
      <c r="O37" s="4"/>
      <c r="Q37" s="27" t="s">
        <v>50</v>
      </c>
      <c r="R37" s="29">
        <f t="shared" si="17"/>
        <v>97768.084326470038</v>
      </c>
      <c r="S37" s="29">
        <f t="shared" si="18"/>
        <v>487879.27255324612</v>
      </c>
      <c r="T37" s="35">
        <f t="shared" si="19"/>
        <v>45.379462822340983</v>
      </c>
      <c r="U37" s="42">
        <v>0.95343645724036619</v>
      </c>
      <c r="V37" s="43">
        <f t="shared" si="31"/>
        <v>4.6563542759633814E-2</v>
      </c>
      <c r="W37" s="29">
        <f t="shared" si="27"/>
        <v>465161.885184174</v>
      </c>
      <c r="X37" s="29">
        <f t="shared" si="20"/>
        <v>3669958.1737838895</v>
      </c>
      <c r="Y37" s="35">
        <f t="shared" si="28"/>
        <v>37.537384506062921</v>
      </c>
      <c r="Z37" s="36">
        <f t="shared" si="29"/>
        <v>7.8420783162780623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1221</v>
      </c>
      <c r="E38" s="51">
        <v>4</v>
      </c>
      <c r="F38" s="3">
        <f t="shared" si="21"/>
        <v>3.2760032760032762E-3</v>
      </c>
      <c r="G38" s="2">
        <v>0.5</v>
      </c>
      <c r="H38" s="3">
        <f t="shared" si="22"/>
        <v>1.6246953696181968E-2</v>
      </c>
      <c r="I38" s="3">
        <f t="shared" si="23"/>
        <v>0.98375304630381799</v>
      </c>
      <c r="J38" s="5">
        <f t="shared" si="30"/>
        <v>97383.624694828395</v>
      </c>
      <c r="K38" s="5">
        <f t="shared" si="24"/>
        <v>1582.1872411832398</v>
      </c>
      <c r="L38" s="5">
        <f t="shared" si="25"/>
        <v>482962.65537118388</v>
      </c>
      <c r="M38" s="5">
        <f t="shared" si="16"/>
        <v>3948783.8753512991</v>
      </c>
      <c r="N38" s="33">
        <f t="shared" si="26"/>
        <v>40.548746133917533</v>
      </c>
      <c r="O38" s="4"/>
      <c r="Q38" s="27" t="s">
        <v>52</v>
      </c>
      <c r="R38" s="29">
        <f t="shared" si="17"/>
        <v>97383.624694828395</v>
      </c>
      <c r="S38" s="29">
        <f t="shared" si="18"/>
        <v>482962.65537118388</v>
      </c>
      <c r="T38" s="35">
        <f t="shared" si="19"/>
        <v>40.548746133917533</v>
      </c>
      <c r="U38" s="42">
        <v>0.93748024841036759</v>
      </c>
      <c r="V38" s="43">
        <f t="shared" si="31"/>
        <v>6.2519751589632411E-2</v>
      </c>
      <c r="W38" s="29">
        <f t="shared" si="27"/>
        <v>452767.95013030822</v>
      </c>
      <c r="X38" s="29">
        <f t="shared" si="20"/>
        <v>3204796.2885997156</v>
      </c>
      <c r="Y38" s="35">
        <f t="shared" si="28"/>
        <v>32.908985454614196</v>
      </c>
      <c r="Z38" s="36">
        <f t="shared" si="29"/>
        <v>7.6397606793033361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1090</v>
      </c>
      <c r="E39" s="51">
        <v>3</v>
      </c>
      <c r="F39" s="3">
        <f t="shared" si="21"/>
        <v>2.7522935779816515E-3</v>
      </c>
      <c r="G39" s="2">
        <v>0.5</v>
      </c>
      <c r="H39" s="3">
        <f t="shared" si="22"/>
        <v>1.366742596810934E-2</v>
      </c>
      <c r="I39" s="3">
        <f t="shared" si="23"/>
        <v>0.98633257403189067</v>
      </c>
      <c r="J39" s="5">
        <f t="shared" si="30"/>
        <v>95801.437453645151</v>
      </c>
      <c r="K39" s="5">
        <f t="shared" si="24"/>
        <v>1309.3590540361524</v>
      </c>
      <c r="L39" s="5">
        <f t="shared" si="25"/>
        <v>475733.78963313537</v>
      </c>
      <c r="M39" s="5">
        <f t="shared" si="16"/>
        <v>3465821.2199801151</v>
      </c>
      <c r="N39" s="33">
        <f t="shared" si="26"/>
        <v>36.177131701777448</v>
      </c>
      <c r="O39" s="4"/>
      <c r="Q39" s="27" t="s">
        <v>54</v>
      </c>
      <c r="R39" s="29">
        <f t="shared" si="17"/>
        <v>95801.437453645151</v>
      </c>
      <c r="S39" s="29">
        <f t="shared" si="18"/>
        <v>475733.78963313537</v>
      </c>
      <c r="T39" s="35">
        <f t="shared" si="19"/>
        <v>36.177131701777448</v>
      </c>
      <c r="U39" s="42">
        <v>0.91788799906018037</v>
      </c>
      <c r="V39" s="43">
        <f t="shared" si="31"/>
        <v>8.2112000939819629E-2</v>
      </c>
      <c r="W39" s="29">
        <f t="shared" si="27"/>
        <v>436670.33625167538</v>
      </c>
      <c r="X39" s="29">
        <f t="shared" si="20"/>
        <v>2752028.3384694075</v>
      </c>
      <c r="Y39" s="35">
        <f t="shared" si="28"/>
        <v>28.726378346890822</v>
      </c>
      <c r="Z39" s="36">
        <f t="shared" si="29"/>
        <v>7.4507533548866256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896</v>
      </c>
      <c r="E40" s="51">
        <v>4</v>
      </c>
      <c r="F40" s="3">
        <f t="shared" si="21"/>
        <v>4.464285714285714E-3</v>
      </c>
      <c r="G40" s="2">
        <v>0.5</v>
      </c>
      <c r="H40" s="3">
        <f t="shared" si="22"/>
        <v>2.2075055187637967E-2</v>
      </c>
      <c r="I40" s="3">
        <f t="shared" si="23"/>
        <v>0.97792494481236203</v>
      </c>
      <c r="J40" s="5">
        <f t="shared" si="30"/>
        <v>94492.078399609003</v>
      </c>
      <c r="K40" s="5">
        <f t="shared" si="24"/>
        <v>2085.9178454659823</v>
      </c>
      <c r="L40" s="5">
        <f t="shared" si="25"/>
        <v>467245.59738438</v>
      </c>
      <c r="M40" s="5">
        <f t="shared" si="16"/>
        <v>2990087.4303469798</v>
      </c>
      <c r="N40" s="33">
        <f t="shared" si="26"/>
        <v>31.643789415889835</v>
      </c>
      <c r="O40" s="4"/>
      <c r="Q40" s="27" t="s">
        <v>56</v>
      </c>
      <c r="R40" s="29">
        <f t="shared" si="17"/>
        <v>94492.078399609003</v>
      </c>
      <c r="S40" s="29">
        <f t="shared" si="18"/>
        <v>467245.59738438</v>
      </c>
      <c r="T40" s="35">
        <f t="shared" si="19"/>
        <v>31.643789415889835</v>
      </c>
      <c r="U40" s="42">
        <v>0.89571782863194893</v>
      </c>
      <c r="V40" s="43">
        <f t="shared" si="31"/>
        <v>0.10428217136805107</v>
      </c>
      <c r="W40" s="29">
        <f t="shared" si="27"/>
        <v>418520.21192697471</v>
      </c>
      <c r="X40" s="29">
        <f t="shared" si="20"/>
        <v>2315358.0022177324</v>
      </c>
      <c r="Y40" s="35">
        <f t="shared" si="28"/>
        <v>24.503196896844987</v>
      </c>
      <c r="Z40" s="36">
        <f t="shared" si="29"/>
        <v>7.1405925190448478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680</v>
      </c>
      <c r="E41" s="51">
        <v>4</v>
      </c>
      <c r="F41" s="3">
        <f t="shared" si="21"/>
        <v>5.8823529411764705E-3</v>
      </c>
      <c r="G41" s="2">
        <v>0.5</v>
      </c>
      <c r="H41" s="3">
        <f t="shared" si="22"/>
        <v>2.8985507246376812E-2</v>
      </c>
      <c r="I41" s="3">
        <f t="shared" si="23"/>
        <v>0.97101449275362317</v>
      </c>
      <c r="J41" s="5">
        <f t="shared" si="30"/>
        <v>92406.160554143018</v>
      </c>
      <c r="K41" s="5">
        <f t="shared" si="24"/>
        <v>2678.4394363519714</v>
      </c>
      <c r="L41" s="5">
        <f t="shared" si="25"/>
        <v>455334.70417983516</v>
      </c>
      <c r="M41" s="5">
        <f t="shared" si="16"/>
        <v>2522841.8329625996</v>
      </c>
      <c r="N41" s="33">
        <f t="shared" si="26"/>
        <v>27.301662766135653</v>
      </c>
      <c r="O41" s="4"/>
      <c r="Q41" s="27" t="s">
        <v>58</v>
      </c>
      <c r="R41" s="29">
        <f t="shared" si="17"/>
        <v>92406.160554143018</v>
      </c>
      <c r="S41" s="29">
        <f t="shared" si="18"/>
        <v>455334.70417983516</v>
      </c>
      <c r="T41" s="35">
        <f t="shared" si="19"/>
        <v>27.301662766135653</v>
      </c>
      <c r="U41" s="42">
        <v>0.86473435856680392</v>
      </c>
      <c r="V41" s="43">
        <f t="shared" si="31"/>
        <v>0.13526564143319608</v>
      </c>
      <c r="W41" s="29">
        <f t="shared" si="27"/>
        <v>393743.56335215515</v>
      </c>
      <c r="X41" s="29">
        <f t="shared" si="20"/>
        <v>1896837.7902907575</v>
      </c>
      <c r="Y41" s="35">
        <f t="shared" si="28"/>
        <v>20.527178912269104</v>
      </c>
      <c r="Z41" s="36">
        <f t="shared" si="29"/>
        <v>6.7744838538665491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470</v>
      </c>
      <c r="E42" s="51">
        <v>2</v>
      </c>
      <c r="F42" s="3">
        <f t="shared" si="21"/>
        <v>4.2553191489361703E-3</v>
      </c>
      <c r="G42" s="2">
        <v>0.5</v>
      </c>
      <c r="H42" s="3">
        <f t="shared" si="22"/>
        <v>2.1052631578947368E-2</v>
      </c>
      <c r="I42" s="3">
        <f t="shared" si="23"/>
        <v>0.97894736842105268</v>
      </c>
      <c r="J42" s="5">
        <f t="shared" si="30"/>
        <v>89727.72111779105</v>
      </c>
      <c r="K42" s="5">
        <f t="shared" si="24"/>
        <v>1889.0046551113905</v>
      </c>
      <c r="L42" s="5">
        <f t="shared" si="25"/>
        <v>443916.09395117674</v>
      </c>
      <c r="M42" s="5">
        <f t="shared" si="16"/>
        <v>2067507.1287827645</v>
      </c>
      <c r="N42" s="33">
        <f t="shared" si="26"/>
        <v>23.042010908408361</v>
      </c>
      <c r="O42" s="4"/>
      <c r="Q42" s="27" t="s">
        <v>60</v>
      </c>
      <c r="R42" s="29">
        <f t="shared" si="17"/>
        <v>89727.72111779105</v>
      </c>
      <c r="S42" s="29">
        <f t="shared" si="18"/>
        <v>443916.09395117674</v>
      </c>
      <c r="T42" s="35">
        <f t="shared" si="19"/>
        <v>23.042010908408361</v>
      </c>
      <c r="U42" s="42">
        <v>0.81758889711164551</v>
      </c>
      <c r="V42" s="43">
        <f t="shared" si="31"/>
        <v>0.18241110288835449</v>
      </c>
      <c r="W42" s="29">
        <f t="shared" si="27"/>
        <v>362940.86966365221</v>
      </c>
      <c r="X42" s="29">
        <f t="shared" si="20"/>
        <v>1503094.2269386025</v>
      </c>
      <c r="Y42" s="35">
        <f t="shared" si="28"/>
        <v>16.751726313938132</v>
      </c>
      <c r="Z42" s="36">
        <f t="shared" si="29"/>
        <v>6.2902845944702293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354</v>
      </c>
      <c r="E43" s="51">
        <v>7</v>
      </c>
      <c r="F43" s="3">
        <f t="shared" si="21"/>
        <v>1.977401129943503E-2</v>
      </c>
      <c r="G43" s="2">
        <v>0.5</v>
      </c>
      <c r="H43" s="3">
        <f t="shared" si="22"/>
        <v>9.4212651413189769E-2</v>
      </c>
      <c r="I43" s="3">
        <f t="shared" si="23"/>
        <v>0.9057873485868102</v>
      </c>
      <c r="J43" s="5">
        <f t="shared" si="30"/>
        <v>87838.716462679658</v>
      </c>
      <c r="K43" s="5">
        <f t="shared" si="24"/>
        <v>8275.5183746804523</v>
      </c>
      <c r="L43" s="5">
        <f t="shared" si="25"/>
        <v>418504.78637669713</v>
      </c>
      <c r="M43" s="5">
        <f t="shared" si="16"/>
        <v>1623591.0348315877</v>
      </c>
      <c r="N43" s="33">
        <f t="shared" si="26"/>
        <v>18.483774583858001</v>
      </c>
      <c r="O43" s="4"/>
      <c r="Q43" s="27" t="s">
        <v>62</v>
      </c>
      <c r="R43" s="29">
        <f t="shared" si="17"/>
        <v>87838.716462679658</v>
      </c>
      <c r="S43" s="29">
        <f t="shared" si="18"/>
        <v>418504.78637669713</v>
      </c>
      <c r="T43" s="35">
        <f t="shared" si="19"/>
        <v>18.483774583858001</v>
      </c>
      <c r="U43" s="42">
        <v>0.77888026534586052</v>
      </c>
      <c r="V43" s="43">
        <f t="shared" si="31"/>
        <v>0.22111973465413948</v>
      </c>
      <c r="W43" s="29">
        <f t="shared" si="27"/>
        <v>325965.11906159454</v>
      </c>
      <c r="X43" s="29">
        <f t="shared" si="20"/>
        <v>1140153.3572749502</v>
      </c>
      <c r="Y43" s="35">
        <f t="shared" si="28"/>
        <v>12.980077614856441</v>
      </c>
      <c r="Z43" s="36">
        <f t="shared" si="29"/>
        <v>5.5036969690015596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225</v>
      </c>
      <c r="E44" s="51">
        <v>4</v>
      </c>
      <c r="F44" s="3">
        <f t="shared" si="21"/>
        <v>1.7777777777777778E-2</v>
      </c>
      <c r="G44" s="2">
        <v>0.5</v>
      </c>
      <c r="H44" s="3">
        <f t="shared" si="22"/>
        <v>8.5106382978723402E-2</v>
      </c>
      <c r="I44" s="3">
        <f t="shared" si="23"/>
        <v>0.91489361702127658</v>
      </c>
      <c r="J44" s="5">
        <f t="shared" si="30"/>
        <v>79563.198087999204</v>
      </c>
      <c r="K44" s="5">
        <f t="shared" si="24"/>
        <v>6771.3360074892935</v>
      </c>
      <c r="L44" s="5">
        <f t="shared" si="25"/>
        <v>380887.65042127279</v>
      </c>
      <c r="M44" s="5">
        <f t="shared" si="16"/>
        <v>1205086.2484548907</v>
      </c>
      <c r="N44" s="33">
        <f t="shared" si="26"/>
        <v>15.146277140871465</v>
      </c>
      <c r="O44" s="4"/>
      <c r="Q44" s="27" t="s">
        <v>64</v>
      </c>
      <c r="R44" s="29">
        <f t="shared" si="17"/>
        <v>79563.198087999204</v>
      </c>
      <c r="S44" s="29">
        <f t="shared" si="18"/>
        <v>380887.65042127279</v>
      </c>
      <c r="T44" s="35">
        <f t="shared" si="19"/>
        <v>15.146277140871465</v>
      </c>
      <c r="U44" s="42">
        <v>0.71980976748499381</v>
      </c>
      <c r="V44" s="43">
        <f t="shared" si="31"/>
        <v>0.28019023251500619</v>
      </c>
      <c r="W44" s="29">
        <f t="shared" si="27"/>
        <v>274166.65108764195</v>
      </c>
      <c r="X44" s="29">
        <f t="shared" si="20"/>
        <v>814188.23821335577</v>
      </c>
      <c r="Y44" s="35">
        <f t="shared" si="28"/>
        <v>10.233226639693894</v>
      </c>
      <c r="Z44" s="36">
        <f t="shared" si="29"/>
        <v>4.9130505011775707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210</v>
      </c>
      <c r="E45" s="51">
        <v>5</v>
      </c>
      <c r="F45" s="3">
        <f t="shared" si="21"/>
        <v>2.3809523809523808E-2</v>
      </c>
      <c r="G45" s="2">
        <v>0.5</v>
      </c>
      <c r="H45" s="3">
        <f t="shared" si="22"/>
        <v>0.11235955056179775</v>
      </c>
      <c r="I45" s="3">
        <f t="shared" si="23"/>
        <v>0.88764044943820219</v>
      </c>
      <c r="J45" s="5">
        <f t="shared" si="30"/>
        <v>72791.862080509905</v>
      </c>
      <c r="K45" s="5">
        <f t="shared" si="24"/>
        <v>8178.8609079224607</v>
      </c>
      <c r="L45" s="5">
        <f t="shared" si="25"/>
        <v>343512.15813274332</v>
      </c>
      <c r="M45" s="5">
        <f t="shared" si="16"/>
        <v>824198.59803361783</v>
      </c>
      <c r="N45" s="33">
        <f t="shared" si="26"/>
        <v>11.322675014440904</v>
      </c>
      <c r="O45" s="4"/>
      <c r="Q45" s="27" t="s">
        <v>66</v>
      </c>
      <c r="R45" s="29">
        <f t="shared" si="17"/>
        <v>72791.862080509905</v>
      </c>
      <c r="S45" s="29">
        <f t="shared" si="18"/>
        <v>343512.15813274332</v>
      </c>
      <c r="T45" s="35">
        <f t="shared" si="19"/>
        <v>11.322675014440904</v>
      </c>
      <c r="U45" s="42">
        <v>0.68480776711742686</v>
      </c>
      <c r="V45" s="43">
        <f t="shared" si="31"/>
        <v>0.31519223288257314</v>
      </c>
      <c r="W45" s="29">
        <f t="shared" si="27"/>
        <v>235239.7939885724</v>
      </c>
      <c r="X45" s="29">
        <f t="shared" si="20"/>
        <v>540021.58712571382</v>
      </c>
      <c r="Y45" s="35">
        <f t="shared" si="28"/>
        <v>7.4187082414299876</v>
      </c>
      <c r="Z45" s="36">
        <f t="shared" si="29"/>
        <v>3.9039667730109162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104</v>
      </c>
      <c r="E46" s="51">
        <v>12</v>
      </c>
      <c r="F46" s="3">
        <f t="shared" si="21"/>
        <v>0.11538461538461539</v>
      </c>
      <c r="G46" s="2">
        <v>0.5</v>
      </c>
      <c r="H46" s="3">
        <f t="shared" si="22"/>
        <v>0.44776119402985076</v>
      </c>
      <c r="I46" s="3">
        <f t="shared" si="23"/>
        <v>0.55223880597014929</v>
      </c>
      <c r="J46" s="5">
        <f t="shared" si="30"/>
        <v>64613.001172587443</v>
      </c>
      <c r="K46" s="5">
        <f t="shared" si="24"/>
        <v>28931.194554889902</v>
      </c>
      <c r="L46" s="5">
        <f t="shared" si="25"/>
        <v>250737.0194757125</v>
      </c>
      <c r="M46" s="5">
        <f>L46+M47</f>
        <v>480686.43990087451</v>
      </c>
      <c r="N46" s="33">
        <f t="shared" si="26"/>
        <v>7.4394693200663369</v>
      </c>
      <c r="O46" s="4"/>
      <c r="Q46" s="27" t="s">
        <v>68</v>
      </c>
      <c r="R46" s="29">
        <f t="shared" si="17"/>
        <v>64613.001172587443</v>
      </c>
      <c r="S46" s="29">
        <f t="shared" si="18"/>
        <v>250737.0194757125</v>
      </c>
      <c r="T46" s="35">
        <f t="shared" si="19"/>
        <v>7.4394693200663369</v>
      </c>
      <c r="U46" s="42">
        <v>0.65629805890441617</v>
      </c>
      <c r="V46" s="43">
        <f t="shared" si="31"/>
        <v>0.34370194109558383</v>
      </c>
      <c r="W46" s="29">
        <f t="shared" si="27"/>
        <v>164558.21917738891</v>
      </c>
      <c r="X46" s="29">
        <f>X47+W46</f>
        <v>304781.79313714139</v>
      </c>
      <c r="Y46" s="35">
        <f t="shared" si="28"/>
        <v>4.7170350797208807</v>
      </c>
      <c r="Z46" s="36">
        <f t="shared" si="29"/>
        <v>2.7224342403454562</v>
      </c>
    </row>
    <row r="47" spans="1:26" s="2" customFormat="1" x14ac:dyDescent="0.25">
      <c r="A47" s="12">
        <v>19</v>
      </c>
      <c r="B47" s="13" t="s">
        <v>69</v>
      </c>
      <c r="C47" s="12"/>
      <c r="D47">
        <v>58</v>
      </c>
      <c r="E47" s="51">
        <v>9</v>
      </c>
      <c r="F47" s="17">
        <f t="shared" si="21"/>
        <v>0.15517241379310345</v>
      </c>
      <c r="G47" s="12"/>
      <c r="H47" s="17">
        <v>1</v>
      </c>
      <c r="I47" s="17">
        <f t="shared" si="23"/>
        <v>0</v>
      </c>
      <c r="J47" s="21">
        <f t="shared" si="30"/>
        <v>35681.806617697548</v>
      </c>
      <c r="K47" s="21">
        <f t="shared" si="24"/>
        <v>35681.806617697548</v>
      </c>
      <c r="L47" s="21">
        <f>K47/F47</f>
        <v>229949.42042516198</v>
      </c>
      <c r="M47" s="21">
        <f>L47</f>
        <v>229949.42042516198</v>
      </c>
      <c r="N47" s="34">
        <f t="shared" si="26"/>
        <v>6.4444444444444446</v>
      </c>
      <c r="O47" s="4"/>
      <c r="Q47" s="30" t="s">
        <v>69</v>
      </c>
      <c r="R47" s="31">
        <f t="shared" si="17"/>
        <v>35681.806617697548</v>
      </c>
      <c r="S47" s="31">
        <f t="shared" si="18"/>
        <v>229949.42042516198</v>
      </c>
      <c r="T47" s="38">
        <f t="shared" si="19"/>
        <v>6.4444444444444446</v>
      </c>
      <c r="U47" s="44">
        <v>0.6098018151143324</v>
      </c>
      <c r="V47" s="45">
        <f t="shared" si="31"/>
        <v>0.3901981848856676</v>
      </c>
      <c r="W47" s="31">
        <f t="shared" si="27"/>
        <v>140223.57395975251</v>
      </c>
      <c r="X47" s="31">
        <f>W47</f>
        <v>140223.57395975251</v>
      </c>
      <c r="Y47" s="38">
        <f t="shared" si="28"/>
        <v>3.9298339196256977</v>
      </c>
      <c r="Z47" s="37">
        <f t="shared" si="29"/>
        <v>2.5146105248187469</v>
      </c>
    </row>
    <row r="48" spans="1:26" s="2" customFormat="1" ht="13.2" x14ac:dyDescent="0.25">
      <c r="B48" s="2" t="s">
        <v>70</v>
      </c>
      <c r="D48" s="25">
        <f>SUM(D29:D47)</f>
        <v>14047</v>
      </c>
      <c r="E48" s="25">
        <f>SUM(E29:E47)</f>
        <v>60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309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7685731.0586967152</v>
      </c>
      <c r="N54" s="32">
        <f>M54/J54</f>
        <v>76.857310586967145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76.857310586967145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6790224.060231478</v>
      </c>
      <c r="Y54" s="40">
        <f>X54/R54</f>
        <v>67.902240602314777</v>
      </c>
      <c r="Z54" s="36">
        <f>T54-Y54</f>
        <v>8.9550699846523685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1703</v>
      </c>
      <c r="E55" s="49">
        <f t="shared" si="37"/>
        <v>1</v>
      </c>
      <c r="F55" s="3">
        <f t="shared" ref="F55:F72" si="38">E55/D55</f>
        <v>5.8719906048150322E-4</v>
      </c>
      <c r="G55" s="2">
        <v>0.4</v>
      </c>
      <c r="H55" s="3">
        <f t="shared" ref="H55:H71" si="39">C55*F55/(1+(1-G55)*C55*F55)</f>
        <v>2.3454907939486338E-3</v>
      </c>
      <c r="I55" s="3">
        <f t="shared" ref="I55:I72" si="40">1-H55</f>
        <v>0.99765450920605137</v>
      </c>
      <c r="J55" s="5">
        <f>I54*J54</f>
        <v>100000</v>
      </c>
      <c r="K55" s="5">
        <f t="shared" ref="K55:K72" si="41">J55*H55</f>
        <v>234.54907939486338</v>
      </c>
      <c r="L55" s="5">
        <f t="shared" ref="L55:L71" si="42">C55*(J56+G55*K55)</f>
        <v>399437.08220945229</v>
      </c>
      <c r="M55" s="5">
        <f t="shared" si="32"/>
        <v>7585731.0586967152</v>
      </c>
      <c r="N55" s="33">
        <f t="shared" ref="N55:N72" si="43">M55/J55</f>
        <v>75.857310586967145</v>
      </c>
      <c r="O55" s="4"/>
      <c r="Q55" s="27" t="s">
        <v>36</v>
      </c>
      <c r="R55" s="29">
        <f t="shared" si="33"/>
        <v>100000</v>
      </c>
      <c r="S55" s="29">
        <f t="shared" si="34"/>
        <v>399437.08220945229</v>
      </c>
      <c r="T55" s="35">
        <f t="shared" si="35"/>
        <v>75.857310586967145</v>
      </c>
      <c r="U55" s="42">
        <v>0.96170886472285344</v>
      </c>
      <c r="V55" s="43">
        <f>1-U55</f>
        <v>3.829113527714656E-2</v>
      </c>
      <c r="W55" s="29">
        <f t="shared" ref="W55:W72" si="44">S55*U55</f>
        <v>384142.18285986147</v>
      </c>
      <c r="X55" s="29">
        <f t="shared" si="36"/>
        <v>6694053.1737591922</v>
      </c>
      <c r="Y55" s="35">
        <f t="shared" ref="Y55:Y72" si="45">X55/R55</f>
        <v>66.940531737591925</v>
      </c>
      <c r="Z55" s="36">
        <f t="shared" ref="Z55:Z72" si="46">T55-Y55</f>
        <v>8.9167788493752198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2149</v>
      </c>
      <c r="E56" s="49">
        <f t="shared" si="37"/>
        <v>2</v>
      </c>
      <c r="F56" s="3">
        <f t="shared" si="38"/>
        <v>9.3066542577943234E-4</v>
      </c>
      <c r="G56" s="2">
        <v>0.5</v>
      </c>
      <c r="H56" s="3">
        <f t="shared" si="39"/>
        <v>4.6425255338904368E-3</v>
      </c>
      <c r="I56" s="3">
        <f t="shared" si="40"/>
        <v>0.99535747446610956</v>
      </c>
      <c r="J56" s="5">
        <f t="shared" ref="J56:J72" si="47">I55*J55</f>
        <v>99765.45092060513</v>
      </c>
      <c r="K56" s="5">
        <f t="shared" si="41"/>
        <v>463.16365329900248</v>
      </c>
      <c r="L56" s="5">
        <f t="shared" si="42"/>
        <v>497669.34546977811</v>
      </c>
      <c r="M56" s="5">
        <f t="shared" si="32"/>
        <v>7186293.9764872631</v>
      </c>
      <c r="N56" s="33">
        <f t="shared" si="43"/>
        <v>72.031889899502644</v>
      </c>
      <c r="O56" s="4"/>
      <c r="Q56" s="27" t="s">
        <v>38</v>
      </c>
      <c r="R56" s="29">
        <f t="shared" si="33"/>
        <v>99765.45092060513</v>
      </c>
      <c r="S56" s="29">
        <f t="shared" si="34"/>
        <v>497669.34546977811</v>
      </c>
      <c r="T56" s="35">
        <f t="shared" si="35"/>
        <v>72.031889899502644</v>
      </c>
      <c r="U56" s="42">
        <v>0.96170886472285344</v>
      </c>
      <c r="V56" s="43">
        <f>1-U56</f>
        <v>3.829113527714656E-2</v>
      </c>
      <c r="W56" s="29">
        <f t="shared" si="44"/>
        <v>478613.02123910584</v>
      </c>
      <c r="X56" s="29">
        <f t="shared" si="36"/>
        <v>6309910.9908993309</v>
      </c>
      <c r="Y56" s="35">
        <f t="shared" si="45"/>
        <v>63.247456235333956</v>
      </c>
      <c r="Z56" s="36">
        <f t="shared" si="46"/>
        <v>8.784433664168688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2085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99302.287267306121</v>
      </c>
      <c r="K57" s="5">
        <f t="shared" si="41"/>
        <v>0</v>
      </c>
      <c r="L57" s="5">
        <f t="shared" si="42"/>
        <v>496511.43633653061</v>
      </c>
      <c r="M57" s="5">
        <f t="shared" si="32"/>
        <v>6688624.6310174847</v>
      </c>
      <c r="N57" s="33">
        <f t="shared" si="43"/>
        <v>67.356199087466734</v>
      </c>
      <c r="O57" s="4"/>
      <c r="Q57" s="27" t="s">
        <v>40</v>
      </c>
      <c r="R57" s="29">
        <f t="shared" si="33"/>
        <v>99302.287267306121</v>
      </c>
      <c r="S57" s="29">
        <f t="shared" si="34"/>
        <v>496511.43633653061</v>
      </c>
      <c r="T57" s="35">
        <f t="shared" si="35"/>
        <v>67.356199087466734</v>
      </c>
      <c r="U57" s="42">
        <v>0.96170886472285344</v>
      </c>
      <c r="V57" s="43">
        <f>1-U57</f>
        <v>3.829113527714656E-2</v>
      </c>
      <c r="W57" s="29">
        <f t="shared" si="44"/>
        <v>477499.44976111816</v>
      </c>
      <c r="X57" s="29">
        <f t="shared" si="36"/>
        <v>5831297.9696602253</v>
      </c>
      <c r="Y57" s="35">
        <f t="shared" si="45"/>
        <v>58.72269541952533</v>
      </c>
      <c r="Z57" s="36">
        <f t="shared" si="46"/>
        <v>8.6335036679414046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2211</v>
      </c>
      <c r="E58" s="49">
        <f t="shared" si="37"/>
        <v>4</v>
      </c>
      <c r="F58" s="3">
        <f t="shared" si="38"/>
        <v>1.8091361374943465E-3</v>
      </c>
      <c r="G58" s="2">
        <v>0.5</v>
      </c>
      <c r="H58" s="3">
        <f t="shared" si="39"/>
        <v>9.0049527239982E-3</v>
      </c>
      <c r="I58" s="3">
        <f t="shared" si="40"/>
        <v>0.99099504727600185</v>
      </c>
      <c r="J58" s="5">
        <f t="shared" si="47"/>
        <v>99302.287267306121</v>
      </c>
      <c r="K58" s="5">
        <f t="shared" si="41"/>
        <v>894.21240222697998</v>
      </c>
      <c r="L58" s="5">
        <f t="shared" si="42"/>
        <v>494275.9053309632</v>
      </c>
      <c r="M58" s="5">
        <f t="shared" si="32"/>
        <v>6192113.1946809543</v>
      </c>
      <c r="N58" s="33">
        <f t="shared" si="43"/>
        <v>62.356199087466742</v>
      </c>
      <c r="O58" s="4"/>
      <c r="Q58" s="27" t="s">
        <v>42</v>
      </c>
      <c r="R58" s="29">
        <f t="shared" si="33"/>
        <v>99302.287267306121</v>
      </c>
      <c r="S58" s="29">
        <f t="shared" si="34"/>
        <v>494275.9053309632</v>
      </c>
      <c r="T58" s="35">
        <f t="shared" si="35"/>
        <v>62.356199087466742</v>
      </c>
      <c r="U58" s="42">
        <v>0.96170886472285344</v>
      </c>
      <c r="V58" s="43">
        <f>1-U58</f>
        <v>3.829113527714656E-2</v>
      </c>
      <c r="W58" s="29">
        <f t="shared" si="44"/>
        <v>475349.51977570122</v>
      </c>
      <c r="X58" s="29">
        <f t="shared" si="36"/>
        <v>5353798.5198991075</v>
      </c>
      <c r="Y58" s="35">
        <f t="shared" si="45"/>
        <v>53.914151095911066</v>
      </c>
      <c r="Z58" s="36">
        <f t="shared" si="46"/>
        <v>8.4420479915556754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2060</v>
      </c>
      <c r="E59" s="49">
        <f t="shared" si="37"/>
        <v>3</v>
      </c>
      <c r="F59" s="3">
        <f t="shared" si="38"/>
        <v>1.4563106796116505E-3</v>
      </c>
      <c r="G59" s="2">
        <v>0.5</v>
      </c>
      <c r="H59" s="3">
        <f t="shared" si="39"/>
        <v>7.2551390568319227E-3</v>
      </c>
      <c r="I59" s="3">
        <f t="shared" si="40"/>
        <v>0.99274486094316805</v>
      </c>
      <c r="J59" s="5">
        <f t="shared" si="47"/>
        <v>98408.07486507915</v>
      </c>
      <c r="K59" s="5">
        <f t="shared" si="41"/>
        <v>713.96426746127554</v>
      </c>
      <c r="L59" s="5">
        <f t="shared" si="42"/>
        <v>490255.46365674247</v>
      </c>
      <c r="M59" s="5">
        <f t="shared" si="32"/>
        <v>5697837.2893499909</v>
      </c>
      <c r="N59" s="33">
        <f t="shared" si="43"/>
        <v>57.900099124608644</v>
      </c>
      <c r="O59" s="4"/>
      <c r="Q59" s="27" t="s">
        <v>44</v>
      </c>
      <c r="R59" s="29">
        <f t="shared" si="33"/>
        <v>98408.07486507915</v>
      </c>
      <c r="S59" s="29">
        <f t="shared" si="34"/>
        <v>490255.46365674247</v>
      </c>
      <c r="T59" s="35">
        <f t="shared" si="35"/>
        <v>57.900099124608644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472160.96258870285</v>
      </c>
      <c r="X59" s="29">
        <f t="shared" si="36"/>
        <v>4878449.0001234058</v>
      </c>
      <c r="Y59" s="35">
        <f t="shared" si="45"/>
        <v>49.573665644937442</v>
      </c>
      <c r="Z59" s="36">
        <f t="shared" si="46"/>
        <v>8.3264334796712021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2034</v>
      </c>
      <c r="E60" s="49">
        <f t="shared" si="37"/>
        <v>4</v>
      </c>
      <c r="F60" s="3">
        <f t="shared" si="38"/>
        <v>1.9665683382497543E-3</v>
      </c>
      <c r="G60" s="2">
        <v>0.5</v>
      </c>
      <c r="H60" s="3">
        <f t="shared" si="39"/>
        <v>9.7847358121330719E-3</v>
      </c>
      <c r="I60" s="3">
        <f t="shared" si="40"/>
        <v>0.99021526418786698</v>
      </c>
      <c r="J60" s="5">
        <f t="shared" si="47"/>
        <v>97694.110597617866</v>
      </c>
      <c r="K60" s="5">
        <f t="shared" si="41"/>
        <v>955.91106259900062</v>
      </c>
      <c r="L60" s="5">
        <f t="shared" si="42"/>
        <v>486080.77533159184</v>
      </c>
      <c r="M60" s="5">
        <f t="shared" si="32"/>
        <v>5207581.8256932488</v>
      </c>
      <c r="N60" s="33">
        <f t="shared" si="43"/>
        <v>53.304971956213585</v>
      </c>
      <c r="O60" s="4"/>
      <c r="Q60" s="27" t="s">
        <v>46</v>
      </c>
      <c r="R60" s="29">
        <f t="shared" si="33"/>
        <v>97694.110597617866</v>
      </c>
      <c r="S60" s="29">
        <f t="shared" si="34"/>
        <v>486080.77533159184</v>
      </c>
      <c r="T60" s="35">
        <f t="shared" si="35"/>
        <v>53.304971956213585</v>
      </c>
      <c r="U60" s="42">
        <v>0.95736753435116873</v>
      </c>
      <c r="V60" s="43">
        <f t="shared" si="48"/>
        <v>4.2632465648831275E-2</v>
      </c>
      <c r="W60" s="29">
        <f t="shared" si="44"/>
        <v>465357.95337471046</v>
      </c>
      <c r="X60" s="29">
        <f t="shared" si="36"/>
        <v>4406288.0375347026</v>
      </c>
      <c r="Y60" s="35">
        <f t="shared" si="45"/>
        <v>45.102903446076759</v>
      </c>
      <c r="Z60" s="36">
        <f t="shared" si="46"/>
        <v>8.2020685101368258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2407</v>
      </c>
      <c r="E61" s="49">
        <f t="shared" si="37"/>
        <v>5</v>
      </c>
      <c r="F61" s="3">
        <f t="shared" si="38"/>
        <v>2.077274615704196E-3</v>
      </c>
      <c r="G61" s="2">
        <v>0.5</v>
      </c>
      <c r="H61" s="3">
        <f t="shared" si="39"/>
        <v>1.0332713370531101E-2</v>
      </c>
      <c r="I61" s="3">
        <f t="shared" si="40"/>
        <v>0.9896672866294689</v>
      </c>
      <c r="J61" s="5">
        <f t="shared" si="47"/>
        <v>96738.199535018866</v>
      </c>
      <c r="K61" s="5">
        <f t="shared" si="41"/>
        <v>999.56808777659501</v>
      </c>
      <c r="L61" s="5">
        <f t="shared" si="42"/>
        <v>481192.07745565282</v>
      </c>
      <c r="M61" s="5">
        <f t="shared" si="32"/>
        <v>4721501.0503616566</v>
      </c>
      <c r="N61" s="33">
        <f t="shared" si="43"/>
        <v>48.806997370800673</v>
      </c>
      <c r="O61" s="4"/>
      <c r="Q61" s="27" t="s">
        <v>48</v>
      </c>
      <c r="R61" s="29">
        <f t="shared" si="33"/>
        <v>96738.199535018866</v>
      </c>
      <c r="S61" s="29">
        <f t="shared" si="34"/>
        <v>481192.07745565282</v>
      </c>
      <c r="T61" s="35">
        <f t="shared" si="35"/>
        <v>48.806997370800673</v>
      </c>
      <c r="U61" s="42">
        <v>0.95681081085376496</v>
      </c>
      <c r="V61" s="43">
        <f t="shared" si="48"/>
        <v>4.3189189146235041E-2</v>
      </c>
      <c r="W61" s="29">
        <f t="shared" si="44"/>
        <v>460409.78180675086</v>
      </c>
      <c r="X61" s="29">
        <f t="shared" si="36"/>
        <v>3940930.0841599917</v>
      </c>
      <c r="Y61" s="35">
        <f t="shared" si="45"/>
        <v>40.738096254658842</v>
      </c>
      <c r="Z61" s="36">
        <f t="shared" si="46"/>
        <v>8.0689011161418307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2676</v>
      </c>
      <c r="E62" s="49">
        <f t="shared" si="37"/>
        <v>6</v>
      </c>
      <c r="F62" s="3">
        <f t="shared" si="38"/>
        <v>2.242152466367713E-3</v>
      </c>
      <c r="G62" s="2">
        <v>0.5</v>
      </c>
      <c r="H62" s="3">
        <f t="shared" si="39"/>
        <v>1.1148272017837234E-2</v>
      </c>
      <c r="I62" s="3">
        <f t="shared" si="40"/>
        <v>0.98885172798216281</v>
      </c>
      <c r="J62" s="5">
        <f t="shared" si="47"/>
        <v>95738.631447242267</v>
      </c>
      <c r="K62" s="5">
        <f t="shared" si="41"/>
        <v>1067.3203059893228</v>
      </c>
      <c r="L62" s="5">
        <f t="shared" si="42"/>
        <v>476024.85647123808</v>
      </c>
      <c r="M62" s="5">
        <f t="shared" si="32"/>
        <v>4240308.9729060037</v>
      </c>
      <c r="N62" s="33">
        <f t="shared" si="43"/>
        <v>44.290469884590614</v>
      </c>
      <c r="O62" s="4"/>
      <c r="Q62" s="27" t="s">
        <v>50</v>
      </c>
      <c r="R62" s="29">
        <f t="shared" si="33"/>
        <v>95738.631447242267</v>
      </c>
      <c r="S62" s="29">
        <f t="shared" si="34"/>
        <v>476024.85647123808</v>
      </c>
      <c r="T62" s="35">
        <f t="shared" si="35"/>
        <v>44.290469884590614</v>
      </c>
      <c r="U62" s="42">
        <v>0.94800928093814252</v>
      </c>
      <c r="V62" s="43">
        <f t="shared" si="48"/>
        <v>5.1990719061857482E-2</v>
      </c>
      <c r="W62" s="29">
        <f t="shared" si="44"/>
        <v>451275.98189198092</v>
      </c>
      <c r="X62" s="29">
        <f t="shared" si="36"/>
        <v>3480520.302353241</v>
      </c>
      <c r="Y62" s="35">
        <f t="shared" si="45"/>
        <v>36.3543979033293</v>
      </c>
      <c r="Z62" s="36">
        <f t="shared" si="46"/>
        <v>7.9360719812613141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2531</v>
      </c>
      <c r="E63" s="49">
        <f t="shared" si="37"/>
        <v>8</v>
      </c>
      <c r="F63" s="3">
        <f t="shared" si="38"/>
        <v>3.1608060055314103E-3</v>
      </c>
      <c r="G63" s="2">
        <v>0.5</v>
      </c>
      <c r="H63" s="3">
        <f t="shared" si="39"/>
        <v>1.5680125441003525E-2</v>
      </c>
      <c r="I63" s="3">
        <f t="shared" si="40"/>
        <v>0.9843198745589965</v>
      </c>
      <c r="J63" s="5">
        <f t="shared" si="47"/>
        <v>94671.311141252954</v>
      </c>
      <c r="K63" s="5">
        <f t="shared" si="41"/>
        <v>1484.4580343591208</v>
      </c>
      <c r="L63" s="5">
        <f t="shared" si="42"/>
        <v>469645.41062036698</v>
      </c>
      <c r="M63" s="5">
        <f t="shared" si="32"/>
        <v>3764284.116434766</v>
      </c>
      <c r="N63" s="33">
        <f t="shared" si="43"/>
        <v>39.761613851722416</v>
      </c>
      <c r="O63" s="4"/>
      <c r="Q63" s="27" t="s">
        <v>52</v>
      </c>
      <c r="R63" s="29">
        <f t="shared" si="33"/>
        <v>94671.311141252954</v>
      </c>
      <c r="S63" s="29">
        <f t="shared" si="34"/>
        <v>469645.41062036698</v>
      </c>
      <c r="T63" s="35">
        <f t="shared" si="35"/>
        <v>39.761613851722416</v>
      </c>
      <c r="U63" s="42">
        <v>0.94216194080535964</v>
      </c>
      <c r="V63" s="43">
        <f t="shared" si="48"/>
        <v>5.7838059194640357E-2</v>
      </c>
      <c r="W63" s="29">
        <f t="shared" si="44"/>
        <v>442482.03156041499</v>
      </c>
      <c r="X63" s="29">
        <f t="shared" si="36"/>
        <v>3029244.3204612602</v>
      </c>
      <c r="Y63" s="35">
        <f t="shared" si="45"/>
        <v>31.997489883091617</v>
      </c>
      <c r="Z63" s="36">
        <f t="shared" si="46"/>
        <v>7.7641239686307983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2362</v>
      </c>
      <c r="E64" s="49">
        <f t="shared" si="37"/>
        <v>11</v>
      </c>
      <c r="F64" s="3">
        <f t="shared" si="38"/>
        <v>4.6570702794242165E-3</v>
      </c>
      <c r="G64" s="2">
        <v>0.5</v>
      </c>
      <c r="H64" s="3">
        <f t="shared" si="39"/>
        <v>2.3017367650136008E-2</v>
      </c>
      <c r="I64" s="3">
        <f t="shared" si="40"/>
        <v>0.97698263234986404</v>
      </c>
      <c r="J64" s="5">
        <f t="shared" si="47"/>
        <v>93186.853106893832</v>
      </c>
      <c r="K64" s="5">
        <f t="shared" si="41"/>
        <v>2144.9160581205942</v>
      </c>
      <c r="L64" s="5">
        <f t="shared" si="42"/>
        <v>460571.97538916767</v>
      </c>
      <c r="M64" s="5">
        <f t="shared" si="32"/>
        <v>3294638.7058143988</v>
      </c>
      <c r="N64" s="33">
        <f t="shared" si="43"/>
        <v>35.355187947329298</v>
      </c>
      <c r="O64" s="4"/>
      <c r="Q64" s="27" t="s">
        <v>54</v>
      </c>
      <c r="R64" s="29">
        <f t="shared" si="33"/>
        <v>93186.853106893832</v>
      </c>
      <c r="S64" s="29">
        <f t="shared" si="34"/>
        <v>460571.97538916767</v>
      </c>
      <c r="T64" s="35">
        <f t="shared" si="35"/>
        <v>35.355187947329298</v>
      </c>
      <c r="U64" s="42">
        <v>0.92489605986448908</v>
      </c>
      <c r="V64" s="43">
        <f t="shared" si="48"/>
        <v>7.5103940135510916E-2</v>
      </c>
      <c r="W64" s="29">
        <f t="shared" si="44"/>
        <v>425981.2053214456</v>
      </c>
      <c r="X64" s="29">
        <f t="shared" si="36"/>
        <v>2586762.2889008452</v>
      </c>
      <c r="Y64" s="35">
        <f t="shared" si="45"/>
        <v>27.758875878484623</v>
      </c>
      <c r="Z64" s="36">
        <f t="shared" si="46"/>
        <v>7.596312068844675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1837</v>
      </c>
      <c r="E65" s="49">
        <f t="shared" si="37"/>
        <v>8</v>
      </c>
      <c r="F65" s="3">
        <f t="shared" si="38"/>
        <v>4.3549265106151338E-3</v>
      </c>
      <c r="G65" s="2">
        <v>0.5</v>
      </c>
      <c r="H65" s="3">
        <f t="shared" si="39"/>
        <v>2.1540118470651591E-2</v>
      </c>
      <c r="I65" s="3">
        <f t="shared" si="40"/>
        <v>0.97845988152934837</v>
      </c>
      <c r="J65" s="5">
        <f t="shared" si="47"/>
        <v>91041.937048773238</v>
      </c>
      <c r="K65" s="5">
        <f t="shared" si="41"/>
        <v>1961.0541098281799</v>
      </c>
      <c r="L65" s="5">
        <f t="shared" si="42"/>
        <v>450307.04996929568</v>
      </c>
      <c r="M65" s="5">
        <f t="shared" si="32"/>
        <v>2834066.7304252312</v>
      </c>
      <c r="N65" s="33">
        <f t="shared" si="43"/>
        <v>31.129244634886856</v>
      </c>
      <c r="O65" s="4"/>
      <c r="Q65" s="27" t="s">
        <v>56</v>
      </c>
      <c r="R65" s="29">
        <f t="shared" si="33"/>
        <v>91041.937048773238</v>
      </c>
      <c r="S65" s="29">
        <f t="shared" si="34"/>
        <v>450307.04996929568</v>
      </c>
      <c r="T65" s="35">
        <f t="shared" si="35"/>
        <v>31.129244634886856</v>
      </c>
      <c r="U65" s="42">
        <v>0.89970667843387275</v>
      </c>
      <c r="V65" s="43">
        <f t="shared" si="48"/>
        <v>0.10029332156612725</v>
      </c>
      <c r="W65" s="29">
        <f t="shared" si="44"/>
        <v>405144.26020323095</v>
      </c>
      <c r="X65" s="29">
        <f t="shared" si="36"/>
        <v>2160781.0835793996</v>
      </c>
      <c r="Y65" s="35">
        <f t="shared" si="45"/>
        <v>23.733909378727521</v>
      </c>
      <c r="Z65" s="36">
        <f t="shared" si="46"/>
        <v>7.3953352561593348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1361</v>
      </c>
      <c r="E66" s="49">
        <f t="shared" si="37"/>
        <v>12</v>
      </c>
      <c r="F66" s="3">
        <f t="shared" si="38"/>
        <v>8.8170462894930201E-3</v>
      </c>
      <c r="G66" s="2">
        <v>0.5</v>
      </c>
      <c r="H66" s="3">
        <f t="shared" si="39"/>
        <v>4.3134435657800146E-2</v>
      </c>
      <c r="I66" s="3">
        <f t="shared" si="40"/>
        <v>0.95686556434219983</v>
      </c>
      <c r="J66" s="5">
        <f t="shared" si="47"/>
        <v>89080.882938945055</v>
      </c>
      <c r="K66" s="5">
        <f t="shared" si="41"/>
        <v>3842.4536134699524</v>
      </c>
      <c r="L66" s="5">
        <f t="shared" si="42"/>
        <v>435798.28066105035</v>
      </c>
      <c r="M66" s="5">
        <f t="shared" si="32"/>
        <v>2383759.6804559357</v>
      </c>
      <c r="N66" s="33">
        <f t="shared" si="43"/>
        <v>26.759497681334562</v>
      </c>
      <c r="O66" s="4"/>
      <c r="Q66" s="27" t="s">
        <v>58</v>
      </c>
      <c r="R66" s="29">
        <f t="shared" si="33"/>
        <v>89080.882938945055</v>
      </c>
      <c r="S66" s="29">
        <f t="shared" si="34"/>
        <v>435798.28066105035</v>
      </c>
      <c r="T66" s="35">
        <f t="shared" si="35"/>
        <v>26.759497681334562</v>
      </c>
      <c r="U66" s="42">
        <v>0.86438699185239576</v>
      </c>
      <c r="V66" s="43">
        <f t="shared" si="48"/>
        <v>0.13561300814760424</v>
      </c>
      <c r="W66" s="29">
        <f t="shared" si="44"/>
        <v>376698.36487505143</v>
      </c>
      <c r="X66" s="29">
        <f t="shared" si="36"/>
        <v>1755636.8233761685</v>
      </c>
      <c r="Y66" s="35">
        <f t="shared" si="45"/>
        <v>19.708345555796303</v>
      </c>
      <c r="Z66" s="36">
        <f t="shared" si="46"/>
        <v>7.051152125538259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973</v>
      </c>
      <c r="E67" s="49">
        <f t="shared" si="37"/>
        <v>10</v>
      </c>
      <c r="F67" s="3">
        <f t="shared" si="38"/>
        <v>1.0277492291880781E-2</v>
      </c>
      <c r="G67" s="2">
        <v>0.5</v>
      </c>
      <c r="H67" s="3">
        <f t="shared" si="39"/>
        <v>5.0100200400801598E-2</v>
      </c>
      <c r="I67" s="3">
        <f t="shared" si="40"/>
        <v>0.94989979959919846</v>
      </c>
      <c r="J67" s="5">
        <f t="shared" si="47"/>
        <v>85238.429325475096</v>
      </c>
      <c r="K67" s="5">
        <f t="shared" si="41"/>
        <v>4270.4623910558657</v>
      </c>
      <c r="L67" s="5">
        <f t="shared" si="42"/>
        <v>415515.99064973585</v>
      </c>
      <c r="M67" s="5">
        <f t="shared" si="32"/>
        <v>1947961.3997948852</v>
      </c>
      <c r="N67" s="33">
        <f t="shared" si="43"/>
        <v>22.853088861560011</v>
      </c>
      <c r="O67" s="4"/>
      <c r="Q67" s="27" t="s">
        <v>60</v>
      </c>
      <c r="R67" s="29">
        <f t="shared" si="33"/>
        <v>85238.429325475096</v>
      </c>
      <c r="S67" s="29">
        <f t="shared" si="34"/>
        <v>415515.99064973585</v>
      </c>
      <c r="T67" s="35">
        <f t="shared" si="35"/>
        <v>22.853088861560011</v>
      </c>
      <c r="U67" s="42">
        <v>0.82345390469096191</v>
      </c>
      <c r="V67" s="43">
        <f t="shared" si="48"/>
        <v>0.17654609530903809</v>
      </c>
      <c r="W67" s="29">
        <f t="shared" si="44"/>
        <v>342158.26496205822</v>
      </c>
      <c r="X67" s="29">
        <f t="shared" si="36"/>
        <v>1378938.4585011171</v>
      </c>
      <c r="Y67" s="35">
        <f t="shared" si="45"/>
        <v>16.177426888472656</v>
      </c>
      <c r="Z67" s="36">
        <f t="shared" si="46"/>
        <v>6.6756619730873545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676</v>
      </c>
      <c r="E68" s="49">
        <f t="shared" si="37"/>
        <v>13</v>
      </c>
      <c r="F68" s="3">
        <f t="shared" si="38"/>
        <v>1.9230769230769232E-2</v>
      </c>
      <c r="G68" s="2">
        <v>0.5</v>
      </c>
      <c r="H68" s="3">
        <f t="shared" si="39"/>
        <v>9.1743119266055051E-2</v>
      </c>
      <c r="I68" s="3">
        <f t="shared" si="40"/>
        <v>0.90825688073394495</v>
      </c>
      <c r="J68" s="5">
        <f t="shared" si="47"/>
        <v>80967.966934419237</v>
      </c>
      <c r="K68" s="5">
        <f t="shared" si="41"/>
        <v>7428.2538471944263</v>
      </c>
      <c r="L68" s="5">
        <f t="shared" si="42"/>
        <v>386269.20005411014</v>
      </c>
      <c r="M68" s="5">
        <f t="shared" si="32"/>
        <v>1532445.4091451494</v>
      </c>
      <c r="N68" s="33">
        <f t="shared" si="43"/>
        <v>18.926564012486171</v>
      </c>
      <c r="O68" s="4"/>
      <c r="Q68" s="27" t="s">
        <v>62</v>
      </c>
      <c r="R68" s="29">
        <f t="shared" si="33"/>
        <v>80967.966934419237</v>
      </c>
      <c r="S68" s="29">
        <f t="shared" si="34"/>
        <v>386269.20005411014</v>
      </c>
      <c r="T68" s="35">
        <f t="shared" si="35"/>
        <v>18.926564012486171</v>
      </c>
      <c r="U68" s="42">
        <v>0.7557222850963411</v>
      </c>
      <c r="V68" s="43">
        <f t="shared" si="48"/>
        <v>0.2442777149036589</v>
      </c>
      <c r="W68" s="29">
        <f t="shared" si="44"/>
        <v>291912.24252722785</v>
      </c>
      <c r="X68" s="29">
        <f t="shared" si="36"/>
        <v>1036780.1935390589</v>
      </c>
      <c r="Y68" s="35">
        <f t="shared" si="45"/>
        <v>12.804819397019179</v>
      </c>
      <c r="Z68" s="36">
        <f t="shared" si="46"/>
        <v>6.1217446154669926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455</v>
      </c>
      <c r="E69" s="49">
        <f t="shared" si="37"/>
        <v>10</v>
      </c>
      <c r="F69" s="3">
        <f t="shared" si="38"/>
        <v>2.197802197802198E-2</v>
      </c>
      <c r="G69" s="2">
        <v>0.5</v>
      </c>
      <c r="H69" s="3">
        <f t="shared" si="39"/>
        <v>0.10416666666666667</v>
      </c>
      <c r="I69" s="3">
        <f t="shared" si="40"/>
        <v>0.89583333333333337</v>
      </c>
      <c r="J69" s="5">
        <f t="shared" si="47"/>
        <v>73539.713087224809</v>
      </c>
      <c r="K69" s="5">
        <f t="shared" si="41"/>
        <v>7660.3867799192512</v>
      </c>
      <c r="L69" s="5">
        <f t="shared" si="42"/>
        <v>348547.59848632588</v>
      </c>
      <c r="M69" s="5">
        <f t="shared" si="32"/>
        <v>1146176.2090910391</v>
      </c>
      <c r="N69" s="33">
        <f t="shared" si="43"/>
        <v>15.585812902636288</v>
      </c>
      <c r="O69" s="4"/>
      <c r="Q69" s="27" t="s">
        <v>64</v>
      </c>
      <c r="R69" s="29">
        <f t="shared" si="33"/>
        <v>73539.713087224809</v>
      </c>
      <c r="S69" s="29">
        <f t="shared" si="34"/>
        <v>348547.59848632588</v>
      </c>
      <c r="T69" s="35">
        <f t="shared" si="35"/>
        <v>15.585812902636288</v>
      </c>
      <c r="U69" s="42">
        <v>0.69850988448397933</v>
      </c>
      <c r="V69" s="43">
        <f t="shared" si="48"/>
        <v>0.30149011551602067</v>
      </c>
      <c r="W69" s="29">
        <f t="shared" si="44"/>
        <v>243463.94275585189</v>
      </c>
      <c r="X69" s="29">
        <f t="shared" si="36"/>
        <v>744867.95101183106</v>
      </c>
      <c r="Y69" s="35">
        <f t="shared" si="45"/>
        <v>10.128785111363566</v>
      </c>
      <c r="Z69" s="36">
        <f t="shared" si="46"/>
        <v>5.4570277912727221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345</v>
      </c>
      <c r="E70" s="49">
        <f t="shared" si="37"/>
        <v>13</v>
      </c>
      <c r="F70" s="3">
        <f t="shared" si="38"/>
        <v>3.7681159420289857E-2</v>
      </c>
      <c r="G70" s="2">
        <v>0.5</v>
      </c>
      <c r="H70" s="3">
        <f t="shared" si="39"/>
        <v>0.17218543046357618</v>
      </c>
      <c r="I70" s="3">
        <f t="shared" si="40"/>
        <v>0.82781456953642385</v>
      </c>
      <c r="J70" s="5">
        <f t="shared" si="47"/>
        <v>65879.326307305557</v>
      </c>
      <c r="K70" s="5">
        <f t="shared" si="41"/>
        <v>11343.460158873806</v>
      </c>
      <c r="L70" s="5">
        <f t="shared" si="42"/>
        <v>301037.98113934329</v>
      </c>
      <c r="M70" s="5">
        <f t="shared" si="32"/>
        <v>797628.61060471321</v>
      </c>
      <c r="N70" s="33">
        <f t="shared" si="43"/>
        <v>12.107419054105625</v>
      </c>
      <c r="O70" s="4"/>
      <c r="Q70" s="27" t="s">
        <v>66</v>
      </c>
      <c r="R70" s="29">
        <f t="shared" si="33"/>
        <v>65879.326307305557</v>
      </c>
      <c r="S70" s="29">
        <f t="shared" si="34"/>
        <v>301037.98113934329</v>
      </c>
      <c r="T70" s="35">
        <f t="shared" si="35"/>
        <v>12.107419054105625</v>
      </c>
      <c r="U70" s="42">
        <v>0.67065690345363116</v>
      </c>
      <c r="V70" s="43">
        <f t="shared" si="48"/>
        <v>0.32934309654636884</v>
      </c>
      <c r="W70" s="29">
        <f t="shared" si="44"/>
        <v>201893.2002528446</v>
      </c>
      <c r="X70" s="29">
        <f t="shared" si="36"/>
        <v>501404.00825597916</v>
      </c>
      <c r="Y70" s="35">
        <f t="shared" si="45"/>
        <v>7.6109462005894395</v>
      </c>
      <c r="Z70" s="36">
        <f t="shared" si="46"/>
        <v>4.4964728535161855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191</v>
      </c>
      <c r="E71" s="49">
        <f t="shared" si="49"/>
        <v>15</v>
      </c>
      <c r="F71" s="3">
        <f t="shared" si="38"/>
        <v>7.8534031413612565E-2</v>
      </c>
      <c r="G71" s="2">
        <v>0.5</v>
      </c>
      <c r="H71" s="3">
        <f t="shared" si="39"/>
        <v>0.32822757111597378</v>
      </c>
      <c r="I71" s="3">
        <f t="shared" si="40"/>
        <v>0.67177242888402622</v>
      </c>
      <c r="J71" s="5">
        <f t="shared" si="47"/>
        <v>54535.866148431756</v>
      </c>
      <c r="K71" s="5">
        <f t="shared" si="41"/>
        <v>17900.174884605611</v>
      </c>
      <c r="L71" s="5">
        <f t="shared" si="42"/>
        <v>227928.89353064474</v>
      </c>
      <c r="M71" s="5">
        <f>L71+M72</f>
        <v>496590.62946536986</v>
      </c>
      <c r="N71" s="33">
        <f t="shared" si="43"/>
        <v>9.105762217359592</v>
      </c>
      <c r="O71" s="4"/>
      <c r="Q71" s="27" t="s">
        <v>68</v>
      </c>
      <c r="R71" s="29">
        <f t="shared" si="33"/>
        <v>54535.866148431756</v>
      </c>
      <c r="S71" s="29">
        <f t="shared" si="34"/>
        <v>227928.89353064474</v>
      </c>
      <c r="T71" s="35">
        <f t="shared" si="35"/>
        <v>9.105762217359592</v>
      </c>
      <c r="U71" s="42">
        <v>0.63527807449444496</v>
      </c>
      <c r="V71" s="43">
        <f t="shared" si="48"/>
        <v>0.36472192550555504</v>
      </c>
      <c r="W71" s="29">
        <f t="shared" si="44"/>
        <v>144798.22860379735</v>
      </c>
      <c r="X71" s="29">
        <f>X72+W71</f>
        <v>299510.80800313456</v>
      </c>
      <c r="Y71" s="35">
        <f t="shared" si="45"/>
        <v>5.4919969032479985</v>
      </c>
      <c r="Z71" s="36">
        <f t="shared" si="46"/>
        <v>3.6137653141115935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110</v>
      </c>
      <c r="E72" s="50">
        <f t="shared" si="49"/>
        <v>15</v>
      </c>
      <c r="F72" s="17">
        <f t="shared" si="38"/>
        <v>0.13636363636363635</v>
      </c>
      <c r="G72" s="12"/>
      <c r="H72" s="17">
        <v>1</v>
      </c>
      <c r="I72" s="17">
        <f t="shared" si="40"/>
        <v>0</v>
      </c>
      <c r="J72" s="21">
        <f t="shared" si="47"/>
        <v>36635.691263826142</v>
      </c>
      <c r="K72" s="21">
        <f t="shared" si="41"/>
        <v>36635.691263826142</v>
      </c>
      <c r="L72" s="21">
        <f>K72/F72</f>
        <v>268661.73593472509</v>
      </c>
      <c r="M72" s="21">
        <f>L72</f>
        <v>268661.73593472509</v>
      </c>
      <c r="N72" s="34">
        <f t="shared" si="43"/>
        <v>7.3333333333333348</v>
      </c>
      <c r="O72" s="4"/>
      <c r="Q72" s="30" t="s">
        <v>69</v>
      </c>
      <c r="R72" s="31">
        <f t="shared" si="33"/>
        <v>36635.691263826142</v>
      </c>
      <c r="S72" s="31">
        <f t="shared" si="34"/>
        <v>268661.73593472509</v>
      </c>
      <c r="T72" s="38">
        <f t="shared" si="35"/>
        <v>7.3333333333333348</v>
      </c>
      <c r="U72" s="44">
        <v>0.57586384179742911</v>
      </c>
      <c r="V72" s="45">
        <f t="shared" si="48"/>
        <v>0.42413615820257089</v>
      </c>
      <c r="W72" s="31">
        <f t="shared" si="44"/>
        <v>154712.57939933721</v>
      </c>
      <c r="X72" s="31">
        <f>W72</f>
        <v>154712.57939933721</v>
      </c>
      <c r="Y72" s="38">
        <f t="shared" si="45"/>
        <v>4.223001506514481</v>
      </c>
      <c r="Z72" s="37">
        <f t="shared" si="46"/>
        <v>3.1103318268188538</v>
      </c>
    </row>
    <row r="73" spans="1:26" s="2" customFormat="1" ht="13.2" x14ac:dyDescent="0.25">
      <c r="B73" s="2" t="s">
        <v>70</v>
      </c>
      <c r="D73" s="25">
        <f>SUM(D54:D72)</f>
        <v>28475</v>
      </c>
      <c r="E73" s="25">
        <f>SUM(E54:E72)</f>
        <v>140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75.206544694788533</v>
      </c>
      <c r="F78" s="55">
        <f>$Y$4</f>
        <v>67.664988354234936</v>
      </c>
      <c r="G78" s="55">
        <f>E78-F78</f>
        <v>7.5415563405535977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78.879060986669643</v>
      </c>
      <c r="F79" s="55">
        <f>$Y$29</f>
        <v>69.837627304945855</v>
      </c>
      <c r="G79" s="55">
        <f t="shared" ref="G79:G80" si="50">E79-F79</f>
        <v>9.0414336817237881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76.857310586967145</v>
      </c>
      <c r="F80" s="55">
        <f>$Y$54</f>
        <v>67.902240602314777</v>
      </c>
      <c r="G80" s="55">
        <f t="shared" si="50"/>
        <v>8.9550699846523685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34" workbookViewId="0">
      <selection activeCell="E21" sqref="E2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163</v>
      </c>
      <c r="E4" s="51">
        <v>2</v>
      </c>
      <c r="F4" s="3">
        <f>E4/D4</f>
        <v>1.2269938650306749E-2</v>
      </c>
      <c r="G4" s="2">
        <v>0.3</v>
      </c>
      <c r="H4" s="18">
        <f>C4*F4/(1+(1-G4)*C4*F4)</f>
        <v>1.2165450121654502E-2</v>
      </c>
      <c r="I4" s="18">
        <f>1-H4</f>
        <v>0.98783454987834551</v>
      </c>
      <c r="J4" s="41">
        <v>100000</v>
      </c>
      <c r="K4" s="20">
        <f>J4*H4</f>
        <v>1216.5450121654501</v>
      </c>
      <c r="L4" s="20">
        <f>C4*(J5+G4*K4)</f>
        <v>99148.41849148419</v>
      </c>
      <c r="M4" s="5">
        <f t="shared" ref="M4:M20" si="0">L4+M5</f>
        <v>6925384.5835984088</v>
      </c>
      <c r="N4" s="32">
        <f>M4/J4</f>
        <v>69.253845835984094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99148.41849148419</v>
      </c>
      <c r="T4" s="35">
        <f t="shared" ref="T4:T22" si="3">N4</f>
        <v>69.253845835984094</v>
      </c>
      <c r="U4" s="42">
        <v>0.96680194174873568</v>
      </c>
      <c r="V4" s="43">
        <f>1-U4</f>
        <v>3.3198058251264317E-2</v>
      </c>
      <c r="W4" s="29">
        <f>S4*U4</f>
        <v>95856.883518883173</v>
      </c>
      <c r="X4" s="29">
        <f t="shared" ref="X4:X20" si="4">X5+W4</f>
        <v>6327985.0486771213</v>
      </c>
      <c r="Y4" s="40">
        <f>X4/R4</f>
        <v>63.27985048677121</v>
      </c>
      <c r="Z4" s="36">
        <f>T4-Y4</f>
        <v>5.9739953492128848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763</v>
      </c>
      <c r="E5" s="51">
        <v>1</v>
      </c>
      <c r="F5" s="3">
        <f t="shared" ref="F5:F22" si="5">E5/D5</f>
        <v>1.3106159895150721E-3</v>
      </c>
      <c r="G5" s="2">
        <v>0.4</v>
      </c>
      <c r="H5" s="3">
        <f t="shared" ref="H5:H21" si="6">C5*F5/(1+(1-G5)*C5*F5)</f>
        <v>5.2260256075254774E-3</v>
      </c>
      <c r="I5" s="3">
        <f t="shared" ref="I5:I22" si="7">1-H5</f>
        <v>0.9947739743924745</v>
      </c>
      <c r="J5" s="5">
        <f>I4*J4</f>
        <v>98783.454987834557</v>
      </c>
      <c r="K5" s="5">
        <f t="shared" ref="K5:K22" si="8">J5*H5</f>
        <v>516.24486536626375</v>
      </c>
      <c r="L5" s="5">
        <f t="shared" ref="L5:L21" si="9">C5*(J6+G5*K5)</f>
        <v>393894.83227445919</v>
      </c>
      <c r="M5" s="5">
        <f t="shared" si="0"/>
        <v>6826236.1651069243</v>
      </c>
      <c r="N5" s="33">
        <f t="shared" ref="N5:N22" si="10">M5/J5</f>
        <v>69.103031129530677</v>
      </c>
      <c r="O5" s="4"/>
      <c r="Q5" s="27" t="s">
        <v>36</v>
      </c>
      <c r="R5" s="29">
        <f t="shared" si="1"/>
        <v>98783.454987834557</v>
      </c>
      <c r="S5" s="29">
        <f t="shared" si="2"/>
        <v>393894.83227445919</v>
      </c>
      <c r="T5" s="35">
        <f t="shared" si="3"/>
        <v>69.103031129530677</v>
      </c>
      <c r="U5" s="42">
        <v>0.96680194174873568</v>
      </c>
      <c r="V5" s="43">
        <f>1-U5</f>
        <v>3.3198058251264317E-2</v>
      </c>
      <c r="W5" s="29">
        <f t="shared" ref="W5:W22" si="11">S5*U5</f>
        <v>380818.2886877397</v>
      </c>
      <c r="X5" s="29">
        <f t="shared" si="4"/>
        <v>6232128.1651582383</v>
      </c>
      <c r="Y5" s="35">
        <f t="shared" ref="Y5:Y22" si="12">X5/R5</f>
        <v>63.088785120197926</v>
      </c>
      <c r="Z5" s="36">
        <f t="shared" ref="Z5:Z22" si="13">T5-Y5</f>
        <v>6.0142460093327514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1066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98267.210122468285</v>
      </c>
      <c r="K6" s="5">
        <f t="shared" si="8"/>
        <v>0</v>
      </c>
      <c r="L6" s="5">
        <f t="shared" si="9"/>
        <v>491336.05061234144</v>
      </c>
      <c r="M6" s="5">
        <f t="shared" si="0"/>
        <v>6432341.3328324649</v>
      </c>
      <c r="N6" s="33">
        <f t="shared" si="10"/>
        <v>65.457656982588375</v>
      </c>
      <c r="O6" s="4"/>
      <c r="Q6" s="27" t="s">
        <v>38</v>
      </c>
      <c r="R6" s="29">
        <f t="shared" si="1"/>
        <v>98267.210122468285</v>
      </c>
      <c r="S6" s="29">
        <f t="shared" si="2"/>
        <v>491336.05061234144</v>
      </c>
      <c r="T6" s="35">
        <f t="shared" si="3"/>
        <v>65.457656982588375</v>
      </c>
      <c r="U6" s="42">
        <v>0.96680194174873568</v>
      </c>
      <c r="V6" s="43">
        <f>1-U6</f>
        <v>3.3198058251264317E-2</v>
      </c>
      <c r="W6" s="29">
        <f t="shared" si="11"/>
        <v>475024.64778316679</v>
      </c>
      <c r="X6" s="29">
        <f t="shared" si="4"/>
        <v>5851309.8764704987</v>
      </c>
      <c r="Y6" s="35">
        <f t="shared" si="12"/>
        <v>59.5448865311037</v>
      </c>
      <c r="Z6" s="36">
        <f t="shared" si="13"/>
        <v>5.9127704514846755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1096</v>
      </c>
      <c r="E7" s="51">
        <v>1</v>
      </c>
      <c r="F7" s="3">
        <f t="shared" si="5"/>
        <v>9.1240875912408756E-4</v>
      </c>
      <c r="G7" s="2">
        <v>0.5</v>
      </c>
      <c r="H7" s="3">
        <f t="shared" si="6"/>
        <v>4.5516613563950838E-3</v>
      </c>
      <c r="I7" s="3">
        <f t="shared" si="7"/>
        <v>0.99544833864360494</v>
      </c>
      <c r="J7" s="5">
        <f t="shared" si="14"/>
        <v>98267.210122468285</v>
      </c>
      <c r="K7" s="5">
        <f t="shared" si="8"/>
        <v>447.27906291519469</v>
      </c>
      <c r="L7" s="5">
        <f t="shared" si="9"/>
        <v>490217.85295505344</v>
      </c>
      <c r="M7" s="5">
        <f t="shared" si="0"/>
        <v>5941005.2822201233</v>
      </c>
      <c r="N7" s="33">
        <f t="shared" si="10"/>
        <v>60.457656982588368</v>
      </c>
      <c r="O7" s="4"/>
      <c r="Q7" s="27" t="s">
        <v>40</v>
      </c>
      <c r="R7" s="29">
        <f t="shared" si="1"/>
        <v>98267.210122468285</v>
      </c>
      <c r="S7" s="29">
        <f t="shared" si="2"/>
        <v>490217.85295505344</v>
      </c>
      <c r="T7" s="35">
        <f t="shared" si="3"/>
        <v>60.457656982588368</v>
      </c>
      <c r="U7" s="42">
        <v>0.96680194174873568</v>
      </c>
      <c r="V7" s="43">
        <f>1-U7</f>
        <v>3.3198058251264317E-2</v>
      </c>
      <c r="W7" s="29">
        <f t="shared" si="11"/>
        <v>473943.57211684185</v>
      </c>
      <c r="X7" s="29">
        <f t="shared" si="4"/>
        <v>5376285.228687332</v>
      </c>
      <c r="Y7" s="35">
        <f t="shared" si="12"/>
        <v>54.710876822360021</v>
      </c>
      <c r="Z7" s="36">
        <f t="shared" si="13"/>
        <v>5.7467801602283473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1043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97819.931059553099</v>
      </c>
      <c r="K8" s="5">
        <f t="shared" si="8"/>
        <v>0</v>
      </c>
      <c r="L8" s="5">
        <f t="shared" si="9"/>
        <v>489099.65529776551</v>
      </c>
      <c r="M8" s="5">
        <f t="shared" si="0"/>
        <v>5450787.4292650698</v>
      </c>
      <c r="N8" s="33">
        <f t="shared" si="10"/>
        <v>55.722666845334537</v>
      </c>
      <c r="O8" s="4"/>
      <c r="Q8" s="27" t="s">
        <v>42</v>
      </c>
      <c r="R8" s="29">
        <f t="shared" si="1"/>
        <v>97819.931059553099</v>
      </c>
      <c r="S8" s="29">
        <f t="shared" si="2"/>
        <v>489099.65529776551</v>
      </c>
      <c r="T8" s="35">
        <f t="shared" si="3"/>
        <v>55.722666845334537</v>
      </c>
      <c r="U8" s="42">
        <v>0.96680194174873568</v>
      </c>
      <c r="V8" s="43">
        <f>1-U8</f>
        <v>3.3198058251264317E-2</v>
      </c>
      <c r="W8" s="29">
        <f t="shared" si="11"/>
        <v>472862.49645051698</v>
      </c>
      <c r="X8" s="29">
        <f t="shared" si="4"/>
        <v>4902341.6565704904</v>
      </c>
      <c r="Y8" s="35">
        <f t="shared" si="12"/>
        <v>50.115979468293929</v>
      </c>
      <c r="Z8" s="36">
        <f t="shared" si="13"/>
        <v>5.6066873770406076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1037</v>
      </c>
      <c r="E9" s="51">
        <v>3</v>
      </c>
      <c r="F9" s="3">
        <f t="shared" si="5"/>
        <v>2.8929604628736743E-3</v>
      </c>
      <c r="G9" s="2">
        <v>0.5</v>
      </c>
      <c r="H9" s="3">
        <f t="shared" si="6"/>
        <v>1.4360938247965532E-2</v>
      </c>
      <c r="I9" s="3">
        <f t="shared" si="7"/>
        <v>0.98563906175203442</v>
      </c>
      <c r="J9" s="5">
        <f t="shared" si="14"/>
        <v>97819.931059553099</v>
      </c>
      <c r="K9" s="5">
        <f t="shared" si="8"/>
        <v>1404.7859893664877</v>
      </c>
      <c r="L9" s="5">
        <f t="shared" si="9"/>
        <v>485587.69032434933</v>
      </c>
      <c r="M9" s="5">
        <f t="shared" si="0"/>
        <v>4961687.7739673043</v>
      </c>
      <c r="N9" s="33">
        <f t="shared" si="10"/>
        <v>50.722666845334537</v>
      </c>
      <c r="O9" s="4"/>
      <c r="Q9" s="27" t="s">
        <v>44</v>
      </c>
      <c r="R9" s="29">
        <f t="shared" si="1"/>
        <v>97819.931059553099</v>
      </c>
      <c r="S9" s="29">
        <f t="shared" si="2"/>
        <v>485587.69032434933</v>
      </c>
      <c r="T9" s="35">
        <f t="shared" si="3"/>
        <v>50.722666845334537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464024.71197474649</v>
      </c>
      <c r="X9" s="29">
        <f t="shared" si="4"/>
        <v>4429479.1601199731</v>
      </c>
      <c r="Y9" s="35">
        <f t="shared" si="12"/>
        <v>45.281969759550243</v>
      </c>
      <c r="Z9" s="36">
        <f t="shared" si="13"/>
        <v>5.4406970857842936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1009</v>
      </c>
      <c r="E10" s="51">
        <v>3</v>
      </c>
      <c r="F10" s="3">
        <f t="shared" si="5"/>
        <v>2.973240832507433E-3</v>
      </c>
      <c r="G10" s="2">
        <v>0.5</v>
      </c>
      <c r="H10" s="3">
        <f t="shared" si="6"/>
        <v>1.4756517461878997E-2</v>
      </c>
      <c r="I10" s="3">
        <f t="shared" si="7"/>
        <v>0.985243482538121</v>
      </c>
      <c r="J10" s="5">
        <f t="shared" si="14"/>
        <v>96415.145070186612</v>
      </c>
      <c r="K10" s="5">
        <f t="shared" si="8"/>
        <v>1422.7517718178055</v>
      </c>
      <c r="L10" s="5">
        <f t="shared" si="9"/>
        <v>478518.84592138848</v>
      </c>
      <c r="M10" s="5">
        <f t="shared" si="0"/>
        <v>4476100.0836429549</v>
      </c>
      <c r="N10" s="33">
        <f t="shared" si="10"/>
        <v>46.425279766830428</v>
      </c>
      <c r="O10" s="4"/>
      <c r="Q10" s="27" t="s">
        <v>46</v>
      </c>
      <c r="R10" s="29">
        <f t="shared" si="1"/>
        <v>96415.145070186612</v>
      </c>
      <c r="S10" s="29">
        <f t="shared" si="2"/>
        <v>478518.84592138848</v>
      </c>
      <c r="T10" s="35">
        <f t="shared" si="3"/>
        <v>46.425279766830428</v>
      </c>
      <c r="U10" s="42">
        <v>0.96363095511775332</v>
      </c>
      <c r="V10" s="43">
        <f t="shared" si="15"/>
        <v>3.6369044882246682E-2</v>
      </c>
      <c r="W10" s="29">
        <f t="shared" si="11"/>
        <v>461115.57253707264</v>
      </c>
      <c r="X10" s="29">
        <f t="shared" si="4"/>
        <v>3965454.448145227</v>
      </c>
      <c r="Y10" s="35">
        <f t="shared" si="12"/>
        <v>41.128957958405032</v>
      </c>
      <c r="Z10" s="36">
        <f t="shared" si="13"/>
        <v>5.2963218084253967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1206</v>
      </c>
      <c r="E11" s="51">
        <v>5</v>
      </c>
      <c r="F11" s="3">
        <f t="shared" si="5"/>
        <v>4.1459369817578775E-3</v>
      </c>
      <c r="G11" s="2">
        <v>0.5</v>
      </c>
      <c r="H11" s="3">
        <f t="shared" si="6"/>
        <v>2.0517029134181373E-2</v>
      </c>
      <c r="I11" s="3">
        <f t="shared" si="7"/>
        <v>0.97948297086581859</v>
      </c>
      <c r="J11" s="5">
        <f t="shared" si="14"/>
        <v>94992.393298368799</v>
      </c>
      <c r="K11" s="5">
        <f t="shared" si="8"/>
        <v>1948.961700828248</v>
      </c>
      <c r="L11" s="5">
        <f t="shared" si="9"/>
        <v>470089.56223977334</v>
      </c>
      <c r="M11" s="5">
        <f t="shared" si="0"/>
        <v>3997581.2377215661</v>
      </c>
      <c r="N11" s="33">
        <f t="shared" si="10"/>
        <v>42.083172124795936</v>
      </c>
      <c r="O11" s="4"/>
      <c r="Q11" s="27" t="s">
        <v>48</v>
      </c>
      <c r="R11" s="29">
        <f t="shared" si="1"/>
        <v>94992.393298368799</v>
      </c>
      <c r="S11" s="29">
        <f t="shared" si="2"/>
        <v>470089.56223977334</v>
      </c>
      <c r="T11" s="35">
        <f t="shared" si="3"/>
        <v>42.083172124795936</v>
      </c>
      <c r="U11" s="42">
        <v>0.96005435016735896</v>
      </c>
      <c r="V11" s="43">
        <f t="shared" si="15"/>
        <v>3.9945649832641039E-2</v>
      </c>
      <c r="W11" s="29">
        <f t="shared" si="11"/>
        <v>451311.52919656382</v>
      </c>
      <c r="X11" s="29">
        <f t="shared" si="4"/>
        <v>3504338.8756081546</v>
      </c>
      <c r="Y11" s="35">
        <f t="shared" si="12"/>
        <v>36.890731498901303</v>
      </c>
      <c r="Z11" s="36">
        <f t="shared" si="13"/>
        <v>5.1924406258946334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1350</v>
      </c>
      <c r="E12" s="51">
        <v>5</v>
      </c>
      <c r="F12" s="3">
        <f t="shared" si="5"/>
        <v>3.7037037037037038E-3</v>
      </c>
      <c r="G12" s="2">
        <v>0.5</v>
      </c>
      <c r="H12" s="3">
        <f t="shared" si="6"/>
        <v>1.8348623853211007E-2</v>
      </c>
      <c r="I12" s="3">
        <f t="shared" si="7"/>
        <v>0.98165137614678899</v>
      </c>
      <c r="J12" s="5">
        <f t="shared" si="14"/>
        <v>93043.431597540548</v>
      </c>
      <c r="K12" s="5">
        <f t="shared" si="8"/>
        <v>1707.2189283952391</v>
      </c>
      <c r="L12" s="5">
        <f t="shared" si="9"/>
        <v>460949.11066671461</v>
      </c>
      <c r="M12" s="5">
        <f t="shared" si="0"/>
        <v>3527491.6754817925</v>
      </c>
      <c r="N12" s="33">
        <f t="shared" si="10"/>
        <v>37.912312722298992</v>
      </c>
      <c r="O12" s="4"/>
      <c r="Q12" s="27" t="s">
        <v>50</v>
      </c>
      <c r="R12" s="29">
        <f t="shared" si="1"/>
        <v>93043.431597540548</v>
      </c>
      <c r="S12" s="29">
        <f t="shared" si="2"/>
        <v>460949.11066671461</v>
      </c>
      <c r="T12" s="35">
        <f t="shared" si="3"/>
        <v>37.912312722298992</v>
      </c>
      <c r="U12" s="42">
        <v>0.94127750867207383</v>
      </c>
      <c r="V12" s="43">
        <f t="shared" si="15"/>
        <v>5.8722491327926174E-2</v>
      </c>
      <c r="W12" s="29">
        <f t="shared" si="11"/>
        <v>433881.0305129732</v>
      </c>
      <c r="X12" s="29">
        <f t="shared" si="4"/>
        <v>3053027.3464115909</v>
      </c>
      <c r="Y12" s="35">
        <f t="shared" si="12"/>
        <v>32.812927188858033</v>
      </c>
      <c r="Z12" s="36">
        <f t="shared" si="13"/>
        <v>5.0993855334409588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1370</v>
      </c>
      <c r="E13" s="51">
        <v>6</v>
      </c>
      <c r="F13" s="3">
        <f t="shared" si="5"/>
        <v>4.3795620437956208E-3</v>
      </c>
      <c r="G13" s="2">
        <v>0.5</v>
      </c>
      <c r="H13" s="3">
        <f t="shared" si="6"/>
        <v>2.1660649819494584E-2</v>
      </c>
      <c r="I13" s="3">
        <f t="shared" si="7"/>
        <v>0.97833935018050544</v>
      </c>
      <c r="J13" s="5">
        <f t="shared" si="14"/>
        <v>91336.212669145301</v>
      </c>
      <c r="K13" s="5">
        <f t="shared" si="8"/>
        <v>1978.4017184652412</v>
      </c>
      <c r="L13" s="5">
        <f t="shared" si="9"/>
        <v>451735.05904956342</v>
      </c>
      <c r="M13" s="5">
        <f t="shared" si="0"/>
        <v>3066542.5648150779</v>
      </c>
      <c r="N13" s="33">
        <f t="shared" si="10"/>
        <v>33.574225109631683</v>
      </c>
      <c r="O13" s="4"/>
      <c r="Q13" s="27" t="s">
        <v>52</v>
      </c>
      <c r="R13" s="29">
        <f t="shared" si="1"/>
        <v>91336.212669145301</v>
      </c>
      <c r="S13" s="29">
        <f t="shared" si="2"/>
        <v>451735.05904956342</v>
      </c>
      <c r="T13" s="35">
        <f t="shared" si="3"/>
        <v>33.574225109631683</v>
      </c>
      <c r="U13" s="42">
        <v>0.95386474178345915</v>
      </c>
      <c r="V13" s="43">
        <f t="shared" si="15"/>
        <v>4.6135258216540853E-2</v>
      </c>
      <c r="W13" s="29">
        <f t="shared" si="11"/>
        <v>430894.14545484749</v>
      </c>
      <c r="X13" s="29">
        <f t="shared" si="4"/>
        <v>2619146.3158986177</v>
      </c>
      <c r="Y13" s="35">
        <f t="shared" si="12"/>
        <v>28.675880457033703</v>
      </c>
      <c r="Z13" s="36">
        <f t="shared" si="13"/>
        <v>4.8983446525979808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1284</v>
      </c>
      <c r="E14" s="51">
        <v>8</v>
      </c>
      <c r="F14" s="3">
        <f t="shared" si="5"/>
        <v>6.2305295950155761E-3</v>
      </c>
      <c r="G14" s="2">
        <v>0.5</v>
      </c>
      <c r="H14" s="3">
        <f t="shared" si="6"/>
        <v>3.0674846625766874E-2</v>
      </c>
      <c r="I14" s="3">
        <f t="shared" si="7"/>
        <v>0.96932515337423308</v>
      </c>
      <c r="J14" s="5">
        <f t="shared" si="14"/>
        <v>89357.810950680068</v>
      </c>
      <c r="K14" s="5">
        <f t="shared" si="8"/>
        <v>2741.0371457263827</v>
      </c>
      <c r="L14" s="5">
        <f t="shared" si="9"/>
        <v>439936.46188908437</v>
      </c>
      <c r="M14" s="5">
        <f t="shared" si="0"/>
        <v>2614807.5057655144</v>
      </c>
      <c r="N14" s="33">
        <f t="shared" si="10"/>
        <v>29.262215333461167</v>
      </c>
      <c r="O14" s="4"/>
      <c r="Q14" s="27" t="s">
        <v>54</v>
      </c>
      <c r="R14" s="29">
        <f t="shared" si="1"/>
        <v>89357.810950680068</v>
      </c>
      <c r="S14" s="29">
        <f t="shared" si="2"/>
        <v>439936.46188908437</v>
      </c>
      <c r="T14" s="35">
        <f t="shared" si="3"/>
        <v>29.262215333461167</v>
      </c>
      <c r="U14" s="42">
        <v>0.94210046609890041</v>
      </c>
      <c r="V14" s="43">
        <f t="shared" si="15"/>
        <v>5.7899533901099587E-2</v>
      </c>
      <c r="W14" s="29">
        <f t="shared" si="11"/>
        <v>414464.34579960752</v>
      </c>
      <c r="X14" s="29">
        <f t="shared" si="4"/>
        <v>2188252.17044377</v>
      </c>
      <c r="Y14" s="35">
        <f t="shared" si="12"/>
        <v>24.488650148911422</v>
      </c>
      <c r="Z14" s="36">
        <f t="shared" si="13"/>
        <v>4.7735651845497458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977</v>
      </c>
      <c r="E15" s="51">
        <v>9</v>
      </c>
      <c r="F15" s="3">
        <f t="shared" si="5"/>
        <v>9.2118730808597744E-3</v>
      </c>
      <c r="G15" s="2">
        <v>0.5</v>
      </c>
      <c r="H15" s="3">
        <f t="shared" si="6"/>
        <v>4.5022511255627812E-2</v>
      </c>
      <c r="I15" s="3">
        <f t="shared" si="7"/>
        <v>0.95497748874437216</v>
      </c>
      <c r="J15" s="5">
        <f t="shared" si="14"/>
        <v>86616.773804953686</v>
      </c>
      <c r="K15" s="5">
        <f t="shared" si="8"/>
        <v>3899.7046735596955</v>
      </c>
      <c r="L15" s="5">
        <f t="shared" si="9"/>
        <v>423334.6073408692</v>
      </c>
      <c r="M15" s="5">
        <f t="shared" si="0"/>
        <v>2174871.04387643</v>
      </c>
      <c r="N15" s="33">
        <f t="shared" si="10"/>
        <v>25.109120881988417</v>
      </c>
      <c r="O15" s="4"/>
      <c r="Q15" s="27" t="s">
        <v>56</v>
      </c>
      <c r="R15" s="29">
        <f t="shared" si="1"/>
        <v>86616.773804953686</v>
      </c>
      <c r="S15" s="29">
        <f t="shared" si="2"/>
        <v>423334.6073408692</v>
      </c>
      <c r="T15" s="35">
        <f t="shared" si="3"/>
        <v>25.109120881988417</v>
      </c>
      <c r="U15" s="42">
        <v>0.91645683631107144</v>
      </c>
      <c r="V15" s="43">
        <f t="shared" si="15"/>
        <v>8.3543163688928557E-2</v>
      </c>
      <c r="W15" s="29">
        <f t="shared" si="11"/>
        <v>387967.89494460268</v>
      </c>
      <c r="X15" s="29">
        <f t="shared" si="4"/>
        <v>1773787.8246441626</v>
      </c>
      <c r="Y15" s="35">
        <f t="shared" si="12"/>
        <v>20.478571836887305</v>
      </c>
      <c r="Z15" s="36">
        <f t="shared" si="13"/>
        <v>4.6305490451011124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721</v>
      </c>
      <c r="E16" s="51">
        <v>11</v>
      </c>
      <c r="F16" s="3">
        <f t="shared" si="5"/>
        <v>1.5256588072122053E-2</v>
      </c>
      <c r="G16" s="2">
        <v>0.5</v>
      </c>
      <c r="H16" s="3">
        <f t="shared" si="6"/>
        <v>7.3480293921175679E-2</v>
      </c>
      <c r="I16" s="3">
        <f t="shared" si="7"/>
        <v>0.92651970607882428</v>
      </c>
      <c r="J16" s="5">
        <f t="shared" si="14"/>
        <v>82717.06913139399</v>
      </c>
      <c r="K16" s="5">
        <f t="shared" si="8"/>
        <v>6078.0745520730379</v>
      </c>
      <c r="L16" s="5">
        <f t="shared" si="9"/>
        <v>398390.15927678731</v>
      </c>
      <c r="M16" s="5">
        <f t="shared" si="0"/>
        <v>1751536.436535561</v>
      </c>
      <c r="N16" s="33">
        <f t="shared" si="10"/>
        <v>21.175030195439945</v>
      </c>
      <c r="O16" s="4"/>
      <c r="Q16" s="27" t="s">
        <v>58</v>
      </c>
      <c r="R16" s="29">
        <f t="shared" si="1"/>
        <v>82717.06913139399</v>
      </c>
      <c r="S16" s="29">
        <f t="shared" si="2"/>
        <v>398390.15927678731</v>
      </c>
      <c r="T16" s="35">
        <f t="shared" si="3"/>
        <v>21.175030195439945</v>
      </c>
      <c r="U16" s="42">
        <v>0.8859396016463057</v>
      </c>
      <c r="V16" s="43">
        <f t="shared" si="15"/>
        <v>0.1140603983536943</v>
      </c>
      <c r="W16" s="29">
        <f t="shared" si="11"/>
        <v>352949.61900948524</v>
      </c>
      <c r="X16" s="29">
        <f t="shared" si="4"/>
        <v>1385819.9296995599</v>
      </c>
      <c r="Y16" s="35">
        <f t="shared" si="12"/>
        <v>16.75373588851679</v>
      </c>
      <c r="Z16" s="36">
        <f t="shared" si="13"/>
        <v>4.4212943069231549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502</v>
      </c>
      <c r="E17" s="51">
        <v>11</v>
      </c>
      <c r="F17" s="3">
        <f t="shared" si="5"/>
        <v>2.1912350597609563E-2</v>
      </c>
      <c r="G17" s="2">
        <v>0.5</v>
      </c>
      <c r="H17" s="3">
        <f t="shared" si="6"/>
        <v>0.10387157695939567</v>
      </c>
      <c r="I17" s="3">
        <f t="shared" si="7"/>
        <v>0.89612842304060436</v>
      </c>
      <c r="J17" s="5">
        <f t="shared" si="14"/>
        <v>76638.994579320948</v>
      </c>
      <c r="K17" s="5">
        <f t="shared" si="8"/>
        <v>7960.6132235366431</v>
      </c>
      <c r="L17" s="5">
        <f t="shared" si="9"/>
        <v>363293.43983776314</v>
      </c>
      <c r="M17" s="5">
        <f t="shared" si="0"/>
        <v>1353146.2772587736</v>
      </c>
      <c r="N17" s="33">
        <f t="shared" si="10"/>
        <v>17.656106851170581</v>
      </c>
      <c r="O17" s="4"/>
      <c r="Q17" s="27" t="s">
        <v>60</v>
      </c>
      <c r="R17" s="29">
        <f t="shared" si="1"/>
        <v>76638.994579320948</v>
      </c>
      <c r="S17" s="29">
        <f t="shared" si="2"/>
        <v>363293.43983776314</v>
      </c>
      <c r="T17" s="35">
        <f t="shared" si="3"/>
        <v>17.656106851170581</v>
      </c>
      <c r="U17" s="42">
        <v>0.85631920960893304</v>
      </c>
      <c r="V17" s="43">
        <f t="shared" si="15"/>
        <v>0.14368079039106696</v>
      </c>
      <c r="W17" s="29">
        <f t="shared" si="11"/>
        <v>311095.15125798382</v>
      </c>
      <c r="X17" s="29">
        <f t="shared" si="4"/>
        <v>1032870.3106900747</v>
      </c>
      <c r="Y17" s="35">
        <f t="shared" si="12"/>
        <v>13.477085866791473</v>
      </c>
      <c r="Z17" s="36">
        <f t="shared" si="13"/>
        <v>4.1790209843791075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349</v>
      </c>
      <c r="E18" s="51">
        <v>11</v>
      </c>
      <c r="F18" s="3">
        <f t="shared" si="5"/>
        <v>3.151862464183381E-2</v>
      </c>
      <c r="G18" s="2">
        <v>0.5</v>
      </c>
      <c r="H18" s="3">
        <f t="shared" si="6"/>
        <v>0.14608233731739709</v>
      </c>
      <c r="I18" s="3">
        <f t="shared" si="7"/>
        <v>0.85391766268260294</v>
      </c>
      <c r="J18" s="5">
        <f t="shared" si="14"/>
        <v>68678.38135578431</v>
      </c>
      <c r="K18" s="5">
        <f t="shared" si="8"/>
        <v>10032.698471628519</v>
      </c>
      <c r="L18" s="5">
        <f t="shared" si="9"/>
        <v>318310.16059985029</v>
      </c>
      <c r="M18" s="5">
        <f t="shared" si="0"/>
        <v>989852.83742101048</v>
      </c>
      <c r="N18" s="33">
        <f t="shared" si="10"/>
        <v>14.412873714846834</v>
      </c>
      <c r="O18" s="4"/>
      <c r="Q18" s="27" t="s">
        <v>62</v>
      </c>
      <c r="R18" s="29">
        <f t="shared" si="1"/>
        <v>68678.38135578431</v>
      </c>
      <c r="S18" s="29">
        <f t="shared" si="2"/>
        <v>318310.16059985029</v>
      </c>
      <c r="T18" s="35">
        <f t="shared" si="3"/>
        <v>14.412873714846834</v>
      </c>
      <c r="U18" s="42">
        <v>0.77613843304153718</v>
      </c>
      <c r="V18" s="43">
        <f t="shared" si="15"/>
        <v>0.22386156695846282</v>
      </c>
      <c r="W18" s="29">
        <f t="shared" si="11"/>
        <v>247052.74926916786</v>
      </c>
      <c r="X18" s="29">
        <f t="shared" si="4"/>
        <v>721775.15943209094</v>
      </c>
      <c r="Y18" s="35">
        <f t="shared" si="12"/>
        <v>10.509495785769575</v>
      </c>
      <c r="Z18" s="36">
        <f t="shared" si="13"/>
        <v>3.9033779290772586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224</v>
      </c>
      <c r="E19" s="51">
        <v>16</v>
      </c>
      <c r="F19" s="3">
        <f t="shared" si="5"/>
        <v>7.1428571428571425E-2</v>
      </c>
      <c r="G19" s="2">
        <v>0.5</v>
      </c>
      <c r="H19" s="3">
        <f t="shared" si="6"/>
        <v>0.30303030303030298</v>
      </c>
      <c r="I19" s="3">
        <f t="shared" si="7"/>
        <v>0.69696969696969702</v>
      </c>
      <c r="J19" s="5">
        <f t="shared" si="14"/>
        <v>58645.682884155794</v>
      </c>
      <c r="K19" s="5">
        <f t="shared" si="8"/>
        <v>17771.419055804785</v>
      </c>
      <c r="L19" s="5">
        <f t="shared" si="9"/>
        <v>248799.86678126702</v>
      </c>
      <c r="M19" s="5">
        <f t="shared" si="0"/>
        <v>671542.67682116013</v>
      </c>
      <c r="N19" s="33">
        <f t="shared" si="10"/>
        <v>11.45084589001503</v>
      </c>
      <c r="O19" s="4"/>
      <c r="Q19" s="27" t="s">
        <v>64</v>
      </c>
      <c r="R19" s="29">
        <f t="shared" si="1"/>
        <v>58645.682884155794</v>
      </c>
      <c r="S19" s="29">
        <f t="shared" si="2"/>
        <v>248799.86678126702</v>
      </c>
      <c r="T19" s="35">
        <f t="shared" si="3"/>
        <v>11.45084589001503</v>
      </c>
      <c r="U19" s="42">
        <v>0.73716277889453141</v>
      </c>
      <c r="V19" s="43">
        <f t="shared" si="15"/>
        <v>0.26283722110546859</v>
      </c>
      <c r="W19" s="29">
        <f t="shared" si="11"/>
        <v>183406.00118506802</v>
      </c>
      <c r="X19" s="29">
        <f t="shared" si="4"/>
        <v>474722.41016292304</v>
      </c>
      <c r="Y19" s="35">
        <f t="shared" si="12"/>
        <v>8.0947545806680008</v>
      </c>
      <c r="Z19" s="36">
        <f t="shared" si="13"/>
        <v>3.356091309347029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141</v>
      </c>
      <c r="E20" s="51">
        <v>11</v>
      </c>
      <c r="F20" s="3">
        <f t="shared" si="5"/>
        <v>7.8014184397163122E-2</v>
      </c>
      <c r="G20" s="2">
        <v>0.5</v>
      </c>
      <c r="H20" s="3">
        <f t="shared" si="6"/>
        <v>0.32640949554896148</v>
      </c>
      <c r="I20" s="3">
        <f t="shared" si="7"/>
        <v>0.67359050445103852</v>
      </c>
      <c r="J20" s="5">
        <f t="shared" si="14"/>
        <v>40874.26382835101</v>
      </c>
      <c r="K20" s="5">
        <f t="shared" si="8"/>
        <v>13341.747837147215</v>
      </c>
      <c r="L20" s="5">
        <f t="shared" si="9"/>
        <v>171016.94954888697</v>
      </c>
      <c r="M20" s="5">
        <f t="shared" si="0"/>
        <v>422742.81003989308</v>
      </c>
      <c r="N20" s="33">
        <f t="shared" si="10"/>
        <v>10.342518016108519</v>
      </c>
      <c r="O20" s="4"/>
      <c r="Q20" s="27" t="s">
        <v>66</v>
      </c>
      <c r="R20" s="29">
        <f t="shared" si="1"/>
        <v>40874.26382835101</v>
      </c>
      <c r="S20" s="29">
        <f t="shared" si="2"/>
        <v>171016.94954888697</v>
      </c>
      <c r="T20" s="35">
        <f t="shared" si="3"/>
        <v>10.342518016108519</v>
      </c>
      <c r="U20" s="42">
        <v>0.7271372759570951</v>
      </c>
      <c r="V20" s="43">
        <f t="shared" si="15"/>
        <v>0.2728627240429049</v>
      </c>
      <c r="W20" s="29">
        <f t="shared" si="11"/>
        <v>124352.79883746964</v>
      </c>
      <c r="X20" s="29">
        <f t="shared" si="4"/>
        <v>291316.408977855</v>
      </c>
      <c r="Y20" s="35">
        <f t="shared" si="12"/>
        <v>7.1271353094265031</v>
      </c>
      <c r="Z20" s="36">
        <f t="shared" si="13"/>
        <v>3.215382706682016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95</v>
      </c>
      <c r="E21" s="51">
        <v>7</v>
      </c>
      <c r="F21" s="3">
        <f t="shared" si="5"/>
        <v>7.3684210526315783E-2</v>
      </c>
      <c r="G21" s="2">
        <v>0.5</v>
      </c>
      <c r="H21" s="3">
        <f t="shared" si="6"/>
        <v>0.31111111111111112</v>
      </c>
      <c r="I21" s="3">
        <f t="shared" si="7"/>
        <v>0.68888888888888888</v>
      </c>
      <c r="J21" s="5">
        <f t="shared" si="14"/>
        <v>27532.515991203793</v>
      </c>
      <c r="K21" s="5">
        <f t="shared" si="8"/>
        <v>8565.671641707846</v>
      </c>
      <c r="L21" s="5">
        <f t="shared" si="9"/>
        <v>116248.40085174935</v>
      </c>
      <c r="M21" s="5">
        <f>L21+M22</f>
        <v>251725.86049100611</v>
      </c>
      <c r="N21" s="33">
        <f t="shared" si="10"/>
        <v>9.1428571428571423</v>
      </c>
      <c r="O21" s="4"/>
      <c r="Q21" s="27" t="s">
        <v>68</v>
      </c>
      <c r="R21" s="29">
        <f t="shared" si="1"/>
        <v>27532.515991203793</v>
      </c>
      <c r="S21" s="29">
        <f t="shared" si="2"/>
        <v>116248.40085174935</v>
      </c>
      <c r="T21" s="35">
        <f t="shared" si="3"/>
        <v>9.1428571428571423</v>
      </c>
      <c r="U21" s="42">
        <v>0.68635947845240242</v>
      </c>
      <c r="V21" s="43">
        <f t="shared" si="15"/>
        <v>0.31364052154759758</v>
      </c>
      <c r="W21" s="29">
        <f t="shared" si="11"/>
        <v>79788.191779532499</v>
      </c>
      <c r="X21" s="29">
        <f>X22+W21</f>
        <v>166963.61014038534</v>
      </c>
      <c r="Y21" s="35">
        <f t="shared" si="12"/>
        <v>6.0642336571684039</v>
      </c>
      <c r="Z21" s="36">
        <f t="shared" si="13"/>
        <v>3.0786234856887384</v>
      </c>
    </row>
    <row r="22" spans="1:26" s="2" customFormat="1" x14ac:dyDescent="0.25">
      <c r="A22" s="12">
        <v>19</v>
      </c>
      <c r="B22" s="13" t="s">
        <v>69</v>
      </c>
      <c r="C22" s="12"/>
      <c r="D22">
        <v>50</v>
      </c>
      <c r="E22" s="51">
        <v>7</v>
      </c>
      <c r="F22" s="17">
        <f t="shared" si="5"/>
        <v>0.14000000000000001</v>
      </c>
      <c r="G22" s="12"/>
      <c r="H22" s="17">
        <v>1</v>
      </c>
      <c r="I22" s="17">
        <f t="shared" si="7"/>
        <v>0</v>
      </c>
      <c r="J22" s="21">
        <f t="shared" si="14"/>
        <v>18966.844349495947</v>
      </c>
      <c r="K22" s="21">
        <f t="shared" si="8"/>
        <v>18966.844349495947</v>
      </c>
      <c r="L22" s="21">
        <f>K22/F22</f>
        <v>135477.45963925676</v>
      </c>
      <c r="M22" s="21">
        <f>L22</f>
        <v>135477.45963925676</v>
      </c>
      <c r="N22" s="34">
        <f t="shared" si="10"/>
        <v>7.1428571428571432</v>
      </c>
      <c r="O22" s="4"/>
      <c r="Q22" s="30" t="s">
        <v>69</v>
      </c>
      <c r="R22" s="31">
        <f t="shared" si="1"/>
        <v>18966.844349495947</v>
      </c>
      <c r="S22" s="31">
        <f t="shared" si="2"/>
        <v>135477.45963925676</v>
      </c>
      <c r="T22" s="38">
        <f t="shared" si="3"/>
        <v>7.1428571428571432</v>
      </c>
      <c r="U22" s="44">
        <v>0.64346806172022719</v>
      </c>
      <c r="V22" s="45">
        <f t="shared" si="15"/>
        <v>0.35653193827977281</v>
      </c>
      <c r="W22" s="31">
        <f t="shared" si="11"/>
        <v>87175.418360852855</v>
      </c>
      <c r="X22" s="31">
        <f>W22</f>
        <v>87175.418360852855</v>
      </c>
      <c r="Y22" s="38">
        <f t="shared" si="12"/>
        <v>4.5962004408587651</v>
      </c>
      <c r="Z22" s="37">
        <f t="shared" si="13"/>
        <v>2.5466567019983781</v>
      </c>
    </row>
    <row r="23" spans="1:26" s="2" customFormat="1" ht="13.2" x14ac:dyDescent="0.25">
      <c r="B23" s="2" t="s">
        <v>70</v>
      </c>
      <c r="D23" s="25">
        <f>SUM(D4:D22)</f>
        <v>14446</v>
      </c>
      <c r="E23" s="25">
        <f>SUM(E4:E22)</f>
        <v>117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128</v>
      </c>
      <c r="E29" s="51">
        <v>1</v>
      </c>
      <c r="F29" s="3">
        <f>E29/D29</f>
        <v>7.8125E-3</v>
      </c>
      <c r="G29" s="2">
        <v>0.3</v>
      </c>
      <c r="H29" s="18">
        <f>C29*F29/(1+(1-G29)*C29*F29)</f>
        <v>7.7700077700077709E-3</v>
      </c>
      <c r="I29" s="18">
        <f>1-H29</f>
        <v>0.9922299922299922</v>
      </c>
      <c r="J29" s="19">
        <v>100000</v>
      </c>
      <c r="K29" s="20">
        <f>J29*H29</f>
        <v>777.00077700077713</v>
      </c>
      <c r="L29" s="20">
        <f>C29*(J30+G29*K29)</f>
        <v>99456.099456099459</v>
      </c>
      <c r="M29" s="5">
        <f t="shared" ref="M29:M45" si="16">L29+M30</f>
        <v>7975023.276698119</v>
      </c>
      <c r="N29" s="32">
        <f>M29/J29</f>
        <v>79.750232766981185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99456.099456099459</v>
      </c>
      <c r="T29" s="35">
        <f t="shared" ref="T29:T47" si="19">N29</f>
        <v>79.750232766981185</v>
      </c>
      <c r="U29" s="42">
        <v>0.95864674002964168</v>
      </c>
      <c r="V29" s="43">
        <f>1-U29</f>
        <v>4.1353259970358325E-2</v>
      </c>
      <c r="W29" s="29">
        <f>S29*U29</f>
        <v>95343.265519653563</v>
      </c>
      <c r="X29" s="29">
        <f t="shared" ref="X29:X45" si="20">X30+W29</f>
        <v>7017849.6730233291</v>
      </c>
      <c r="Y29" s="40">
        <f>X29/R29</f>
        <v>70.178496730233292</v>
      </c>
      <c r="Z29" s="36">
        <f>T29-Y29</f>
        <v>9.5717360367478932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806</v>
      </c>
      <c r="E30" s="51">
        <v>1</v>
      </c>
      <c r="F30" s="3">
        <f t="shared" ref="F30:F47" si="21">E30/D30</f>
        <v>1.2406947890818859E-3</v>
      </c>
      <c r="G30" s="2">
        <v>0.4</v>
      </c>
      <c r="H30" s="3">
        <f t="shared" ref="H30:H46" si="22">C30*F30/(1+(1-G30)*C30*F30)</f>
        <v>4.9480455220188031E-3</v>
      </c>
      <c r="I30" s="3">
        <f t="shared" ref="I30:I47" si="23">1-H30</f>
        <v>0.99505195447798123</v>
      </c>
      <c r="J30" s="5">
        <f>I29*J29</f>
        <v>99222.99922299922</v>
      </c>
      <c r="K30" s="5">
        <f t="shared" ref="K30:K47" si="24">J30*H30</f>
        <v>490.95991698663647</v>
      </c>
      <c r="L30" s="5">
        <f t="shared" ref="L30:L46" si="25">C30*(J31+G30*K30)</f>
        <v>395713.69309122901</v>
      </c>
      <c r="M30" s="5">
        <f t="shared" si="16"/>
        <v>7875567.1772420192</v>
      </c>
      <c r="N30" s="33">
        <f t="shared" ref="N30:N47" si="26">M30/J30</f>
        <v>79.37239590532873</v>
      </c>
      <c r="O30" s="4"/>
      <c r="Q30" s="27" t="s">
        <v>36</v>
      </c>
      <c r="R30" s="29">
        <f t="shared" si="17"/>
        <v>99222.99922299922</v>
      </c>
      <c r="S30" s="29">
        <f t="shared" si="18"/>
        <v>395713.69309122901</v>
      </c>
      <c r="T30" s="35">
        <f t="shared" si="19"/>
        <v>79.37239590532873</v>
      </c>
      <c r="U30" s="42">
        <v>0.95864674002964168</v>
      </c>
      <c r="V30" s="43">
        <f>1-U30</f>
        <v>4.1353259970358325E-2</v>
      </c>
      <c r="W30" s="29">
        <f t="shared" ref="W30:W47" si="27">S30*U30</f>
        <v>379349.64186699683</v>
      </c>
      <c r="X30" s="29">
        <f t="shared" si="20"/>
        <v>6922506.4075036757</v>
      </c>
      <c r="Y30" s="35">
        <f t="shared" ref="Y30:Y47" si="28">X30/R30</f>
        <v>69.767155414700326</v>
      </c>
      <c r="Z30" s="36">
        <f t="shared" ref="Z30:Z47" si="29">T30-Y30</f>
        <v>9.6052404906284039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1104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98732.039306012593</v>
      </c>
      <c r="K31" s="5">
        <f t="shared" si="24"/>
        <v>0</v>
      </c>
      <c r="L31" s="5">
        <f t="shared" si="25"/>
        <v>493660.19653006294</v>
      </c>
      <c r="M31" s="5">
        <f t="shared" si="16"/>
        <v>7479853.4841507906</v>
      </c>
      <c r="N31" s="33">
        <f t="shared" si="26"/>
        <v>75.759130842699832</v>
      </c>
      <c r="O31" s="4"/>
      <c r="Q31" s="27" t="s">
        <v>38</v>
      </c>
      <c r="R31" s="29">
        <f t="shared" si="17"/>
        <v>98732.039306012593</v>
      </c>
      <c r="S31" s="29">
        <f t="shared" si="18"/>
        <v>493660.19653006294</v>
      </c>
      <c r="T31" s="35">
        <f t="shared" si="19"/>
        <v>75.759130842699832</v>
      </c>
      <c r="U31" s="42">
        <v>0.95864674002964168</v>
      </c>
      <c r="V31" s="43">
        <f>1-U31</f>
        <v>4.1353259970358325E-2</v>
      </c>
      <c r="W31" s="29">
        <f t="shared" si="27"/>
        <v>473245.73808593705</v>
      </c>
      <c r="X31" s="29">
        <f t="shared" si="20"/>
        <v>6543156.7656366788</v>
      </c>
      <c r="Y31" s="35">
        <f t="shared" si="28"/>
        <v>66.271868905256298</v>
      </c>
      <c r="Z31" s="36">
        <f t="shared" si="29"/>
        <v>9.4872619374435345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1001</v>
      </c>
      <c r="E32" s="51">
        <v>1</v>
      </c>
      <c r="F32" s="3">
        <f t="shared" si="21"/>
        <v>9.99000999000999E-4</v>
      </c>
      <c r="G32" s="2">
        <v>0.5</v>
      </c>
      <c r="H32" s="3">
        <f t="shared" si="22"/>
        <v>4.9825610363726956E-3</v>
      </c>
      <c r="I32" s="3">
        <f t="shared" si="23"/>
        <v>0.99501743896362727</v>
      </c>
      <c r="J32" s="5">
        <f t="shared" si="30"/>
        <v>98732.039306012593</v>
      </c>
      <c r="K32" s="5">
        <f t="shared" si="24"/>
        <v>491.93841208775581</v>
      </c>
      <c r="L32" s="5">
        <f t="shared" si="25"/>
        <v>492430.35049984354</v>
      </c>
      <c r="M32" s="5">
        <f t="shared" si="16"/>
        <v>6986193.2876207279</v>
      </c>
      <c r="N32" s="33">
        <f t="shared" si="26"/>
        <v>70.759130842699832</v>
      </c>
      <c r="O32" s="4"/>
      <c r="Q32" s="27" t="s">
        <v>40</v>
      </c>
      <c r="R32" s="29">
        <f t="shared" si="17"/>
        <v>98732.039306012593</v>
      </c>
      <c r="S32" s="29">
        <f t="shared" si="18"/>
        <v>492430.35049984354</v>
      </c>
      <c r="T32" s="35">
        <f t="shared" si="19"/>
        <v>70.759130842699832</v>
      </c>
      <c r="U32" s="42">
        <v>0.95864674002964168</v>
      </c>
      <c r="V32" s="43">
        <f>1-U32</f>
        <v>4.1353259970358325E-2</v>
      </c>
      <c r="W32" s="29">
        <f t="shared" si="27"/>
        <v>472066.75019832887</v>
      </c>
      <c r="X32" s="29">
        <f t="shared" si="20"/>
        <v>6069911.027550742</v>
      </c>
      <c r="Y32" s="35">
        <f t="shared" si="28"/>
        <v>61.478635205108098</v>
      </c>
      <c r="Z32" s="36">
        <f t="shared" si="29"/>
        <v>9.2804956375917342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1072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98240.100893924828</v>
      </c>
      <c r="K33" s="5">
        <f t="shared" si="24"/>
        <v>0</v>
      </c>
      <c r="L33" s="5">
        <f t="shared" si="25"/>
        <v>491200.50446962414</v>
      </c>
      <c r="M33" s="5">
        <f t="shared" si="16"/>
        <v>6493762.9371208847</v>
      </c>
      <c r="N33" s="33">
        <f t="shared" si="26"/>
        <v>66.10093920946349</v>
      </c>
      <c r="O33" s="4"/>
      <c r="Q33" s="27" t="s">
        <v>42</v>
      </c>
      <c r="R33" s="29">
        <f t="shared" si="17"/>
        <v>98240.100893924828</v>
      </c>
      <c r="S33" s="29">
        <f t="shared" si="18"/>
        <v>491200.50446962414</v>
      </c>
      <c r="T33" s="35">
        <f t="shared" si="19"/>
        <v>66.10093920946349</v>
      </c>
      <c r="U33" s="42">
        <v>0.95864674002964168</v>
      </c>
      <c r="V33" s="43">
        <f>1-U33</f>
        <v>4.1353259970358325E-2</v>
      </c>
      <c r="W33" s="29">
        <f t="shared" si="27"/>
        <v>470887.76231072063</v>
      </c>
      <c r="X33" s="29">
        <f t="shared" si="20"/>
        <v>5597844.2773524132</v>
      </c>
      <c r="Y33" s="35">
        <f t="shared" si="28"/>
        <v>56.981255377543938</v>
      </c>
      <c r="Z33" s="36">
        <f t="shared" si="29"/>
        <v>9.1196838319195521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1086</v>
      </c>
      <c r="E34" s="51">
        <v>1</v>
      </c>
      <c r="F34" s="3">
        <f t="shared" si="21"/>
        <v>9.2081031307550648E-4</v>
      </c>
      <c r="G34" s="2">
        <v>0.5</v>
      </c>
      <c r="H34" s="3">
        <f t="shared" si="22"/>
        <v>4.5934772622875522E-3</v>
      </c>
      <c r="I34" s="3">
        <f t="shared" si="23"/>
        <v>0.99540652273771246</v>
      </c>
      <c r="J34" s="5">
        <f t="shared" si="30"/>
        <v>98240.100893924828</v>
      </c>
      <c r="K34" s="5">
        <f t="shared" si="24"/>
        <v>451.26366970107875</v>
      </c>
      <c r="L34" s="5">
        <f t="shared" si="25"/>
        <v>490072.34529537149</v>
      </c>
      <c r="M34" s="5">
        <f t="shared" si="16"/>
        <v>6002562.4326512609</v>
      </c>
      <c r="N34" s="33">
        <f t="shared" si="26"/>
        <v>61.10093920946349</v>
      </c>
      <c r="O34" s="4"/>
      <c r="Q34" s="27" t="s">
        <v>44</v>
      </c>
      <c r="R34" s="29">
        <f t="shared" si="17"/>
        <v>98240.100893924828</v>
      </c>
      <c r="S34" s="29">
        <f t="shared" si="18"/>
        <v>490072.34529537149</v>
      </c>
      <c r="T34" s="35">
        <f t="shared" si="19"/>
        <v>61.10093920946349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474968.42208841984</v>
      </c>
      <c r="X34" s="29">
        <f t="shared" si="20"/>
        <v>5126956.5150416922</v>
      </c>
      <c r="Y34" s="35">
        <f t="shared" si="28"/>
        <v>52.188021677395724</v>
      </c>
      <c r="Z34" s="36">
        <f t="shared" si="29"/>
        <v>8.912917532067766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987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97788.837224223753</v>
      </c>
      <c r="K35" s="5">
        <f t="shared" si="24"/>
        <v>0</v>
      </c>
      <c r="L35" s="5">
        <f t="shared" si="25"/>
        <v>488944.18612111878</v>
      </c>
      <c r="M35" s="5">
        <f t="shared" si="16"/>
        <v>5512490.0873558894</v>
      </c>
      <c r="N35" s="33">
        <f t="shared" si="26"/>
        <v>56.37136347900416</v>
      </c>
      <c r="O35" s="4"/>
      <c r="Q35" s="27" t="s">
        <v>46</v>
      </c>
      <c r="R35" s="29">
        <f t="shared" si="17"/>
        <v>97788.837224223753</v>
      </c>
      <c r="S35" s="29">
        <f t="shared" si="18"/>
        <v>488944.18612111878</v>
      </c>
      <c r="T35" s="35">
        <f t="shared" si="19"/>
        <v>56.37136347900416</v>
      </c>
      <c r="U35" s="42">
        <v>0.96192878092594225</v>
      </c>
      <c r="V35" s="43">
        <f t="shared" si="31"/>
        <v>3.8071219074057749E-2</v>
      </c>
      <c r="W35" s="29">
        <f t="shared" si="27"/>
        <v>470329.4848963148</v>
      </c>
      <c r="X35" s="29">
        <f t="shared" si="20"/>
        <v>4651988.0929532722</v>
      </c>
      <c r="Y35" s="35">
        <f t="shared" si="28"/>
        <v>47.571770204062773</v>
      </c>
      <c r="Z35" s="36">
        <f t="shared" si="29"/>
        <v>8.7995932749413868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1128</v>
      </c>
      <c r="E36" s="51">
        <v>1</v>
      </c>
      <c r="F36" s="3">
        <f t="shared" si="21"/>
        <v>8.8652482269503544E-4</v>
      </c>
      <c r="G36" s="2">
        <v>0.5</v>
      </c>
      <c r="H36" s="3">
        <f t="shared" si="22"/>
        <v>4.42282176028306E-3</v>
      </c>
      <c r="I36" s="3">
        <f t="shared" si="23"/>
        <v>0.99557717823971692</v>
      </c>
      <c r="J36" s="5">
        <f t="shared" si="30"/>
        <v>97788.837224223753</v>
      </c>
      <c r="K36" s="5">
        <f t="shared" si="24"/>
        <v>432.5025971880749</v>
      </c>
      <c r="L36" s="5">
        <f t="shared" si="25"/>
        <v>487862.92962814856</v>
      </c>
      <c r="M36" s="5">
        <f t="shared" si="16"/>
        <v>5023545.9012347702</v>
      </c>
      <c r="N36" s="33">
        <f t="shared" si="26"/>
        <v>51.371363479004152</v>
      </c>
      <c r="O36" s="4"/>
      <c r="Q36" s="27" t="s">
        <v>48</v>
      </c>
      <c r="R36" s="29">
        <f t="shared" si="17"/>
        <v>97788.837224223753</v>
      </c>
      <c r="S36" s="29">
        <f t="shared" si="18"/>
        <v>487862.92962814856</v>
      </c>
      <c r="T36" s="35">
        <f t="shared" si="19"/>
        <v>51.371363479004152</v>
      </c>
      <c r="U36" s="42">
        <v>0.95558309086652893</v>
      </c>
      <c r="V36" s="43">
        <f t="shared" si="31"/>
        <v>4.4416909133471072E-2</v>
      </c>
      <c r="W36" s="29">
        <f t="shared" si="27"/>
        <v>466193.56621326611</v>
      </c>
      <c r="X36" s="29">
        <f t="shared" si="20"/>
        <v>4181658.6080569578</v>
      </c>
      <c r="Y36" s="35">
        <f t="shared" si="28"/>
        <v>42.762126299433071</v>
      </c>
      <c r="Z36" s="36">
        <f t="shared" si="29"/>
        <v>8.6092371795710818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1262</v>
      </c>
      <c r="E37" s="51">
        <v>1</v>
      </c>
      <c r="F37" s="3">
        <f t="shared" si="21"/>
        <v>7.9239302694136295E-4</v>
      </c>
      <c r="G37" s="2">
        <v>0.5</v>
      </c>
      <c r="H37" s="3">
        <f t="shared" si="22"/>
        <v>3.9541320680110716E-3</v>
      </c>
      <c r="I37" s="3">
        <f t="shared" si="23"/>
        <v>0.9960458679319889</v>
      </c>
      <c r="J37" s="5">
        <f t="shared" si="30"/>
        <v>97356.334627035671</v>
      </c>
      <c r="K37" s="5">
        <f t="shared" si="24"/>
        <v>384.95980477277845</v>
      </c>
      <c r="L37" s="5">
        <f t="shared" si="25"/>
        <v>485819.27362324641</v>
      </c>
      <c r="M37" s="5">
        <f t="shared" si="16"/>
        <v>4535682.9716066215</v>
      </c>
      <c r="N37" s="33">
        <f t="shared" si="26"/>
        <v>46.588473045770058</v>
      </c>
      <c r="O37" s="4"/>
      <c r="Q37" s="27" t="s">
        <v>50</v>
      </c>
      <c r="R37" s="29">
        <f t="shared" si="17"/>
        <v>97356.334627035671</v>
      </c>
      <c r="S37" s="29">
        <f t="shared" si="18"/>
        <v>485819.27362324641</v>
      </c>
      <c r="T37" s="35">
        <f t="shared" si="19"/>
        <v>46.588473045770058</v>
      </c>
      <c r="U37" s="42">
        <v>0.95343645724036619</v>
      </c>
      <c r="V37" s="43">
        <f t="shared" si="31"/>
        <v>4.6563542759633814E-2</v>
      </c>
      <c r="W37" s="29">
        <f t="shared" si="27"/>
        <v>463197.80710243614</v>
      </c>
      <c r="X37" s="29">
        <f t="shared" si="20"/>
        <v>3715465.0418436918</v>
      </c>
      <c r="Y37" s="35">
        <f t="shared" si="28"/>
        <v>38.163567435825733</v>
      </c>
      <c r="Z37" s="36">
        <f t="shared" si="29"/>
        <v>8.4249056099443251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1240</v>
      </c>
      <c r="E38" s="51">
        <v>4</v>
      </c>
      <c r="F38" s="3">
        <f t="shared" si="21"/>
        <v>3.2258064516129032E-3</v>
      </c>
      <c r="G38" s="2">
        <v>0.5</v>
      </c>
      <c r="H38" s="3">
        <f t="shared" si="22"/>
        <v>1.6E-2</v>
      </c>
      <c r="I38" s="3">
        <f t="shared" si="23"/>
        <v>0.98399999999999999</v>
      </c>
      <c r="J38" s="5">
        <f t="shared" si="30"/>
        <v>96971.374822262893</v>
      </c>
      <c r="K38" s="5">
        <f t="shared" si="24"/>
        <v>1551.5419971562062</v>
      </c>
      <c r="L38" s="5">
        <f t="shared" si="25"/>
        <v>480978.01911842392</v>
      </c>
      <c r="M38" s="5">
        <f t="shared" si="16"/>
        <v>4049863.6979833748</v>
      </c>
      <c r="N38" s="33">
        <f t="shared" si="26"/>
        <v>41.763496757742146</v>
      </c>
      <c r="O38" s="4"/>
      <c r="Q38" s="27" t="s">
        <v>52</v>
      </c>
      <c r="R38" s="29">
        <f t="shared" si="17"/>
        <v>96971.374822262893</v>
      </c>
      <c r="S38" s="29">
        <f t="shared" si="18"/>
        <v>480978.01911842392</v>
      </c>
      <c r="T38" s="35">
        <f t="shared" si="19"/>
        <v>41.763496757742146</v>
      </c>
      <c r="U38" s="42">
        <v>0.93748024841036759</v>
      </c>
      <c r="V38" s="43">
        <f t="shared" si="31"/>
        <v>6.2519751589632411E-2</v>
      </c>
      <c r="W38" s="29">
        <f t="shared" si="27"/>
        <v>450907.3928430666</v>
      </c>
      <c r="X38" s="29">
        <f t="shared" si="20"/>
        <v>3252267.2347412556</v>
      </c>
      <c r="Y38" s="35">
        <f t="shared" si="28"/>
        <v>33.538425547768902</v>
      </c>
      <c r="Z38" s="36">
        <f t="shared" si="29"/>
        <v>8.2250712099732439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1099</v>
      </c>
      <c r="E39" s="51">
        <v>1</v>
      </c>
      <c r="F39" s="3">
        <f t="shared" si="21"/>
        <v>9.099181073703367E-4</v>
      </c>
      <c r="G39" s="2">
        <v>0.5</v>
      </c>
      <c r="H39" s="3">
        <f t="shared" si="22"/>
        <v>4.5392646391284614E-3</v>
      </c>
      <c r="I39" s="3">
        <f t="shared" si="23"/>
        <v>0.99546073536087154</v>
      </c>
      <c r="J39" s="5">
        <f t="shared" si="30"/>
        <v>95419.832825106685</v>
      </c>
      <c r="K39" s="5">
        <f t="shared" si="24"/>
        <v>433.13587301455601</v>
      </c>
      <c r="L39" s="5">
        <f t="shared" si="25"/>
        <v>476016.32444299699</v>
      </c>
      <c r="M39" s="5">
        <f t="shared" si="16"/>
        <v>3568885.6788649508</v>
      </c>
      <c r="N39" s="33">
        <f t="shared" si="26"/>
        <v>37.401927599331451</v>
      </c>
      <c r="O39" s="4"/>
      <c r="Q39" s="27" t="s">
        <v>54</v>
      </c>
      <c r="R39" s="29">
        <f t="shared" si="17"/>
        <v>95419.832825106685</v>
      </c>
      <c r="S39" s="29">
        <f t="shared" si="18"/>
        <v>476016.32444299699</v>
      </c>
      <c r="T39" s="35">
        <f t="shared" si="19"/>
        <v>37.401927599331451</v>
      </c>
      <c r="U39" s="42">
        <v>0.91788799906018037</v>
      </c>
      <c r="V39" s="43">
        <f t="shared" si="31"/>
        <v>8.2112000939819629E-2</v>
      </c>
      <c r="W39" s="29">
        <f t="shared" si="27"/>
        <v>436929.67156296415</v>
      </c>
      <c r="X39" s="29">
        <f t="shared" si="20"/>
        <v>2801359.8418981889</v>
      </c>
      <c r="Y39" s="35">
        <f t="shared" si="28"/>
        <v>29.358255605338897</v>
      </c>
      <c r="Z39" s="36">
        <f t="shared" si="29"/>
        <v>8.0436719939925538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938</v>
      </c>
      <c r="E40" s="51">
        <v>5</v>
      </c>
      <c r="F40" s="3">
        <f t="shared" si="21"/>
        <v>5.3304904051172707E-3</v>
      </c>
      <c r="G40" s="2">
        <v>0.5</v>
      </c>
      <c r="H40" s="3">
        <f t="shared" si="22"/>
        <v>2.6301946344029457E-2</v>
      </c>
      <c r="I40" s="3">
        <f t="shared" si="23"/>
        <v>0.97369805365597051</v>
      </c>
      <c r="J40" s="5">
        <f t="shared" si="30"/>
        <v>94986.696952092127</v>
      </c>
      <c r="K40" s="5">
        <f t="shared" si="24"/>
        <v>2498.3350066305134</v>
      </c>
      <c r="L40" s="5">
        <f t="shared" si="25"/>
        <v>468687.64724388433</v>
      </c>
      <c r="M40" s="5">
        <f t="shared" si="16"/>
        <v>3092869.3544219537</v>
      </c>
      <c r="N40" s="33">
        <f t="shared" si="26"/>
        <v>32.561079115972269</v>
      </c>
      <c r="O40" s="4"/>
      <c r="Q40" s="27" t="s">
        <v>56</v>
      </c>
      <c r="R40" s="29">
        <f t="shared" si="17"/>
        <v>94986.696952092127</v>
      </c>
      <c r="S40" s="29">
        <f t="shared" si="18"/>
        <v>468687.64724388433</v>
      </c>
      <c r="T40" s="35">
        <f t="shared" si="19"/>
        <v>32.561079115972269</v>
      </c>
      <c r="U40" s="42">
        <v>0.89571782863194893</v>
      </c>
      <c r="V40" s="43">
        <f t="shared" si="31"/>
        <v>0.10428217136805107</v>
      </c>
      <c r="W40" s="29">
        <f t="shared" si="27"/>
        <v>419811.8816959089</v>
      </c>
      <c r="X40" s="29">
        <f t="shared" si="20"/>
        <v>2364430.1703352248</v>
      </c>
      <c r="Y40" s="35">
        <f t="shared" si="28"/>
        <v>24.892224345139176</v>
      </c>
      <c r="Z40" s="36">
        <f t="shared" si="29"/>
        <v>7.668854770833093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694</v>
      </c>
      <c r="E41" s="51">
        <v>6</v>
      </c>
      <c r="F41" s="3">
        <f t="shared" si="21"/>
        <v>8.6455331412103754E-3</v>
      </c>
      <c r="G41" s="2">
        <v>0.5</v>
      </c>
      <c r="H41" s="3">
        <f t="shared" si="22"/>
        <v>4.2313117066290547E-2</v>
      </c>
      <c r="I41" s="3">
        <f t="shared" si="23"/>
        <v>0.9576868829337094</v>
      </c>
      <c r="J41" s="5">
        <f t="shared" si="30"/>
        <v>92488.361945461613</v>
      </c>
      <c r="K41" s="5">
        <f t="shared" si="24"/>
        <v>3913.4708862677689</v>
      </c>
      <c r="L41" s="5">
        <f t="shared" si="25"/>
        <v>452658.13251163863</v>
      </c>
      <c r="M41" s="5">
        <f t="shared" si="16"/>
        <v>2624181.7071780693</v>
      </c>
      <c r="N41" s="33">
        <f t="shared" si="26"/>
        <v>28.373101782530135</v>
      </c>
      <c r="O41" s="4"/>
      <c r="Q41" s="27" t="s">
        <v>58</v>
      </c>
      <c r="R41" s="29">
        <f t="shared" si="17"/>
        <v>92488.361945461613</v>
      </c>
      <c r="S41" s="29">
        <f t="shared" si="18"/>
        <v>452658.13251163863</v>
      </c>
      <c r="T41" s="35">
        <f t="shared" si="19"/>
        <v>28.373101782530135</v>
      </c>
      <c r="U41" s="42">
        <v>0.86473435856680392</v>
      </c>
      <c r="V41" s="43">
        <f t="shared" si="31"/>
        <v>0.13526564143319608</v>
      </c>
      <c r="W41" s="29">
        <f t="shared" si="27"/>
        <v>391429.03986749914</v>
      </c>
      <c r="X41" s="29">
        <f t="shared" si="20"/>
        <v>1944618.2886393161</v>
      </c>
      <c r="Y41" s="35">
        <f t="shared" si="28"/>
        <v>21.025545784733602</v>
      </c>
      <c r="Z41" s="36">
        <f t="shared" si="29"/>
        <v>7.3475559977965332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516</v>
      </c>
      <c r="E42" s="51">
        <v>3</v>
      </c>
      <c r="F42" s="3">
        <f t="shared" si="21"/>
        <v>5.8139534883720929E-3</v>
      </c>
      <c r="G42" s="2">
        <v>0.5</v>
      </c>
      <c r="H42" s="3">
        <f t="shared" si="22"/>
        <v>2.8653295128939826E-2</v>
      </c>
      <c r="I42" s="3">
        <f t="shared" si="23"/>
        <v>0.97134670487106023</v>
      </c>
      <c r="J42" s="5">
        <f t="shared" si="30"/>
        <v>88574.891059193833</v>
      </c>
      <c r="K42" s="5">
        <f t="shared" si="24"/>
        <v>2537.9624945327746</v>
      </c>
      <c r="L42" s="5">
        <f t="shared" si="25"/>
        <v>436529.5490596373</v>
      </c>
      <c r="M42" s="5">
        <f t="shared" si="16"/>
        <v>2171523.5746664307</v>
      </c>
      <c r="N42" s="33">
        <f t="shared" si="26"/>
        <v>24.516243245675803</v>
      </c>
      <c r="O42" s="4"/>
      <c r="Q42" s="27" t="s">
        <v>60</v>
      </c>
      <c r="R42" s="29">
        <f t="shared" si="17"/>
        <v>88574.891059193833</v>
      </c>
      <c r="S42" s="29">
        <f t="shared" si="18"/>
        <v>436529.5490596373</v>
      </c>
      <c r="T42" s="35">
        <f t="shared" si="19"/>
        <v>24.516243245675803</v>
      </c>
      <c r="U42" s="42">
        <v>0.81758889711164551</v>
      </c>
      <c r="V42" s="43">
        <f t="shared" si="31"/>
        <v>0.18241110288835449</v>
      </c>
      <c r="W42" s="29">
        <f t="shared" si="27"/>
        <v>356901.7125723128</v>
      </c>
      <c r="X42" s="29">
        <f t="shared" si="20"/>
        <v>1553189.248771817</v>
      </c>
      <c r="Y42" s="35">
        <f t="shared" si="28"/>
        <v>17.535322146022555</v>
      </c>
      <c r="Z42" s="36">
        <f t="shared" si="29"/>
        <v>6.9809210996532478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364</v>
      </c>
      <c r="E43" s="51">
        <v>12</v>
      </c>
      <c r="F43" s="3">
        <f t="shared" si="21"/>
        <v>3.2967032967032968E-2</v>
      </c>
      <c r="G43" s="2">
        <v>0.5</v>
      </c>
      <c r="H43" s="3">
        <f t="shared" si="22"/>
        <v>0.15228426395939088</v>
      </c>
      <c r="I43" s="3">
        <f t="shared" si="23"/>
        <v>0.84771573604060912</v>
      </c>
      <c r="J43" s="5">
        <f t="shared" si="30"/>
        <v>86036.928564661066</v>
      </c>
      <c r="K43" s="5">
        <f t="shared" si="24"/>
        <v>13102.070339796102</v>
      </c>
      <c r="L43" s="5">
        <f t="shared" si="25"/>
        <v>397429.46697381506</v>
      </c>
      <c r="M43" s="5">
        <f t="shared" si="16"/>
        <v>1734994.0256067934</v>
      </c>
      <c r="N43" s="33">
        <f t="shared" si="26"/>
        <v>20.165689949088062</v>
      </c>
      <c r="O43" s="4"/>
      <c r="Q43" s="27" t="s">
        <v>62</v>
      </c>
      <c r="R43" s="29">
        <f t="shared" si="17"/>
        <v>86036.928564661066</v>
      </c>
      <c r="S43" s="29">
        <f t="shared" si="18"/>
        <v>397429.46697381506</v>
      </c>
      <c r="T43" s="35">
        <f t="shared" si="19"/>
        <v>20.165689949088062</v>
      </c>
      <c r="U43" s="42">
        <v>0.77888026534586052</v>
      </c>
      <c r="V43" s="43">
        <f t="shared" si="31"/>
        <v>0.22111973465413948</v>
      </c>
      <c r="W43" s="29">
        <f t="shared" si="27"/>
        <v>309549.96869282896</v>
      </c>
      <c r="X43" s="29">
        <f t="shared" si="20"/>
        <v>1196287.5361995043</v>
      </c>
      <c r="Y43" s="35">
        <f t="shared" si="28"/>
        <v>13.904349634011332</v>
      </c>
      <c r="Z43" s="36">
        <f t="shared" si="29"/>
        <v>6.2613403150767297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250</v>
      </c>
      <c r="E44" s="51">
        <v>6</v>
      </c>
      <c r="F44" s="3">
        <f t="shared" si="21"/>
        <v>2.4E-2</v>
      </c>
      <c r="G44" s="2">
        <v>0.5</v>
      </c>
      <c r="H44" s="3">
        <f t="shared" si="22"/>
        <v>0.11320754716981131</v>
      </c>
      <c r="I44" s="3">
        <f t="shared" si="23"/>
        <v>0.8867924528301887</v>
      </c>
      <c r="J44" s="5">
        <f t="shared" si="30"/>
        <v>72934.858224864962</v>
      </c>
      <c r="K44" s="5">
        <f t="shared" si="24"/>
        <v>8256.7764028149013</v>
      </c>
      <c r="L44" s="5">
        <f t="shared" si="25"/>
        <v>344032.3501172876</v>
      </c>
      <c r="M44" s="5">
        <f t="shared" si="16"/>
        <v>1337564.5586329782</v>
      </c>
      <c r="N44" s="33">
        <f t="shared" si="26"/>
        <v>18.339167185451188</v>
      </c>
      <c r="O44" s="4"/>
      <c r="Q44" s="27" t="s">
        <v>64</v>
      </c>
      <c r="R44" s="29">
        <f t="shared" si="17"/>
        <v>72934.858224864962</v>
      </c>
      <c r="S44" s="29">
        <f t="shared" si="18"/>
        <v>344032.3501172876</v>
      </c>
      <c r="T44" s="35">
        <f t="shared" si="19"/>
        <v>18.339167185451188</v>
      </c>
      <c r="U44" s="42">
        <v>0.71980976748499381</v>
      </c>
      <c r="V44" s="43">
        <f t="shared" si="31"/>
        <v>0.28019023251500619</v>
      </c>
      <c r="W44" s="29">
        <f t="shared" si="27"/>
        <v>247637.84594524078</v>
      </c>
      <c r="X44" s="29">
        <f t="shared" si="20"/>
        <v>886737.56750667526</v>
      </c>
      <c r="Y44" s="35">
        <f t="shared" si="28"/>
        <v>12.157939140332333</v>
      </c>
      <c r="Z44" s="36">
        <f t="shared" si="29"/>
        <v>6.1812280451188553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207</v>
      </c>
      <c r="E45" s="51">
        <v>8</v>
      </c>
      <c r="F45" s="3">
        <f t="shared" si="21"/>
        <v>3.864734299516908E-2</v>
      </c>
      <c r="G45" s="2">
        <v>0.5</v>
      </c>
      <c r="H45" s="3">
        <f t="shared" si="22"/>
        <v>0.1762114537444934</v>
      </c>
      <c r="I45" s="3">
        <f t="shared" si="23"/>
        <v>0.82378854625550657</v>
      </c>
      <c r="J45" s="5">
        <f t="shared" si="30"/>
        <v>64678.081822050059</v>
      </c>
      <c r="K45" s="5">
        <f t="shared" si="24"/>
        <v>11397.018823268734</v>
      </c>
      <c r="L45" s="5">
        <f t="shared" si="25"/>
        <v>294897.86205207848</v>
      </c>
      <c r="M45" s="5">
        <f t="shared" si="16"/>
        <v>993532.20851569064</v>
      </c>
      <c r="N45" s="33">
        <f t="shared" si="26"/>
        <v>15.361188528274745</v>
      </c>
      <c r="O45" s="4"/>
      <c r="Q45" s="27" t="s">
        <v>66</v>
      </c>
      <c r="R45" s="29">
        <f t="shared" si="17"/>
        <v>64678.081822050059</v>
      </c>
      <c r="S45" s="29">
        <f t="shared" si="18"/>
        <v>294897.86205207848</v>
      </c>
      <c r="T45" s="35">
        <f t="shared" si="19"/>
        <v>15.361188528274745</v>
      </c>
      <c r="U45" s="42">
        <v>0.68480776711742686</v>
      </c>
      <c r="V45" s="43">
        <f t="shared" si="31"/>
        <v>0.31519223288257314</v>
      </c>
      <c r="W45" s="29">
        <f t="shared" si="27"/>
        <v>201948.34643958684</v>
      </c>
      <c r="X45" s="29">
        <f t="shared" si="20"/>
        <v>639099.72156143445</v>
      </c>
      <c r="Y45" s="35">
        <f t="shared" si="28"/>
        <v>9.8812411184332998</v>
      </c>
      <c r="Z45" s="36">
        <f t="shared" si="29"/>
        <v>5.4799474098414453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110</v>
      </c>
      <c r="E46" s="51">
        <v>5</v>
      </c>
      <c r="F46" s="3">
        <f t="shared" si="21"/>
        <v>4.5454545454545456E-2</v>
      </c>
      <c r="G46" s="2">
        <v>0.5</v>
      </c>
      <c r="H46" s="3">
        <f t="shared" si="22"/>
        <v>0.20408163265306123</v>
      </c>
      <c r="I46" s="3">
        <f t="shared" si="23"/>
        <v>0.79591836734693877</v>
      </c>
      <c r="J46" s="5">
        <f t="shared" si="30"/>
        <v>53281.062998781323</v>
      </c>
      <c r="K46" s="5">
        <f t="shared" si="24"/>
        <v>10873.686326281902</v>
      </c>
      <c r="L46" s="5">
        <f t="shared" si="25"/>
        <v>239221.09917820184</v>
      </c>
      <c r="M46" s="5">
        <f>L46+M47</f>
        <v>698634.34646361216</v>
      </c>
      <c r="N46" s="33">
        <f t="shared" si="26"/>
        <v>13.112244897959183</v>
      </c>
      <c r="O46" s="4"/>
      <c r="Q46" s="27" t="s">
        <v>68</v>
      </c>
      <c r="R46" s="29">
        <f t="shared" si="17"/>
        <v>53281.062998781323</v>
      </c>
      <c r="S46" s="29">
        <f t="shared" si="18"/>
        <v>239221.09917820184</v>
      </c>
      <c r="T46" s="35">
        <f t="shared" si="19"/>
        <v>13.112244897959183</v>
      </c>
      <c r="U46" s="42">
        <v>0.65629805890441617</v>
      </c>
      <c r="V46" s="43">
        <f t="shared" si="31"/>
        <v>0.34370194109558383</v>
      </c>
      <c r="W46" s="29">
        <f t="shared" si="27"/>
        <v>157000.3430396347</v>
      </c>
      <c r="X46" s="29">
        <f>X47+W46</f>
        <v>437151.37512184755</v>
      </c>
      <c r="Y46" s="35">
        <f t="shared" si="28"/>
        <v>8.2046293845872853</v>
      </c>
      <c r="Z46" s="36">
        <f t="shared" si="29"/>
        <v>4.9076155133718977</v>
      </c>
    </row>
    <row r="47" spans="1:26" s="2" customFormat="1" x14ac:dyDescent="0.25">
      <c r="A47" s="12">
        <v>19</v>
      </c>
      <c r="B47" s="13" t="s">
        <v>69</v>
      </c>
      <c r="C47" s="12"/>
      <c r="D47">
        <v>65</v>
      </c>
      <c r="E47" s="51">
        <v>6</v>
      </c>
      <c r="F47" s="17">
        <f t="shared" si="21"/>
        <v>9.2307692307692313E-2</v>
      </c>
      <c r="G47" s="12"/>
      <c r="H47" s="17">
        <v>1</v>
      </c>
      <c r="I47" s="17">
        <f t="shared" si="23"/>
        <v>0</v>
      </c>
      <c r="J47" s="21">
        <f t="shared" si="30"/>
        <v>42407.37667249942</v>
      </c>
      <c r="K47" s="21">
        <f t="shared" si="24"/>
        <v>42407.37667249942</v>
      </c>
      <c r="L47" s="21">
        <f>K47/F47</f>
        <v>459413.24728541035</v>
      </c>
      <c r="M47" s="21">
        <f>L47</f>
        <v>459413.24728541035</v>
      </c>
      <c r="N47" s="34">
        <f t="shared" si="26"/>
        <v>10.833333333333332</v>
      </c>
      <c r="O47" s="4"/>
      <c r="Q47" s="30" t="s">
        <v>69</v>
      </c>
      <c r="R47" s="31">
        <f t="shared" si="17"/>
        <v>42407.37667249942</v>
      </c>
      <c r="S47" s="31">
        <f t="shared" si="18"/>
        <v>459413.24728541035</v>
      </c>
      <c r="T47" s="38">
        <f t="shared" si="19"/>
        <v>10.833333333333332</v>
      </c>
      <c r="U47" s="44">
        <v>0.6098018151143324</v>
      </c>
      <c r="V47" s="45">
        <f t="shared" si="31"/>
        <v>0.3901981848856676</v>
      </c>
      <c r="W47" s="31">
        <f t="shared" si="27"/>
        <v>280151.03208221286</v>
      </c>
      <c r="X47" s="31">
        <f>W47</f>
        <v>280151.03208221286</v>
      </c>
      <c r="Y47" s="38">
        <f t="shared" si="28"/>
        <v>6.6061863304052668</v>
      </c>
      <c r="Z47" s="37">
        <f t="shared" si="29"/>
        <v>4.2271470029280653</v>
      </c>
    </row>
    <row r="48" spans="1:26" s="2" customFormat="1" ht="13.2" x14ac:dyDescent="0.25">
      <c r="B48" s="2" t="s">
        <v>70</v>
      </c>
      <c r="D48" s="25">
        <f>SUM(D29:D47)</f>
        <v>14057</v>
      </c>
      <c r="E48" s="25">
        <f>SUM(E29:E47)</f>
        <v>62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291</v>
      </c>
      <c r="E54" s="49">
        <f>E4+E29</f>
        <v>3</v>
      </c>
      <c r="F54" s="3">
        <f>E54/D54</f>
        <v>1.0309278350515464E-2</v>
      </c>
      <c r="G54" s="2">
        <v>0.3</v>
      </c>
      <c r="H54" s="18">
        <f>C54*F54/(1+(1-G54)*C54*F54)</f>
        <v>1.0235414534288639E-2</v>
      </c>
      <c r="I54" s="18">
        <f>1-H54</f>
        <v>0.98976458546571133</v>
      </c>
      <c r="J54" s="19">
        <v>100000</v>
      </c>
      <c r="K54" s="20">
        <f>J54*H54</f>
        <v>1023.541453428864</v>
      </c>
      <c r="L54" s="20">
        <f>C54*(J55+G54*K54)</f>
        <v>99283.520982599788</v>
      </c>
      <c r="M54" s="5">
        <f t="shared" ref="M54:M70" si="32">L54+M55</f>
        <v>7383835.7193605779</v>
      </c>
      <c r="N54" s="32">
        <f>M54/J54</f>
        <v>73.838357193605773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99283.520982599788</v>
      </c>
      <c r="T54" s="35">
        <f t="shared" ref="T54:T72" si="35">N54</f>
        <v>73.838357193605773</v>
      </c>
      <c r="U54" s="42">
        <v>0.96170886472285344</v>
      </c>
      <c r="V54" s="43">
        <f>1-U54</f>
        <v>3.829113527714656E-2</v>
      </c>
      <c r="W54" s="29">
        <f>S54*U54</f>
        <v>95481.842249863636</v>
      </c>
      <c r="X54" s="29">
        <f t="shared" ref="X54:X70" si="36">X55+W54</f>
        <v>6569116.9046928575</v>
      </c>
      <c r="Y54" s="40">
        <f>X54/R54</f>
        <v>65.691169046928579</v>
      </c>
      <c r="Z54" s="36">
        <f>T54-Y54</f>
        <v>8.1471881466771947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1569</v>
      </c>
      <c r="E55" s="49">
        <f t="shared" si="37"/>
        <v>2</v>
      </c>
      <c r="F55" s="3">
        <f t="shared" ref="F55:F72" si="38">E55/D55</f>
        <v>1.2746972594008922E-3</v>
      </c>
      <c r="G55" s="2">
        <v>0.4</v>
      </c>
      <c r="H55" s="3">
        <f t="shared" ref="H55:H71" si="39">C55*F55/(1+(1-G55)*C55*F55)</f>
        <v>5.0832380226204094E-3</v>
      </c>
      <c r="I55" s="3">
        <f t="shared" ref="I55:I72" si="40">1-H55</f>
        <v>0.99491676197737955</v>
      </c>
      <c r="J55" s="5">
        <f>I54*J54</f>
        <v>98976.458546571128</v>
      </c>
      <c r="K55" s="5">
        <f t="shared" ref="K55:K72" si="41">J55*H55</f>
        <v>503.12089742824315</v>
      </c>
      <c r="L55" s="5">
        <f t="shared" ref="L55:L71" si="42">C55*(J56+G55*K55)</f>
        <v>394698.34403245669</v>
      </c>
      <c r="M55" s="5">
        <f t="shared" si="32"/>
        <v>7284552.1983779781</v>
      </c>
      <c r="N55" s="33">
        <f t="shared" ref="N55:N72" si="43">M55/J55</f>
        <v>73.598836585473478</v>
      </c>
      <c r="O55" s="4"/>
      <c r="Q55" s="27" t="s">
        <v>36</v>
      </c>
      <c r="R55" s="29">
        <f t="shared" si="33"/>
        <v>98976.458546571128</v>
      </c>
      <c r="S55" s="29">
        <f t="shared" si="34"/>
        <v>394698.34403245669</v>
      </c>
      <c r="T55" s="35">
        <f t="shared" si="35"/>
        <v>73.598836585473478</v>
      </c>
      <c r="U55" s="42">
        <v>0.96170886472285344</v>
      </c>
      <c r="V55" s="43">
        <f>1-U55</f>
        <v>3.829113527714656E-2</v>
      </c>
      <c r="W55" s="29">
        <f t="shared" ref="W55:W72" si="44">S55*U55</f>
        <v>379584.89634744416</v>
      </c>
      <c r="X55" s="29">
        <f t="shared" si="36"/>
        <v>6473635.0624429937</v>
      </c>
      <c r="Y55" s="35">
        <f t="shared" ref="Y55:Y72" si="45">X55/R55</f>
        <v>65.405806163462316</v>
      </c>
      <c r="Z55" s="36">
        <f t="shared" ref="Z55:Z72" si="46">T55-Y55</f>
        <v>8.1930304220111623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2170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98473.337649142879</v>
      </c>
      <c r="K56" s="5">
        <f t="shared" si="41"/>
        <v>0</v>
      </c>
      <c r="L56" s="5">
        <f t="shared" si="42"/>
        <v>492366.68824571441</v>
      </c>
      <c r="M56" s="5">
        <f t="shared" si="32"/>
        <v>6889853.854345521</v>
      </c>
      <c r="N56" s="33">
        <f t="shared" si="43"/>
        <v>69.966693714534529</v>
      </c>
      <c r="O56" s="4"/>
      <c r="Q56" s="27" t="s">
        <v>38</v>
      </c>
      <c r="R56" s="29">
        <f t="shared" si="33"/>
        <v>98473.337649142879</v>
      </c>
      <c r="S56" s="29">
        <f t="shared" si="34"/>
        <v>492366.68824571441</v>
      </c>
      <c r="T56" s="35">
        <f t="shared" si="35"/>
        <v>69.966693714534529</v>
      </c>
      <c r="U56" s="42">
        <v>0.96170886472285344</v>
      </c>
      <c r="V56" s="43">
        <f>1-U56</f>
        <v>3.829113527714656E-2</v>
      </c>
      <c r="W56" s="29">
        <f t="shared" si="44"/>
        <v>473513.40878013714</v>
      </c>
      <c r="X56" s="29">
        <f t="shared" si="36"/>
        <v>6094050.1660955492</v>
      </c>
      <c r="Y56" s="35">
        <f t="shared" si="45"/>
        <v>61.885280945878371</v>
      </c>
      <c r="Z56" s="36">
        <f t="shared" si="46"/>
        <v>8.0814127686561577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2097</v>
      </c>
      <c r="E57" s="49">
        <f t="shared" si="37"/>
        <v>2</v>
      </c>
      <c r="F57" s="3">
        <f t="shared" si="38"/>
        <v>9.5374344301382924E-4</v>
      </c>
      <c r="G57" s="2">
        <v>0.5</v>
      </c>
      <c r="H57" s="3">
        <f t="shared" si="39"/>
        <v>4.7573739295908657E-3</v>
      </c>
      <c r="I57" s="3">
        <f t="shared" si="40"/>
        <v>0.99524262607040914</v>
      </c>
      <c r="J57" s="5">
        <f t="shared" si="47"/>
        <v>98473.337649142879</v>
      </c>
      <c r="K57" s="5">
        <f t="shared" si="41"/>
        <v>468.47448929183099</v>
      </c>
      <c r="L57" s="5">
        <f t="shared" si="42"/>
        <v>491195.5020224849</v>
      </c>
      <c r="M57" s="5">
        <f t="shared" si="32"/>
        <v>6397487.1660998063</v>
      </c>
      <c r="N57" s="33">
        <f t="shared" si="43"/>
        <v>64.966693714534514</v>
      </c>
      <c r="O57" s="4"/>
      <c r="Q57" s="27" t="s">
        <v>40</v>
      </c>
      <c r="R57" s="29">
        <f t="shared" si="33"/>
        <v>98473.337649142879</v>
      </c>
      <c r="S57" s="29">
        <f t="shared" si="34"/>
        <v>491195.5020224849</v>
      </c>
      <c r="T57" s="35">
        <f t="shared" si="35"/>
        <v>64.966693714534514</v>
      </c>
      <c r="U57" s="42">
        <v>0.96170886472285344</v>
      </c>
      <c r="V57" s="43">
        <f>1-U57</f>
        <v>3.829113527714656E-2</v>
      </c>
      <c r="W57" s="29">
        <f t="shared" si="44"/>
        <v>472387.068607016</v>
      </c>
      <c r="X57" s="29">
        <f t="shared" si="36"/>
        <v>5620536.7573154122</v>
      </c>
      <c r="Y57" s="35">
        <f t="shared" si="45"/>
        <v>57.076736622264107</v>
      </c>
      <c r="Z57" s="36">
        <f t="shared" si="46"/>
        <v>7.8899570922704072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2115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98004.863159851055</v>
      </c>
      <c r="K58" s="5">
        <f t="shared" si="41"/>
        <v>0</v>
      </c>
      <c r="L58" s="5">
        <f t="shared" si="42"/>
        <v>490024.31579925527</v>
      </c>
      <c r="M58" s="5">
        <f t="shared" si="32"/>
        <v>5906291.6640773211</v>
      </c>
      <c r="N58" s="33">
        <f t="shared" si="43"/>
        <v>60.26529167684108</v>
      </c>
      <c r="O58" s="4"/>
      <c r="Q58" s="27" t="s">
        <v>42</v>
      </c>
      <c r="R58" s="29">
        <f t="shared" si="33"/>
        <v>98004.863159851055</v>
      </c>
      <c r="S58" s="29">
        <f t="shared" si="34"/>
        <v>490024.31579925527</v>
      </c>
      <c r="T58" s="35">
        <f t="shared" si="35"/>
        <v>60.26529167684108</v>
      </c>
      <c r="U58" s="42">
        <v>0.96170886472285344</v>
      </c>
      <c r="V58" s="43">
        <f>1-U58</f>
        <v>3.829113527714656E-2</v>
      </c>
      <c r="W58" s="29">
        <f t="shared" si="44"/>
        <v>471260.72843389481</v>
      </c>
      <c r="X58" s="29">
        <f t="shared" si="36"/>
        <v>5148149.6887083966</v>
      </c>
      <c r="Y58" s="35">
        <f t="shared" si="45"/>
        <v>52.529532950946482</v>
      </c>
      <c r="Z58" s="36">
        <f t="shared" si="46"/>
        <v>7.7357587258945983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2123</v>
      </c>
      <c r="E59" s="49">
        <f t="shared" si="37"/>
        <v>4</v>
      </c>
      <c r="F59" s="3">
        <f t="shared" si="38"/>
        <v>1.8841262364578427E-3</v>
      </c>
      <c r="G59" s="2">
        <v>0.5</v>
      </c>
      <c r="H59" s="3">
        <f t="shared" si="39"/>
        <v>9.3764650726676051E-3</v>
      </c>
      <c r="I59" s="3">
        <f t="shared" si="40"/>
        <v>0.99062353492733235</v>
      </c>
      <c r="J59" s="5">
        <f t="shared" si="47"/>
        <v>98004.863159851055</v>
      </c>
      <c r="K59" s="5">
        <f t="shared" si="41"/>
        <v>918.93917636991148</v>
      </c>
      <c r="L59" s="5">
        <f t="shared" si="42"/>
        <v>487726.96785833052</v>
      </c>
      <c r="M59" s="5">
        <f t="shared" si="32"/>
        <v>5416267.3482780661</v>
      </c>
      <c r="N59" s="33">
        <f t="shared" si="43"/>
        <v>55.265291676841088</v>
      </c>
      <c r="O59" s="4"/>
      <c r="Q59" s="27" t="s">
        <v>44</v>
      </c>
      <c r="R59" s="29">
        <f t="shared" si="33"/>
        <v>98004.863159851055</v>
      </c>
      <c r="S59" s="29">
        <f t="shared" si="34"/>
        <v>487726.96785833052</v>
      </c>
      <c r="T59" s="35">
        <f t="shared" si="35"/>
        <v>55.265291676841088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469725.78929930209</v>
      </c>
      <c r="X59" s="29">
        <f t="shared" si="36"/>
        <v>4676888.9602745017</v>
      </c>
      <c r="Y59" s="35">
        <f t="shared" si="45"/>
        <v>47.720988627332211</v>
      </c>
      <c r="Z59" s="36">
        <f t="shared" si="46"/>
        <v>7.5443030495088763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1996</v>
      </c>
      <c r="E60" s="49">
        <f t="shared" si="37"/>
        <v>3</v>
      </c>
      <c r="F60" s="3">
        <f t="shared" si="38"/>
        <v>1.5030060120240481E-3</v>
      </c>
      <c r="G60" s="2">
        <v>0.5</v>
      </c>
      <c r="H60" s="3">
        <f t="shared" si="39"/>
        <v>7.4868979286249054E-3</v>
      </c>
      <c r="I60" s="3">
        <f t="shared" si="40"/>
        <v>0.99251310207137511</v>
      </c>
      <c r="J60" s="5">
        <f t="shared" si="47"/>
        <v>97085.923983481145</v>
      </c>
      <c r="K60" s="5">
        <f t="shared" si="41"/>
        <v>726.87240317056001</v>
      </c>
      <c r="L60" s="5">
        <f t="shared" si="42"/>
        <v>483612.4389094793</v>
      </c>
      <c r="M60" s="5">
        <f t="shared" si="32"/>
        <v>4928540.3804197358</v>
      </c>
      <c r="N60" s="33">
        <f t="shared" si="43"/>
        <v>50.764726524705175</v>
      </c>
      <c r="O60" s="4"/>
      <c r="Q60" s="27" t="s">
        <v>46</v>
      </c>
      <c r="R60" s="29">
        <f t="shared" si="33"/>
        <v>97085.923983481145</v>
      </c>
      <c r="S60" s="29">
        <f t="shared" si="34"/>
        <v>483612.4389094793</v>
      </c>
      <c r="T60" s="35">
        <f t="shared" si="35"/>
        <v>50.764726524705175</v>
      </c>
      <c r="U60" s="42">
        <v>0.95736753435116873</v>
      </c>
      <c r="V60" s="43">
        <f t="shared" si="48"/>
        <v>4.2632465648831275E-2</v>
      </c>
      <c r="W60" s="29">
        <f t="shared" si="44"/>
        <v>462994.84822032339</v>
      </c>
      <c r="X60" s="29">
        <f t="shared" si="36"/>
        <v>4207163.1709751999</v>
      </c>
      <c r="Y60" s="35">
        <f t="shared" si="45"/>
        <v>43.334429939514557</v>
      </c>
      <c r="Z60" s="36">
        <f t="shared" si="46"/>
        <v>7.430296585190618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2334</v>
      </c>
      <c r="E61" s="49">
        <f t="shared" si="37"/>
        <v>6</v>
      </c>
      <c r="F61" s="3">
        <f t="shared" si="38"/>
        <v>2.5706940874035988E-3</v>
      </c>
      <c r="G61" s="2">
        <v>0.5</v>
      </c>
      <c r="H61" s="3">
        <f t="shared" si="39"/>
        <v>1.2771392081736908E-2</v>
      </c>
      <c r="I61" s="3">
        <f t="shared" si="40"/>
        <v>0.98722860791826306</v>
      </c>
      <c r="J61" s="5">
        <f t="shared" si="47"/>
        <v>96359.051580310581</v>
      </c>
      <c r="K61" s="5">
        <f t="shared" si="41"/>
        <v>1230.6392283564569</v>
      </c>
      <c r="L61" s="5">
        <f t="shared" si="42"/>
        <v>478718.65983066172</v>
      </c>
      <c r="M61" s="5">
        <f t="shared" si="32"/>
        <v>4444927.9415102564</v>
      </c>
      <c r="N61" s="33">
        <f t="shared" si="43"/>
        <v>46.128805427330562</v>
      </c>
      <c r="O61" s="4"/>
      <c r="Q61" s="27" t="s">
        <v>48</v>
      </c>
      <c r="R61" s="29">
        <f t="shared" si="33"/>
        <v>96359.051580310581</v>
      </c>
      <c r="S61" s="29">
        <f t="shared" si="34"/>
        <v>478718.65983066172</v>
      </c>
      <c r="T61" s="35">
        <f t="shared" si="35"/>
        <v>46.128805427330562</v>
      </c>
      <c r="U61" s="42">
        <v>0.95681081085376496</v>
      </c>
      <c r="V61" s="43">
        <f t="shared" si="48"/>
        <v>4.3189189146235041E-2</v>
      </c>
      <c r="W61" s="29">
        <f t="shared" si="44"/>
        <v>458043.18908340315</v>
      </c>
      <c r="X61" s="29">
        <f t="shared" si="36"/>
        <v>3744168.3227548762</v>
      </c>
      <c r="Y61" s="35">
        <f t="shared" si="45"/>
        <v>38.8564256429433</v>
      </c>
      <c r="Z61" s="36">
        <f t="shared" si="46"/>
        <v>7.2723797843872617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2612</v>
      </c>
      <c r="E62" s="49">
        <f t="shared" si="37"/>
        <v>6</v>
      </c>
      <c r="F62" s="3">
        <f t="shared" si="38"/>
        <v>2.2970903522205209E-3</v>
      </c>
      <c r="G62" s="2">
        <v>0.5</v>
      </c>
      <c r="H62" s="3">
        <f t="shared" si="39"/>
        <v>1.1419870574800154E-2</v>
      </c>
      <c r="I62" s="3">
        <f t="shared" si="40"/>
        <v>0.98858012942519979</v>
      </c>
      <c r="J62" s="5">
        <f t="shared" si="47"/>
        <v>95128.412351954117</v>
      </c>
      <c r="K62" s="5">
        <f t="shared" si="41"/>
        <v>1086.3541570455363</v>
      </c>
      <c r="L62" s="5">
        <f t="shared" si="42"/>
        <v>472926.17636715673</v>
      </c>
      <c r="M62" s="5">
        <f t="shared" si="32"/>
        <v>3966209.2816795949</v>
      </c>
      <c r="N62" s="33">
        <f t="shared" si="43"/>
        <v>41.693214294437041</v>
      </c>
      <c r="O62" s="4"/>
      <c r="Q62" s="27" t="s">
        <v>50</v>
      </c>
      <c r="R62" s="29">
        <f t="shared" si="33"/>
        <v>95128.412351954117</v>
      </c>
      <c r="S62" s="29">
        <f t="shared" si="34"/>
        <v>472926.17636715673</v>
      </c>
      <c r="T62" s="35">
        <f t="shared" si="35"/>
        <v>41.693214294437041</v>
      </c>
      <c r="U62" s="42">
        <v>0.94800928093814252</v>
      </c>
      <c r="V62" s="43">
        <f t="shared" si="48"/>
        <v>5.1990719061857482E-2</v>
      </c>
      <c r="W62" s="29">
        <f t="shared" si="44"/>
        <v>448338.40439465345</v>
      </c>
      <c r="X62" s="29">
        <f t="shared" si="36"/>
        <v>3286125.1336714732</v>
      </c>
      <c r="Y62" s="35">
        <f t="shared" si="45"/>
        <v>34.544097314622846</v>
      </c>
      <c r="Z62" s="36">
        <f t="shared" si="46"/>
        <v>7.1491169798141954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2610</v>
      </c>
      <c r="E63" s="49">
        <f t="shared" si="37"/>
        <v>10</v>
      </c>
      <c r="F63" s="3">
        <f t="shared" si="38"/>
        <v>3.8314176245210726E-3</v>
      </c>
      <c r="G63" s="2">
        <v>0.5</v>
      </c>
      <c r="H63" s="3">
        <f t="shared" si="39"/>
        <v>1.8975332068311191E-2</v>
      </c>
      <c r="I63" s="3">
        <f t="shared" si="40"/>
        <v>0.98102466793168885</v>
      </c>
      <c r="J63" s="5">
        <f t="shared" si="47"/>
        <v>94042.058194908575</v>
      </c>
      <c r="K63" s="5">
        <f t="shared" si="41"/>
        <v>1784.4792826358359</v>
      </c>
      <c r="L63" s="5">
        <f t="shared" si="42"/>
        <v>465749.09276795335</v>
      </c>
      <c r="M63" s="5">
        <f t="shared" si="32"/>
        <v>3493283.1053124382</v>
      </c>
      <c r="N63" s="33">
        <f t="shared" si="43"/>
        <v>37.145966096067049</v>
      </c>
      <c r="O63" s="4"/>
      <c r="Q63" s="27" t="s">
        <v>52</v>
      </c>
      <c r="R63" s="29">
        <f t="shared" si="33"/>
        <v>94042.058194908575</v>
      </c>
      <c r="S63" s="29">
        <f t="shared" si="34"/>
        <v>465749.09276795335</v>
      </c>
      <c r="T63" s="35">
        <f t="shared" si="35"/>
        <v>37.145966096067049</v>
      </c>
      <c r="U63" s="42">
        <v>0.94216194080535964</v>
      </c>
      <c r="V63" s="43">
        <f t="shared" si="48"/>
        <v>5.7838059194640357E-2</v>
      </c>
      <c r="W63" s="29">
        <f t="shared" si="44"/>
        <v>438811.06917059043</v>
      </c>
      <c r="X63" s="29">
        <f t="shared" si="36"/>
        <v>2837786.7292768196</v>
      </c>
      <c r="Y63" s="35">
        <f t="shared" si="45"/>
        <v>30.175719074494449</v>
      </c>
      <c r="Z63" s="36">
        <f t="shared" si="46"/>
        <v>6.9702470215726002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2383</v>
      </c>
      <c r="E64" s="49">
        <f t="shared" si="37"/>
        <v>9</v>
      </c>
      <c r="F64" s="3">
        <f t="shared" si="38"/>
        <v>3.7767519932857744E-3</v>
      </c>
      <c r="G64" s="2">
        <v>0.5</v>
      </c>
      <c r="H64" s="3">
        <f t="shared" si="39"/>
        <v>1.8707129494907507E-2</v>
      </c>
      <c r="I64" s="3">
        <f t="shared" si="40"/>
        <v>0.98129287050509251</v>
      </c>
      <c r="J64" s="5">
        <f t="shared" si="47"/>
        <v>92257.578912272744</v>
      </c>
      <c r="K64" s="5">
        <f t="shared" si="41"/>
        <v>1725.8744755985342</v>
      </c>
      <c r="L64" s="5">
        <f t="shared" si="42"/>
        <v>456973.20837236737</v>
      </c>
      <c r="M64" s="5">
        <f t="shared" si="32"/>
        <v>3027534.0125444848</v>
      </c>
      <c r="N64" s="33">
        <f t="shared" si="43"/>
        <v>32.816100836803351</v>
      </c>
      <c r="O64" s="4"/>
      <c r="Q64" s="27" t="s">
        <v>54</v>
      </c>
      <c r="R64" s="29">
        <f t="shared" si="33"/>
        <v>92257.578912272744</v>
      </c>
      <c r="S64" s="29">
        <f t="shared" si="34"/>
        <v>456973.20837236737</v>
      </c>
      <c r="T64" s="35">
        <f t="shared" si="35"/>
        <v>32.816100836803351</v>
      </c>
      <c r="U64" s="42">
        <v>0.92489605986448908</v>
      </c>
      <c r="V64" s="43">
        <f t="shared" si="48"/>
        <v>7.5103940135510916E-2</v>
      </c>
      <c r="W64" s="29">
        <f t="shared" si="44"/>
        <v>422652.71988723672</v>
      </c>
      <c r="X64" s="29">
        <f t="shared" si="36"/>
        <v>2398975.6601062291</v>
      </c>
      <c r="Y64" s="35">
        <f t="shared" si="45"/>
        <v>26.003019897014671</v>
      </c>
      <c r="Z64" s="36">
        <f t="shared" si="46"/>
        <v>6.81308093978868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1915</v>
      </c>
      <c r="E65" s="49">
        <f t="shared" si="37"/>
        <v>14</v>
      </c>
      <c r="F65" s="3">
        <f t="shared" si="38"/>
        <v>7.3107049608355087E-3</v>
      </c>
      <c r="G65" s="2">
        <v>0.5</v>
      </c>
      <c r="H65" s="3">
        <f t="shared" si="39"/>
        <v>3.5897435897435895E-2</v>
      </c>
      <c r="I65" s="3">
        <f t="shared" si="40"/>
        <v>0.96410256410256412</v>
      </c>
      <c r="J65" s="5">
        <f t="shared" si="47"/>
        <v>90531.704436674205</v>
      </c>
      <c r="K65" s="5">
        <f t="shared" si="41"/>
        <v>3249.856056701125</v>
      </c>
      <c r="L65" s="5">
        <f t="shared" si="42"/>
        <v>444533.88204161823</v>
      </c>
      <c r="M65" s="5">
        <f t="shared" si="32"/>
        <v>2570560.8041721173</v>
      </c>
      <c r="N65" s="33">
        <f t="shared" si="43"/>
        <v>28.394039636911867</v>
      </c>
      <c r="O65" s="4"/>
      <c r="Q65" s="27" t="s">
        <v>56</v>
      </c>
      <c r="R65" s="29">
        <f t="shared" si="33"/>
        <v>90531.704436674205</v>
      </c>
      <c r="S65" s="29">
        <f t="shared" si="34"/>
        <v>444533.88204161823</v>
      </c>
      <c r="T65" s="35">
        <f t="shared" si="35"/>
        <v>28.394039636911867</v>
      </c>
      <c r="U65" s="42">
        <v>0.89970667843387275</v>
      </c>
      <c r="V65" s="43">
        <f t="shared" si="48"/>
        <v>0.10029332156612725</v>
      </c>
      <c r="W65" s="29">
        <f t="shared" si="44"/>
        <v>399950.10246297932</v>
      </c>
      <c r="X65" s="29">
        <f t="shared" si="36"/>
        <v>1976322.9402189923</v>
      </c>
      <c r="Y65" s="35">
        <f t="shared" si="45"/>
        <v>21.830174882009491</v>
      </c>
      <c r="Z65" s="36">
        <f t="shared" si="46"/>
        <v>6.5638647549023759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1415</v>
      </c>
      <c r="E66" s="49">
        <f t="shared" si="37"/>
        <v>17</v>
      </c>
      <c r="F66" s="3">
        <f t="shared" si="38"/>
        <v>1.2014134275618375E-2</v>
      </c>
      <c r="G66" s="2">
        <v>0.5</v>
      </c>
      <c r="H66" s="3">
        <f t="shared" si="39"/>
        <v>5.8319039451114919E-2</v>
      </c>
      <c r="I66" s="3">
        <f t="shared" si="40"/>
        <v>0.94168096054888506</v>
      </c>
      <c r="J66" s="5">
        <f t="shared" si="47"/>
        <v>87281.848379973075</v>
      </c>
      <c r="K66" s="5">
        <f t="shared" si="41"/>
        <v>5090.1935590378807</v>
      </c>
      <c r="L66" s="5">
        <f t="shared" si="42"/>
        <v>423683.7580022706</v>
      </c>
      <c r="M66" s="5">
        <f t="shared" si="32"/>
        <v>2126026.922130499</v>
      </c>
      <c r="N66" s="33">
        <f t="shared" si="43"/>
        <v>24.358179410626672</v>
      </c>
      <c r="O66" s="4"/>
      <c r="Q66" s="27" t="s">
        <v>58</v>
      </c>
      <c r="R66" s="29">
        <f t="shared" si="33"/>
        <v>87281.848379973075</v>
      </c>
      <c r="S66" s="29">
        <f t="shared" si="34"/>
        <v>423683.7580022706</v>
      </c>
      <c r="T66" s="35">
        <f t="shared" si="35"/>
        <v>24.358179410626672</v>
      </c>
      <c r="U66" s="42">
        <v>0.86438699185239576</v>
      </c>
      <c r="V66" s="43">
        <f t="shared" si="48"/>
        <v>0.13561300814760424</v>
      </c>
      <c r="W66" s="29">
        <f t="shared" si="44"/>
        <v>366226.7290763011</v>
      </c>
      <c r="X66" s="29">
        <f t="shared" si="36"/>
        <v>1576372.837756013</v>
      </c>
      <c r="Y66" s="35">
        <f t="shared" si="45"/>
        <v>18.060717858464987</v>
      </c>
      <c r="Z66" s="36">
        <f t="shared" si="46"/>
        <v>6.2974615521616855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1018</v>
      </c>
      <c r="E67" s="49">
        <f t="shared" si="37"/>
        <v>14</v>
      </c>
      <c r="F67" s="3">
        <f t="shared" si="38"/>
        <v>1.37524557956778E-2</v>
      </c>
      <c r="G67" s="2">
        <v>0.5</v>
      </c>
      <c r="H67" s="3">
        <f t="shared" si="39"/>
        <v>6.6476733143399816E-2</v>
      </c>
      <c r="I67" s="3">
        <f t="shared" si="40"/>
        <v>0.93352326685660014</v>
      </c>
      <c r="J67" s="5">
        <f t="shared" si="47"/>
        <v>82191.654820935189</v>
      </c>
      <c r="K67" s="5">
        <f t="shared" si="41"/>
        <v>5463.8327041457396</v>
      </c>
      <c r="L67" s="5">
        <f t="shared" si="42"/>
        <v>397298.69234431162</v>
      </c>
      <c r="M67" s="5">
        <f t="shared" si="32"/>
        <v>1702343.1641282286</v>
      </c>
      <c r="N67" s="33">
        <f t="shared" si="43"/>
        <v>20.711873581776597</v>
      </c>
      <c r="O67" s="4"/>
      <c r="Q67" s="27" t="s">
        <v>60</v>
      </c>
      <c r="R67" s="29">
        <f t="shared" si="33"/>
        <v>82191.654820935189</v>
      </c>
      <c r="S67" s="29">
        <f t="shared" si="34"/>
        <v>397298.69234431162</v>
      </c>
      <c r="T67" s="35">
        <f t="shared" si="35"/>
        <v>20.711873581776597</v>
      </c>
      <c r="U67" s="42">
        <v>0.82345390469096191</v>
      </c>
      <c r="V67" s="43">
        <f t="shared" si="48"/>
        <v>0.17654609530903809</v>
      </c>
      <c r="W67" s="29">
        <f t="shared" si="44"/>
        <v>327157.15953953657</v>
      </c>
      <c r="X67" s="29">
        <f t="shared" si="36"/>
        <v>1210146.1086797118</v>
      </c>
      <c r="Y67" s="35">
        <f t="shared" si="45"/>
        <v>14.723466893520596</v>
      </c>
      <c r="Z67" s="36">
        <f t="shared" si="46"/>
        <v>5.988406688256001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713</v>
      </c>
      <c r="E68" s="49">
        <f t="shared" si="37"/>
        <v>23</v>
      </c>
      <c r="F68" s="3">
        <f t="shared" si="38"/>
        <v>3.2258064516129031E-2</v>
      </c>
      <c r="G68" s="2">
        <v>0.5</v>
      </c>
      <c r="H68" s="3">
        <f t="shared" si="39"/>
        <v>0.1492537313432836</v>
      </c>
      <c r="I68" s="3">
        <f t="shared" si="40"/>
        <v>0.85074626865671643</v>
      </c>
      <c r="J68" s="5">
        <f t="shared" si="47"/>
        <v>76727.822116789452</v>
      </c>
      <c r="K68" s="5">
        <f t="shared" si="41"/>
        <v>11451.913748774547</v>
      </c>
      <c r="L68" s="5">
        <f t="shared" si="42"/>
        <v>355009.32621201093</v>
      </c>
      <c r="M68" s="5">
        <f t="shared" si="32"/>
        <v>1305044.4717839169</v>
      </c>
      <c r="N68" s="33">
        <f t="shared" si="43"/>
        <v>17.00875165982783</v>
      </c>
      <c r="O68" s="4"/>
      <c r="Q68" s="27" t="s">
        <v>62</v>
      </c>
      <c r="R68" s="29">
        <f t="shared" si="33"/>
        <v>76727.822116789452</v>
      </c>
      <c r="S68" s="29">
        <f t="shared" si="34"/>
        <v>355009.32621201093</v>
      </c>
      <c r="T68" s="35">
        <f t="shared" si="35"/>
        <v>17.00875165982783</v>
      </c>
      <c r="U68" s="42">
        <v>0.7557222850963411</v>
      </c>
      <c r="V68" s="43">
        <f t="shared" si="48"/>
        <v>0.2442777149036589</v>
      </c>
      <c r="W68" s="29">
        <f t="shared" si="44"/>
        <v>268288.45923545328</v>
      </c>
      <c r="X68" s="29">
        <f t="shared" si="36"/>
        <v>882988.94914017525</v>
      </c>
      <c r="Y68" s="35">
        <f t="shared" si="45"/>
        <v>11.508067409969676</v>
      </c>
      <c r="Z68" s="36">
        <f t="shared" si="46"/>
        <v>5.5006842498581534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474</v>
      </c>
      <c r="E69" s="49">
        <f t="shared" si="37"/>
        <v>22</v>
      </c>
      <c r="F69" s="3">
        <f t="shared" si="38"/>
        <v>4.6413502109704644E-2</v>
      </c>
      <c r="G69" s="2">
        <v>0.5</v>
      </c>
      <c r="H69" s="3">
        <f t="shared" si="39"/>
        <v>0.20793950850661624</v>
      </c>
      <c r="I69" s="3">
        <f t="shared" si="40"/>
        <v>0.79206049149338376</v>
      </c>
      <c r="J69" s="5">
        <f t="shared" si="47"/>
        <v>65275.908368014905</v>
      </c>
      <c r="K69" s="5">
        <f t="shared" si="41"/>
        <v>13573.440303367937</v>
      </c>
      <c r="L69" s="5">
        <f t="shared" si="42"/>
        <v>292445.94108165469</v>
      </c>
      <c r="M69" s="5">
        <f t="shared" si="32"/>
        <v>950035.14557190612</v>
      </c>
      <c r="N69" s="33">
        <f t="shared" si="43"/>
        <v>14.554146687867799</v>
      </c>
      <c r="O69" s="4"/>
      <c r="Q69" s="27" t="s">
        <v>64</v>
      </c>
      <c r="R69" s="29">
        <f t="shared" si="33"/>
        <v>65275.908368014905</v>
      </c>
      <c r="S69" s="29">
        <f t="shared" si="34"/>
        <v>292445.94108165469</v>
      </c>
      <c r="T69" s="35">
        <f t="shared" si="35"/>
        <v>14.554146687867799</v>
      </c>
      <c r="U69" s="42">
        <v>0.69850988448397933</v>
      </c>
      <c r="V69" s="43">
        <f t="shared" si="48"/>
        <v>0.30149011551602067</v>
      </c>
      <c r="W69" s="29">
        <f t="shared" si="44"/>
        <v>204276.38052275524</v>
      </c>
      <c r="X69" s="29">
        <f t="shared" si="36"/>
        <v>614700.48990472197</v>
      </c>
      <c r="Y69" s="35">
        <f t="shared" si="45"/>
        <v>9.4169580366333783</v>
      </c>
      <c r="Z69" s="36">
        <f t="shared" si="46"/>
        <v>5.1371886512344211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348</v>
      </c>
      <c r="E70" s="49">
        <f t="shared" si="37"/>
        <v>19</v>
      </c>
      <c r="F70" s="3">
        <f t="shared" si="38"/>
        <v>5.459770114942529E-2</v>
      </c>
      <c r="G70" s="2">
        <v>0.5</v>
      </c>
      <c r="H70" s="3">
        <f t="shared" si="39"/>
        <v>0.24020227560050569</v>
      </c>
      <c r="I70" s="3">
        <f t="shared" si="40"/>
        <v>0.75979772439949433</v>
      </c>
      <c r="J70" s="5">
        <f t="shared" si="47"/>
        <v>51702.468064646964</v>
      </c>
      <c r="K70" s="5">
        <f t="shared" si="41"/>
        <v>12419.050483290674</v>
      </c>
      <c r="L70" s="5">
        <f t="shared" si="42"/>
        <v>227464.71411500813</v>
      </c>
      <c r="M70" s="5">
        <f t="shared" si="32"/>
        <v>657589.20449025137</v>
      </c>
      <c r="N70" s="33">
        <f t="shared" si="43"/>
        <v>12.718719804014476</v>
      </c>
      <c r="O70" s="4"/>
      <c r="Q70" s="27" t="s">
        <v>66</v>
      </c>
      <c r="R70" s="29">
        <f t="shared" si="33"/>
        <v>51702.468064646964</v>
      </c>
      <c r="S70" s="29">
        <f t="shared" si="34"/>
        <v>227464.71411500813</v>
      </c>
      <c r="T70" s="35">
        <f t="shared" si="35"/>
        <v>12.718719804014476</v>
      </c>
      <c r="U70" s="42">
        <v>0.67065690345363116</v>
      </c>
      <c r="V70" s="43">
        <f t="shared" si="48"/>
        <v>0.32934309654636884</v>
      </c>
      <c r="W70" s="29">
        <f t="shared" si="44"/>
        <v>152550.78081333681</v>
      </c>
      <c r="X70" s="29">
        <f t="shared" si="36"/>
        <v>410424.10938196676</v>
      </c>
      <c r="Y70" s="35">
        <f t="shared" si="45"/>
        <v>7.9381918261384881</v>
      </c>
      <c r="Z70" s="36">
        <f t="shared" si="46"/>
        <v>4.7805279778759884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205</v>
      </c>
      <c r="E71" s="49">
        <f t="shared" si="49"/>
        <v>12</v>
      </c>
      <c r="F71" s="3">
        <f t="shared" si="38"/>
        <v>5.8536585365853662E-2</v>
      </c>
      <c r="G71" s="2">
        <v>0.5</v>
      </c>
      <c r="H71" s="3">
        <f t="shared" si="39"/>
        <v>0.25531914893617019</v>
      </c>
      <c r="I71" s="3">
        <f t="shared" si="40"/>
        <v>0.74468085106382986</v>
      </c>
      <c r="J71" s="5">
        <f t="shared" si="47"/>
        <v>39283.417581356291</v>
      </c>
      <c r="K71" s="5">
        <f t="shared" si="41"/>
        <v>10029.808744176073</v>
      </c>
      <c r="L71" s="5">
        <f t="shared" si="42"/>
        <v>171342.56604634126</v>
      </c>
      <c r="M71" s="5">
        <f>L71+M72</f>
        <v>430124.49037524319</v>
      </c>
      <c r="N71" s="33">
        <f t="shared" si="43"/>
        <v>10.949263502454992</v>
      </c>
      <c r="O71" s="4"/>
      <c r="Q71" s="27" t="s">
        <v>68</v>
      </c>
      <c r="R71" s="29">
        <f t="shared" si="33"/>
        <v>39283.417581356291</v>
      </c>
      <c r="S71" s="29">
        <f t="shared" si="34"/>
        <v>171342.56604634126</v>
      </c>
      <c r="T71" s="35">
        <f t="shared" si="35"/>
        <v>10.949263502454992</v>
      </c>
      <c r="U71" s="42">
        <v>0.63527807449444496</v>
      </c>
      <c r="V71" s="43">
        <f t="shared" si="48"/>
        <v>0.36472192550555504</v>
      </c>
      <c r="W71" s="29">
        <f t="shared" si="44"/>
        <v>108850.17543685694</v>
      </c>
      <c r="X71" s="29">
        <f>X72+W71</f>
        <v>257873.32856862998</v>
      </c>
      <c r="Y71" s="35">
        <f t="shared" si="45"/>
        <v>6.564432130543941</v>
      </c>
      <c r="Z71" s="36">
        <f t="shared" si="46"/>
        <v>4.3848313719110505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115</v>
      </c>
      <c r="E72" s="50">
        <f t="shared" si="49"/>
        <v>13</v>
      </c>
      <c r="F72" s="17">
        <f t="shared" si="38"/>
        <v>0.11304347826086956</v>
      </c>
      <c r="G72" s="12"/>
      <c r="H72" s="17">
        <v>1</v>
      </c>
      <c r="I72" s="17">
        <f t="shared" si="40"/>
        <v>0</v>
      </c>
      <c r="J72" s="21">
        <f t="shared" si="47"/>
        <v>29253.608837180218</v>
      </c>
      <c r="K72" s="21">
        <f t="shared" si="41"/>
        <v>29253.608837180218</v>
      </c>
      <c r="L72" s="21">
        <f>K72/F72</f>
        <v>258781.92432890192</v>
      </c>
      <c r="M72" s="21">
        <f>L72</f>
        <v>258781.92432890192</v>
      </c>
      <c r="N72" s="34">
        <f t="shared" si="43"/>
        <v>8.8461538461538467</v>
      </c>
      <c r="O72" s="4"/>
      <c r="Q72" s="30" t="s">
        <v>69</v>
      </c>
      <c r="R72" s="31">
        <f t="shared" si="33"/>
        <v>29253.608837180218</v>
      </c>
      <c r="S72" s="31">
        <f t="shared" si="34"/>
        <v>258781.92432890192</v>
      </c>
      <c r="T72" s="38">
        <f t="shared" si="35"/>
        <v>8.8461538461538467</v>
      </c>
      <c r="U72" s="44">
        <v>0.57586384179742911</v>
      </c>
      <c r="V72" s="45">
        <f t="shared" si="48"/>
        <v>0.42413615820257089</v>
      </c>
      <c r="W72" s="31">
        <f t="shared" si="44"/>
        <v>149023.15313177306</v>
      </c>
      <c r="X72" s="31">
        <f>W72</f>
        <v>149023.15313177306</v>
      </c>
      <c r="Y72" s="38">
        <f t="shared" si="45"/>
        <v>5.0941801389772579</v>
      </c>
      <c r="Z72" s="37">
        <f t="shared" si="46"/>
        <v>3.7519737071765888</v>
      </c>
    </row>
    <row r="73" spans="1:26" s="2" customFormat="1" ht="13.2" x14ac:dyDescent="0.25">
      <c r="B73" s="2" t="s">
        <v>70</v>
      </c>
      <c r="D73" s="25">
        <f>SUM(D54:D72)</f>
        <v>28503</v>
      </c>
      <c r="E73" s="25">
        <f>SUM(E54:E72)</f>
        <v>179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69.253845835984094</v>
      </c>
      <c r="F78" s="55">
        <f>$Y$4</f>
        <v>63.27985048677121</v>
      </c>
      <c r="G78" s="55">
        <f>E78-F78</f>
        <v>5.9739953492128848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79.750232766981185</v>
      </c>
      <c r="F79" s="55">
        <f>$Y$29</f>
        <v>70.178496730233292</v>
      </c>
      <c r="G79" s="55">
        <f t="shared" ref="G79:G80" si="50">E79-F79</f>
        <v>9.5717360367478932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73.838357193605773</v>
      </c>
      <c r="F80" s="55">
        <f>$Y$54</f>
        <v>65.691169046928579</v>
      </c>
      <c r="G80" s="55">
        <f t="shared" si="50"/>
        <v>8.1471881466771947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6" workbookViewId="0">
      <selection activeCell="D41" sqref="D4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155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7144797.9294741657</v>
      </c>
      <c r="N4" s="32">
        <f>M4/J4</f>
        <v>71.447979294741657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71.447979294741657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6491478.3117073439</v>
      </c>
      <c r="Y4" s="40">
        <f>X4/R4</f>
        <v>64.914783117073441</v>
      </c>
      <c r="Z4" s="36">
        <f>T4-Y4</f>
        <v>6.5331961776682164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728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7044797.9294741657</v>
      </c>
      <c r="N5" s="33">
        <f t="shared" ref="N5:N22" si="10">M5/J5</f>
        <v>70.447979294741657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70.447979294741657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6394798.1175324703</v>
      </c>
      <c r="Y5" s="35">
        <f t="shared" ref="Y5:Y22" si="12">X5/R5</f>
        <v>63.947981175324699</v>
      </c>
      <c r="Z5" s="36">
        <f t="shared" ref="Z5:Z22" si="13">T5-Y5</f>
        <v>6.4999981194169578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1083</v>
      </c>
      <c r="E6" s="51">
        <v>1</v>
      </c>
      <c r="F6" s="3">
        <f t="shared" si="5"/>
        <v>9.2336103416435823E-4</v>
      </c>
      <c r="G6" s="2">
        <v>0.5</v>
      </c>
      <c r="H6" s="3">
        <f t="shared" si="6"/>
        <v>4.6061722708429292E-3</v>
      </c>
      <c r="I6" s="3">
        <f t="shared" si="7"/>
        <v>0.99539382772915708</v>
      </c>
      <c r="J6" s="5">
        <f t="shared" ref="J6:J22" si="14">I5*J5</f>
        <v>100000</v>
      </c>
      <c r="K6" s="5">
        <f t="shared" si="8"/>
        <v>460.61722708429289</v>
      </c>
      <c r="L6" s="5">
        <f t="shared" si="9"/>
        <v>498848.45693228929</v>
      </c>
      <c r="M6" s="5">
        <f t="shared" si="0"/>
        <v>6644797.9294741657</v>
      </c>
      <c r="N6" s="33">
        <f t="shared" si="10"/>
        <v>66.447979294741657</v>
      </c>
      <c r="O6" s="4"/>
      <c r="Q6" s="27" t="s">
        <v>38</v>
      </c>
      <c r="R6" s="29">
        <f t="shared" si="1"/>
        <v>100000</v>
      </c>
      <c r="S6" s="29">
        <f t="shared" si="2"/>
        <v>498848.45693228929</v>
      </c>
      <c r="T6" s="35">
        <f t="shared" si="3"/>
        <v>66.447979294741657</v>
      </c>
      <c r="U6" s="42">
        <v>0.96680194174873568</v>
      </c>
      <c r="V6" s="43">
        <f>1-U6</f>
        <v>3.3198058251264317E-2</v>
      </c>
      <c r="W6" s="29">
        <f t="shared" si="11"/>
        <v>482287.65680049785</v>
      </c>
      <c r="X6" s="29">
        <f t="shared" si="4"/>
        <v>6008077.3408329757</v>
      </c>
      <c r="Y6" s="35">
        <f t="shared" si="12"/>
        <v>60.080773408329755</v>
      </c>
      <c r="Z6" s="36">
        <f t="shared" si="13"/>
        <v>6.3672058864119023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1076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99539.382772915706</v>
      </c>
      <c r="K7" s="5">
        <f t="shared" si="8"/>
        <v>0</v>
      </c>
      <c r="L7" s="5">
        <f t="shared" si="9"/>
        <v>497696.91386457853</v>
      </c>
      <c r="M7" s="5">
        <f t="shared" si="0"/>
        <v>6145949.4725418761</v>
      </c>
      <c r="N7" s="33">
        <f t="shared" si="10"/>
        <v>61.743897755152304</v>
      </c>
      <c r="O7" s="4"/>
      <c r="Q7" s="27" t="s">
        <v>40</v>
      </c>
      <c r="R7" s="29">
        <f t="shared" si="1"/>
        <v>99539.382772915706</v>
      </c>
      <c r="S7" s="29">
        <f t="shared" si="2"/>
        <v>497696.91386457853</v>
      </c>
      <c r="T7" s="35">
        <f t="shared" si="3"/>
        <v>61.743897755152304</v>
      </c>
      <c r="U7" s="42">
        <v>0.96680194174873568</v>
      </c>
      <c r="V7" s="43">
        <f>1-U7</f>
        <v>3.3198058251264317E-2</v>
      </c>
      <c r="W7" s="29">
        <f t="shared" si="11"/>
        <v>481174.34272662777</v>
      </c>
      <c r="X7" s="29">
        <f t="shared" si="4"/>
        <v>5525789.6840324774</v>
      </c>
      <c r="Y7" s="35">
        <f t="shared" si="12"/>
        <v>55.513602054764036</v>
      </c>
      <c r="Z7" s="36">
        <f t="shared" si="13"/>
        <v>6.2302957003882682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1016</v>
      </c>
      <c r="E8" s="51">
        <v>2</v>
      </c>
      <c r="F8" s="3">
        <f t="shared" si="5"/>
        <v>1.968503937007874E-3</v>
      </c>
      <c r="G8" s="2">
        <v>0.5</v>
      </c>
      <c r="H8" s="3">
        <f t="shared" si="6"/>
        <v>9.7943192948090115E-3</v>
      </c>
      <c r="I8" s="3">
        <f t="shared" si="7"/>
        <v>0.99020568070519099</v>
      </c>
      <c r="J8" s="5">
        <f t="shared" si="14"/>
        <v>99539.382772915706</v>
      </c>
      <c r="K8" s="5">
        <f t="shared" si="8"/>
        <v>974.92049728614802</v>
      </c>
      <c r="L8" s="5">
        <f t="shared" si="9"/>
        <v>495259.61262136319</v>
      </c>
      <c r="M8" s="5">
        <f t="shared" si="0"/>
        <v>5648252.558677298</v>
      </c>
      <c r="N8" s="33">
        <f t="shared" si="10"/>
        <v>56.743897755152311</v>
      </c>
      <c r="O8" s="4"/>
      <c r="Q8" s="27" t="s">
        <v>42</v>
      </c>
      <c r="R8" s="29">
        <f t="shared" si="1"/>
        <v>99539.382772915706</v>
      </c>
      <c r="S8" s="29">
        <f t="shared" si="2"/>
        <v>495259.61262136319</v>
      </c>
      <c r="T8" s="35">
        <f t="shared" si="3"/>
        <v>56.743897755152311</v>
      </c>
      <c r="U8" s="42">
        <v>0.96680194174873568</v>
      </c>
      <c r="V8" s="43">
        <f>1-U8</f>
        <v>3.3198058251264317E-2</v>
      </c>
      <c r="W8" s="29">
        <f t="shared" si="11"/>
        <v>478817.9551520606</v>
      </c>
      <c r="X8" s="29">
        <f t="shared" si="4"/>
        <v>5044615.3413058501</v>
      </c>
      <c r="Y8" s="35">
        <f t="shared" si="12"/>
        <v>50.679592346020364</v>
      </c>
      <c r="Z8" s="36">
        <f t="shared" si="13"/>
        <v>6.064305409131947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1061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98564.462275629558</v>
      </c>
      <c r="K9" s="5">
        <f t="shared" si="8"/>
        <v>0</v>
      </c>
      <c r="L9" s="5">
        <f t="shared" si="9"/>
        <v>492822.3113781478</v>
      </c>
      <c r="M9" s="5">
        <f t="shared" si="0"/>
        <v>5152992.9460559348</v>
      </c>
      <c r="N9" s="33">
        <f t="shared" si="10"/>
        <v>52.280434824936208</v>
      </c>
      <c r="O9" s="4"/>
      <c r="Q9" s="27" t="s">
        <v>44</v>
      </c>
      <c r="R9" s="29">
        <f t="shared" si="1"/>
        <v>98564.462275629558</v>
      </c>
      <c r="S9" s="29">
        <f t="shared" si="2"/>
        <v>492822.3113781478</v>
      </c>
      <c r="T9" s="35">
        <f t="shared" si="3"/>
        <v>52.280434824936208</v>
      </c>
      <c r="U9" s="42">
        <v>0.9555940589531835</v>
      </c>
      <c r="V9" s="43">
        <f t="shared" ref="V9:V22" si="15">1-U9</f>
        <v>4.4405941046816499E-2</v>
      </c>
      <c r="W9" s="29">
        <f t="shared" si="11"/>
        <v>470938.07287253393</v>
      </c>
      <c r="X9" s="29">
        <f t="shared" si="4"/>
        <v>4565797.3861537892</v>
      </c>
      <c r="Y9" s="35">
        <f t="shared" si="12"/>
        <v>46.322957389914158</v>
      </c>
      <c r="Z9" s="36">
        <f t="shared" si="13"/>
        <v>5.9574774350220494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1004</v>
      </c>
      <c r="E10" s="51">
        <v>2</v>
      </c>
      <c r="F10" s="3">
        <f t="shared" si="5"/>
        <v>1.9920318725099601E-3</v>
      </c>
      <c r="G10" s="2">
        <v>0.5</v>
      </c>
      <c r="H10" s="3">
        <f t="shared" si="6"/>
        <v>9.9108027750247768E-3</v>
      </c>
      <c r="I10" s="3">
        <f t="shared" si="7"/>
        <v>0.99008919722497524</v>
      </c>
      <c r="J10" s="5">
        <f t="shared" si="14"/>
        <v>98564.462275629558</v>
      </c>
      <c r="K10" s="5">
        <f t="shared" si="8"/>
        <v>976.85294624013432</v>
      </c>
      <c r="L10" s="5">
        <f t="shared" si="9"/>
        <v>490380.17901254748</v>
      </c>
      <c r="M10" s="5">
        <f t="shared" si="0"/>
        <v>4660170.6346777873</v>
      </c>
      <c r="N10" s="33">
        <f t="shared" si="10"/>
        <v>47.280434824936215</v>
      </c>
      <c r="O10" s="4"/>
      <c r="Q10" s="27" t="s">
        <v>46</v>
      </c>
      <c r="R10" s="29">
        <f t="shared" si="1"/>
        <v>98564.462275629558</v>
      </c>
      <c r="S10" s="29">
        <f t="shared" si="2"/>
        <v>490380.17901254748</v>
      </c>
      <c r="T10" s="35">
        <f t="shared" si="3"/>
        <v>47.280434824936215</v>
      </c>
      <c r="U10" s="42">
        <v>0.96363095511775332</v>
      </c>
      <c r="V10" s="43">
        <f t="shared" si="15"/>
        <v>3.6369044882246682E-2</v>
      </c>
      <c r="W10" s="29">
        <f t="shared" si="11"/>
        <v>472545.52027267596</v>
      </c>
      <c r="X10" s="29">
        <f t="shared" si="4"/>
        <v>4094859.3132812558</v>
      </c>
      <c r="Y10" s="35">
        <f t="shared" si="12"/>
        <v>41.544987095148244</v>
      </c>
      <c r="Z10" s="36">
        <f t="shared" si="13"/>
        <v>5.7354477297879711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1110</v>
      </c>
      <c r="E11" s="51">
        <v>5</v>
      </c>
      <c r="F11" s="3">
        <f t="shared" si="5"/>
        <v>4.5045045045045045E-3</v>
      </c>
      <c r="G11" s="2">
        <v>0.5</v>
      </c>
      <c r="H11" s="3">
        <f t="shared" si="6"/>
        <v>2.2271714922048998E-2</v>
      </c>
      <c r="I11" s="3">
        <f t="shared" si="7"/>
        <v>0.97772828507795095</v>
      </c>
      <c r="J11" s="5">
        <f t="shared" si="14"/>
        <v>97587.609329389423</v>
      </c>
      <c r="K11" s="5">
        <f t="shared" si="8"/>
        <v>2173.4434149084504</v>
      </c>
      <c r="L11" s="5">
        <f t="shared" si="9"/>
        <v>482504.438109676</v>
      </c>
      <c r="M11" s="5">
        <f t="shared" si="0"/>
        <v>4169790.4556652396</v>
      </c>
      <c r="N11" s="33">
        <f t="shared" si="10"/>
        <v>42.728687425786426</v>
      </c>
      <c r="O11" s="4"/>
      <c r="Q11" s="27" t="s">
        <v>48</v>
      </c>
      <c r="R11" s="29">
        <f t="shared" si="1"/>
        <v>97587.609329389423</v>
      </c>
      <c r="S11" s="29">
        <f t="shared" si="2"/>
        <v>482504.438109676</v>
      </c>
      <c r="T11" s="35">
        <f t="shared" si="3"/>
        <v>42.728687425786426</v>
      </c>
      <c r="U11" s="42">
        <v>0.96005435016735896</v>
      </c>
      <c r="V11" s="43">
        <f t="shared" si="15"/>
        <v>3.9945649832641039E-2</v>
      </c>
      <c r="W11" s="29">
        <f t="shared" si="11"/>
        <v>463230.48478225165</v>
      </c>
      <c r="X11" s="29">
        <f t="shared" si="4"/>
        <v>3622313.7930085799</v>
      </c>
      <c r="Y11" s="35">
        <f t="shared" si="12"/>
        <v>37.118583167480935</v>
      </c>
      <c r="Z11" s="36">
        <f t="shared" si="13"/>
        <v>5.6101042583054905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1318</v>
      </c>
      <c r="E12" s="51">
        <v>9</v>
      </c>
      <c r="F12" s="3">
        <f t="shared" si="5"/>
        <v>6.828528072837633E-3</v>
      </c>
      <c r="G12" s="2">
        <v>0.5</v>
      </c>
      <c r="H12" s="3">
        <f t="shared" si="6"/>
        <v>3.3569563595673264E-2</v>
      </c>
      <c r="I12" s="3">
        <f t="shared" si="7"/>
        <v>0.96643043640432669</v>
      </c>
      <c r="J12" s="5">
        <f t="shared" si="14"/>
        <v>95414.165914480967</v>
      </c>
      <c r="K12" s="5">
        <f t="shared" si="8"/>
        <v>3203.011910594289</v>
      </c>
      <c r="L12" s="5">
        <f t="shared" si="9"/>
        <v>469063.29979591916</v>
      </c>
      <c r="M12" s="5">
        <f t="shared" si="0"/>
        <v>3687286.0175555637</v>
      </c>
      <c r="N12" s="33">
        <f t="shared" si="10"/>
        <v>38.645058437763339</v>
      </c>
      <c r="O12" s="4"/>
      <c r="Q12" s="27" t="s">
        <v>50</v>
      </c>
      <c r="R12" s="29">
        <f t="shared" si="1"/>
        <v>95414.165914480967</v>
      </c>
      <c r="S12" s="29">
        <f t="shared" si="2"/>
        <v>469063.29979591916</v>
      </c>
      <c r="T12" s="35">
        <f t="shared" si="3"/>
        <v>38.645058437763339</v>
      </c>
      <c r="U12" s="42">
        <v>0.94127750867207383</v>
      </c>
      <c r="V12" s="43">
        <f t="shared" si="15"/>
        <v>5.8722491327926174E-2</v>
      </c>
      <c r="W12" s="29">
        <f t="shared" si="11"/>
        <v>441518.73424140486</v>
      </c>
      <c r="X12" s="29">
        <f t="shared" si="4"/>
        <v>3159083.3082263283</v>
      </c>
      <c r="Y12" s="35">
        <f t="shared" si="12"/>
        <v>33.109164430130761</v>
      </c>
      <c r="Z12" s="36">
        <f t="shared" si="13"/>
        <v>5.535894007632578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1414</v>
      </c>
      <c r="E13" s="51">
        <v>8</v>
      </c>
      <c r="F13" s="3">
        <f t="shared" si="5"/>
        <v>5.6577086280056579E-3</v>
      </c>
      <c r="G13" s="2">
        <v>0.5</v>
      </c>
      <c r="H13" s="3">
        <f t="shared" si="6"/>
        <v>2.7894002789400279E-2</v>
      </c>
      <c r="I13" s="3">
        <f t="shared" si="7"/>
        <v>0.97210599721059976</v>
      </c>
      <c r="J13" s="5">
        <f t="shared" si="14"/>
        <v>92211.154003886681</v>
      </c>
      <c r="K13" s="5">
        <f t="shared" si="8"/>
        <v>2572.1381869982338</v>
      </c>
      <c r="L13" s="5">
        <f t="shared" si="9"/>
        <v>454625.42455193785</v>
      </c>
      <c r="M13" s="5">
        <f t="shared" si="0"/>
        <v>3218222.7177596446</v>
      </c>
      <c r="N13" s="33">
        <f t="shared" si="10"/>
        <v>34.900579572228295</v>
      </c>
      <c r="O13" s="4"/>
      <c r="Q13" s="27" t="s">
        <v>52</v>
      </c>
      <c r="R13" s="29">
        <f t="shared" si="1"/>
        <v>92211.154003886681</v>
      </c>
      <c r="S13" s="29">
        <f t="shared" si="2"/>
        <v>454625.42455193785</v>
      </c>
      <c r="T13" s="35">
        <f t="shared" si="3"/>
        <v>34.900579572228295</v>
      </c>
      <c r="U13" s="42">
        <v>0.95386474178345915</v>
      </c>
      <c r="V13" s="43">
        <f t="shared" si="15"/>
        <v>4.6135258216540853E-2</v>
      </c>
      <c r="W13" s="29">
        <f t="shared" si="11"/>
        <v>433651.16319842968</v>
      </c>
      <c r="X13" s="29">
        <f t="shared" si="4"/>
        <v>2717564.5739849233</v>
      </c>
      <c r="Y13" s="35">
        <f t="shared" si="12"/>
        <v>29.471104698140731</v>
      </c>
      <c r="Z13" s="36">
        <f t="shared" si="13"/>
        <v>5.429474874087564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1272</v>
      </c>
      <c r="E14" s="51">
        <v>15</v>
      </c>
      <c r="F14" s="3">
        <f t="shared" si="5"/>
        <v>1.179245283018868E-2</v>
      </c>
      <c r="G14" s="2">
        <v>0.5</v>
      </c>
      <c r="H14" s="3">
        <f t="shared" si="6"/>
        <v>5.7273768613974797E-2</v>
      </c>
      <c r="I14" s="3">
        <f t="shared" si="7"/>
        <v>0.94272623138602518</v>
      </c>
      <c r="J14" s="5">
        <f t="shared" si="14"/>
        <v>89639.015816888452</v>
      </c>
      <c r="K14" s="5">
        <f t="shared" si="8"/>
        <v>5133.9642506808959</v>
      </c>
      <c r="L14" s="5">
        <f t="shared" si="9"/>
        <v>435360.16845773999</v>
      </c>
      <c r="M14" s="5">
        <f t="shared" si="0"/>
        <v>2763597.2932077069</v>
      </c>
      <c r="N14" s="33">
        <f t="shared" si="10"/>
        <v>30.830294911460093</v>
      </c>
      <c r="O14" s="4"/>
      <c r="Q14" s="27" t="s">
        <v>54</v>
      </c>
      <c r="R14" s="29">
        <f t="shared" si="1"/>
        <v>89639.015816888452</v>
      </c>
      <c r="S14" s="29">
        <f t="shared" si="2"/>
        <v>435360.16845773999</v>
      </c>
      <c r="T14" s="35">
        <f t="shared" si="3"/>
        <v>30.830294911460093</v>
      </c>
      <c r="U14" s="42">
        <v>0.94210046609890041</v>
      </c>
      <c r="V14" s="43">
        <f t="shared" si="15"/>
        <v>5.7899533901099587E-2</v>
      </c>
      <c r="W14" s="29">
        <f t="shared" si="11"/>
        <v>410153.01762493263</v>
      </c>
      <c r="X14" s="29">
        <f t="shared" si="4"/>
        <v>2283913.4107864937</v>
      </c>
      <c r="Y14" s="35">
        <f t="shared" si="12"/>
        <v>25.479010339113881</v>
      </c>
      <c r="Z14" s="36">
        <f t="shared" si="13"/>
        <v>5.3512845723462128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1048</v>
      </c>
      <c r="E15" s="51">
        <v>13</v>
      </c>
      <c r="F15" s="3">
        <f t="shared" si="5"/>
        <v>1.2404580152671756E-2</v>
      </c>
      <c r="G15" s="2">
        <v>0.5</v>
      </c>
      <c r="H15" s="3">
        <f t="shared" si="6"/>
        <v>6.015733456732994E-2</v>
      </c>
      <c r="I15" s="3">
        <f t="shared" si="7"/>
        <v>0.93984266543267003</v>
      </c>
      <c r="J15" s="5">
        <f t="shared" si="14"/>
        <v>84505.051566207549</v>
      </c>
      <c r="K15" s="5">
        <f t="shared" si="8"/>
        <v>5083.5986596978164</v>
      </c>
      <c r="L15" s="5">
        <f t="shared" si="9"/>
        <v>409816.26118179318</v>
      </c>
      <c r="M15" s="5">
        <f t="shared" si="0"/>
        <v>2328237.1247499669</v>
      </c>
      <c r="N15" s="33">
        <f t="shared" si="10"/>
        <v>27.551454991135678</v>
      </c>
      <c r="O15" s="4"/>
      <c r="Q15" s="27" t="s">
        <v>56</v>
      </c>
      <c r="R15" s="29">
        <f t="shared" si="1"/>
        <v>84505.051566207549</v>
      </c>
      <c r="S15" s="29">
        <f t="shared" si="2"/>
        <v>409816.26118179318</v>
      </c>
      <c r="T15" s="35">
        <f t="shared" si="3"/>
        <v>27.551454991135678</v>
      </c>
      <c r="U15" s="42">
        <v>0.91645683631107144</v>
      </c>
      <c r="V15" s="43">
        <f t="shared" si="15"/>
        <v>8.3543163688928557E-2</v>
      </c>
      <c r="W15" s="29">
        <f t="shared" si="11"/>
        <v>375578.91419149796</v>
      </c>
      <c r="X15" s="29">
        <f t="shared" si="4"/>
        <v>1873760.3931615609</v>
      </c>
      <c r="Y15" s="35">
        <f t="shared" si="12"/>
        <v>22.173353644941777</v>
      </c>
      <c r="Z15" s="36">
        <f t="shared" si="13"/>
        <v>5.3781013461939011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779</v>
      </c>
      <c r="E16" s="51">
        <v>7</v>
      </c>
      <c r="F16" s="3">
        <f t="shared" si="5"/>
        <v>8.9858793324775355E-3</v>
      </c>
      <c r="G16" s="2">
        <v>0.5</v>
      </c>
      <c r="H16" s="3">
        <f t="shared" si="6"/>
        <v>4.3942247332077841E-2</v>
      </c>
      <c r="I16" s="3">
        <f t="shared" si="7"/>
        <v>0.95605775266792214</v>
      </c>
      <c r="J16" s="5">
        <f t="shared" si="14"/>
        <v>79421.45290650973</v>
      </c>
      <c r="K16" s="5">
        <f t="shared" si="8"/>
        <v>3489.9571270908232</v>
      </c>
      <c r="L16" s="5">
        <f t="shared" si="9"/>
        <v>388382.37171482167</v>
      </c>
      <c r="M16" s="5">
        <f t="shared" si="0"/>
        <v>1918420.8635681737</v>
      </c>
      <c r="N16" s="33">
        <f t="shared" si="10"/>
        <v>24.154945463241852</v>
      </c>
      <c r="O16" s="4"/>
      <c r="Q16" s="27" t="s">
        <v>58</v>
      </c>
      <c r="R16" s="29">
        <f t="shared" si="1"/>
        <v>79421.45290650973</v>
      </c>
      <c r="S16" s="29">
        <f t="shared" si="2"/>
        <v>388382.37171482167</v>
      </c>
      <c r="T16" s="35">
        <f t="shared" si="3"/>
        <v>24.154945463241852</v>
      </c>
      <c r="U16" s="42">
        <v>0.8859396016463057</v>
      </c>
      <c r="V16" s="43">
        <f t="shared" si="15"/>
        <v>0.1140603983536943</v>
      </c>
      <c r="W16" s="29">
        <f t="shared" si="11"/>
        <v>344083.32368347654</v>
      </c>
      <c r="X16" s="29">
        <f t="shared" si="4"/>
        <v>1498181.4789700629</v>
      </c>
      <c r="Y16" s="35">
        <f t="shared" si="12"/>
        <v>18.863687632781463</v>
      </c>
      <c r="Z16" s="36">
        <f t="shared" si="13"/>
        <v>5.2912578304603883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530</v>
      </c>
      <c r="E17" s="51">
        <v>10</v>
      </c>
      <c r="F17" s="3">
        <f t="shared" si="5"/>
        <v>1.8867924528301886E-2</v>
      </c>
      <c r="G17" s="2">
        <v>0.5</v>
      </c>
      <c r="H17" s="3">
        <f t="shared" si="6"/>
        <v>9.0090090090090072E-2</v>
      </c>
      <c r="I17" s="3">
        <f t="shared" si="7"/>
        <v>0.90990990990990994</v>
      </c>
      <c r="J17" s="5">
        <f t="shared" si="14"/>
        <v>75931.49577941891</v>
      </c>
      <c r="K17" s="5">
        <f t="shared" si="8"/>
        <v>6840.675295443144</v>
      </c>
      <c r="L17" s="5">
        <f t="shared" si="9"/>
        <v>362555.79065848672</v>
      </c>
      <c r="M17" s="5">
        <f t="shared" si="0"/>
        <v>1530038.4918533519</v>
      </c>
      <c r="N17" s="33">
        <f t="shared" si="10"/>
        <v>20.150248275078312</v>
      </c>
      <c r="O17" s="4"/>
      <c r="Q17" s="27" t="s">
        <v>60</v>
      </c>
      <c r="R17" s="29">
        <f t="shared" si="1"/>
        <v>75931.49577941891</v>
      </c>
      <c r="S17" s="29">
        <f t="shared" si="2"/>
        <v>362555.79065848672</v>
      </c>
      <c r="T17" s="35">
        <f t="shared" si="3"/>
        <v>20.150248275078312</v>
      </c>
      <c r="U17" s="42">
        <v>0.85631920960893304</v>
      </c>
      <c r="V17" s="43">
        <f t="shared" si="15"/>
        <v>0.14368079039106696</v>
      </c>
      <c r="W17" s="29">
        <f t="shared" si="11"/>
        <v>310463.48809581716</v>
      </c>
      <c r="X17" s="29">
        <f t="shared" si="4"/>
        <v>1154098.1552865864</v>
      </c>
      <c r="Y17" s="35">
        <f t="shared" si="12"/>
        <v>15.199202168218086</v>
      </c>
      <c r="Z17" s="36">
        <f t="shared" si="13"/>
        <v>4.9510461068602254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357</v>
      </c>
      <c r="E18" s="51">
        <v>11</v>
      </c>
      <c r="F18" s="3">
        <f t="shared" si="5"/>
        <v>3.081232492997199E-2</v>
      </c>
      <c r="G18" s="2">
        <v>0.5</v>
      </c>
      <c r="H18" s="3">
        <f t="shared" si="6"/>
        <v>0.14304291287386217</v>
      </c>
      <c r="I18" s="3">
        <f t="shared" si="7"/>
        <v>0.85695708712613783</v>
      </c>
      <c r="J18" s="5">
        <f t="shared" si="14"/>
        <v>69090.820483975767</v>
      </c>
      <c r="K18" s="5">
        <f t="shared" si="8"/>
        <v>9882.9522148729975</v>
      </c>
      <c r="L18" s="5">
        <f t="shared" si="9"/>
        <v>320746.72188269638</v>
      </c>
      <c r="M18" s="5">
        <f t="shared" si="0"/>
        <v>1167482.7011948652</v>
      </c>
      <c r="N18" s="33">
        <f t="shared" si="10"/>
        <v>16.897797609244478</v>
      </c>
      <c r="O18" s="4"/>
      <c r="Q18" s="27" t="s">
        <v>62</v>
      </c>
      <c r="R18" s="29">
        <f t="shared" si="1"/>
        <v>69090.820483975767</v>
      </c>
      <c r="S18" s="29">
        <f t="shared" si="2"/>
        <v>320746.72188269638</v>
      </c>
      <c r="T18" s="35">
        <f t="shared" si="3"/>
        <v>16.897797609244478</v>
      </c>
      <c r="U18" s="42">
        <v>0.77613843304153718</v>
      </c>
      <c r="V18" s="43">
        <f t="shared" si="15"/>
        <v>0.22386156695846282</v>
      </c>
      <c r="W18" s="29">
        <f t="shared" si="11"/>
        <v>248943.85812524569</v>
      </c>
      <c r="X18" s="29">
        <f t="shared" si="4"/>
        <v>843634.66719076911</v>
      </c>
      <c r="Y18" s="35">
        <f t="shared" si="12"/>
        <v>12.210517421578938</v>
      </c>
      <c r="Z18" s="36">
        <f t="shared" si="13"/>
        <v>4.6872801876655394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237</v>
      </c>
      <c r="E19" s="51">
        <v>9</v>
      </c>
      <c r="F19" s="3">
        <f t="shared" si="5"/>
        <v>3.7974683544303799E-2</v>
      </c>
      <c r="G19" s="2">
        <v>0.5</v>
      </c>
      <c r="H19" s="3">
        <f t="shared" si="6"/>
        <v>0.17341040462427745</v>
      </c>
      <c r="I19" s="3">
        <f t="shared" si="7"/>
        <v>0.82658959537572252</v>
      </c>
      <c r="J19" s="5">
        <f t="shared" si="14"/>
        <v>59207.868269102772</v>
      </c>
      <c r="K19" s="5">
        <f t="shared" si="8"/>
        <v>10267.260393486029</v>
      </c>
      <c r="L19" s="5">
        <f t="shared" si="9"/>
        <v>270371.19036179874</v>
      </c>
      <c r="M19" s="5">
        <f t="shared" si="0"/>
        <v>846735.97931216867</v>
      </c>
      <c r="N19" s="33">
        <f t="shared" si="10"/>
        <v>14.301071868754176</v>
      </c>
      <c r="O19" s="4"/>
      <c r="Q19" s="27" t="s">
        <v>64</v>
      </c>
      <c r="R19" s="29">
        <f t="shared" si="1"/>
        <v>59207.868269102772</v>
      </c>
      <c r="S19" s="29">
        <f t="shared" si="2"/>
        <v>270371.19036179874</v>
      </c>
      <c r="T19" s="35">
        <f t="shared" si="3"/>
        <v>14.301071868754176</v>
      </c>
      <c r="U19" s="42">
        <v>0.73716277889453141</v>
      </c>
      <c r="V19" s="43">
        <f t="shared" si="15"/>
        <v>0.26283722110546859</v>
      </c>
      <c r="W19" s="29">
        <f t="shared" si="11"/>
        <v>199307.57802012592</v>
      </c>
      <c r="X19" s="29">
        <f t="shared" si="4"/>
        <v>594690.80906552344</v>
      </c>
      <c r="Y19" s="35">
        <f t="shared" si="12"/>
        <v>10.044117892618992</v>
      </c>
      <c r="Z19" s="36">
        <f t="shared" si="13"/>
        <v>4.2569539761351844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142</v>
      </c>
      <c r="E20" s="51">
        <v>8</v>
      </c>
      <c r="F20" s="3">
        <f t="shared" si="5"/>
        <v>5.6338028169014086E-2</v>
      </c>
      <c r="G20" s="2">
        <v>0.5</v>
      </c>
      <c r="H20" s="3">
        <f t="shared" si="6"/>
        <v>0.24691358024691359</v>
      </c>
      <c r="I20" s="3">
        <f t="shared" si="7"/>
        <v>0.75308641975308643</v>
      </c>
      <c r="J20" s="5">
        <f t="shared" si="14"/>
        <v>48940.607875616741</v>
      </c>
      <c r="K20" s="5">
        <f t="shared" si="8"/>
        <v>12084.100710028826</v>
      </c>
      <c r="L20" s="5">
        <f t="shared" si="9"/>
        <v>214492.78760301165</v>
      </c>
      <c r="M20" s="5">
        <f t="shared" si="0"/>
        <v>576364.78895036993</v>
      </c>
      <c r="N20" s="33">
        <f t="shared" si="10"/>
        <v>11.776821211849459</v>
      </c>
      <c r="O20" s="4"/>
      <c r="Q20" s="27" t="s">
        <v>66</v>
      </c>
      <c r="R20" s="29">
        <f t="shared" si="1"/>
        <v>48940.607875616741</v>
      </c>
      <c r="S20" s="29">
        <f t="shared" si="2"/>
        <v>214492.78760301165</v>
      </c>
      <c r="T20" s="35">
        <f t="shared" si="3"/>
        <v>11.776821211849459</v>
      </c>
      <c r="U20" s="42">
        <v>0.7271372759570951</v>
      </c>
      <c r="V20" s="43">
        <f t="shared" si="15"/>
        <v>0.2728627240429049</v>
      </c>
      <c r="W20" s="29">
        <f t="shared" si="11"/>
        <v>155965.70129009767</v>
      </c>
      <c r="X20" s="29">
        <f t="shared" si="4"/>
        <v>395383.23104539752</v>
      </c>
      <c r="Y20" s="35">
        <f t="shared" si="12"/>
        <v>8.0788377629119292</v>
      </c>
      <c r="Z20" s="36">
        <f t="shared" si="13"/>
        <v>3.6979834489375296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98</v>
      </c>
      <c r="E21" s="51">
        <v>8</v>
      </c>
      <c r="F21" s="3">
        <f t="shared" si="5"/>
        <v>8.1632653061224483E-2</v>
      </c>
      <c r="G21" s="2">
        <v>0.5</v>
      </c>
      <c r="H21" s="3">
        <f t="shared" si="6"/>
        <v>0.33898305084745761</v>
      </c>
      <c r="I21" s="3">
        <f t="shared" si="7"/>
        <v>0.66101694915254239</v>
      </c>
      <c r="J21" s="5">
        <f t="shared" si="14"/>
        <v>36856.507165587915</v>
      </c>
      <c r="K21" s="5">
        <f t="shared" si="8"/>
        <v>12493.731242572174</v>
      </c>
      <c r="L21" s="5">
        <f t="shared" si="9"/>
        <v>153048.20772150913</v>
      </c>
      <c r="M21" s="5">
        <f>L21+M22</f>
        <v>361872.00134735834</v>
      </c>
      <c r="N21" s="33">
        <f t="shared" si="10"/>
        <v>9.8184019370460049</v>
      </c>
      <c r="O21" s="4"/>
      <c r="Q21" s="27" t="s">
        <v>68</v>
      </c>
      <c r="R21" s="29">
        <f t="shared" si="1"/>
        <v>36856.507165587915</v>
      </c>
      <c r="S21" s="29">
        <f t="shared" si="2"/>
        <v>153048.20772150913</v>
      </c>
      <c r="T21" s="35">
        <f t="shared" si="3"/>
        <v>9.8184019370460049</v>
      </c>
      <c r="U21" s="42">
        <v>0.68635947845240242</v>
      </c>
      <c r="V21" s="43">
        <f t="shared" si="15"/>
        <v>0.31364052154759758</v>
      </c>
      <c r="W21" s="29">
        <f t="shared" si="11"/>
        <v>105046.08802980995</v>
      </c>
      <c r="X21" s="29">
        <f>X22+W21</f>
        <v>239417.52975529985</v>
      </c>
      <c r="Y21" s="35">
        <f t="shared" si="12"/>
        <v>6.4959364890343858</v>
      </c>
      <c r="Z21" s="36">
        <f t="shared" si="13"/>
        <v>3.3224654480116191</v>
      </c>
    </row>
    <row r="22" spans="1:26" s="2" customFormat="1" x14ac:dyDescent="0.25">
      <c r="A22" s="12">
        <v>19</v>
      </c>
      <c r="B22" s="13" t="s">
        <v>69</v>
      </c>
      <c r="C22" s="12"/>
      <c r="D22">
        <v>60</v>
      </c>
      <c r="E22" s="51">
        <v>7</v>
      </c>
      <c r="F22" s="17">
        <f t="shared" si="5"/>
        <v>0.11666666666666667</v>
      </c>
      <c r="G22" s="12"/>
      <c r="H22" s="17">
        <v>1</v>
      </c>
      <c r="I22" s="17">
        <f t="shared" si="7"/>
        <v>0</v>
      </c>
      <c r="J22" s="21">
        <f t="shared" si="14"/>
        <v>24362.775923015739</v>
      </c>
      <c r="K22" s="21">
        <f t="shared" si="8"/>
        <v>24362.775923015739</v>
      </c>
      <c r="L22" s="21">
        <f>K22/F22</f>
        <v>208823.79362584918</v>
      </c>
      <c r="M22" s="21">
        <f>L22</f>
        <v>208823.79362584918</v>
      </c>
      <c r="N22" s="34">
        <f t="shared" si="10"/>
        <v>8.5714285714285712</v>
      </c>
      <c r="O22" s="4"/>
      <c r="Q22" s="30" t="s">
        <v>69</v>
      </c>
      <c r="R22" s="31">
        <f t="shared" si="1"/>
        <v>24362.775923015739</v>
      </c>
      <c r="S22" s="31">
        <f t="shared" si="2"/>
        <v>208823.79362584918</v>
      </c>
      <c r="T22" s="38">
        <f t="shared" si="3"/>
        <v>8.5714285714285712</v>
      </c>
      <c r="U22" s="44">
        <v>0.64346806172022719</v>
      </c>
      <c r="V22" s="45">
        <f t="shared" si="15"/>
        <v>0.35653193827977281</v>
      </c>
      <c r="W22" s="31">
        <f t="shared" si="11"/>
        <v>134371.44172548992</v>
      </c>
      <c r="X22" s="31">
        <f>W22</f>
        <v>134371.44172548992</v>
      </c>
      <c r="Y22" s="38">
        <f t="shared" si="12"/>
        <v>5.5154405290305188</v>
      </c>
      <c r="Z22" s="37">
        <f t="shared" si="13"/>
        <v>3.0559880423980523</v>
      </c>
    </row>
    <row r="23" spans="1:26" s="2" customFormat="1" ht="13.2" x14ac:dyDescent="0.25">
      <c r="B23" s="2" t="s">
        <v>70</v>
      </c>
      <c r="D23" s="25">
        <f>SUM(D4:D22)</f>
        <v>14488</v>
      </c>
      <c r="E23" s="25">
        <f>SUM(E4:E22)</f>
        <v>115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135</v>
      </c>
      <c r="E29" s="51">
        <v>2</v>
      </c>
      <c r="F29" s="3">
        <f>E29/D29</f>
        <v>1.4814814814814815E-2</v>
      </c>
      <c r="G29" s="2">
        <v>0.3</v>
      </c>
      <c r="H29" s="18">
        <f>C29*F29/(1+(1-G29)*C29*F29)</f>
        <v>1.466275659824047E-2</v>
      </c>
      <c r="I29" s="18">
        <f>1-H29</f>
        <v>0.98533724340175954</v>
      </c>
      <c r="J29" s="19">
        <v>100000</v>
      </c>
      <c r="K29" s="20">
        <f>J29*H29</f>
        <v>1466.2756598240469</v>
      </c>
      <c r="L29" s="20">
        <f>C29*(J30+G29*K29)</f>
        <v>98973.607038123155</v>
      </c>
      <c r="M29" s="5">
        <f t="shared" ref="M29:M45" si="16">L29+M30</f>
        <v>7769308.4127349332</v>
      </c>
      <c r="N29" s="32">
        <f>M29/J29</f>
        <v>77.693084127349337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98973.607038123155</v>
      </c>
      <c r="T29" s="35">
        <f t="shared" ref="T29:T47" si="19">N29</f>
        <v>77.693084127349337</v>
      </c>
      <c r="U29" s="42">
        <v>0.95864674002964168</v>
      </c>
      <c r="V29" s="43">
        <f>1-U29</f>
        <v>4.1353259970358325E-2</v>
      </c>
      <c r="W29" s="29">
        <f>S29*U29</f>
        <v>94880.725736071559</v>
      </c>
      <c r="X29" s="29">
        <f t="shared" ref="X29:X45" si="20">X30+W29</f>
        <v>6889849.1962805064</v>
      </c>
      <c r="Y29" s="40">
        <f>X29/R29</f>
        <v>68.898491962805068</v>
      </c>
      <c r="Z29" s="36">
        <f>T29-Y29</f>
        <v>8.7945921645442695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741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98533.724340175948</v>
      </c>
      <c r="K30" s="5">
        <f t="shared" ref="K30:K47" si="24">J30*H30</f>
        <v>0</v>
      </c>
      <c r="L30" s="5">
        <f t="shared" ref="L30:L46" si="25">C30*(J31+G30*K30)</f>
        <v>394134.89736070379</v>
      </c>
      <c r="M30" s="5">
        <f t="shared" si="16"/>
        <v>7670334.8056968097</v>
      </c>
      <c r="N30" s="33">
        <f t="shared" ref="N30:N47" si="26">M30/J30</f>
        <v>77.844766926863457</v>
      </c>
      <c r="O30" s="4"/>
      <c r="Q30" s="27" t="s">
        <v>36</v>
      </c>
      <c r="R30" s="29">
        <f t="shared" si="17"/>
        <v>98533.724340175948</v>
      </c>
      <c r="S30" s="29">
        <f t="shared" si="18"/>
        <v>394134.89736070379</v>
      </c>
      <c r="T30" s="35">
        <f t="shared" si="19"/>
        <v>77.844766926863457</v>
      </c>
      <c r="U30" s="42">
        <v>0.95864674002964168</v>
      </c>
      <c r="V30" s="43">
        <f>1-U30</f>
        <v>4.1353259970358325E-2</v>
      </c>
      <c r="W30" s="29">
        <f t="shared" ref="W30:W47" si="27">S30*U30</f>
        <v>377836.13448675611</v>
      </c>
      <c r="X30" s="29">
        <f t="shared" si="20"/>
        <v>6794968.4705444351</v>
      </c>
      <c r="Y30" s="35">
        <f t="shared" ref="Y30:Y47" si="28">X30/R30</f>
        <v>68.960840727846801</v>
      </c>
      <c r="Z30" s="36">
        <f t="shared" ref="Z30:Z47" si="29">T30-Y30</f>
        <v>8.8839261990166563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1109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98533.724340175948</v>
      </c>
      <c r="K31" s="5">
        <f t="shared" si="24"/>
        <v>0</v>
      </c>
      <c r="L31" s="5">
        <f t="shared" si="25"/>
        <v>492668.62170087977</v>
      </c>
      <c r="M31" s="5">
        <f t="shared" si="16"/>
        <v>7276199.9083361058</v>
      </c>
      <c r="N31" s="33">
        <f t="shared" si="26"/>
        <v>73.844766926863457</v>
      </c>
      <c r="O31" s="4"/>
      <c r="Q31" s="27" t="s">
        <v>38</v>
      </c>
      <c r="R31" s="29">
        <f t="shared" si="17"/>
        <v>98533.724340175948</v>
      </c>
      <c r="S31" s="29">
        <f t="shared" si="18"/>
        <v>492668.62170087977</v>
      </c>
      <c r="T31" s="35">
        <f t="shared" si="19"/>
        <v>73.844766926863457</v>
      </c>
      <c r="U31" s="42">
        <v>0.95864674002964168</v>
      </c>
      <c r="V31" s="43">
        <f>1-U31</f>
        <v>4.1353259970358325E-2</v>
      </c>
      <c r="W31" s="29">
        <f t="shared" si="27"/>
        <v>472295.16810844518</v>
      </c>
      <c r="X31" s="29">
        <f t="shared" si="20"/>
        <v>6417132.3360576788</v>
      </c>
      <c r="Y31" s="35">
        <f t="shared" si="28"/>
        <v>65.12625376772823</v>
      </c>
      <c r="Z31" s="36">
        <f t="shared" si="29"/>
        <v>8.7185131591352274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1008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98533.724340175948</v>
      </c>
      <c r="K32" s="5">
        <f t="shared" si="24"/>
        <v>0</v>
      </c>
      <c r="L32" s="5">
        <f t="shared" si="25"/>
        <v>492668.62170087977</v>
      </c>
      <c r="M32" s="5">
        <f t="shared" si="16"/>
        <v>6783531.2866352256</v>
      </c>
      <c r="N32" s="33">
        <f t="shared" si="26"/>
        <v>68.844766926863457</v>
      </c>
      <c r="O32" s="4"/>
      <c r="Q32" s="27" t="s">
        <v>40</v>
      </c>
      <c r="R32" s="29">
        <f t="shared" si="17"/>
        <v>98533.724340175948</v>
      </c>
      <c r="S32" s="29">
        <f t="shared" si="18"/>
        <v>492668.62170087977</v>
      </c>
      <c r="T32" s="35">
        <f t="shared" si="19"/>
        <v>68.844766926863457</v>
      </c>
      <c r="U32" s="42">
        <v>0.95864674002964168</v>
      </c>
      <c r="V32" s="43">
        <f>1-U32</f>
        <v>4.1353259970358325E-2</v>
      </c>
      <c r="W32" s="29">
        <f t="shared" si="27"/>
        <v>472295.16810844518</v>
      </c>
      <c r="X32" s="29">
        <f t="shared" si="20"/>
        <v>5944837.1679492332</v>
      </c>
      <c r="Y32" s="35">
        <f t="shared" si="28"/>
        <v>60.333020067580016</v>
      </c>
      <c r="Z32" s="36">
        <f t="shared" si="29"/>
        <v>8.5117468592834413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1050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98533.724340175948</v>
      </c>
      <c r="K33" s="5">
        <f t="shared" si="24"/>
        <v>0</v>
      </c>
      <c r="L33" s="5">
        <f t="shared" si="25"/>
        <v>492668.62170087977</v>
      </c>
      <c r="M33" s="5">
        <f t="shared" si="16"/>
        <v>6290862.6649343455</v>
      </c>
      <c r="N33" s="33">
        <f t="shared" si="26"/>
        <v>63.84476692686345</v>
      </c>
      <c r="O33" s="4"/>
      <c r="Q33" s="27" t="s">
        <v>42</v>
      </c>
      <c r="R33" s="29">
        <f t="shared" si="17"/>
        <v>98533.724340175948</v>
      </c>
      <c r="S33" s="29">
        <f t="shared" si="18"/>
        <v>492668.62170087977</v>
      </c>
      <c r="T33" s="35">
        <f t="shared" si="19"/>
        <v>63.84476692686345</v>
      </c>
      <c r="U33" s="42">
        <v>0.95864674002964168</v>
      </c>
      <c r="V33" s="43">
        <f>1-U33</f>
        <v>4.1353259970358325E-2</v>
      </c>
      <c r="W33" s="29">
        <f t="shared" si="27"/>
        <v>472295.16810844518</v>
      </c>
      <c r="X33" s="29">
        <f t="shared" si="20"/>
        <v>5472541.9998407876</v>
      </c>
      <c r="Y33" s="35">
        <f t="shared" si="28"/>
        <v>55.539786367431809</v>
      </c>
      <c r="Z33" s="36">
        <f t="shared" si="29"/>
        <v>8.304980559431641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1099</v>
      </c>
      <c r="E34" s="51">
        <v>1</v>
      </c>
      <c r="F34" s="3">
        <f t="shared" si="21"/>
        <v>9.099181073703367E-4</v>
      </c>
      <c r="G34" s="2">
        <v>0.5</v>
      </c>
      <c r="H34" s="3">
        <f t="shared" si="22"/>
        <v>4.5392646391284614E-3</v>
      </c>
      <c r="I34" s="3">
        <f t="shared" si="23"/>
        <v>0.99546073536087154</v>
      </c>
      <c r="J34" s="5">
        <f t="shared" si="30"/>
        <v>98533.724340175948</v>
      </c>
      <c r="K34" s="5">
        <f t="shared" si="24"/>
        <v>447.27065065899205</v>
      </c>
      <c r="L34" s="5">
        <f t="shared" si="25"/>
        <v>491550.4450742323</v>
      </c>
      <c r="M34" s="5">
        <f t="shared" si="16"/>
        <v>5798194.0432334654</v>
      </c>
      <c r="N34" s="33">
        <f t="shared" si="26"/>
        <v>58.84476692686345</v>
      </c>
      <c r="O34" s="4"/>
      <c r="Q34" s="27" t="s">
        <v>44</v>
      </c>
      <c r="R34" s="29">
        <f t="shared" si="17"/>
        <v>98533.724340175948</v>
      </c>
      <c r="S34" s="29">
        <f t="shared" si="18"/>
        <v>491550.4450742323</v>
      </c>
      <c r="T34" s="35">
        <f t="shared" si="19"/>
        <v>58.84476692686345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476400.96715323394</v>
      </c>
      <c r="X34" s="29">
        <f t="shared" si="20"/>
        <v>5000246.831732342</v>
      </c>
      <c r="Y34" s="35">
        <f t="shared" si="28"/>
        <v>50.746552667283595</v>
      </c>
      <c r="Z34" s="36">
        <f t="shared" si="29"/>
        <v>8.098214259579855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991</v>
      </c>
      <c r="E35" s="51">
        <v>1</v>
      </c>
      <c r="F35" s="3">
        <f t="shared" si="21"/>
        <v>1.0090817356205853E-3</v>
      </c>
      <c r="G35" s="2">
        <v>0.5</v>
      </c>
      <c r="H35" s="3">
        <f t="shared" si="22"/>
        <v>5.0327126321087073E-3</v>
      </c>
      <c r="I35" s="3">
        <f t="shared" si="23"/>
        <v>0.99496728736789131</v>
      </c>
      <c r="J35" s="5">
        <f t="shared" si="30"/>
        <v>98086.453689516959</v>
      </c>
      <c r="K35" s="5">
        <f t="shared" si="24"/>
        <v>493.64093452197773</v>
      </c>
      <c r="L35" s="5">
        <f t="shared" si="25"/>
        <v>489198.16611127986</v>
      </c>
      <c r="M35" s="5">
        <f t="shared" si="16"/>
        <v>5306643.5981592331</v>
      </c>
      <c r="N35" s="33">
        <f t="shared" si="26"/>
        <v>54.101697008609285</v>
      </c>
      <c r="O35" s="4"/>
      <c r="Q35" s="27" t="s">
        <v>46</v>
      </c>
      <c r="R35" s="29">
        <f t="shared" si="17"/>
        <v>98086.453689516959</v>
      </c>
      <c r="S35" s="29">
        <f t="shared" si="18"/>
        <v>489198.16611127986</v>
      </c>
      <c r="T35" s="35">
        <f t="shared" si="19"/>
        <v>54.101697008609285</v>
      </c>
      <c r="U35" s="42">
        <v>0.96192878092594225</v>
      </c>
      <c r="V35" s="43">
        <f t="shared" si="31"/>
        <v>3.8071219074057749E-2</v>
      </c>
      <c r="W35" s="29">
        <f t="shared" si="27"/>
        <v>470573.79555863002</v>
      </c>
      <c r="X35" s="29">
        <f t="shared" si="20"/>
        <v>4523845.8645791076</v>
      </c>
      <c r="Y35" s="35">
        <f t="shared" si="28"/>
        <v>46.121005443818959</v>
      </c>
      <c r="Z35" s="36">
        <f t="shared" si="29"/>
        <v>7.9806915647903267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1051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97592.812754994986</v>
      </c>
      <c r="K36" s="5">
        <f t="shared" si="24"/>
        <v>0</v>
      </c>
      <c r="L36" s="5">
        <f t="shared" si="25"/>
        <v>487964.0637749749</v>
      </c>
      <c r="M36" s="5">
        <f t="shared" si="16"/>
        <v>4817445.4320479529</v>
      </c>
      <c r="N36" s="33">
        <f t="shared" si="26"/>
        <v>49.362707109816206</v>
      </c>
      <c r="O36" s="4"/>
      <c r="Q36" s="27" t="s">
        <v>48</v>
      </c>
      <c r="R36" s="29">
        <f t="shared" si="17"/>
        <v>97592.812754994986</v>
      </c>
      <c r="S36" s="29">
        <f t="shared" si="18"/>
        <v>487964.0637749749</v>
      </c>
      <c r="T36" s="35">
        <f t="shared" si="19"/>
        <v>49.362707109816206</v>
      </c>
      <c r="U36" s="42">
        <v>0.95558309086652893</v>
      </c>
      <c r="V36" s="43">
        <f t="shared" si="31"/>
        <v>4.4416909133471072E-2</v>
      </c>
      <c r="W36" s="29">
        <f t="shared" si="27"/>
        <v>466290.20829388255</v>
      </c>
      <c r="X36" s="29">
        <f t="shared" si="20"/>
        <v>4053272.0690204771</v>
      </c>
      <c r="Y36" s="35">
        <f t="shared" si="28"/>
        <v>41.532485380825577</v>
      </c>
      <c r="Z36" s="36">
        <f t="shared" si="29"/>
        <v>7.8302217289906295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1264</v>
      </c>
      <c r="E37" s="51">
        <v>1</v>
      </c>
      <c r="F37" s="3">
        <f t="shared" si="21"/>
        <v>7.911392405063291E-4</v>
      </c>
      <c r="G37" s="2">
        <v>0.5</v>
      </c>
      <c r="H37" s="3">
        <f t="shared" si="22"/>
        <v>3.9478878799842085E-3</v>
      </c>
      <c r="I37" s="3">
        <f t="shared" si="23"/>
        <v>0.99605211212001576</v>
      </c>
      <c r="J37" s="5">
        <f t="shared" si="30"/>
        <v>97592.812754994986</v>
      </c>
      <c r="K37" s="5">
        <f t="shared" si="24"/>
        <v>385.28548264901298</v>
      </c>
      <c r="L37" s="5">
        <f t="shared" si="25"/>
        <v>487000.85006835236</v>
      </c>
      <c r="M37" s="5">
        <f t="shared" si="16"/>
        <v>4329481.3682729779</v>
      </c>
      <c r="N37" s="33">
        <f t="shared" si="26"/>
        <v>44.362707109816206</v>
      </c>
      <c r="O37" s="4"/>
      <c r="Q37" s="27" t="s">
        <v>50</v>
      </c>
      <c r="R37" s="29">
        <f t="shared" si="17"/>
        <v>97592.812754994986</v>
      </c>
      <c r="S37" s="29">
        <f t="shared" si="18"/>
        <v>487000.85006835236</v>
      </c>
      <c r="T37" s="35">
        <f t="shared" si="19"/>
        <v>44.362707109816206</v>
      </c>
      <c r="U37" s="42">
        <v>0.95343645724036619</v>
      </c>
      <c r="V37" s="43">
        <f t="shared" si="31"/>
        <v>4.6563542759633814E-2</v>
      </c>
      <c r="W37" s="29">
        <f t="shared" si="27"/>
        <v>464324.36516221659</v>
      </c>
      <c r="X37" s="29">
        <f t="shared" si="20"/>
        <v>3586981.8607265945</v>
      </c>
      <c r="Y37" s="35">
        <f t="shared" si="28"/>
        <v>36.754569926492934</v>
      </c>
      <c r="Z37" s="36">
        <f t="shared" si="29"/>
        <v>7.6081371833232723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1262</v>
      </c>
      <c r="E38" s="51">
        <v>3</v>
      </c>
      <c r="F38" s="3">
        <f t="shared" si="21"/>
        <v>2.3771790808240888E-3</v>
      </c>
      <c r="G38" s="2">
        <v>0.5</v>
      </c>
      <c r="H38" s="3">
        <f t="shared" si="22"/>
        <v>1.1815675462780622E-2</v>
      </c>
      <c r="I38" s="3">
        <f t="shared" si="23"/>
        <v>0.98818432453721938</v>
      </c>
      <c r="J38" s="5">
        <f t="shared" si="30"/>
        <v>97207.527272345964</v>
      </c>
      <c r="K38" s="5">
        <f t="shared" si="24"/>
        <v>1148.5725947894364</v>
      </c>
      <c r="L38" s="5">
        <f t="shared" si="25"/>
        <v>483166.20487475622</v>
      </c>
      <c r="M38" s="5">
        <f t="shared" si="16"/>
        <v>3842480.5182046257</v>
      </c>
      <c r="N38" s="33">
        <f t="shared" si="26"/>
        <v>39.528631434468679</v>
      </c>
      <c r="O38" s="4"/>
      <c r="Q38" s="27" t="s">
        <v>52</v>
      </c>
      <c r="R38" s="29">
        <f t="shared" si="17"/>
        <v>97207.527272345964</v>
      </c>
      <c r="S38" s="29">
        <f t="shared" si="18"/>
        <v>483166.20487475622</v>
      </c>
      <c r="T38" s="35">
        <f t="shared" si="19"/>
        <v>39.528631434468679</v>
      </c>
      <c r="U38" s="42">
        <v>0.93748024841036759</v>
      </c>
      <c r="V38" s="43">
        <f t="shared" si="31"/>
        <v>6.2519751589632411E-2</v>
      </c>
      <c r="W38" s="29">
        <f t="shared" si="27"/>
        <v>452958.77376948105</v>
      </c>
      <c r="X38" s="29">
        <f t="shared" si="20"/>
        <v>3122657.4955643779</v>
      </c>
      <c r="Y38" s="35">
        <f t="shared" si="28"/>
        <v>32.123618233962894</v>
      </c>
      <c r="Z38" s="36">
        <f t="shared" si="29"/>
        <v>7.4050132005057847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1143</v>
      </c>
      <c r="E39" s="51">
        <v>4</v>
      </c>
      <c r="F39" s="3">
        <f t="shared" si="21"/>
        <v>3.499562554680665E-3</v>
      </c>
      <c r="G39" s="2">
        <v>0.5</v>
      </c>
      <c r="H39" s="3">
        <f t="shared" si="22"/>
        <v>1.7346053772766698E-2</v>
      </c>
      <c r="I39" s="3">
        <f t="shared" si="23"/>
        <v>0.98265394622723334</v>
      </c>
      <c r="J39" s="5">
        <f t="shared" si="30"/>
        <v>96058.954677556525</v>
      </c>
      <c r="K39" s="5">
        <f t="shared" si="24"/>
        <v>1666.2437931926547</v>
      </c>
      <c r="L39" s="5">
        <f t="shared" si="25"/>
        <v>476129.16390480101</v>
      </c>
      <c r="M39" s="5">
        <f t="shared" si="16"/>
        <v>3359314.3133298694</v>
      </c>
      <c r="N39" s="33">
        <f t="shared" si="26"/>
        <v>34.971381112840163</v>
      </c>
      <c r="O39" s="4"/>
      <c r="Q39" s="27" t="s">
        <v>54</v>
      </c>
      <c r="R39" s="29">
        <f t="shared" si="17"/>
        <v>96058.954677556525</v>
      </c>
      <c r="S39" s="29">
        <f t="shared" si="18"/>
        <v>476129.16390480101</v>
      </c>
      <c r="T39" s="35">
        <f t="shared" si="19"/>
        <v>34.971381112840163</v>
      </c>
      <c r="U39" s="42">
        <v>0.91788799906018037</v>
      </c>
      <c r="V39" s="43">
        <f t="shared" si="31"/>
        <v>8.2112000939819629E-2</v>
      </c>
      <c r="W39" s="29">
        <f t="shared" si="27"/>
        <v>437033.24555077445</v>
      </c>
      <c r="X39" s="29">
        <f t="shared" si="20"/>
        <v>2669698.7217948968</v>
      </c>
      <c r="Y39" s="35">
        <f t="shared" si="28"/>
        <v>27.79229412558507</v>
      </c>
      <c r="Z39" s="36">
        <f t="shared" si="29"/>
        <v>7.1790869872550935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963</v>
      </c>
      <c r="E40" s="51">
        <v>8</v>
      </c>
      <c r="F40" s="3">
        <f t="shared" si="21"/>
        <v>8.3073727933541015E-3</v>
      </c>
      <c r="G40" s="2">
        <v>0.5</v>
      </c>
      <c r="H40" s="3">
        <f t="shared" si="22"/>
        <v>4.0691759918616476E-2</v>
      </c>
      <c r="I40" s="3">
        <f t="shared" si="23"/>
        <v>0.95930824008138349</v>
      </c>
      <c r="J40" s="5">
        <f t="shared" si="30"/>
        <v>94392.710884363871</v>
      </c>
      <c r="K40" s="5">
        <f t="shared" si="24"/>
        <v>3841.005529373911</v>
      </c>
      <c r="L40" s="5">
        <f t="shared" si="25"/>
        <v>462361.04059838457</v>
      </c>
      <c r="M40" s="5">
        <f t="shared" si="16"/>
        <v>2883185.1494250684</v>
      </c>
      <c r="N40" s="33">
        <f t="shared" si="26"/>
        <v>30.54457407158403</v>
      </c>
      <c r="O40" s="4"/>
      <c r="Q40" s="27" t="s">
        <v>56</v>
      </c>
      <c r="R40" s="29">
        <f t="shared" si="17"/>
        <v>94392.710884363871</v>
      </c>
      <c r="S40" s="29">
        <f t="shared" si="18"/>
        <v>462361.04059838457</v>
      </c>
      <c r="T40" s="35">
        <f t="shared" si="19"/>
        <v>30.54457407158403</v>
      </c>
      <c r="U40" s="42">
        <v>0.89571782863194893</v>
      </c>
      <c r="V40" s="43">
        <f t="shared" si="31"/>
        <v>0.10428217136805107</v>
      </c>
      <c r="W40" s="29">
        <f t="shared" si="27"/>
        <v>414145.02732879343</v>
      </c>
      <c r="X40" s="29">
        <f t="shared" si="20"/>
        <v>2232665.4762441223</v>
      </c>
      <c r="Y40" s="35">
        <f t="shared" si="28"/>
        <v>23.652943700062362</v>
      </c>
      <c r="Z40" s="36">
        <f t="shared" si="29"/>
        <v>6.8916303715216678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722</v>
      </c>
      <c r="E41" s="51">
        <v>4</v>
      </c>
      <c r="F41" s="3">
        <f t="shared" si="21"/>
        <v>5.5401662049861496E-3</v>
      </c>
      <c r="G41" s="2">
        <v>0.5</v>
      </c>
      <c r="H41" s="3">
        <f t="shared" si="22"/>
        <v>2.7322404371584695E-2</v>
      </c>
      <c r="I41" s="3">
        <f t="shared" si="23"/>
        <v>0.97267759562841527</v>
      </c>
      <c r="J41" s="5">
        <f t="shared" si="30"/>
        <v>90551.705354989957</v>
      </c>
      <c r="K41" s="5">
        <f t="shared" si="24"/>
        <v>2474.0903102456268</v>
      </c>
      <c r="L41" s="5">
        <f t="shared" si="25"/>
        <v>446573.30099933571</v>
      </c>
      <c r="M41" s="5">
        <f t="shared" si="16"/>
        <v>2420824.1088266838</v>
      </c>
      <c r="N41" s="33">
        <f t="shared" si="26"/>
        <v>26.73416363983786</v>
      </c>
      <c r="O41" s="4"/>
      <c r="Q41" s="27" t="s">
        <v>58</v>
      </c>
      <c r="R41" s="29">
        <f t="shared" si="17"/>
        <v>90551.705354989957</v>
      </c>
      <c r="S41" s="29">
        <f t="shared" si="18"/>
        <v>446573.30099933571</v>
      </c>
      <c r="T41" s="35">
        <f t="shared" si="19"/>
        <v>26.73416363983786</v>
      </c>
      <c r="U41" s="42">
        <v>0.86473435856680392</v>
      </c>
      <c r="V41" s="43">
        <f t="shared" si="31"/>
        <v>0.13526564143319608</v>
      </c>
      <c r="W41" s="29">
        <f t="shared" si="27"/>
        <v>386167.27699272084</v>
      </c>
      <c r="X41" s="29">
        <f t="shared" si="20"/>
        <v>1818520.4489153288</v>
      </c>
      <c r="Y41" s="35">
        <f t="shared" si="28"/>
        <v>20.082674774441639</v>
      </c>
      <c r="Z41" s="36">
        <f t="shared" si="29"/>
        <v>6.651488865396221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554</v>
      </c>
      <c r="E42" s="51">
        <v>4</v>
      </c>
      <c r="F42" s="3">
        <f t="shared" si="21"/>
        <v>7.2202166064981952E-3</v>
      </c>
      <c r="G42" s="2">
        <v>0.5</v>
      </c>
      <c r="H42" s="3">
        <f t="shared" si="22"/>
        <v>3.5460992907801414E-2</v>
      </c>
      <c r="I42" s="3">
        <f t="shared" si="23"/>
        <v>0.96453900709219864</v>
      </c>
      <c r="J42" s="5">
        <f t="shared" si="30"/>
        <v>88077.615044744321</v>
      </c>
      <c r="K42" s="5">
        <f t="shared" si="24"/>
        <v>3123.3196824377414</v>
      </c>
      <c r="L42" s="5">
        <f t="shared" si="25"/>
        <v>432579.77601762733</v>
      </c>
      <c r="M42" s="5">
        <f t="shared" si="16"/>
        <v>1974250.8078273484</v>
      </c>
      <c r="N42" s="33">
        <f t="shared" si="26"/>
        <v>22.414898573541176</v>
      </c>
      <c r="O42" s="4"/>
      <c r="Q42" s="27" t="s">
        <v>60</v>
      </c>
      <c r="R42" s="29">
        <f t="shared" si="17"/>
        <v>88077.615044744321</v>
      </c>
      <c r="S42" s="29">
        <f t="shared" si="18"/>
        <v>432579.77601762733</v>
      </c>
      <c r="T42" s="35">
        <f t="shared" si="19"/>
        <v>22.414898573541176</v>
      </c>
      <c r="U42" s="42">
        <v>0.81758889711164551</v>
      </c>
      <c r="V42" s="43">
        <f t="shared" si="31"/>
        <v>0.18241110288835449</v>
      </c>
      <c r="W42" s="29">
        <f t="shared" si="27"/>
        <v>353672.42198705458</v>
      </c>
      <c r="X42" s="29">
        <f t="shared" si="20"/>
        <v>1432353.171922608</v>
      </c>
      <c r="Y42" s="35">
        <f t="shared" si="28"/>
        <v>16.262397332113935</v>
      </c>
      <c r="Z42" s="36">
        <f t="shared" si="29"/>
        <v>6.1525012414272418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385</v>
      </c>
      <c r="E43" s="51">
        <v>8</v>
      </c>
      <c r="F43" s="3">
        <f t="shared" si="21"/>
        <v>2.0779220779220779E-2</v>
      </c>
      <c r="G43" s="2">
        <v>0.5</v>
      </c>
      <c r="H43" s="3">
        <f t="shared" si="22"/>
        <v>9.876543209876544E-2</v>
      </c>
      <c r="I43" s="3">
        <f t="shared" si="23"/>
        <v>0.90123456790123457</v>
      </c>
      <c r="J43" s="5">
        <f t="shared" si="30"/>
        <v>84954.295362306584</v>
      </c>
      <c r="K43" s="5">
        <f t="shared" si="24"/>
        <v>8390.5476901043548</v>
      </c>
      <c r="L43" s="5">
        <f t="shared" si="25"/>
        <v>403795.107586272</v>
      </c>
      <c r="M43" s="5">
        <f t="shared" si="16"/>
        <v>1541671.0318097209</v>
      </c>
      <c r="N43" s="33">
        <f t="shared" si="26"/>
        <v>18.147063962274306</v>
      </c>
      <c r="O43" s="4"/>
      <c r="Q43" s="27" t="s">
        <v>62</v>
      </c>
      <c r="R43" s="29">
        <f t="shared" si="17"/>
        <v>84954.295362306584</v>
      </c>
      <c r="S43" s="29">
        <f t="shared" si="18"/>
        <v>403795.107586272</v>
      </c>
      <c r="T43" s="35">
        <f t="shared" si="19"/>
        <v>18.147063962274306</v>
      </c>
      <c r="U43" s="42">
        <v>0.77888026534586052</v>
      </c>
      <c r="V43" s="43">
        <f t="shared" si="31"/>
        <v>0.22111973465413948</v>
      </c>
      <c r="W43" s="29">
        <f t="shared" si="27"/>
        <v>314508.04054215585</v>
      </c>
      <c r="X43" s="29">
        <f t="shared" si="20"/>
        <v>1078680.7499355534</v>
      </c>
      <c r="Y43" s="35">
        <f t="shared" si="28"/>
        <v>12.697189063075365</v>
      </c>
      <c r="Z43" s="36">
        <f t="shared" si="29"/>
        <v>5.4498748991989405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258</v>
      </c>
      <c r="E44" s="51">
        <v>11</v>
      </c>
      <c r="F44" s="3">
        <f t="shared" si="21"/>
        <v>4.2635658914728682E-2</v>
      </c>
      <c r="G44" s="2">
        <v>0.5</v>
      </c>
      <c r="H44" s="3">
        <f t="shared" si="22"/>
        <v>0.19264448336252188</v>
      </c>
      <c r="I44" s="3">
        <f t="shared" si="23"/>
        <v>0.80735551663747818</v>
      </c>
      <c r="J44" s="5">
        <f t="shared" si="30"/>
        <v>76563.747672202226</v>
      </c>
      <c r="K44" s="5">
        <f t="shared" si="24"/>
        <v>14749.583614609885</v>
      </c>
      <c r="L44" s="5">
        <f t="shared" si="25"/>
        <v>345944.77932448644</v>
      </c>
      <c r="M44" s="5">
        <f t="shared" si="16"/>
        <v>1137875.9242234488</v>
      </c>
      <c r="N44" s="33">
        <f t="shared" si="26"/>
        <v>14.86181069786601</v>
      </c>
      <c r="O44" s="4"/>
      <c r="Q44" s="27" t="s">
        <v>64</v>
      </c>
      <c r="R44" s="29">
        <f t="shared" si="17"/>
        <v>76563.747672202226</v>
      </c>
      <c r="S44" s="29">
        <f t="shared" si="18"/>
        <v>345944.77932448644</v>
      </c>
      <c r="T44" s="35">
        <f t="shared" si="19"/>
        <v>14.86181069786601</v>
      </c>
      <c r="U44" s="42">
        <v>0.71980976748499381</v>
      </c>
      <c r="V44" s="43">
        <f t="shared" si="31"/>
        <v>0.28019023251500619</v>
      </c>
      <c r="W44" s="29">
        <f t="shared" si="27"/>
        <v>249014.43116820609</v>
      </c>
      <c r="X44" s="29">
        <f t="shared" si="20"/>
        <v>764172.70939339767</v>
      </c>
      <c r="Y44" s="35">
        <f t="shared" si="28"/>
        <v>9.9808686568623077</v>
      </c>
      <c r="Z44" s="36">
        <f t="shared" si="29"/>
        <v>4.8809420410037028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204</v>
      </c>
      <c r="E45" s="51">
        <v>6</v>
      </c>
      <c r="F45" s="3">
        <f t="shared" si="21"/>
        <v>2.9411764705882353E-2</v>
      </c>
      <c r="G45" s="2">
        <v>0.5</v>
      </c>
      <c r="H45" s="3">
        <f t="shared" si="22"/>
        <v>0.13698630136986303</v>
      </c>
      <c r="I45" s="3">
        <f t="shared" si="23"/>
        <v>0.86301369863013699</v>
      </c>
      <c r="J45" s="5">
        <f t="shared" si="30"/>
        <v>61814.164057592345</v>
      </c>
      <c r="K45" s="5">
        <f t="shared" si="24"/>
        <v>8467.6937065194998</v>
      </c>
      <c r="L45" s="5">
        <f t="shared" si="25"/>
        <v>287901.58602166292</v>
      </c>
      <c r="M45" s="5">
        <f t="shared" si="16"/>
        <v>791931.14489896246</v>
      </c>
      <c r="N45" s="33">
        <f t="shared" si="26"/>
        <v>12.811483532497812</v>
      </c>
      <c r="O45" s="4"/>
      <c r="Q45" s="27" t="s">
        <v>66</v>
      </c>
      <c r="R45" s="29">
        <f t="shared" si="17"/>
        <v>61814.164057592345</v>
      </c>
      <c r="S45" s="29">
        <f t="shared" si="18"/>
        <v>287901.58602166292</v>
      </c>
      <c r="T45" s="35">
        <f t="shared" si="19"/>
        <v>12.811483532497812</v>
      </c>
      <c r="U45" s="42">
        <v>0.68480776711742686</v>
      </c>
      <c r="V45" s="43">
        <f t="shared" si="31"/>
        <v>0.31519223288257314</v>
      </c>
      <c r="W45" s="29">
        <f t="shared" si="27"/>
        <v>197157.24227306078</v>
      </c>
      <c r="X45" s="29">
        <f t="shared" si="20"/>
        <v>515158.27822519158</v>
      </c>
      <c r="Y45" s="35">
        <f t="shared" si="28"/>
        <v>8.3339843881932598</v>
      </c>
      <c r="Z45" s="36">
        <f t="shared" si="29"/>
        <v>4.4774991443045522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121</v>
      </c>
      <c r="E46" s="51">
        <v>8</v>
      </c>
      <c r="F46" s="3">
        <f t="shared" si="21"/>
        <v>6.6115702479338845E-2</v>
      </c>
      <c r="G46" s="2">
        <v>0.5</v>
      </c>
      <c r="H46" s="3">
        <f t="shared" si="22"/>
        <v>0.28368794326241137</v>
      </c>
      <c r="I46" s="3">
        <f t="shared" si="23"/>
        <v>0.71631205673758869</v>
      </c>
      <c r="J46" s="5">
        <f t="shared" si="30"/>
        <v>53346.470351072843</v>
      </c>
      <c r="K46" s="5">
        <f t="shared" si="24"/>
        <v>15133.750454205063</v>
      </c>
      <c r="L46" s="5">
        <f t="shared" si="25"/>
        <v>228897.97561985155</v>
      </c>
      <c r="M46" s="5">
        <f>L46+M47</f>
        <v>504029.5588772996</v>
      </c>
      <c r="N46" s="33">
        <f t="shared" si="26"/>
        <v>9.448226950354611</v>
      </c>
      <c r="O46" s="4"/>
      <c r="Q46" s="27" t="s">
        <v>68</v>
      </c>
      <c r="R46" s="29">
        <f t="shared" si="17"/>
        <v>53346.470351072843</v>
      </c>
      <c r="S46" s="29">
        <f t="shared" si="18"/>
        <v>228897.97561985155</v>
      </c>
      <c r="T46" s="35">
        <f t="shared" si="19"/>
        <v>9.448226950354611</v>
      </c>
      <c r="U46" s="42">
        <v>0.65629805890441617</v>
      </c>
      <c r="V46" s="43">
        <f t="shared" si="31"/>
        <v>0.34370194109558383</v>
      </c>
      <c r="W46" s="29">
        <f t="shared" si="27"/>
        <v>150225.29708645894</v>
      </c>
      <c r="X46" s="29">
        <f>X47+W46</f>
        <v>318001.0359521308</v>
      </c>
      <c r="Y46" s="35">
        <f t="shared" si="28"/>
        <v>5.9610511034632214</v>
      </c>
      <c r="Z46" s="36">
        <f t="shared" si="29"/>
        <v>3.4871758468913896</v>
      </c>
    </row>
    <row r="47" spans="1:26" s="2" customFormat="1" x14ac:dyDescent="0.25">
      <c r="A47" s="12">
        <v>19</v>
      </c>
      <c r="B47" s="13" t="s">
        <v>69</v>
      </c>
      <c r="C47" s="12"/>
      <c r="D47">
        <v>72</v>
      </c>
      <c r="E47" s="51">
        <v>10</v>
      </c>
      <c r="F47" s="17">
        <f t="shared" si="21"/>
        <v>0.1388888888888889</v>
      </c>
      <c r="G47" s="12"/>
      <c r="H47" s="17">
        <v>1</v>
      </c>
      <c r="I47" s="17">
        <f t="shared" si="23"/>
        <v>0</v>
      </c>
      <c r="J47" s="21">
        <f t="shared" si="30"/>
        <v>38212.719896867784</v>
      </c>
      <c r="K47" s="21">
        <f t="shared" si="24"/>
        <v>38212.719896867784</v>
      </c>
      <c r="L47" s="21">
        <f>K47/F47</f>
        <v>275131.58325744804</v>
      </c>
      <c r="M47" s="21">
        <f>L47</f>
        <v>275131.58325744804</v>
      </c>
      <c r="N47" s="34">
        <f t="shared" si="26"/>
        <v>7.2</v>
      </c>
      <c r="O47" s="4"/>
      <c r="Q47" s="30" t="s">
        <v>69</v>
      </c>
      <c r="R47" s="31">
        <f t="shared" si="17"/>
        <v>38212.719896867784</v>
      </c>
      <c r="S47" s="31">
        <f t="shared" si="18"/>
        <v>275131.58325744804</v>
      </c>
      <c r="T47" s="38">
        <f t="shared" si="19"/>
        <v>7.2</v>
      </c>
      <c r="U47" s="44">
        <v>0.6098018151143324</v>
      </c>
      <c r="V47" s="45">
        <f t="shared" si="31"/>
        <v>0.3901981848856676</v>
      </c>
      <c r="W47" s="31">
        <f t="shared" si="27"/>
        <v>167775.73886567188</v>
      </c>
      <c r="X47" s="31">
        <f>W47</f>
        <v>167775.73886567188</v>
      </c>
      <c r="Y47" s="38">
        <f t="shared" si="28"/>
        <v>4.3905730688231932</v>
      </c>
      <c r="Z47" s="37">
        <f t="shared" si="29"/>
        <v>2.809426931176807</v>
      </c>
    </row>
    <row r="48" spans="1:26" s="2" customFormat="1" ht="13.2" x14ac:dyDescent="0.25">
      <c r="B48" s="2" t="s">
        <v>70</v>
      </c>
      <c r="D48" s="25">
        <f>SUM(D29:D47)</f>
        <v>14132</v>
      </c>
      <c r="E48" s="25">
        <f>SUM(E29:E47)</f>
        <v>71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290</v>
      </c>
      <c r="E54" s="49">
        <f>E4+E29</f>
        <v>2</v>
      </c>
      <c r="F54" s="3">
        <f>E54/D54</f>
        <v>6.8965517241379309E-3</v>
      </c>
      <c r="G54" s="2">
        <v>0.3</v>
      </c>
      <c r="H54" s="18">
        <f>C54*F54/(1+(1-G54)*C54*F54)</f>
        <v>6.8634179821551134E-3</v>
      </c>
      <c r="I54" s="18">
        <f>1-H54</f>
        <v>0.99313658201784494</v>
      </c>
      <c r="J54" s="19">
        <v>100000</v>
      </c>
      <c r="K54" s="20">
        <f>J54*H54</f>
        <v>686.34179821551129</v>
      </c>
      <c r="L54" s="20">
        <f>C54*(J55+G54*K54)</f>
        <v>99519.560741249152</v>
      </c>
      <c r="M54" s="5">
        <f t="shared" ref="M54:M70" si="32">L54+M55</f>
        <v>7441413.8431471251</v>
      </c>
      <c r="N54" s="32">
        <f>M54/J54</f>
        <v>74.414138431471244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99519.560741249152</v>
      </c>
      <c r="T54" s="35">
        <f t="shared" ref="T54:T72" si="35">N54</f>
        <v>74.414138431471244</v>
      </c>
      <c r="U54" s="42">
        <v>0.96170886472285344</v>
      </c>
      <c r="V54" s="43">
        <f>1-U54</f>
        <v>3.829113527714656E-2</v>
      </c>
      <c r="W54" s="29">
        <f>S54*U54</f>
        <v>95708.843778183771</v>
      </c>
      <c r="X54" s="29">
        <f t="shared" ref="X54:X70" si="36">X55+W54</f>
        <v>6616420.2361752894</v>
      </c>
      <c r="Y54" s="40">
        <f>X54/R54</f>
        <v>66.164202361752899</v>
      </c>
      <c r="Z54" s="36">
        <f>T54-Y54</f>
        <v>8.2499360697183448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1469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99313.658201784492</v>
      </c>
      <c r="K55" s="5">
        <f t="shared" ref="K55:K72" si="41">J55*H55</f>
        <v>0</v>
      </c>
      <c r="L55" s="5">
        <f t="shared" ref="L55:L71" si="42">C55*(J56+G55*K55)</f>
        <v>397254.63280713797</v>
      </c>
      <c r="M55" s="5">
        <f t="shared" si="32"/>
        <v>7341894.2824058756</v>
      </c>
      <c r="N55" s="33">
        <f t="shared" ref="N55:N72" si="43">M55/J55</f>
        <v>73.926330127611337</v>
      </c>
      <c r="O55" s="4"/>
      <c r="Q55" s="27" t="s">
        <v>36</v>
      </c>
      <c r="R55" s="29">
        <f t="shared" si="33"/>
        <v>99313.658201784492</v>
      </c>
      <c r="S55" s="29">
        <f t="shared" si="34"/>
        <v>397254.63280713797</v>
      </c>
      <c r="T55" s="35">
        <f t="shared" si="35"/>
        <v>73.926330127611337</v>
      </c>
      <c r="U55" s="42">
        <v>0.96170886472285344</v>
      </c>
      <c r="V55" s="43">
        <f>1-U55</f>
        <v>3.829113527714656E-2</v>
      </c>
      <c r="W55" s="29">
        <f t="shared" ref="W55:W72" si="44">S55*U55</f>
        <v>382043.30192284664</v>
      </c>
      <c r="X55" s="29">
        <f t="shared" si="36"/>
        <v>6520711.3923971057</v>
      </c>
      <c r="Y55" s="35">
        <f t="shared" ref="Y55:Y72" si="45">X55/R55</f>
        <v>65.657750509485709</v>
      </c>
      <c r="Z55" s="36">
        <f t="shared" ref="Z55:Z72" si="46">T55-Y55</f>
        <v>8.2685796181256279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2192</v>
      </c>
      <c r="E56" s="49">
        <f t="shared" si="37"/>
        <v>1</v>
      </c>
      <c r="F56" s="3">
        <f t="shared" si="38"/>
        <v>4.5620437956204378E-4</v>
      </c>
      <c r="G56" s="2">
        <v>0.5</v>
      </c>
      <c r="H56" s="3">
        <f t="shared" si="39"/>
        <v>2.27842333105491E-3</v>
      </c>
      <c r="I56" s="3">
        <f t="shared" si="40"/>
        <v>0.99772157666894512</v>
      </c>
      <c r="J56" s="5">
        <f t="shared" ref="J56:J72" si="47">I55*J55</f>
        <v>99313.658201784492</v>
      </c>
      <c r="K56" s="5">
        <f t="shared" si="41"/>
        <v>226.2785559393586</v>
      </c>
      <c r="L56" s="5">
        <f t="shared" si="42"/>
        <v>496002.59461907408</v>
      </c>
      <c r="M56" s="5">
        <f t="shared" si="32"/>
        <v>6944639.6495987372</v>
      </c>
      <c r="N56" s="33">
        <f t="shared" si="43"/>
        <v>69.926330127611337</v>
      </c>
      <c r="O56" s="4"/>
      <c r="Q56" s="27" t="s">
        <v>38</v>
      </c>
      <c r="R56" s="29">
        <f t="shared" si="33"/>
        <v>99313.658201784492</v>
      </c>
      <c r="S56" s="29">
        <f t="shared" si="34"/>
        <v>496002.59461907408</v>
      </c>
      <c r="T56" s="35">
        <f t="shared" si="35"/>
        <v>69.926330127611337</v>
      </c>
      <c r="U56" s="42">
        <v>0.96170886472285344</v>
      </c>
      <c r="V56" s="43">
        <f>1-U56</f>
        <v>3.829113527714656E-2</v>
      </c>
      <c r="W56" s="29">
        <f t="shared" si="44"/>
        <v>477010.09217069944</v>
      </c>
      <c r="X56" s="29">
        <f t="shared" si="36"/>
        <v>6138668.0904742591</v>
      </c>
      <c r="Y56" s="35">
        <f t="shared" si="45"/>
        <v>61.810915050594303</v>
      </c>
      <c r="Z56" s="36">
        <f t="shared" si="46"/>
        <v>8.1154150770170332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2084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99087.37964584514</v>
      </c>
      <c r="K57" s="5">
        <f t="shared" si="41"/>
        <v>0</v>
      </c>
      <c r="L57" s="5">
        <f t="shared" si="42"/>
        <v>495436.89822922571</v>
      </c>
      <c r="M57" s="5">
        <f t="shared" si="32"/>
        <v>6448637.0549796633</v>
      </c>
      <c r="N57" s="33">
        <f t="shared" si="43"/>
        <v>65.080306675059632</v>
      </c>
      <c r="O57" s="4"/>
      <c r="Q57" s="27" t="s">
        <v>40</v>
      </c>
      <c r="R57" s="29">
        <f t="shared" si="33"/>
        <v>99087.37964584514</v>
      </c>
      <c r="S57" s="29">
        <f t="shared" si="34"/>
        <v>495436.89822922571</v>
      </c>
      <c r="T57" s="35">
        <f t="shared" si="35"/>
        <v>65.080306675059632</v>
      </c>
      <c r="U57" s="42">
        <v>0.96170886472285344</v>
      </c>
      <c r="V57" s="43">
        <f>1-U57</f>
        <v>3.829113527714656E-2</v>
      </c>
      <c r="W57" s="29">
        <f t="shared" si="44"/>
        <v>476466.05693784053</v>
      </c>
      <c r="X57" s="29">
        <f t="shared" si="36"/>
        <v>5661657.9983035596</v>
      </c>
      <c r="Y57" s="35">
        <f t="shared" si="45"/>
        <v>57.138033304940265</v>
      </c>
      <c r="Z57" s="36">
        <f t="shared" si="46"/>
        <v>7.9422733701193664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2066</v>
      </c>
      <c r="E58" s="49">
        <f t="shared" si="37"/>
        <v>2</v>
      </c>
      <c r="F58" s="3">
        <f t="shared" si="38"/>
        <v>9.6805421103581804E-4</v>
      </c>
      <c r="G58" s="2">
        <v>0.5</v>
      </c>
      <c r="H58" s="3">
        <f t="shared" si="39"/>
        <v>4.8285852245292136E-3</v>
      </c>
      <c r="I58" s="3">
        <f t="shared" si="40"/>
        <v>0.99517141477547078</v>
      </c>
      <c r="J58" s="5">
        <f t="shared" si="47"/>
        <v>99087.37964584514</v>
      </c>
      <c r="K58" s="5">
        <f t="shared" si="41"/>
        <v>478.45185729524457</v>
      </c>
      <c r="L58" s="5">
        <f t="shared" si="42"/>
        <v>494240.76858598751</v>
      </c>
      <c r="M58" s="5">
        <f t="shared" si="32"/>
        <v>5953200.1567504378</v>
      </c>
      <c r="N58" s="33">
        <f t="shared" si="43"/>
        <v>60.080306675059632</v>
      </c>
      <c r="O58" s="4"/>
      <c r="Q58" s="27" t="s">
        <v>42</v>
      </c>
      <c r="R58" s="29">
        <f t="shared" si="33"/>
        <v>99087.37964584514</v>
      </c>
      <c r="S58" s="29">
        <f t="shared" si="34"/>
        <v>494240.76858598751</v>
      </c>
      <c r="T58" s="35">
        <f t="shared" si="35"/>
        <v>60.080306675059632</v>
      </c>
      <c r="U58" s="42">
        <v>0.96170886472285344</v>
      </c>
      <c r="V58" s="43">
        <f>1-U58</f>
        <v>3.829113527714656E-2</v>
      </c>
      <c r="W58" s="29">
        <f t="shared" si="44"/>
        <v>475315.72845658055</v>
      </c>
      <c r="X58" s="29">
        <f t="shared" si="36"/>
        <v>5185191.9413657188</v>
      </c>
      <c r="Y58" s="35">
        <f t="shared" si="45"/>
        <v>52.329488981325994</v>
      </c>
      <c r="Z58" s="36">
        <f t="shared" si="46"/>
        <v>7.7508176937336373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2160</v>
      </c>
      <c r="E59" s="49">
        <f t="shared" si="37"/>
        <v>1</v>
      </c>
      <c r="F59" s="3">
        <f t="shared" si="38"/>
        <v>4.6296296296296298E-4</v>
      </c>
      <c r="G59" s="2">
        <v>0.5</v>
      </c>
      <c r="H59" s="3">
        <f t="shared" si="39"/>
        <v>2.3121387283236991E-3</v>
      </c>
      <c r="I59" s="3">
        <f t="shared" si="40"/>
        <v>0.9976878612716763</v>
      </c>
      <c r="J59" s="5">
        <f t="shared" si="47"/>
        <v>98608.927788549889</v>
      </c>
      <c r="K59" s="5">
        <f t="shared" si="41"/>
        <v>227.99752089838123</v>
      </c>
      <c r="L59" s="5">
        <f t="shared" si="42"/>
        <v>492474.64514050347</v>
      </c>
      <c r="M59" s="5">
        <f t="shared" si="32"/>
        <v>5458959.3881644504</v>
      </c>
      <c r="N59" s="33">
        <f t="shared" si="43"/>
        <v>55.359687105312233</v>
      </c>
      <c r="O59" s="4"/>
      <c r="Q59" s="27" t="s">
        <v>44</v>
      </c>
      <c r="R59" s="29">
        <f t="shared" si="33"/>
        <v>98608.927788549889</v>
      </c>
      <c r="S59" s="29">
        <f t="shared" si="34"/>
        <v>492474.64514050347</v>
      </c>
      <c r="T59" s="35">
        <f t="shared" si="35"/>
        <v>55.359687105312233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474298.23783234041</v>
      </c>
      <c r="X59" s="29">
        <f t="shared" si="36"/>
        <v>4709876.2129091378</v>
      </c>
      <c r="Y59" s="35">
        <f t="shared" si="45"/>
        <v>47.763182487985958</v>
      </c>
      <c r="Z59" s="36">
        <f t="shared" si="46"/>
        <v>7.5965046173262749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1995</v>
      </c>
      <c r="E60" s="49">
        <f t="shared" si="37"/>
        <v>3</v>
      </c>
      <c r="F60" s="3">
        <f t="shared" si="38"/>
        <v>1.5037593984962407E-3</v>
      </c>
      <c r="G60" s="2">
        <v>0.5</v>
      </c>
      <c r="H60" s="3">
        <f t="shared" si="39"/>
        <v>7.4906367041198511E-3</v>
      </c>
      <c r="I60" s="3">
        <f t="shared" si="40"/>
        <v>0.99250936329588013</v>
      </c>
      <c r="J60" s="5">
        <f t="shared" si="47"/>
        <v>98380.930267651507</v>
      </c>
      <c r="K60" s="5">
        <f t="shared" si="41"/>
        <v>736.935807248326</v>
      </c>
      <c r="L60" s="5">
        <f t="shared" si="42"/>
        <v>490062.31182013667</v>
      </c>
      <c r="M60" s="5">
        <f t="shared" si="32"/>
        <v>4966484.7430239469</v>
      </c>
      <c r="N60" s="33">
        <f t="shared" si="43"/>
        <v>50.482189277051077</v>
      </c>
      <c r="O60" s="4"/>
      <c r="Q60" s="27" t="s">
        <v>46</v>
      </c>
      <c r="R60" s="29">
        <f t="shared" si="33"/>
        <v>98380.930267651507</v>
      </c>
      <c r="S60" s="29">
        <f t="shared" si="34"/>
        <v>490062.31182013667</v>
      </c>
      <c r="T60" s="35">
        <f t="shared" si="35"/>
        <v>50.482189277051077</v>
      </c>
      <c r="U60" s="42">
        <v>0.95736753435116873</v>
      </c>
      <c r="V60" s="43">
        <f t="shared" si="48"/>
        <v>4.2632465648831275E-2</v>
      </c>
      <c r="W60" s="29">
        <f t="shared" si="44"/>
        <v>469169.74714567786</v>
      </c>
      <c r="X60" s="29">
        <f t="shared" si="36"/>
        <v>4235577.9750767974</v>
      </c>
      <c r="Y60" s="35">
        <f t="shared" si="45"/>
        <v>43.052835173987894</v>
      </c>
      <c r="Z60" s="36">
        <f t="shared" si="46"/>
        <v>7.4293541030631829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2161</v>
      </c>
      <c r="E61" s="49">
        <f t="shared" si="37"/>
        <v>5</v>
      </c>
      <c r="F61" s="3">
        <f t="shared" si="38"/>
        <v>2.3137436372049976E-3</v>
      </c>
      <c r="G61" s="2">
        <v>0.5</v>
      </c>
      <c r="H61" s="3">
        <f t="shared" si="39"/>
        <v>1.1502185415228893E-2</v>
      </c>
      <c r="I61" s="3">
        <f t="shared" si="40"/>
        <v>0.98849781458477115</v>
      </c>
      <c r="J61" s="5">
        <f t="shared" si="47"/>
        <v>97643.994460403177</v>
      </c>
      <c r="K61" s="5">
        <f t="shared" si="41"/>
        <v>1123.1193289671403</v>
      </c>
      <c r="L61" s="5">
        <f t="shared" si="42"/>
        <v>485412.1739795981</v>
      </c>
      <c r="M61" s="5">
        <f t="shared" si="32"/>
        <v>4476422.4312038105</v>
      </c>
      <c r="N61" s="33">
        <f t="shared" si="43"/>
        <v>45.844319007443922</v>
      </c>
      <c r="O61" s="4"/>
      <c r="Q61" s="27" t="s">
        <v>48</v>
      </c>
      <c r="R61" s="29">
        <f t="shared" si="33"/>
        <v>97643.994460403177</v>
      </c>
      <c r="S61" s="29">
        <f t="shared" si="34"/>
        <v>485412.1739795981</v>
      </c>
      <c r="T61" s="35">
        <f t="shared" si="35"/>
        <v>45.844319007443922</v>
      </c>
      <c r="U61" s="42">
        <v>0.95681081085376496</v>
      </c>
      <c r="V61" s="43">
        <f t="shared" si="48"/>
        <v>4.3189189146235041E-2</v>
      </c>
      <c r="W61" s="29">
        <f t="shared" si="44"/>
        <v>464447.61578370811</v>
      </c>
      <c r="X61" s="29">
        <f t="shared" si="36"/>
        <v>3766408.22793112</v>
      </c>
      <c r="Y61" s="35">
        <f t="shared" si="45"/>
        <v>38.572861021764965</v>
      </c>
      <c r="Z61" s="36">
        <f t="shared" si="46"/>
        <v>7.271457985678957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2582</v>
      </c>
      <c r="E62" s="49">
        <f t="shared" si="37"/>
        <v>10</v>
      </c>
      <c r="F62" s="3">
        <f t="shared" si="38"/>
        <v>3.8729666924864447E-3</v>
      </c>
      <c r="G62" s="2">
        <v>0.5</v>
      </c>
      <c r="H62" s="3">
        <f t="shared" si="39"/>
        <v>1.9179133103183733E-2</v>
      </c>
      <c r="I62" s="3">
        <f t="shared" si="40"/>
        <v>0.98082086689681625</v>
      </c>
      <c r="J62" s="5">
        <f t="shared" si="47"/>
        <v>96520.875131436042</v>
      </c>
      <c r="K62" s="5">
        <f t="shared" si="41"/>
        <v>1851.1867113815886</v>
      </c>
      <c r="L62" s="5">
        <f t="shared" si="42"/>
        <v>477976.40887872619</v>
      </c>
      <c r="M62" s="5">
        <f t="shared" si="32"/>
        <v>3991010.2572242124</v>
      </c>
      <c r="N62" s="33">
        <f t="shared" si="43"/>
        <v>41.348674592822604</v>
      </c>
      <c r="O62" s="4"/>
      <c r="Q62" s="27" t="s">
        <v>50</v>
      </c>
      <c r="R62" s="29">
        <f t="shared" si="33"/>
        <v>96520.875131436042</v>
      </c>
      <c r="S62" s="29">
        <f t="shared" si="34"/>
        <v>477976.40887872619</v>
      </c>
      <c r="T62" s="35">
        <f t="shared" si="35"/>
        <v>41.348674592822604</v>
      </c>
      <c r="U62" s="42">
        <v>0.94800928093814252</v>
      </c>
      <c r="V62" s="43">
        <f t="shared" si="48"/>
        <v>5.1990719061857482E-2</v>
      </c>
      <c r="W62" s="29">
        <f t="shared" si="44"/>
        <v>453126.07168651681</v>
      </c>
      <c r="X62" s="29">
        <f t="shared" si="36"/>
        <v>3301960.6121474118</v>
      </c>
      <c r="Y62" s="35">
        <f t="shared" si="45"/>
        <v>34.209808061220023</v>
      </c>
      <c r="Z62" s="36">
        <f t="shared" si="46"/>
        <v>7.1388665316025808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2676</v>
      </c>
      <c r="E63" s="49">
        <f t="shared" si="37"/>
        <v>11</v>
      </c>
      <c r="F63" s="3">
        <f t="shared" si="38"/>
        <v>4.1106128550074741E-3</v>
      </c>
      <c r="G63" s="2">
        <v>0.5</v>
      </c>
      <c r="H63" s="3">
        <f t="shared" si="39"/>
        <v>2.0343998520436474E-2</v>
      </c>
      <c r="I63" s="3">
        <f t="shared" si="40"/>
        <v>0.97965600147956355</v>
      </c>
      <c r="J63" s="5">
        <f t="shared" si="47"/>
        <v>94669.688420054445</v>
      </c>
      <c r="K63" s="5">
        <f t="shared" si="41"/>
        <v>1925.9600011477696</v>
      </c>
      <c r="L63" s="5">
        <f t="shared" si="42"/>
        <v>468533.54209740274</v>
      </c>
      <c r="M63" s="5">
        <f t="shared" si="32"/>
        <v>3513033.848345486</v>
      </c>
      <c r="N63" s="33">
        <f t="shared" si="43"/>
        <v>37.108327987285307</v>
      </c>
      <c r="O63" s="4"/>
      <c r="Q63" s="27" t="s">
        <v>52</v>
      </c>
      <c r="R63" s="29">
        <f t="shared" si="33"/>
        <v>94669.688420054445</v>
      </c>
      <c r="S63" s="29">
        <f t="shared" si="34"/>
        <v>468533.54209740274</v>
      </c>
      <c r="T63" s="35">
        <f t="shared" si="35"/>
        <v>37.108327987285307</v>
      </c>
      <c r="U63" s="42">
        <v>0.94216194080535964</v>
      </c>
      <c r="V63" s="43">
        <f t="shared" si="48"/>
        <v>5.7838059194640357E-2</v>
      </c>
      <c r="W63" s="29">
        <f t="shared" si="44"/>
        <v>441434.47135489865</v>
      </c>
      <c r="X63" s="29">
        <f t="shared" si="36"/>
        <v>2848834.5404608948</v>
      </c>
      <c r="Y63" s="35">
        <f t="shared" si="45"/>
        <v>30.092362064407187</v>
      </c>
      <c r="Z63" s="36">
        <f t="shared" si="46"/>
        <v>7.0159659228781202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2415</v>
      </c>
      <c r="E64" s="49">
        <f t="shared" si="37"/>
        <v>19</v>
      </c>
      <c r="F64" s="3">
        <f t="shared" si="38"/>
        <v>7.8674948240165625E-3</v>
      </c>
      <c r="G64" s="2">
        <v>0.5</v>
      </c>
      <c r="H64" s="3">
        <f t="shared" si="39"/>
        <v>3.8578680203045682E-2</v>
      </c>
      <c r="I64" s="3">
        <f t="shared" si="40"/>
        <v>0.96142131979695433</v>
      </c>
      <c r="J64" s="5">
        <f t="shared" si="47"/>
        <v>92743.72841890667</v>
      </c>
      <c r="K64" s="5">
        <f t="shared" si="41"/>
        <v>3577.9306395111198</v>
      </c>
      <c r="L64" s="5">
        <f t="shared" si="42"/>
        <v>454773.81549575552</v>
      </c>
      <c r="M64" s="5">
        <f t="shared" si="32"/>
        <v>3044500.3062480832</v>
      </c>
      <c r="N64" s="33">
        <f t="shared" si="43"/>
        <v>32.827020847130768</v>
      </c>
      <c r="O64" s="4"/>
      <c r="Q64" s="27" t="s">
        <v>54</v>
      </c>
      <c r="R64" s="29">
        <f t="shared" si="33"/>
        <v>92743.72841890667</v>
      </c>
      <c r="S64" s="29">
        <f t="shared" si="34"/>
        <v>454773.81549575552</v>
      </c>
      <c r="T64" s="35">
        <f t="shared" si="35"/>
        <v>32.827020847130768</v>
      </c>
      <c r="U64" s="42">
        <v>0.92489605986448908</v>
      </c>
      <c r="V64" s="43">
        <f t="shared" si="48"/>
        <v>7.5103940135510916E-2</v>
      </c>
      <c r="W64" s="29">
        <f t="shared" si="44"/>
        <v>420618.51008156443</v>
      </c>
      <c r="X64" s="29">
        <f t="shared" si="36"/>
        <v>2407400.0691059963</v>
      </c>
      <c r="Y64" s="35">
        <f t="shared" si="45"/>
        <v>25.957551094260573</v>
      </c>
      <c r="Z64" s="36">
        <f t="shared" si="46"/>
        <v>6.8694697528701951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2011</v>
      </c>
      <c r="E65" s="49">
        <f t="shared" si="37"/>
        <v>21</v>
      </c>
      <c r="F65" s="3">
        <f t="shared" si="38"/>
        <v>1.04425658876181E-2</v>
      </c>
      <c r="G65" s="2">
        <v>0.5</v>
      </c>
      <c r="H65" s="3">
        <f t="shared" si="39"/>
        <v>5.0884419675308934E-2</v>
      </c>
      <c r="I65" s="3">
        <f t="shared" si="40"/>
        <v>0.94911558032469112</v>
      </c>
      <c r="J65" s="5">
        <f t="shared" si="47"/>
        <v>89165.797779395551</v>
      </c>
      <c r="K65" s="5">
        <f t="shared" si="41"/>
        <v>4537.1498748904924</v>
      </c>
      <c r="L65" s="5">
        <f t="shared" si="42"/>
        <v>434486.11420975154</v>
      </c>
      <c r="M65" s="5">
        <f t="shared" si="32"/>
        <v>2589726.4907523277</v>
      </c>
      <c r="N65" s="33">
        <f t="shared" si="43"/>
        <v>29.043944598124398</v>
      </c>
      <c r="O65" s="4"/>
      <c r="Q65" s="27" t="s">
        <v>56</v>
      </c>
      <c r="R65" s="29">
        <f t="shared" si="33"/>
        <v>89165.797779395551</v>
      </c>
      <c r="S65" s="29">
        <f t="shared" si="34"/>
        <v>434486.11420975154</v>
      </c>
      <c r="T65" s="35">
        <f t="shared" si="35"/>
        <v>29.043944598124398</v>
      </c>
      <c r="U65" s="42">
        <v>0.89970667843387275</v>
      </c>
      <c r="V65" s="43">
        <f t="shared" si="48"/>
        <v>0.10029332156612725</v>
      </c>
      <c r="W65" s="29">
        <f t="shared" si="44"/>
        <v>390910.05864129582</v>
      </c>
      <c r="X65" s="29">
        <f t="shared" si="36"/>
        <v>1986781.559024432</v>
      </c>
      <c r="Y65" s="35">
        <f t="shared" si="45"/>
        <v>22.281879470645389</v>
      </c>
      <c r="Z65" s="36">
        <f t="shared" si="46"/>
        <v>6.7620651274790085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1501</v>
      </c>
      <c r="E66" s="49">
        <f t="shared" si="37"/>
        <v>11</v>
      </c>
      <c r="F66" s="3">
        <f t="shared" si="38"/>
        <v>7.3284477015323115E-3</v>
      </c>
      <c r="G66" s="2">
        <v>0.5</v>
      </c>
      <c r="H66" s="3">
        <f t="shared" si="39"/>
        <v>3.5982989859339218E-2</v>
      </c>
      <c r="I66" s="3">
        <f t="shared" si="40"/>
        <v>0.96401701014066077</v>
      </c>
      <c r="J66" s="5">
        <f t="shared" si="47"/>
        <v>84628.647904505066</v>
      </c>
      <c r="K66" s="5">
        <f t="shared" si="41"/>
        <v>3045.1917793573948</v>
      </c>
      <c r="L66" s="5">
        <f t="shared" si="42"/>
        <v>415530.26007413177</v>
      </c>
      <c r="M66" s="5">
        <f t="shared" si="32"/>
        <v>2155240.3765425761</v>
      </c>
      <c r="N66" s="33">
        <f t="shared" si="43"/>
        <v>25.467030726693739</v>
      </c>
      <c r="O66" s="4"/>
      <c r="Q66" s="27" t="s">
        <v>58</v>
      </c>
      <c r="R66" s="29">
        <f t="shared" si="33"/>
        <v>84628.647904505066</v>
      </c>
      <c r="S66" s="29">
        <f t="shared" si="34"/>
        <v>415530.26007413177</v>
      </c>
      <c r="T66" s="35">
        <f t="shared" si="35"/>
        <v>25.467030726693739</v>
      </c>
      <c r="U66" s="42">
        <v>0.86438699185239576</v>
      </c>
      <c r="V66" s="43">
        <f t="shared" si="48"/>
        <v>0.13561300814760424</v>
      </c>
      <c r="W66" s="29">
        <f t="shared" si="44"/>
        <v>359178.95152912242</v>
      </c>
      <c r="X66" s="29">
        <f t="shared" si="36"/>
        <v>1595871.5003831361</v>
      </c>
      <c r="Y66" s="35">
        <f t="shared" si="45"/>
        <v>18.857343699782572</v>
      </c>
      <c r="Z66" s="36">
        <f t="shared" si="46"/>
        <v>6.6096870269111676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1084</v>
      </c>
      <c r="E67" s="49">
        <f t="shared" si="37"/>
        <v>14</v>
      </c>
      <c r="F67" s="3">
        <f t="shared" si="38"/>
        <v>1.2915129151291513E-2</v>
      </c>
      <c r="G67" s="2">
        <v>0.5</v>
      </c>
      <c r="H67" s="3">
        <f t="shared" si="39"/>
        <v>6.2555853440571935E-2</v>
      </c>
      <c r="I67" s="3">
        <f t="shared" si="40"/>
        <v>0.93744414655942809</v>
      </c>
      <c r="J67" s="5">
        <f t="shared" si="47"/>
        <v>81583.45612514767</v>
      </c>
      <c r="K67" s="5">
        <f t="shared" si="41"/>
        <v>5103.5227245400683</v>
      </c>
      <c r="L67" s="5">
        <f t="shared" si="42"/>
        <v>395158.47381438821</v>
      </c>
      <c r="M67" s="5">
        <f t="shared" si="32"/>
        <v>1739710.1164684445</v>
      </c>
      <c r="N67" s="33">
        <f t="shared" si="43"/>
        <v>21.324300282152279</v>
      </c>
      <c r="O67" s="4"/>
      <c r="Q67" s="27" t="s">
        <v>60</v>
      </c>
      <c r="R67" s="29">
        <f t="shared" si="33"/>
        <v>81583.45612514767</v>
      </c>
      <c r="S67" s="29">
        <f t="shared" si="34"/>
        <v>395158.47381438821</v>
      </c>
      <c r="T67" s="35">
        <f t="shared" si="35"/>
        <v>21.324300282152279</v>
      </c>
      <c r="U67" s="42">
        <v>0.82345390469096191</v>
      </c>
      <c r="V67" s="43">
        <f t="shared" si="48"/>
        <v>0.17654609530903809</v>
      </c>
      <c r="W67" s="29">
        <f t="shared" si="44"/>
        <v>325394.7882341792</v>
      </c>
      <c r="X67" s="29">
        <f t="shared" si="36"/>
        <v>1236692.5488540137</v>
      </c>
      <c r="Y67" s="35">
        <f t="shared" si="45"/>
        <v>15.158619254336907</v>
      </c>
      <c r="Z67" s="36">
        <f t="shared" si="46"/>
        <v>6.1656810278153724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742</v>
      </c>
      <c r="E68" s="49">
        <f t="shared" si="37"/>
        <v>19</v>
      </c>
      <c r="F68" s="3">
        <f t="shared" si="38"/>
        <v>2.5606469002695417E-2</v>
      </c>
      <c r="G68" s="2">
        <v>0.5</v>
      </c>
      <c r="H68" s="3">
        <f t="shared" si="39"/>
        <v>0.12032932235592146</v>
      </c>
      <c r="I68" s="3">
        <f t="shared" si="40"/>
        <v>0.87967067764407858</v>
      </c>
      <c r="J68" s="5">
        <f t="shared" si="47"/>
        <v>76479.93340060761</v>
      </c>
      <c r="K68" s="5">
        <f t="shared" si="41"/>
        <v>9202.7785599211184</v>
      </c>
      <c r="L68" s="5">
        <f t="shared" si="42"/>
        <v>359392.72060323518</v>
      </c>
      <c r="M68" s="5">
        <f t="shared" si="32"/>
        <v>1344551.6426540562</v>
      </c>
      <c r="N68" s="33">
        <f t="shared" si="43"/>
        <v>17.580449967329262</v>
      </c>
      <c r="O68" s="4"/>
      <c r="Q68" s="27" t="s">
        <v>62</v>
      </c>
      <c r="R68" s="29">
        <f t="shared" si="33"/>
        <v>76479.93340060761</v>
      </c>
      <c r="S68" s="29">
        <f t="shared" si="34"/>
        <v>359392.72060323518</v>
      </c>
      <c r="T68" s="35">
        <f t="shared" si="35"/>
        <v>17.580449967329262</v>
      </c>
      <c r="U68" s="42">
        <v>0.7557222850963411</v>
      </c>
      <c r="V68" s="43">
        <f t="shared" si="48"/>
        <v>0.2442777149036589</v>
      </c>
      <c r="W68" s="29">
        <f t="shared" si="44"/>
        <v>271601.08806126774</v>
      </c>
      <c r="X68" s="29">
        <f t="shared" si="36"/>
        <v>911297.76061983441</v>
      </c>
      <c r="Y68" s="35">
        <f t="shared" si="45"/>
        <v>11.91551456832982</v>
      </c>
      <c r="Z68" s="36">
        <f t="shared" si="46"/>
        <v>5.6649353989994413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495</v>
      </c>
      <c r="E69" s="49">
        <f t="shared" si="37"/>
        <v>20</v>
      </c>
      <c r="F69" s="3">
        <f t="shared" si="38"/>
        <v>4.0404040404040407E-2</v>
      </c>
      <c r="G69" s="2">
        <v>0.5</v>
      </c>
      <c r="H69" s="3">
        <f t="shared" si="39"/>
        <v>0.18348623853211013</v>
      </c>
      <c r="I69" s="3">
        <f t="shared" si="40"/>
        <v>0.8165137614678899</v>
      </c>
      <c r="J69" s="5">
        <f t="shared" si="47"/>
        <v>67277.154840686489</v>
      </c>
      <c r="K69" s="5">
        <f t="shared" si="41"/>
        <v>12344.43208085991</v>
      </c>
      <c r="L69" s="5">
        <f t="shared" si="42"/>
        <v>305524.69400128268</v>
      </c>
      <c r="M69" s="5">
        <f t="shared" si="32"/>
        <v>985158.92205082101</v>
      </c>
      <c r="N69" s="33">
        <f t="shared" si="43"/>
        <v>14.643290495617643</v>
      </c>
      <c r="O69" s="4"/>
      <c r="Q69" s="27" t="s">
        <v>64</v>
      </c>
      <c r="R69" s="29">
        <f t="shared" si="33"/>
        <v>67277.154840686489</v>
      </c>
      <c r="S69" s="29">
        <f t="shared" si="34"/>
        <v>305524.69400128268</v>
      </c>
      <c r="T69" s="35">
        <f t="shared" si="35"/>
        <v>14.643290495617643</v>
      </c>
      <c r="U69" s="42">
        <v>0.69850988448397933</v>
      </c>
      <c r="V69" s="43">
        <f t="shared" si="48"/>
        <v>0.30149011551602067</v>
      </c>
      <c r="W69" s="29">
        <f t="shared" si="44"/>
        <v>213412.01871383909</v>
      </c>
      <c r="X69" s="29">
        <f t="shared" si="36"/>
        <v>639696.67255856667</v>
      </c>
      <c r="Y69" s="35">
        <f t="shared" si="45"/>
        <v>9.5083787962404163</v>
      </c>
      <c r="Z69" s="36">
        <f t="shared" si="46"/>
        <v>5.134911699377227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346</v>
      </c>
      <c r="E70" s="49">
        <f t="shared" si="37"/>
        <v>14</v>
      </c>
      <c r="F70" s="3">
        <f t="shared" si="38"/>
        <v>4.046242774566474E-2</v>
      </c>
      <c r="G70" s="2">
        <v>0.5</v>
      </c>
      <c r="H70" s="3">
        <f t="shared" si="39"/>
        <v>0.18372703412073493</v>
      </c>
      <c r="I70" s="3">
        <f t="shared" si="40"/>
        <v>0.81627296587926512</v>
      </c>
      <c r="J70" s="5">
        <f t="shared" si="47"/>
        <v>54932.722759826582</v>
      </c>
      <c r="K70" s="5">
        <f t="shared" si="41"/>
        <v>10092.62622883953</v>
      </c>
      <c r="L70" s="5">
        <f t="shared" si="42"/>
        <v>249432.0482270341</v>
      </c>
      <c r="M70" s="5">
        <f t="shared" si="32"/>
        <v>679634.22804953833</v>
      </c>
      <c r="N70" s="33">
        <f t="shared" si="43"/>
        <v>12.372119820475541</v>
      </c>
      <c r="O70" s="4"/>
      <c r="Q70" s="27" t="s">
        <v>66</v>
      </c>
      <c r="R70" s="29">
        <f t="shared" si="33"/>
        <v>54932.722759826582</v>
      </c>
      <c r="S70" s="29">
        <f t="shared" si="34"/>
        <v>249432.0482270341</v>
      </c>
      <c r="T70" s="35">
        <f t="shared" si="35"/>
        <v>12.372119820475541</v>
      </c>
      <c r="U70" s="42">
        <v>0.67065690345363116</v>
      </c>
      <c r="V70" s="43">
        <f t="shared" si="48"/>
        <v>0.32934309654636884</v>
      </c>
      <c r="W70" s="29">
        <f t="shared" si="44"/>
        <v>167283.32508603949</v>
      </c>
      <c r="X70" s="29">
        <f t="shared" si="36"/>
        <v>426284.65384472755</v>
      </c>
      <c r="Y70" s="35">
        <f t="shared" si="45"/>
        <v>7.7601224266363547</v>
      </c>
      <c r="Z70" s="36">
        <f t="shared" si="46"/>
        <v>4.6119973938391867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219</v>
      </c>
      <c r="E71" s="49">
        <f t="shared" si="49"/>
        <v>16</v>
      </c>
      <c r="F71" s="3">
        <f t="shared" si="38"/>
        <v>7.3059360730593603E-2</v>
      </c>
      <c r="G71" s="2">
        <v>0.5</v>
      </c>
      <c r="H71" s="3">
        <f t="shared" si="39"/>
        <v>0.30888030888030887</v>
      </c>
      <c r="I71" s="3">
        <f t="shared" si="40"/>
        <v>0.69111969111969107</v>
      </c>
      <c r="J71" s="5">
        <f t="shared" si="47"/>
        <v>44840.096530987052</v>
      </c>
      <c r="K71" s="5">
        <f t="shared" si="41"/>
        <v>13850.222866714146</v>
      </c>
      <c r="L71" s="5">
        <f t="shared" si="42"/>
        <v>189574.92548814989</v>
      </c>
      <c r="M71" s="5">
        <f>L71+M72</f>
        <v>430202.17982250417</v>
      </c>
      <c r="N71" s="33">
        <f t="shared" si="43"/>
        <v>9.5941403588462411</v>
      </c>
      <c r="O71" s="4"/>
      <c r="Q71" s="27" t="s">
        <v>68</v>
      </c>
      <c r="R71" s="29">
        <f t="shared" si="33"/>
        <v>44840.096530987052</v>
      </c>
      <c r="S71" s="29">
        <f t="shared" si="34"/>
        <v>189574.92548814989</v>
      </c>
      <c r="T71" s="35">
        <f t="shared" si="35"/>
        <v>9.5941403588462411</v>
      </c>
      <c r="U71" s="42">
        <v>0.63527807449444496</v>
      </c>
      <c r="V71" s="43">
        <f t="shared" si="48"/>
        <v>0.36472192550555504</v>
      </c>
      <c r="W71" s="29">
        <f t="shared" si="44"/>
        <v>120432.79363653973</v>
      </c>
      <c r="X71" s="29">
        <f>X72+W71</f>
        <v>259001.32875868806</v>
      </c>
      <c r="Y71" s="35">
        <f t="shared" si="45"/>
        <v>5.7761099729056884</v>
      </c>
      <c r="Z71" s="36">
        <f t="shared" si="46"/>
        <v>3.8180303859405527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132</v>
      </c>
      <c r="E72" s="50">
        <f t="shared" si="49"/>
        <v>17</v>
      </c>
      <c r="F72" s="17">
        <f t="shared" si="38"/>
        <v>0.12878787878787878</v>
      </c>
      <c r="G72" s="12"/>
      <c r="H72" s="17">
        <v>1</v>
      </c>
      <c r="I72" s="17">
        <f t="shared" si="40"/>
        <v>0</v>
      </c>
      <c r="J72" s="21">
        <f t="shared" si="47"/>
        <v>30989.873664272902</v>
      </c>
      <c r="K72" s="21">
        <f t="shared" si="41"/>
        <v>30989.873664272902</v>
      </c>
      <c r="L72" s="21">
        <f>K72/F72</f>
        <v>240627.25433435431</v>
      </c>
      <c r="M72" s="21">
        <f>L72</f>
        <v>240627.25433435431</v>
      </c>
      <c r="N72" s="34">
        <f t="shared" si="43"/>
        <v>7.7647058823529411</v>
      </c>
      <c r="O72" s="4"/>
      <c r="Q72" s="30" t="s">
        <v>69</v>
      </c>
      <c r="R72" s="31">
        <f t="shared" si="33"/>
        <v>30989.873664272902</v>
      </c>
      <c r="S72" s="31">
        <f t="shared" si="34"/>
        <v>240627.25433435431</v>
      </c>
      <c r="T72" s="38">
        <f t="shared" si="35"/>
        <v>7.7647058823529411</v>
      </c>
      <c r="U72" s="44">
        <v>0.57586384179742911</v>
      </c>
      <c r="V72" s="45">
        <f t="shared" si="48"/>
        <v>0.42413615820257089</v>
      </c>
      <c r="W72" s="31">
        <f t="shared" si="44"/>
        <v>138568.53512214834</v>
      </c>
      <c r="X72" s="31">
        <f>W72</f>
        <v>138568.53512214834</v>
      </c>
      <c r="Y72" s="38">
        <f t="shared" si="45"/>
        <v>4.471413359838861</v>
      </c>
      <c r="Z72" s="37">
        <f t="shared" si="46"/>
        <v>3.2932925225140801</v>
      </c>
    </row>
    <row r="73" spans="1:26" s="2" customFormat="1" ht="13.2" x14ac:dyDescent="0.25">
      <c r="B73" s="2" t="s">
        <v>70</v>
      </c>
      <c r="D73" s="25">
        <f>SUM(D54:D72)</f>
        <v>28620</v>
      </c>
      <c r="E73" s="25">
        <f>SUM(E54:E72)</f>
        <v>186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71.447979294741657</v>
      </c>
      <c r="F78" s="55">
        <f>$Y$4</f>
        <v>64.914783117073441</v>
      </c>
      <c r="G78" s="55">
        <f>E78-F78</f>
        <v>6.5331961776682164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77.693084127349337</v>
      </c>
      <c r="F79" s="55">
        <f>$Y$29</f>
        <v>68.898491962805068</v>
      </c>
      <c r="G79" s="55">
        <f t="shared" ref="G79:G80" si="50">E79-F79</f>
        <v>8.7945921645442695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74.414138431471244</v>
      </c>
      <c r="F80" s="55">
        <f>$Y$54</f>
        <v>66.164202361752899</v>
      </c>
      <c r="G80" s="55">
        <f t="shared" si="50"/>
        <v>8.2499360697183448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2"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154</v>
      </c>
      <c r="E4" s="51">
        <v>2</v>
      </c>
      <c r="F4" s="3">
        <f>E4/D4</f>
        <v>1.2987012987012988E-2</v>
      </c>
      <c r="G4" s="2">
        <v>0.3</v>
      </c>
      <c r="H4" s="18">
        <f>C4*F4/(1+(1-G4)*C4*F4)</f>
        <v>1.2870012870012871E-2</v>
      </c>
      <c r="I4" s="18">
        <f>1-H4</f>
        <v>0.98712998712998712</v>
      </c>
      <c r="J4" s="41">
        <v>100000</v>
      </c>
      <c r="K4" s="20">
        <f>J4*H4</f>
        <v>1287.001287001287</v>
      </c>
      <c r="L4" s="20">
        <f>C4*(J5+G4*K4)</f>
        <v>99099.099099099098</v>
      </c>
      <c r="M4" s="5">
        <f t="shared" ref="M4:M20" si="0">L4+M5</f>
        <v>6937917.2917275131</v>
      </c>
      <c r="N4" s="32">
        <f>M4/J4</f>
        <v>69.379172917275127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99099.099099099098</v>
      </c>
      <c r="T4" s="35">
        <f t="shared" ref="T4:T22" si="3">N4</f>
        <v>69.379172917275127</v>
      </c>
      <c r="U4" s="42">
        <v>0.96680194174873568</v>
      </c>
      <c r="V4" s="43">
        <f>1-U4</f>
        <v>3.3198058251264317E-2</v>
      </c>
      <c r="W4" s="29">
        <f>S4*U4</f>
        <v>95809.201434559393</v>
      </c>
      <c r="X4" s="29">
        <f t="shared" ref="X4:X20" si="4">X5+W4</f>
        <v>6343228.3608431602</v>
      </c>
      <c r="Y4" s="40">
        <f>X4/R4</f>
        <v>63.432283608431604</v>
      </c>
      <c r="Z4" s="36">
        <f>T4-Y4</f>
        <v>5.9468893088435237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665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98712.998712998713</v>
      </c>
      <c r="K5" s="5">
        <f t="shared" ref="K5:K22" si="8">J5*H5</f>
        <v>0</v>
      </c>
      <c r="L5" s="5">
        <f t="shared" ref="L5:L21" si="9">C5*(J6+G5*K5)</f>
        <v>394851.99485199485</v>
      </c>
      <c r="M5" s="5">
        <f t="shared" si="0"/>
        <v>6838818.1926284144</v>
      </c>
      <c r="N5" s="33">
        <f t="shared" ref="N5:N22" si="10">M5/J5</f>
        <v>69.279814024410399</v>
      </c>
      <c r="O5" s="4"/>
      <c r="Q5" s="27" t="s">
        <v>36</v>
      </c>
      <c r="R5" s="29">
        <f t="shared" si="1"/>
        <v>98712.998712998713</v>
      </c>
      <c r="S5" s="29">
        <f t="shared" si="2"/>
        <v>394851.99485199485</v>
      </c>
      <c r="T5" s="35">
        <f t="shared" si="3"/>
        <v>69.279814024410399</v>
      </c>
      <c r="U5" s="42">
        <v>0.96680194174873568</v>
      </c>
      <c r="V5" s="43">
        <f>1-U5</f>
        <v>3.3198058251264317E-2</v>
      </c>
      <c r="W5" s="29">
        <f t="shared" ref="W5:W22" si="11">S5*U5</f>
        <v>381743.6753262704</v>
      </c>
      <c r="X5" s="29">
        <f t="shared" si="4"/>
        <v>6247419.159408601</v>
      </c>
      <c r="Y5" s="35">
        <f t="shared" ref="Y5:Y22" si="12">X5/R5</f>
        <v>63.288718212001079</v>
      </c>
      <c r="Z5" s="36">
        <f t="shared" ref="Z5:Z22" si="13">T5-Y5</f>
        <v>5.9910958124093199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1101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98712.998712998713</v>
      </c>
      <c r="K6" s="5">
        <f t="shared" si="8"/>
        <v>0</v>
      </c>
      <c r="L6" s="5">
        <f t="shared" si="9"/>
        <v>493564.99356499355</v>
      </c>
      <c r="M6" s="5">
        <f t="shared" si="0"/>
        <v>6443966.1977764191</v>
      </c>
      <c r="N6" s="33">
        <f t="shared" si="10"/>
        <v>65.279814024410399</v>
      </c>
      <c r="O6" s="4"/>
      <c r="Q6" s="27" t="s">
        <v>38</v>
      </c>
      <c r="R6" s="29">
        <f t="shared" si="1"/>
        <v>98712.998712998713</v>
      </c>
      <c r="S6" s="29">
        <f t="shared" si="2"/>
        <v>493564.99356499355</v>
      </c>
      <c r="T6" s="35">
        <f t="shared" si="3"/>
        <v>65.279814024410399</v>
      </c>
      <c r="U6" s="42">
        <v>0.96680194174873568</v>
      </c>
      <c r="V6" s="43">
        <f>1-U6</f>
        <v>3.3198058251264317E-2</v>
      </c>
      <c r="W6" s="29">
        <f t="shared" si="11"/>
        <v>477179.59415783797</v>
      </c>
      <c r="X6" s="29">
        <f t="shared" si="4"/>
        <v>5865675.4840823309</v>
      </c>
      <c r="Y6" s="35">
        <f t="shared" si="12"/>
        <v>59.421510445006142</v>
      </c>
      <c r="Z6" s="36">
        <f t="shared" si="13"/>
        <v>5.8583035794042573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1053</v>
      </c>
      <c r="E7" s="51">
        <v>1</v>
      </c>
      <c r="F7" s="3">
        <f t="shared" si="5"/>
        <v>9.4966761633428305E-4</v>
      </c>
      <c r="G7" s="2">
        <v>0.5</v>
      </c>
      <c r="H7" s="3">
        <f t="shared" si="6"/>
        <v>4.7370914258645204E-3</v>
      </c>
      <c r="I7" s="3">
        <f t="shared" si="7"/>
        <v>0.99526290857413546</v>
      </c>
      <c r="J7" s="5">
        <f t="shared" si="14"/>
        <v>98712.998712998713</v>
      </c>
      <c r="K7" s="5">
        <f t="shared" si="8"/>
        <v>467.61249982472162</v>
      </c>
      <c r="L7" s="5">
        <f t="shared" si="9"/>
        <v>492395.96231543174</v>
      </c>
      <c r="M7" s="5">
        <f t="shared" si="0"/>
        <v>5950401.204211426</v>
      </c>
      <c r="N7" s="33">
        <f t="shared" si="10"/>
        <v>60.279814024410406</v>
      </c>
      <c r="O7" s="4"/>
      <c r="Q7" s="27" t="s">
        <v>40</v>
      </c>
      <c r="R7" s="29">
        <f t="shared" si="1"/>
        <v>98712.998712998713</v>
      </c>
      <c r="S7" s="29">
        <f t="shared" si="2"/>
        <v>492395.96231543174</v>
      </c>
      <c r="T7" s="35">
        <f t="shared" si="3"/>
        <v>60.279814024410406</v>
      </c>
      <c r="U7" s="42">
        <v>0.96680194174873568</v>
      </c>
      <c r="V7" s="43">
        <f>1-U7</f>
        <v>3.3198058251264317E-2</v>
      </c>
      <c r="W7" s="29">
        <f t="shared" si="11"/>
        <v>476049.37247579667</v>
      </c>
      <c r="X7" s="29">
        <f t="shared" si="4"/>
        <v>5388495.8899244927</v>
      </c>
      <c r="Y7" s="35">
        <f t="shared" si="12"/>
        <v>54.587500736262463</v>
      </c>
      <c r="Z7" s="36">
        <f t="shared" si="13"/>
        <v>5.6923132881479432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1032</v>
      </c>
      <c r="E8" s="51">
        <v>3</v>
      </c>
      <c r="F8" s="3">
        <f t="shared" si="5"/>
        <v>2.9069767441860465E-3</v>
      </c>
      <c r="G8" s="2">
        <v>0.5</v>
      </c>
      <c r="H8" s="3">
        <f t="shared" si="6"/>
        <v>1.4430014430014432E-2</v>
      </c>
      <c r="I8" s="3">
        <f t="shared" si="7"/>
        <v>0.98556998556998554</v>
      </c>
      <c r="J8" s="5">
        <f t="shared" si="14"/>
        <v>98245.386213173988</v>
      </c>
      <c r="K8" s="5">
        <f t="shared" si="8"/>
        <v>1417.6823407384416</v>
      </c>
      <c r="L8" s="5">
        <f t="shared" si="9"/>
        <v>487682.72521402384</v>
      </c>
      <c r="M8" s="5">
        <f t="shared" si="0"/>
        <v>5458005.2418959942</v>
      </c>
      <c r="N8" s="33">
        <f t="shared" si="10"/>
        <v>55.55482503832954</v>
      </c>
      <c r="O8" s="4"/>
      <c r="Q8" s="27" t="s">
        <v>42</v>
      </c>
      <c r="R8" s="29">
        <f t="shared" si="1"/>
        <v>98245.386213173988</v>
      </c>
      <c r="S8" s="29">
        <f t="shared" si="2"/>
        <v>487682.72521402384</v>
      </c>
      <c r="T8" s="35">
        <f t="shared" si="3"/>
        <v>55.55482503832954</v>
      </c>
      <c r="U8" s="42">
        <v>0.96680194174873568</v>
      </c>
      <c r="V8" s="43">
        <f>1-U8</f>
        <v>3.3198058251264317E-2</v>
      </c>
      <c r="W8" s="29">
        <f t="shared" si="11"/>
        <v>471492.60569423332</v>
      </c>
      <c r="X8" s="29">
        <f t="shared" si="4"/>
        <v>4912446.5174486963</v>
      </c>
      <c r="Y8" s="35">
        <f t="shared" si="12"/>
        <v>50.001803716152253</v>
      </c>
      <c r="Z8" s="36">
        <f t="shared" si="13"/>
        <v>5.5530213221772868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1028</v>
      </c>
      <c r="E9" s="51">
        <v>1</v>
      </c>
      <c r="F9" s="3">
        <f t="shared" si="5"/>
        <v>9.727626459143969E-4</v>
      </c>
      <c r="G9" s="2">
        <v>0.5</v>
      </c>
      <c r="H9" s="3">
        <f t="shared" si="6"/>
        <v>4.8520135856380403E-3</v>
      </c>
      <c r="I9" s="3">
        <f t="shared" si="7"/>
        <v>0.99514798641436197</v>
      </c>
      <c r="J9" s="5">
        <f t="shared" si="14"/>
        <v>96827.703872435537</v>
      </c>
      <c r="K9" s="5">
        <f t="shared" si="8"/>
        <v>469.80933465519433</v>
      </c>
      <c r="L9" s="5">
        <f t="shared" si="9"/>
        <v>482963.99602553976</v>
      </c>
      <c r="M9" s="5">
        <f t="shared" si="0"/>
        <v>4970322.5166819701</v>
      </c>
      <c r="N9" s="33">
        <f t="shared" si="10"/>
        <v>51.331616034498353</v>
      </c>
      <c r="O9" s="4"/>
      <c r="Q9" s="27" t="s">
        <v>44</v>
      </c>
      <c r="R9" s="29">
        <f t="shared" si="1"/>
        <v>96827.703872435537</v>
      </c>
      <c r="S9" s="29">
        <f t="shared" si="2"/>
        <v>482963.99602553976</v>
      </c>
      <c r="T9" s="35">
        <f t="shared" si="3"/>
        <v>51.331616034498353</v>
      </c>
      <c r="U9" s="42">
        <v>0.9555940589531835</v>
      </c>
      <c r="V9" s="43">
        <f t="shared" ref="V9:V22" si="15">1-U9</f>
        <v>4.4405941046816499E-2</v>
      </c>
      <c r="W9" s="29">
        <f t="shared" si="11"/>
        <v>461517.52529029472</v>
      </c>
      <c r="X9" s="29">
        <f t="shared" si="4"/>
        <v>4440953.9117544629</v>
      </c>
      <c r="Y9" s="35">
        <f t="shared" si="12"/>
        <v>45.864496772588375</v>
      </c>
      <c r="Z9" s="36">
        <f t="shared" si="13"/>
        <v>5.4671192619099784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999</v>
      </c>
      <c r="E10" s="51">
        <v>2</v>
      </c>
      <c r="F10" s="3">
        <f t="shared" si="5"/>
        <v>2.002002002002002E-3</v>
      </c>
      <c r="G10" s="2">
        <v>0.5</v>
      </c>
      <c r="H10" s="3">
        <f t="shared" si="6"/>
        <v>9.9601593625498006E-3</v>
      </c>
      <c r="I10" s="3">
        <f t="shared" si="7"/>
        <v>0.99003984063745021</v>
      </c>
      <c r="J10" s="5">
        <f t="shared" si="14"/>
        <v>96357.894537780347</v>
      </c>
      <c r="K10" s="5">
        <f t="shared" si="8"/>
        <v>959.73998543605921</v>
      </c>
      <c r="L10" s="5">
        <f t="shared" si="9"/>
        <v>479390.12272531161</v>
      </c>
      <c r="M10" s="5">
        <f t="shared" si="0"/>
        <v>4487358.5206564302</v>
      </c>
      <c r="N10" s="33">
        <f t="shared" si="10"/>
        <v>46.569702899610476</v>
      </c>
      <c r="O10" s="4"/>
      <c r="Q10" s="27" t="s">
        <v>46</v>
      </c>
      <c r="R10" s="29">
        <f t="shared" si="1"/>
        <v>96357.894537780347</v>
      </c>
      <c r="S10" s="29">
        <f t="shared" si="2"/>
        <v>479390.12272531161</v>
      </c>
      <c r="T10" s="35">
        <f t="shared" si="3"/>
        <v>46.569702899610476</v>
      </c>
      <c r="U10" s="42">
        <v>0.96363095511775332</v>
      </c>
      <c r="V10" s="43">
        <f t="shared" si="15"/>
        <v>3.6369044882246682E-2</v>
      </c>
      <c r="W10" s="29">
        <f t="shared" si="11"/>
        <v>461955.16183580901</v>
      </c>
      <c r="X10" s="29">
        <f t="shared" si="4"/>
        <v>3979436.3864641683</v>
      </c>
      <c r="Y10" s="35">
        <f t="shared" si="12"/>
        <v>41.298498743181824</v>
      </c>
      <c r="Z10" s="36">
        <f t="shared" si="13"/>
        <v>5.2712041564286523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1058</v>
      </c>
      <c r="E11" s="51">
        <v>2</v>
      </c>
      <c r="F11" s="3">
        <f t="shared" si="5"/>
        <v>1.890359168241966E-3</v>
      </c>
      <c r="G11" s="2">
        <v>0.5</v>
      </c>
      <c r="H11" s="3">
        <f t="shared" si="6"/>
        <v>9.4073377234242719E-3</v>
      </c>
      <c r="I11" s="3">
        <f t="shared" si="7"/>
        <v>0.99059266227657572</v>
      </c>
      <c r="J11" s="5">
        <f t="shared" si="14"/>
        <v>95398.154552344291</v>
      </c>
      <c r="K11" s="5">
        <f t="shared" si="8"/>
        <v>897.44265806532735</v>
      </c>
      <c r="L11" s="5">
        <f t="shared" si="9"/>
        <v>474747.16611655813</v>
      </c>
      <c r="M11" s="5">
        <f t="shared" si="0"/>
        <v>4007968.3979311185</v>
      </c>
      <c r="N11" s="33">
        <f t="shared" si="10"/>
        <v>42.013060071638748</v>
      </c>
      <c r="O11" s="4"/>
      <c r="Q11" s="27" t="s">
        <v>48</v>
      </c>
      <c r="R11" s="29">
        <f t="shared" si="1"/>
        <v>95398.154552344291</v>
      </c>
      <c r="S11" s="29">
        <f t="shared" si="2"/>
        <v>474747.16611655813</v>
      </c>
      <c r="T11" s="35">
        <f t="shared" si="3"/>
        <v>42.013060071638748</v>
      </c>
      <c r="U11" s="42">
        <v>0.96005435016735896</v>
      </c>
      <c r="V11" s="43">
        <f t="shared" si="15"/>
        <v>3.9945649832641039E-2</v>
      </c>
      <c r="W11" s="29">
        <f t="shared" si="11"/>
        <v>455783.08205982746</v>
      </c>
      <c r="X11" s="29">
        <f t="shared" si="4"/>
        <v>3517481.2246283595</v>
      </c>
      <c r="Y11" s="35">
        <f t="shared" si="12"/>
        <v>36.871585631128141</v>
      </c>
      <c r="Z11" s="36">
        <f t="shared" si="13"/>
        <v>5.1414744405106063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1294</v>
      </c>
      <c r="E12" s="51">
        <v>7</v>
      </c>
      <c r="F12" s="3">
        <f t="shared" si="5"/>
        <v>5.4095826893353939E-3</v>
      </c>
      <c r="G12" s="2">
        <v>0.5</v>
      </c>
      <c r="H12" s="3">
        <f t="shared" si="6"/>
        <v>2.6686999618757146E-2</v>
      </c>
      <c r="I12" s="3">
        <f t="shared" si="7"/>
        <v>0.97331300038124291</v>
      </c>
      <c r="J12" s="5">
        <f t="shared" si="14"/>
        <v>94500.711894278968</v>
      </c>
      <c r="K12" s="5">
        <f t="shared" si="8"/>
        <v>2521.9404622949019</v>
      </c>
      <c r="L12" s="5">
        <f t="shared" si="9"/>
        <v>466198.70831565763</v>
      </c>
      <c r="M12" s="5">
        <f t="shared" si="0"/>
        <v>3533221.2318145605</v>
      </c>
      <c r="N12" s="33">
        <f t="shared" si="10"/>
        <v>37.388302807361818</v>
      </c>
      <c r="O12" s="4"/>
      <c r="Q12" s="27" t="s">
        <v>50</v>
      </c>
      <c r="R12" s="29">
        <f t="shared" si="1"/>
        <v>94500.711894278968</v>
      </c>
      <c r="S12" s="29">
        <f t="shared" si="2"/>
        <v>466198.70831565763</v>
      </c>
      <c r="T12" s="35">
        <f t="shared" si="3"/>
        <v>37.388302807361818</v>
      </c>
      <c r="U12" s="42">
        <v>0.94127750867207383</v>
      </c>
      <c r="V12" s="43">
        <f t="shared" si="15"/>
        <v>5.8722491327926174E-2</v>
      </c>
      <c r="W12" s="29">
        <f t="shared" si="11"/>
        <v>438822.35870950104</v>
      </c>
      <c r="X12" s="29">
        <f t="shared" si="4"/>
        <v>3061698.1425685319</v>
      </c>
      <c r="Y12" s="35">
        <f t="shared" si="12"/>
        <v>32.398678075502261</v>
      </c>
      <c r="Z12" s="36">
        <f t="shared" si="13"/>
        <v>4.989624731859557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1409</v>
      </c>
      <c r="E13" s="51">
        <v>5</v>
      </c>
      <c r="F13" s="3">
        <f t="shared" si="5"/>
        <v>3.5486160397444995E-3</v>
      </c>
      <c r="G13" s="2">
        <v>0.5</v>
      </c>
      <c r="H13" s="3">
        <f t="shared" si="6"/>
        <v>1.7587055926837847E-2</v>
      </c>
      <c r="I13" s="3">
        <f t="shared" si="7"/>
        <v>0.98241294407316215</v>
      </c>
      <c r="J13" s="5">
        <f t="shared" si="14"/>
        <v>91978.771431984074</v>
      </c>
      <c r="K13" s="5">
        <f t="shared" si="8"/>
        <v>1617.6357972561391</v>
      </c>
      <c r="L13" s="5">
        <f t="shared" si="9"/>
        <v>455849.76766678004</v>
      </c>
      <c r="M13" s="5">
        <f t="shared" si="0"/>
        <v>3067022.523498903</v>
      </c>
      <c r="N13" s="33">
        <f t="shared" si="10"/>
        <v>33.344895520450464</v>
      </c>
      <c r="O13" s="4"/>
      <c r="Q13" s="27" t="s">
        <v>52</v>
      </c>
      <c r="R13" s="29">
        <f t="shared" si="1"/>
        <v>91978.771431984074</v>
      </c>
      <c r="S13" s="29">
        <f t="shared" si="2"/>
        <v>455849.76766678004</v>
      </c>
      <c r="T13" s="35">
        <f t="shared" si="3"/>
        <v>33.344895520450464</v>
      </c>
      <c r="U13" s="42">
        <v>0.95386474178345915</v>
      </c>
      <c r="V13" s="43">
        <f t="shared" si="15"/>
        <v>4.6135258216540853E-2</v>
      </c>
      <c r="W13" s="29">
        <f t="shared" si="11"/>
        <v>434819.02092752297</v>
      </c>
      <c r="X13" s="29">
        <f t="shared" si="4"/>
        <v>2622875.7838590308</v>
      </c>
      <c r="Y13" s="35">
        <f t="shared" si="12"/>
        <v>28.516099345799368</v>
      </c>
      <c r="Z13" s="36">
        <f t="shared" si="13"/>
        <v>4.8287961746510959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1265</v>
      </c>
      <c r="E14" s="51">
        <v>9</v>
      </c>
      <c r="F14" s="3">
        <f t="shared" si="5"/>
        <v>7.1146245059288534E-3</v>
      </c>
      <c r="G14" s="2">
        <v>0.5</v>
      </c>
      <c r="H14" s="3">
        <f t="shared" si="6"/>
        <v>3.4951456310679613E-2</v>
      </c>
      <c r="I14" s="3">
        <f t="shared" si="7"/>
        <v>0.96504854368932036</v>
      </c>
      <c r="J14" s="5">
        <f t="shared" si="14"/>
        <v>90361.135634727936</v>
      </c>
      <c r="K14" s="5">
        <f t="shared" si="8"/>
        <v>3158.2532843205881</v>
      </c>
      <c r="L14" s="5">
        <f t="shared" si="9"/>
        <v>443910.04496283823</v>
      </c>
      <c r="M14" s="5">
        <f t="shared" si="0"/>
        <v>2611172.7558321231</v>
      </c>
      <c r="N14" s="33">
        <f t="shared" si="10"/>
        <v>28.89707768157561</v>
      </c>
      <c r="O14" s="4"/>
      <c r="Q14" s="27" t="s">
        <v>54</v>
      </c>
      <c r="R14" s="29">
        <f t="shared" si="1"/>
        <v>90361.135634727936</v>
      </c>
      <c r="S14" s="29">
        <f t="shared" si="2"/>
        <v>443910.04496283823</v>
      </c>
      <c r="T14" s="35">
        <f t="shared" si="3"/>
        <v>28.89707768157561</v>
      </c>
      <c r="U14" s="42">
        <v>0.94210046609890041</v>
      </c>
      <c r="V14" s="43">
        <f t="shared" si="15"/>
        <v>5.7899533901099587E-2</v>
      </c>
      <c r="W14" s="29">
        <f t="shared" si="11"/>
        <v>418207.86026547372</v>
      </c>
      <c r="X14" s="29">
        <f t="shared" si="4"/>
        <v>2188056.762931508</v>
      </c>
      <c r="Y14" s="35">
        <f t="shared" si="12"/>
        <v>24.214577955022797</v>
      </c>
      <c r="Z14" s="36">
        <f t="shared" si="13"/>
        <v>4.6824997265528125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1130</v>
      </c>
      <c r="E15" s="51">
        <v>18</v>
      </c>
      <c r="F15" s="3">
        <f t="shared" si="5"/>
        <v>1.5929203539823009E-2</v>
      </c>
      <c r="G15" s="2">
        <v>0.5</v>
      </c>
      <c r="H15" s="3">
        <f t="shared" si="6"/>
        <v>7.6595744680851063E-2</v>
      </c>
      <c r="I15" s="3">
        <f t="shared" si="7"/>
        <v>0.92340425531914894</v>
      </c>
      <c r="J15" s="5">
        <f t="shared" si="14"/>
        <v>87202.882350407352</v>
      </c>
      <c r="K15" s="5">
        <f t="shared" si="8"/>
        <v>6679.3697119460949</v>
      </c>
      <c r="L15" s="5">
        <f t="shared" si="9"/>
        <v>419315.98747217149</v>
      </c>
      <c r="M15" s="5">
        <f t="shared" si="0"/>
        <v>2167262.7108692848</v>
      </c>
      <c r="N15" s="33">
        <f t="shared" si="10"/>
        <v>24.853108664006918</v>
      </c>
      <c r="O15" s="4"/>
      <c r="Q15" s="27" t="s">
        <v>56</v>
      </c>
      <c r="R15" s="29">
        <f t="shared" si="1"/>
        <v>87202.882350407352</v>
      </c>
      <c r="S15" s="29">
        <f t="shared" si="2"/>
        <v>419315.98747217149</v>
      </c>
      <c r="T15" s="35">
        <f t="shared" si="3"/>
        <v>24.853108664006918</v>
      </c>
      <c r="U15" s="42">
        <v>0.91645683631107144</v>
      </c>
      <c r="V15" s="43">
        <f t="shared" si="15"/>
        <v>8.3543163688928557E-2</v>
      </c>
      <c r="W15" s="29">
        <f t="shared" si="11"/>
        <v>384285.00329339918</v>
      </c>
      <c r="X15" s="29">
        <f t="shared" si="4"/>
        <v>1769848.9026660344</v>
      </c>
      <c r="Y15" s="35">
        <f t="shared" si="12"/>
        <v>20.295761504238477</v>
      </c>
      <c r="Z15" s="36">
        <f t="shared" si="13"/>
        <v>4.5573471597684403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800</v>
      </c>
      <c r="E16" s="51">
        <v>5</v>
      </c>
      <c r="F16" s="3">
        <f t="shared" si="5"/>
        <v>6.2500000000000003E-3</v>
      </c>
      <c r="G16" s="2">
        <v>0.5</v>
      </c>
      <c r="H16" s="3">
        <f t="shared" si="6"/>
        <v>3.0769230769230771E-2</v>
      </c>
      <c r="I16" s="3">
        <f t="shared" si="7"/>
        <v>0.96923076923076923</v>
      </c>
      <c r="J16" s="5">
        <f t="shared" si="14"/>
        <v>80523.512638461252</v>
      </c>
      <c r="K16" s="5">
        <f t="shared" si="8"/>
        <v>2477.646542721885</v>
      </c>
      <c r="L16" s="5">
        <f t="shared" si="9"/>
        <v>396423.44683550159</v>
      </c>
      <c r="M16" s="5">
        <f t="shared" si="0"/>
        <v>1747946.7233971134</v>
      </c>
      <c r="N16" s="33">
        <f t="shared" si="10"/>
        <v>21.70728357622869</v>
      </c>
      <c r="O16" s="4"/>
      <c r="Q16" s="27" t="s">
        <v>58</v>
      </c>
      <c r="R16" s="29">
        <f t="shared" si="1"/>
        <v>80523.512638461252</v>
      </c>
      <c r="S16" s="29">
        <f t="shared" si="2"/>
        <v>396423.44683550159</v>
      </c>
      <c r="T16" s="35">
        <f t="shared" si="3"/>
        <v>21.70728357622869</v>
      </c>
      <c r="U16" s="42">
        <v>0.8859396016463057</v>
      </c>
      <c r="V16" s="43">
        <f t="shared" si="15"/>
        <v>0.1140603983536943</v>
      </c>
      <c r="W16" s="29">
        <f t="shared" si="11"/>
        <v>351207.23057269974</v>
      </c>
      <c r="X16" s="29">
        <f t="shared" si="4"/>
        <v>1385563.8993726352</v>
      </c>
      <c r="Y16" s="35">
        <f t="shared" si="12"/>
        <v>17.206948057440236</v>
      </c>
      <c r="Z16" s="36">
        <f t="shared" si="13"/>
        <v>4.5003355187884537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548</v>
      </c>
      <c r="E17" s="51">
        <v>12</v>
      </c>
      <c r="F17" s="3">
        <f t="shared" si="5"/>
        <v>2.1897810218978103E-2</v>
      </c>
      <c r="G17" s="2">
        <v>0.5</v>
      </c>
      <c r="H17" s="3">
        <f t="shared" si="6"/>
        <v>0.10380622837370243</v>
      </c>
      <c r="I17" s="3">
        <f t="shared" si="7"/>
        <v>0.89619377162629754</v>
      </c>
      <c r="J17" s="5">
        <f t="shared" si="14"/>
        <v>78045.866095739373</v>
      </c>
      <c r="K17" s="5">
        <f t="shared" si="8"/>
        <v>8101.6469995577208</v>
      </c>
      <c r="L17" s="5">
        <f t="shared" si="9"/>
        <v>369975.21297980263</v>
      </c>
      <c r="M17" s="5">
        <f t="shared" si="0"/>
        <v>1351523.2765616118</v>
      </c>
      <c r="N17" s="33">
        <f t="shared" si="10"/>
        <v>17.317038610394679</v>
      </c>
      <c r="O17" s="4"/>
      <c r="Q17" s="27" t="s">
        <v>60</v>
      </c>
      <c r="R17" s="29">
        <f t="shared" si="1"/>
        <v>78045.866095739373</v>
      </c>
      <c r="S17" s="29">
        <f t="shared" si="2"/>
        <v>369975.21297980263</v>
      </c>
      <c r="T17" s="35">
        <f t="shared" si="3"/>
        <v>17.317038610394679</v>
      </c>
      <c r="U17" s="42">
        <v>0.85631920960893304</v>
      </c>
      <c r="V17" s="43">
        <f t="shared" si="15"/>
        <v>0.14368079039106696</v>
      </c>
      <c r="W17" s="29">
        <f t="shared" si="11"/>
        <v>316816.88195376127</v>
      </c>
      <c r="X17" s="29">
        <f t="shared" si="4"/>
        <v>1034356.6687999354</v>
      </c>
      <c r="Y17" s="35">
        <f t="shared" si="12"/>
        <v>13.253189701695197</v>
      </c>
      <c r="Z17" s="36">
        <f t="shared" si="13"/>
        <v>4.063848908699482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375</v>
      </c>
      <c r="E18" s="51">
        <v>18</v>
      </c>
      <c r="F18" s="3">
        <f t="shared" si="5"/>
        <v>4.8000000000000001E-2</v>
      </c>
      <c r="G18" s="2">
        <v>0.5</v>
      </c>
      <c r="H18" s="3">
        <f t="shared" si="6"/>
        <v>0.21428571428571425</v>
      </c>
      <c r="I18" s="3">
        <f t="shared" si="7"/>
        <v>0.78571428571428581</v>
      </c>
      <c r="J18" s="5">
        <f t="shared" si="14"/>
        <v>69944.219096181652</v>
      </c>
      <c r="K18" s="5">
        <f t="shared" si="8"/>
        <v>14988.04694918178</v>
      </c>
      <c r="L18" s="5">
        <f t="shared" si="9"/>
        <v>312250.97810795379</v>
      </c>
      <c r="M18" s="5">
        <f t="shared" si="0"/>
        <v>981548.06358180929</v>
      </c>
      <c r="N18" s="33">
        <f t="shared" si="10"/>
        <v>14.033297908895994</v>
      </c>
      <c r="O18" s="4"/>
      <c r="Q18" s="27" t="s">
        <v>62</v>
      </c>
      <c r="R18" s="29">
        <f t="shared" si="1"/>
        <v>69944.219096181652</v>
      </c>
      <c r="S18" s="29">
        <f t="shared" si="2"/>
        <v>312250.97810795379</v>
      </c>
      <c r="T18" s="35">
        <f t="shared" si="3"/>
        <v>14.033297908895994</v>
      </c>
      <c r="U18" s="42">
        <v>0.77613843304153718</v>
      </c>
      <c r="V18" s="43">
        <f t="shared" si="15"/>
        <v>0.22386156695846282</v>
      </c>
      <c r="W18" s="29">
        <f t="shared" si="11"/>
        <v>242349.98486439459</v>
      </c>
      <c r="X18" s="29">
        <f t="shared" si="4"/>
        <v>717539.78684617416</v>
      </c>
      <c r="Y18" s="35">
        <f t="shared" si="12"/>
        <v>10.258743268824995</v>
      </c>
      <c r="Z18" s="36">
        <f t="shared" si="13"/>
        <v>3.7745546400709991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256</v>
      </c>
      <c r="E19" s="51">
        <v>12</v>
      </c>
      <c r="F19" s="3">
        <f t="shared" si="5"/>
        <v>4.6875E-2</v>
      </c>
      <c r="G19" s="2">
        <v>0.5</v>
      </c>
      <c r="H19" s="3">
        <f t="shared" si="6"/>
        <v>0.20979020979020979</v>
      </c>
      <c r="I19" s="3">
        <f t="shared" si="7"/>
        <v>0.79020979020979021</v>
      </c>
      <c r="J19" s="5">
        <f t="shared" si="14"/>
        <v>54956.172146999874</v>
      </c>
      <c r="K19" s="5">
        <f t="shared" si="8"/>
        <v>11529.266883985987</v>
      </c>
      <c r="L19" s="5">
        <f t="shared" si="9"/>
        <v>245957.69352503438</v>
      </c>
      <c r="M19" s="5">
        <f t="shared" si="0"/>
        <v>669297.08547385549</v>
      </c>
      <c r="N19" s="33">
        <f t="shared" si="10"/>
        <v>12.178742793140357</v>
      </c>
      <c r="O19" s="4"/>
      <c r="Q19" s="27" t="s">
        <v>64</v>
      </c>
      <c r="R19" s="29">
        <f t="shared" si="1"/>
        <v>54956.172146999874</v>
      </c>
      <c r="S19" s="29">
        <f t="shared" si="2"/>
        <v>245957.69352503438</v>
      </c>
      <c r="T19" s="35">
        <f t="shared" si="3"/>
        <v>12.178742793140357</v>
      </c>
      <c r="U19" s="42">
        <v>0.73716277889453141</v>
      </c>
      <c r="V19" s="43">
        <f t="shared" si="15"/>
        <v>0.26283722110546859</v>
      </c>
      <c r="W19" s="29">
        <f t="shared" si="11"/>
        <v>181310.85684940385</v>
      </c>
      <c r="X19" s="29">
        <f t="shared" si="4"/>
        <v>475189.80198177951</v>
      </c>
      <c r="Y19" s="35">
        <f t="shared" si="12"/>
        <v>8.6467048816776213</v>
      </c>
      <c r="Z19" s="36">
        <f t="shared" si="13"/>
        <v>3.5320379114627354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145</v>
      </c>
      <c r="E20" s="51">
        <v>8</v>
      </c>
      <c r="F20" s="3">
        <f t="shared" si="5"/>
        <v>5.5172413793103448E-2</v>
      </c>
      <c r="G20" s="2">
        <v>0.5</v>
      </c>
      <c r="H20" s="3">
        <f t="shared" si="6"/>
        <v>0.2424242424242424</v>
      </c>
      <c r="I20" s="3">
        <f t="shared" si="7"/>
        <v>0.75757575757575757</v>
      </c>
      <c r="J20" s="5">
        <f t="shared" si="14"/>
        <v>43426.905263013883</v>
      </c>
      <c r="K20" s="5">
        <f t="shared" si="8"/>
        <v>10527.734609215486</v>
      </c>
      <c r="L20" s="5">
        <f t="shared" si="9"/>
        <v>190815.18979203072</v>
      </c>
      <c r="M20" s="5">
        <f t="shared" si="0"/>
        <v>423339.39194882114</v>
      </c>
      <c r="N20" s="33">
        <f t="shared" si="10"/>
        <v>9.7483205258324883</v>
      </c>
      <c r="O20" s="4"/>
      <c r="Q20" s="27" t="s">
        <v>66</v>
      </c>
      <c r="R20" s="29">
        <f t="shared" si="1"/>
        <v>43426.905263013883</v>
      </c>
      <c r="S20" s="29">
        <f t="shared" si="2"/>
        <v>190815.18979203072</v>
      </c>
      <c r="T20" s="35">
        <f t="shared" si="3"/>
        <v>9.7483205258324883</v>
      </c>
      <c r="U20" s="42">
        <v>0.7271372759570951</v>
      </c>
      <c r="V20" s="43">
        <f t="shared" si="15"/>
        <v>0.2728627240429049</v>
      </c>
      <c r="W20" s="29">
        <f t="shared" si="11"/>
        <v>138748.83731661332</v>
      </c>
      <c r="X20" s="29">
        <f t="shared" si="4"/>
        <v>293878.94513237569</v>
      </c>
      <c r="Y20" s="35">
        <f t="shared" si="12"/>
        <v>6.7672090228973438</v>
      </c>
      <c r="Z20" s="36">
        <f t="shared" si="13"/>
        <v>2.9811115029351445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89</v>
      </c>
      <c r="E21" s="51">
        <v>10</v>
      </c>
      <c r="F21" s="3">
        <f t="shared" si="5"/>
        <v>0.11235955056179775</v>
      </c>
      <c r="G21" s="2">
        <v>0.5</v>
      </c>
      <c r="H21" s="3">
        <f t="shared" si="6"/>
        <v>0.43859649122807021</v>
      </c>
      <c r="I21" s="3">
        <f t="shared" si="7"/>
        <v>0.56140350877192979</v>
      </c>
      <c r="J21" s="5">
        <f t="shared" si="14"/>
        <v>32899.170653798399</v>
      </c>
      <c r="K21" s="5">
        <f t="shared" si="8"/>
        <v>14429.460813069474</v>
      </c>
      <c r="L21" s="5">
        <f t="shared" si="9"/>
        <v>128422.2012363183</v>
      </c>
      <c r="M21" s="5">
        <f>L21+M22</f>
        <v>232524.20215679042</v>
      </c>
      <c r="N21" s="33">
        <f t="shared" si="10"/>
        <v>7.0677830940988828</v>
      </c>
      <c r="O21" s="4"/>
      <c r="Q21" s="27" t="s">
        <v>68</v>
      </c>
      <c r="R21" s="29">
        <f t="shared" si="1"/>
        <v>32899.170653798399</v>
      </c>
      <c r="S21" s="29">
        <f t="shared" si="2"/>
        <v>128422.2012363183</v>
      </c>
      <c r="T21" s="35">
        <f t="shared" si="3"/>
        <v>7.0677830940988828</v>
      </c>
      <c r="U21" s="42">
        <v>0.68635947845240242</v>
      </c>
      <c r="V21" s="43">
        <f t="shared" si="15"/>
        <v>0.31364052154759758</v>
      </c>
      <c r="W21" s="29">
        <f t="shared" si="11"/>
        <v>88143.795062268895</v>
      </c>
      <c r="X21" s="29">
        <f>X22+W21</f>
        <v>155130.1078157624</v>
      </c>
      <c r="Y21" s="35">
        <f t="shared" si="12"/>
        <v>4.7153197096733424</v>
      </c>
      <c r="Z21" s="36">
        <f t="shared" si="13"/>
        <v>2.3524633844255405</v>
      </c>
    </row>
    <row r="22" spans="1:26" s="2" customFormat="1" x14ac:dyDescent="0.25">
      <c r="A22" s="12">
        <v>19</v>
      </c>
      <c r="B22" s="13" t="s">
        <v>69</v>
      </c>
      <c r="C22" s="12"/>
      <c r="D22">
        <v>62</v>
      </c>
      <c r="E22" s="51">
        <v>11</v>
      </c>
      <c r="F22" s="17">
        <f t="shared" si="5"/>
        <v>0.17741935483870969</v>
      </c>
      <c r="G22" s="12"/>
      <c r="H22" s="17">
        <v>1</v>
      </c>
      <c r="I22" s="17">
        <f t="shared" si="7"/>
        <v>0</v>
      </c>
      <c r="J22" s="21">
        <f t="shared" si="14"/>
        <v>18469.709840728923</v>
      </c>
      <c r="K22" s="21">
        <f t="shared" si="8"/>
        <v>18469.709840728923</v>
      </c>
      <c r="L22" s="21">
        <f>K22/F22</f>
        <v>104102.00092047211</v>
      </c>
      <c r="M22" s="21">
        <f>L22</f>
        <v>104102.00092047211</v>
      </c>
      <c r="N22" s="34">
        <f t="shared" si="10"/>
        <v>5.6363636363636367</v>
      </c>
      <c r="O22" s="4"/>
      <c r="Q22" s="30" t="s">
        <v>69</v>
      </c>
      <c r="R22" s="31">
        <f t="shared" si="1"/>
        <v>18469.709840728923</v>
      </c>
      <c r="S22" s="31">
        <f t="shared" si="2"/>
        <v>104102.00092047211</v>
      </c>
      <c r="T22" s="38">
        <f t="shared" si="3"/>
        <v>5.6363636363636367</v>
      </c>
      <c r="U22" s="44">
        <v>0.64346806172022719</v>
      </c>
      <c r="V22" s="45">
        <f t="shared" si="15"/>
        <v>0.35653193827977281</v>
      </c>
      <c r="W22" s="31">
        <f t="shared" si="11"/>
        <v>66986.312753493505</v>
      </c>
      <c r="X22" s="31">
        <f>W22</f>
        <v>66986.312753493505</v>
      </c>
      <c r="Y22" s="38">
        <f t="shared" si="12"/>
        <v>3.6268199842412812</v>
      </c>
      <c r="Z22" s="37">
        <f t="shared" si="13"/>
        <v>2.0095436521223555</v>
      </c>
    </row>
    <row r="23" spans="1:26" s="2" customFormat="1" ht="13.2" x14ac:dyDescent="0.25">
      <c r="B23" s="2" t="s">
        <v>70</v>
      </c>
      <c r="D23" s="25">
        <f>SUM(D4:D22)</f>
        <v>14463</v>
      </c>
      <c r="E23" s="25">
        <f>SUM(E4:E22)</f>
        <v>126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135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8017699.2837795876</v>
      </c>
      <c r="N29" s="32">
        <f>M29/J29</f>
        <v>80.176992837795879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80.176992837795879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7070880.4730245229</v>
      </c>
      <c r="Y29" s="40">
        <f>X29/R29</f>
        <v>70.708804730245234</v>
      </c>
      <c r="Z29" s="36">
        <f>T29-Y29</f>
        <v>9.4681881075506453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741</v>
      </c>
      <c r="E30" s="51">
        <v>2</v>
      </c>
      <c r="F30" s="3">
        <f t="shared" ref="F30:F47" si="21">E30/D30</f>
        <v>2.6990553306342779E-3</v>
      </c>
      <c r="G30" s="2">
        <v>0.4</v>
      </c>
      <c r="H30" s="3">
        <f t="shared" ref="H30:H46" si="22">C30*F30/(1+(1-G30)*C30*F30)</f>
        <v>1.0726736390453203E-2</v>
      </c>
      <c r="I30" s="3">
        <f t="shared" ref="I30:I47" si="23">1-H30</f>
        <v>0.98927326360954682</v>
      </c>
      <c r="J30" s="5">
        <f>I29*J29</f>
        <v>100000</v>
      </c>
      <c r="K30" s="5">
        <f t="shared" ref="K30:K47" si="24">J30*H30</f>
        <v>1072.6736390453204</v>
      </c>
      <c r="L30" s="5">
        <f t="shared" ref="L30:L46" si="25">C30*(J31+G30*K30)</f>
        <v>397425.58326629124</v>
      </c>
      <c r="M30" s="5">
        <f t="shared" si="16"/>
        <v>7917699.2837795876</v>
      </c>
      <c r="N30" s="33">
        <f t="shared" ref="N30:N47" si="26">M30/J30</f>
        <v>79.176992837795879</v>
      </c>
      <c r="O30" s="4"/>
      <c r="Q30" s="27" t="s">
        <v>36</v>
      </c>
      <c r="R30" s="29">
        <f t="shared" si="17"/>
        <v>100000</v>
      </c>
      <c r="S30" s="29">
        <f t="shared" si="18"/>
        <v>397425.58326629124</v>
      </c>
      <c r="T30" s="35">
        <f t="shared" si="19"/>
        <v>79.176992837795879</v>
      </c>
      <c r="U30" s="42">
        <v>0.95864674002964168</v>
      </c>
      <c r="V30" s="43">
        <f>1-U30</f>
        <v>4.1353259970358325E-2</v>
      </c>
      <c r="W30" s="29">
        <f t="shared" ref="W30:W47" si="27">S30*U30</f>
        <v>380990.73980260902</v>
      </c>
      <c r="X30" s="29">
        <f t="shared" si="20"/>
        <v>6975015.7990215588</v>
      </c>
      <c r="Y30" s="35">
        <f t="shared" ref="Y30:Y47" si="28">X30/R30</f>
        <v>69.750157990215584</v>
      </c>
      <c r="Z30" s="36">
        <f t="shared" ref="Z30:Z47" si="29">T30-Y30</f>
        <v>9.4268348475802952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1109</v>
      </c>
      <c r="E31" s="51">
        <v>1</v>
      </c>
      <c r="F31" s="3">
        <f t="shared" si="21"/>
        <v>9.0171325518485117E-4</v>
      </c>
      <c r="G31" s="2">
        <v>0.5</v>
      </c>
      <c r="H31" s="3">
        <f t="shared" si="22"/>
        <v>4.49842555105713E-3</v>
      </c>
      <c r="I31" s="3">
        <f t="shared" si="23"/>
        <v>0.99550157444894283</v>
      </c>
      <c r="J31" s="5">
        <f t="shared" ref="J31:J47" si="30">I30*J30</f>
        <v>98927.326360954685</v>
      </c>
      <c r="K31" s="5">
        <f t="shared" si="24"/>
        <v>445.01721259988614</v>
      </c>
      <c r="L31" s="5">
        <f t="shared" si="25"/>
        <v>493524.08877327369</v>
      </c>
      <c r="M31" s="5">
        <f t="shared" si="16"/>
        <v>7520273.7005132968</v>
      </c>
      <c r="N31" s="33">
        <f t="shared" si="26"/>
        <v>76.018163809200544</v>
      </c>
      <c r="O31" s="4"/>
      <c r="Q31" s="27" t="s">
        <v>38</v>
      </c>
      <c r="R31" s="29">
        <f t="shared" si="17"/>
        <v>98927.326360954685</v>
      </c>
      <c r="S31" s="29">
        <f t="shared" si="18"/>
        <v>493524.08877327369</v>
      </c>
      <c r="T31" s="35">
        <f t="shared" si="19"/>
        <v>76.018163809200544</v>
      </c>
      <c r="U31" s="42">
        <v>0.95864674002964168</v>
      </c>
      <c r="V31" s="43">
        <f>1-U31</f>
        <v>4.1353259970358325E-2</v>
      </c>
      <c r="W31" s="29">
        <f t="shared" si="27"/>
        <v>473115.25882859831</v>
      </c>
      <c r="X31" s="29">
        <f t="shared" si="20"/>
        <v>6594025.0592189496</v>
      </c>
      <c r="Y31" s="35">
        <f t="shared" si="28"/>
        <v>66.655243821706321</v>
      </c>
      <c r="Z31" s="36">
        <f t="shared" si="29"/>
        <v>9.3629199874942231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1008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98482.309148354791</v>
      </c>
      <c r="K32" s="5">
        <f t="shared" si="24"/>
        <v>0</v>
      </c>
      <c r="L32" s="5">
        <f t="shared" si="25"/>
        <v>492411.54574177397</v>
      </c>
      <c r="M32" s="5">
        <f t="shared" si="16"/>
        <v>7026749.6117400229</v>
      </c>
      <c r="N32" s="33">
        <f t="shared" si="26"/>
        <v>71.350374219544889</v>
      </c>
      <c r="O32" s="4"/>
      <c r="Q32" s="27" t="s">
        <v>40</v>
      </c>
      <c r="R32" s="29">
        <f t="shared" si="17"/>
        <v>98482.309148354791</v>
      </c>
      <c r="S32" s="29">
        <f t="shared" si="18"/>
        <v>492411.54574177397</v>
      </c>
      <c r="T32" s="35">
        <f t="shared" si="19"/>
        <v>71.350374219544889</v>
      </c>
      <c r="U32" s="42">
        <v>0.95864674002964168</v>
      </c>
      <c r="V32" s="43">
        <f>1-U32</f>
        <v>4.1353259970358325E-2</v>
      </c>
      <c r="W32" s="29">
        <f t="shared" si="27"/>
        <v>472048.72307830839</v>
      </c>
      <c r="X32" s="29">
        <f t="shared" si="20"/>
        <v>6120909.8003903516</v>
      </c>
      <c r="Y32" s="35">
        <f t="shared" si="28"/>
        <v>62.152378973666714</v>
      </c>
      <c r="Z32" s="36">
        <f t="shared" si="29"/>
        <v>9.1979952458781753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1050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98482.309148354791</v>
      </c>
      <c r="K33" s="5">
        <f t="shared" si="24"/>
        <v>0</v>
      </c>
      <c r="L33" s="5">
        <f t="shared" si="25"/>
        <v>492411.54574177397</v>
      </c>
      <c r="M33" s="5">
        <f t="shared" si="16"/>
        <v>6534338.0659982488</v>
      </c>
      <c r="N33" s="33">
        <f t="shared" si="26"/>
        <v>66.350374219544875</v>
      </c>
      <c r="O33" s="4"/>
      <c r="Q33" s="27" t="s">
        <v>42</v>
      </c>
      <c r="R33" s="29">
        <f t="shared" si="17"/>
        <v>98482.309148354791</v>
      </c>
      <c r="S33" s="29">
        <f t="shared" si="18"/>
        <v>492411.54574177397</v>
      </c>
      <c r="T33" s="35">
        <f t="shared" si="19"/>
        <v>66.350374219544875</v>
      </c>
      <c r="U33" s="42">
        <v>0.95864674002964168</v>
      </c>
      <c r="V33" s="43">
        <f>1-U33</f>
        <v>4.1353259970358325E-2</v>
      </c>
      <c r="W33" s="29">
        <f t="shared" si="27"/>
        <v>472048.72307830839</v>
      </c>
      <c r="X33" s="29">
        <f t="shared" si="20"/>
        <v>5648861.0773120429</v>
      </c>
      <c r="Y33" s="35">
        <f t="shared" si="28"/>
        <v>57.359145273518507</v>
      </c>
      <c r="Z33" s="36">
        <f t="shared" si="29"/>
        <v>8.9912289460263679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1099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98482.309148354791</v>
      </c>
      <c r="K34" s="5">
        <f t="shared" si="24"/>
        <v>0</v>
      </c>
      <c r="L34" s="5">
        <f t="shared" si="25"/>
        <v>492411.54574177397</v>
      </c>
      <c r="M34" s="5">
        <f t="shared" si="16"/>
        <v>6041926.5202564746</v>
      </c>
      <c r="N34" s="33">
        <f t="shared" si="26"/>
        <v>61.350374219544882</v>
      </c>
      <c r="O34" s="4"/>
      <c r="Q34" s="27" t="s">
        <v>44</v>
      </c>
      <c r="R34" s="29">
        <f t="shared" si="17"/>
        <v>98482.309148354791</v>
      </c>
      <c r="S34" s="29">
        <f t="shared" si="18"/>
        <v>492411.54574177397</v>
      </c>
      <c r="T34" s="35">
        <f t="shared" si="19"/>
        <v>61.350374219544882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477235.52888528811</v>
      </c>
      <c r="X34" s="29">
        <f t="shared" si="20"/>
        <v>5176812.3542337343</v>
      </c>
      <c r="Y34" s="35">
        <f t="shared" si="28"/>
        <v>52.565911573370293</v>
      </c>
      <c r="Z34" s="36">
        <f t="shared" si="29"/>
        <v>8.7844626461745889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991</v>
      </c>
      <c r="E35" s="51">
        <v>2</v>
      </c>
      <c r="F35" s="3">
        <f t="shared" si="21"/>
        <v>2.0181634712411706E-3</v>
      </c>
      <c r="G35" s="2">
        <v>0.5</v>
      </c>
      <c r="H35" s="3">
        <f t="shared" si="22"/>
        <v>1.0040160642570283E-2</v>
      </c>
      <c r="I35" s="3">
        <f t="shared" si="23"/>
        <v>0.98995983935742971</v>
      </c>
      <c r="J35" s="5">
        <f t="shared" si="30"/>
        <v>98482.309148354791</v>
      </c>
      <c r="K35" s="5">
        <f t="shared" si="24"/>
        <v>988.7782043007511</v>
      </c>
      <c r="L35" s="5">
        <f t="shared" si="25"/>
        <v>489939.60023102211</v>
      </c>
      <c r="M35" s="5">
        <f t="shared" si="16"/>
        <v>5549514.9745147005</v>
      </c>
      <c r="N35" s="33">
        <f t="shared" si="26"/>
        <v>56.350374219544875</v>
      </c>
      <c r="O35" s="4"/>
      <c r="Q35" s="27" t="s">
        <v>46</v>
      </c>
      <c r="R35" s="29">
        <f t="shared" si="17"/>
        <v>98482.309148354791</v>
      </c>
      <c r="S35" s="29">
        <f t="shared" si="18"/>
        <v>489939.60023102211</v>
      </c>
      <c r="T35" s="35">
        <f t="shared" si="19"/>
        <v>56.350374219544875</v>
      </c>
      <c r="U35" s="42">
        <v>0.96192878092594225</v>
      </c>
      <c r="V35" s="43">
        <f t="shared" si="31"/>
        <v>3.8071219074057749E-2</v>
      </c>
      <c r="W35" s="29">
        <f t="shared" si="27"/>
        <v>471287.00237757061</v>
      </c>
      <c r="X35" s="29">
        <f t="shared" si="20"/>
        <v>4699576.8253484461</v>
      </c>
      <c r="Y35" s="35">
        <f t="shared" si="28"/>
        <v>47.720010487050565</v>
      </c>
      <c r="Z35" s="36">
        <f t="shared" si="29"/>
        <v>8.6303637324943097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1051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97493.530944054044</v>
      </c>
      <c r="K36" s="5">
        <f t="shared" si="24"/>
        <v>0</v>
      </c>
      <c r="L36" s="5">
        <f t="shared" si="25"/>
        <v>487467.65472027019</v>
      </c>
      <c r="M36" s="5">
        <f t="shared" si="16"/>
        <v>5059575.3742836788</v>
      </c>
      <c r="N36" s="33">
        <f t="shared" si="26"/>
        <v>51.896524059499697</v>
      </c>
      <c r="O36" s="4"/>
      <c r="Q36" s="27" t="s">
        <v>48</v>
      </c>
      <c r="R36" s="29">
        <f t="shared" si="17"/>
        <v>97493.530944054044</v>
      </c>
      <c r="S36" s="29">
        <f t="shared" si="18"/>
        <v>487467.65472027019</v>
      </c>
      <c r="T36" s="35">
        <f t="shared" si="19"/>
        <v>51.896524059499697</v>
      </c>
      <c r="U36" s="42">
        <v>0.95558309086652893</v>
      </c>
      <c r="V36" s="43">
        <f t="shared" si="31"/>
        <v>4.4416909133471072E-2</v>
      </c>
      <c r="W36" s="29">
        <f t="shared" si="27"/>
        <v>465815.8481950537</v>
      </c>
      <c r="X36" s="29">
        <f t="shared" si="20"/>
        <v>4228289.8229708755</v>
      </c>
      <c r="Y36" s="35">
        <f t="shared" si="28"/>
        <v>43.369952673036828</v>
      </c>
      <c r="Z36" s="36">
        <f t="shared" si="29"/>
        <v>8.5265713864628694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1264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97493.530944054044</v>
      </c>
      <c r="K37" s="5">
        <f t="shared" si="24"/>
        <v>0</v>
      </c>
      <c r="L37" s="5">
        <f t="shared" si="25"/>
        <v>487467.65472027019</v>
      </c>
      <c r="M37" s="5">
        <f t="shared" si="16"/>
        <v>4572107.7195634088</v>
      </c>
      <c r="N37" s="33">
        <f t="shared" si="26"/>
        <v>46.896524059499697</v>
      </c>
      <c r="O37" s="4"/>
      <c r="Q37" s="27" t="s">
        <v>50</v>
      </c>
      <c r="R37" s="29">
        <f t="shared" si="17"/>
        <v>97493.530944054044</v>
      </c>
      <c r="S37" s="29">
        <f t="shared" si="18"/>
        <v>487467.65472027019</v>
      </c>
      <c r="T37" s="35">
        <f t="shared" si="19"/>
        <v>46.896524059499697</v>
      </c>
      <c r="U37" s="42">
        <v>0.95343645724036619</v>
      </c>
      <c r="V37" s="43">
        <f t="shared" si="31"/>
        <v>4.6563542759633814E-2</v>
      </c>
      <c r="W37" s="29">
        <f t="shared" si="27"/>
        <v>464769.43373576447</v>
      </c>
      <c r="X37" s="29">
        <f t="shared" si="20"/>
        <v>3762473.9747758219</v>
      </c>
      <c r="Y37" s="35">
        <f t="shared" si="28"/>
        <v>38.592037218704185</v>
      </c>
      <c r="Z37" s="36">
        <f t="shared" si="29"/>
        <v>8.3044868407955121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1262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97493.530944054044</v>
      </c>
      <c r="K38" s="5">
        <f t="shared" si="24"/>
        <v>0</v>
      </c>
      <c r="L38" s="5">
        <f t="shared" si="25"/>
        <v>487467.65472027019</v>
      </c>
      <c r="M38" s="5">
        <f t="shared" si="16"/>
        <v>4084640.0648431382</v>
      </c>
      <c r="N38" s="33">
        <f t="shared" si="26"/>
        <v>41.896524059499697</v>
      </c>
      <c r="O38" s="4"/>
      <c r="Q38" s="27" t="s">
        <v>52</v>
      </c>
      <c r="R38" s="29">
        <f t="shared" si="17"/>
        <v>97493.530944054044</v>
      </c>
      <c r="S38" s="29">
        <f t="shared" si="18"/>
        <v>487467.65472027019</v>
      </c>
      <c r="T38" s="35">
        <f t="shared" si="19"/>
        <v>41.896524059499697</v>
      </c>
      <c r="U38" s="42">
        <v>0.93748024841036759</v>
      </c>
      <c r="V38" s="43">
        <f t="shared" si="31"/>
        <v>6.2519751589632411E-2</v>
      </c>
      <c r="W38" s="29">
        <f t="shared" si="27"/>
        <v>456991.29803917819</v>
      </c>
      <c r="X38" s="29">
        <f t="shared" si="20"/>
        <v>3297704.5410400573</v>
      </c>
      <c r="Y38" s="35">
        <f t="shared" si="28"/>
        <v>33.824854932502355</v>
      </c>
      <c r="Z38" s="36">
        <f t="shared" si="29"/>
        <v>8.0716691269973424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1143</v>
      </c>
      <c r="E39" s="51">
        <v>5</v>
      </c>
      <c r="F39" s="3">
        <f t="shared" si="21"/>
        <v>4.3744531933508314E-3</v>
      </c>
      <c r="G39" s="2">
        <v>0.5</v>
      </c>
      <c r="H39" s="3">
        <f t="shared" si="22"/>
        <v>2.1635655560363481E-2</v>
      </c>
      <c r="I39" s="3">
        <f t="shared" si="23"/>
        <v>0.97836434443963649</v>
      </c>
      <c r="J39" s="5">
        <f t="shared" si="30"/>
        <v>97493.530944054044</v>
      </c>
      <c r="K39" s="5">
        <f t="shared" si="24"/>
        <v>2109.336454869192</v>
      </c>
      <c r="L39" s="5">
        <f t="shared" si="25"/>
        <v>482194.31358309725</v>
      </c>
      <c r="M39" s="5">
        <f t="shared" si="16"/>
        <v>3597172.4101228681</v>
      </c>
      <c r="N39" s="33">
        <f t="shared" si="26"/>
        <v>36.896524059499697</v>
      </c>
      <c r="O39" s="4"/>
      <c r="Q39" s="27" t="s">
        <v>54</v>
      </c>
      <c r="R39" s="29">
        <f t="shared" si="17"/>
        <v>97493.530944054044</v>
      </c>
      <c r="S39" s="29">
        <f t="shared" si="18"/>
        <v>482194.31358309725</v>
      </c>
      <c r="T39" s="35">
        <f t="shared" si="19"/>
        <v>36.896524059499697</v>
      </c>
      <c r="U39" s="42">
        <v>0.91788799906018037</v>
      </c>
      <c r="V39" s="43">
        <f t="shared" si="31"/>
        <v>8.2112000939819629E-2</v>
      </c>
      <c r="W39" s="29">
        <f t="shared" si="27"/>
        <v>442600.37365298631</v>
      </c>
      <c r="X39" s="29">
        <f t="shared" si="20"/>
        <v>2840713.243000879</v>
      </c>
      <c r="Y39" s="35">
        <f t="shared" si="28"/>
        <v>29.137453690450513</v>
      </c>
      <c r="Z39" s="36">
        <f t="shared" si="29"/>
        <v>7.7590703690491836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963</v>
      </c>
      <c r="E40" s="51">
        <v>4</v>
      </c>
      <c r="F40" s="3">
        <f t="shared" si="21"/>
        <v>4.1536863966770508E-3</v>
      </c>
      <c r="G40" s="2">
        <v>0.5</v>
      </c>
      <c r="H40" s="3">
        <f t="shared" si="22"/>
        <v>2.0554984583761558E-2</v>
      </c>
      <c r="I40" s="3">
        <f t="shared" si="23"/>
        <v>0.97944501541623841</v>
      </c>
      <c r="J40" s="5">
        <f t="shared" si="30"/>
        <v>95384.194489184854</v>
      </c>
      <c r="K40" s="5">
        <f t="shared" si="24"/>
        <v>1960.6206472597089</v>
      </c>
      <c r="L40" s="5">
        <f t="shared" si="25"/>
        <v>472019.42082777497</v>
      </c>
      <c r="M40" s="5">
        <f t="shared" si="16"/>
        <v>3114978.0965397707</v>
      </c>
      <c r="N40" s="33">
        <f t="shared" si="26"/>
        <v>32.657172534941971</v>
      </c>
      <c r="O40" s="4"/>
      <c r="Q40" s="27" t="s">
        <v>56</v>
      </c>
      <c r="R40" s="29">
        <f t="shared" si="17"/>
        <v>95384.194489184854</v>
      </c>
      <c r="S40" s="29">
        <f t="shared" si="18"/>
        <v>472019.42082777497</v>
      </c>
      <c r="T40" s="35">
        <f t="shared" si="19"/>
        <v>32.657172534941971</v>
      </c>
      <c r="U40" s="42">
        <v>0.89571782863194893</v>
      </c>
      <c r="V40" s="43">
        <f t="shared" si="31"/>
        <v>0.10428217136805107</v>
      </c>
      <c r="W40" s="29">
        <f t="shared" si="27"/>
        <v>422796.21069596475</v>
      </c>
      <c r="X40" s="29">
        <f t="shared" si="20"/>
        <v>2398112.8693478927</v>
      </c>
      <c r="Y40" s="35">
        <f t="shared" si="28"/>
        <v>25.141616828559609</v>
      </c>
      <c r="Z40" s="36">
        <f t="shared" si="29"/>
        <v>7.5155557063823615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722</v>
      </c>
      <c r="E41" s="51">
        <v>3</v>
      </c>
      <c r="F41" s="3">
        <f t="shared" si="21"/>
        <v>4.1551246537396124E-3</v>
      </c>
      <c r="G41" s="2">
        <v>0.5</v>
      </c>
      <c r="H41" s="3">
        <f t="shared" si="22"/>
        <v>2.0562028786840304E-2</v>
      </c>
      <c r="I41" s="3">
        <f t="shared" si="23"/>
        <v>0.97943797121315967</v>
      </c>
      <c r="J41" s="5">
        <f t="shared" si="30"/>
        <v>93423.573841925143</v>
      </c>
      <c r="K41" s="5">
        <f t="shared" si="24"/>
        <v>1920.9782147071655</v>
      </c>
      <c r="L41" s="5">
        <f t="shared" si="25"/>
        <v>462315.42367285781</v>
      </c>
      <c r="M41" s="5">
        <f t="shared" si="16"/>
        <v>2642958.6757119959</v>
      </c>
      <c r="N41" s="33">
        <f t="shared" si="26"/>
        <v>28.290061780166358</v>
      </c>
      <c r="O41" s="4"/>
      <c r="Q41" s="27" t="s">
        <v>58</v>
      </c>
      <c r="R41" s="29">
        <f t="shared" si="17"/>
        <v>93423.573841925143</v>
      </c>
      <c r="S41" s="29">
        <f t="shared" si="18"/>
        <v>462315.42367285781</v>
      </c>
      <c r="T41" s="35">
        <f t="shared" si="19"/>
        <v>28.290061780166358</v>
      </c>
      <c r="U41" s="42">
        <v>0.86473435856680392</v>
      </c>
      <c r="V41" s="43">
        <f t="shared" si="31"/>
        <v>0.13526564143319608</v>
      </c>
      <c r="W41" s="29">
        <f t="shared" si="27"/>
        <v>399780.03134528891</v>
      </c>
      <c r="X41" s="29">
        <f t="shared" si="20"/>
        <v>1975316.6586519277</v>
      </c>
      <c r="Y41" s="35">
        <f t="shared" si="28"/>
        <v>21.143664039166488</v>
      </c>
      <c r="Z41" s="36">
        <f t="shared" si="29"/>
        <v>7.1463977409998698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554</v>
      </c>
      <c r="E42" s="51">
        <v>6</v>
      </c>
      <c r="F42" s="3">
        <f t="shared" si="21"/>
        <v>1.0830324909747292E-2</v>
      </c>
      <c r="G42" s="2">
        <v>0.5</v>
      </c>
      <c r="H42" s="3">
        <f t="shared" si="22"/>
        <v>5.272407732864675E-2</v>
      </c>
      <c r="I42" s="3">
        <f t="shared" si="23"/>
        <v>0.9472759226713533</v>
      </c>
      <c r="J42" s="5">
        <f t="shared" si="30"/>
        <v>91502.595627217976</v>
      </c>
      <c r="K42" s="5">
        <f t="shared" si="24"/>
        <v>4824.3899276213342</v>
      </c>
      <c r="L42" s="5">
        <f t="shared" si="25"/>
        <v>445452.00331703655</v>
      </c>
      <c r="M42" s="5">
        <f t="shared" si="16"/>
        <v>2180643.2520391382</v>
      </c>
      <c r="N42" s="33">
        <f t="shared" si="26"/>
        <v>23.831490648889236</v>
      </c>
      <c r="O42" s="4"/>
      <c r="Q42" s="27" t="s">
        <v>60</v>
      </c>
      <c r="R42" s="29">
        <f t="shared" si="17"/>
        <v>91502.595627217976</v>
      </c>
      <c r="S42" s="29">
        <f t="shared" si="18"/>
        <v>445452.00331703655</v>
      </c>
      <c r="T42" s="35">
        <f t="shared" si="19"/>
        <v>23.831490648889236</v>
      </c>
      <c r="U42" s="42">
        <v>0.81758889711164551</v>
      </c>
      <c r="V42" s="43">
        <f t="shared" si="31"/>
        <v>0.18241110288835449</v>
      </c>
      <c r="W42" s="29">
        <f t="shared" si="27"/>
        <v>364196.61210814898</v>
      </c>
      <c r="X42" s="29">
        <f t="shared" si="20"/>
        <v>1575536.6273066388</v>
      </c>
      <c r="Y42" s="35">
        <f t="shared" si="28"/>
        <v>17.218491087677805</v>
      </c>
      <c r="Z42" s="36">
        <f t="shared" si="29"/>
        <v>6.6129995612114314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385</v>
      </c>
      <c r="E43" s="51">
        <v>4</v>
      </c>
      <c r="F43" s="3">
        <f t="shared" si="21"/>
        <v>1.038961038961039E-2</v>
      </c>
      <c r="G43" s="2">
        <v>0.5</v>
      </c>
      <c r="H43" s="3">
        <f t="shared" si="22"/>
        <v>5.0632911392405069E-2</v>
      </c>
      <c r="I43" s="3">
        <f t="shared" si="23"/>
        <v>0.94936708860759489</v>
      </c>
      <c r="J43" s="5">
        <f t="shared" si="30"/>
        <v>86678.205699596641</v>
      </c>
      <c r="K43" s="5">
        <f t="shared" si="24"/>
        <v>4388.7699088403369</v>
      </c>
      <c r="L43" s="5">
        <f t="shared" si="25"/>
        <v>422419.10372588231</v>
      </c>
      <c r="M43" s="5">
        <f t="shared" si="16"/>
        <v>1735191.2487221018</v>
      </c>
      <c r="N43" s="33">
        <f t="shared" si="26"/>
        <v>20.018772132129826</v>
      </c>
      <c r="O43" s="4"/>
      <c r="Q43" s="27" t="s">
        <v>62</v>
      </c>
      <c r="R43" s="29">
        <f t="shared" si="17"/>
        <v>86678.205699596641</v>
      </c>
      <c r="S43" s="29">
        <f t="shared" si="18"/>
        <v>422419.10372588231</v>
      </c>
      <c r="T43" s="35">
        <f t="shared" si="19"/>
        <v>20.018772132129826</v>
      </c>
      <c r="U43" s="42">
        <v>0.77888026534586052</v>
      </c>
      <c r="V43" s="43">
        <f t="shared" si="31"/>
        <v>0.22111973465413948</v>
      </c>
      <c r="W43" s="29">
        <f t="shared" si="27"/>
        <v>329013.90359717578</v>
      </c>
      <c r="X43" s="29">
        <f t="shared" si="20"/>
        <v>1211340.0151984899</v>
      </c>
      <c r="Y43" s="35">
        <f t="shared" si="28"/>
        <v>13.975139487735461</v>
      </c>
      <c r="Z43" s="36">
        <f t="shared" si="29"/>
        <v>6.0436326443943642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258</v>
      </c>
      <c r="E44" s="51">
        <v>4</v>
      </c>
      <c r="F44" s="3">
        <f t="shared" si="21"/>
        <v>1.5503875968992248E-2</v>
      </c>
      <c r="G44" s="2">
        <v>0.5</v>
      </c>
      <c r="H44" s="3">
        <f t="shared" si="22"/>
        <v>7.4626865671641784E-2</v>
      </c>
      <c r="I44" s="3">
        <f t="shared" si="23"/>
        <v>0.92537313432835822</v>
      </c>
      <c r="J44" s="5">
        <f t="shared" si="30"/>
        <v>82289.435790756295</v>
      </c>
      <c r="K44" s="5">
        <f t="shared" si="24"/>
        <v>6141.0026709519616</v>
      </c>
      <c r="L44" s="5">
        <f t="shared" si="25"/>
        <v>396094.6722764016</v>
      </c>
      <c r="M44" s="5">
        <f t="shared" si="16"/>
        <v>1312772.1449962195</v>
      </c>
      <c r="N44" s="33">
        <f t="shared" si="26"/>
        <v>15.95310664584342</v>
      </c>
      <c r="O44" s="4"/>
      <c r="Q44" s="27" t="s">
        <v>64</v>
      </c>
      <c r="R44" s="29">
        <f t="shared" si="17"/>
        <v>82289.435790756295</v>
      </c>
      <c r="S44" s="29">
        <f t="shared" si="18"/>
        <v>396094.6722764016</v>
      </c>
      <c r="T44" s="35">
        <f t="shared" si="19"/>
        <v>15.95310664584342</v>
      </c>
      <c r="U44" s="42">
        <v>0.71980976748499381</v>
      </c>
      <c r="V44" s="43">
        <f t="shared" si="31"/>
        <v>0.28019023251500619</v>
      </c>
      <c r="W44" s="29">
        <f t="shared" si="27"/>
        <v>285112.81395332149</v>
      </c>
      <c r="X44" s="29">
        <f t="shared" si="20"/>
        <v>882326.11160131404</v>
      </c>
      <c r="Y44" s="35">
        <f t="shared" si="28"/>
        <v>10.722228231639269</v>
      </c>
      <c r="Z44" s="36">
        <f t="shared" si="29"/>
        <v>5.2308784142041507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204</v>
      </c>
      <c r="E45" s="51">
        <v>10</v>
      </c>
      <c r="F45" s="3">
        <f t="shared" si="21"/>
        <v>4.9019607843137254E-2</v>
      </c>
      <c r="G45" s="2">
        <v>0.5</v>
      </c>
      <c r="H45" s="3">
        <f t="shared" si="22"/>
        <v>0.21834061135371177</v>
      </c>
      <c r="I45" s="3">
        <f t="shared" si="23"/>
        <v>0.78165938864628826</v>
      </c>
      <c r="J45" s="5">
        <f t="shared" si="30"/>
        <v>76148.433119804336</v>
      </c>
      <c r="K45" s="5">
        <f t="shared" si="24"/>
        <v>16626.295441005313</v>
      </c>
      <c r="L45" s="5">
        <f t="shared" si="25"/>
        <v>339176.42699650838</v>
      </c>
      <c r="M45" s="5">
        <f t="shared" si="16"/>
        <v>916677.472719818</v>
      </c>
      <c r="N45" s="33">
        <f t="shared" si="26"/>
        <v>12.038034601153372</v>
      </c>
      <c r="O45" s="4"/>
      <c r="Q45" s="27" t="s">
        <v>66</v>
      </c>
      <c r="R45" s="29">
        <f t="shared" si="17"/>
        <v>76148.433119804336</v>
      </c>
      <c r="S45" s="29">
        <f t="shared" si="18"/>
        <v>339176.42699650838</v>
      </c>
      <c r="T45" s="35">
        <f t="shared" si="19"/>
        <v>12.038034601153372</v>
      </c>
      <c r="U45" s="42">
        <v>0.68480776711742686</v>
      </c>
      <c r="V45" s="43">
        <f t="shared" si="31"/>
        <v>0.31519223288257314</v>
      </c>
      <c r="W45" s="29">
        <f t="shared" si="27"/>
        <v>232270.65163034585</v>
      </c>
      <c r="X45" s="29">
        <f t="shared" si="20"/>
        <v>597213.29764799261</v>
      </c>
      <c r="Y45" s="35">
        <f t="shared" si="28"/>
        <v>7.8427522823535565</v>
      </c>
      <c r="Z45" s="36">
        <f t="shared" si="29"/>
        <v>4.1952823187998156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121</v>
      </c>
      <c r="E46" s="51">
        <v>4</v>
      </c>
      <c r="F46" s="3">
        <f t="shared" si="21"/>
        <v>3.3057851239669422E-2</v>
      </c>
      <c r="G46" s="2">
        <v>0.5</v>
      </c>
      <c r="H46" s="3">
        <f t="shared" si="22"/>
        <v>0.15267175572519084</v>
      </c>
      <c r="I46" s="3">
        <f t="shared" si="23"/>
        <v>0.84732824427480913</v>
      </c>
      <c r="J46" s="5">
        <f t="shared" si="30"/>
        <v>59522.137678799023</v>
      </c>
      <c r="K46" s="5">
        <f t="shared" si="24"/>
        <v>9087.3492639387823</v>
      </c>
      <c r="L46" s="5">
        <f t="shared" si="25"/>
        <v>274892.31523414818</v>
      </c>
      <c r="M46" s="5">
        <f>L46+M47</f>
        <v>577501.04572330962</v>
      </c>
      <c r="N46" s="33">
        <f t="shared" si="26"/>
        <v>9.7022900763358777</v>
      </c>
      <c r="O46" s="4"/>
      <c r="Q46" s="27" t="s">
        <v>68</v>
      </c>
      <c r="R46" s="29">
        <f t="shared" si="17"/>
        <v>59522.137678799023</v>
      </c>
      <c r="S46" s="29">
        <f t="shared" si="18"/>
        <v>274892.31523414818</v>
      </c>
      <c r="T46" s="35">
        <f t="shared" si="19"/>
        <v>9.7022900763358777</v>
      </c>
      <c r="U46" s="42">
        <v>0.65629805890441617</v>
      </c>
      <c r="V46" s="43">
        <f t="shared" si="31"/>
        <v>0.34370194109558383</v>
      </c>
      <c r="W46" s="29">
        <f t="shared" si="27"/>
        <v>180411.29289591231</v>
      </c>
      <c r="X46" s="29">
        <f>X47+W46</f>
        <v>364942.64601764677</v>
      </c>
      <c r="Y46" s="35">
        <f t="shared" si="28"/>
        <v>6.1312086603306648</v>
      </c>
      <c r="Z46" s="36">
        <f t="shared" si="29"/>
        <v>3.5710814160052129</v>
      </c>
    </row>
    <row r="47" spans="1:26" s="2" customFormat="1" x14ac:dyDescent="0.25">
      <c r="A47" s="12">
        <v>19</v>
      </c>
      <c r="B47" s="13" t="s">
        <v>69</v>
      </c>
      <c r="C47" s="12"/>
      <c r="D47">
        <v>72</v>
      </c>
      <c r="E47" s="51">
        <v>12</v>
      </c>
      <c r="F47" s="17">
        <f t="shared" si="21"/>
        <v>0.16666666666666666</v>
      </c>
      <c r="G47" s="12"/>
      <c r="H47" s="17">
        <v>1</v>
      </c>
      <c r="I47" s="17">
        <f t="shared" si="23"/>
        <v>0</v>
      </c>
      <c r="J47" s="21">
        <f t="shared" si="30"/>
        <v>50434.788414860239</v>
      </c>
      <c r="K47" s="21">
        <f t="shared" si="24"/>
        <v>50434.788414860239</v>
      </c>
      <c r="L47" s="21">
        <f>K47/F47</f>
        <v>302608.73048916145</v>
      </c>
      <c r="M47" s="21">
        <f>L47</f>
        <v>302608.73048916145</v>
      </c>
      <c r="N47" s="34">
        <f t="shared" si="26"/>
        <v>6</v>
      </c>
      <c r="O47" s="4"/>
      <c r="Q47" s="30" t="s">
        <v>69</v>
      </c>
      <c r="R47" s="31">
        <f t="shared" si="17"/>
        <v>50434.788414860239</v>
      </c>
      <c r="S47" s="31">
        <f t="shared" si="18"/>
        <v>302608.73048916145</v>
      </c>
      <c r="T47" s="38">
        <f t="shared" si="19"/>
        <v>6</v>
      </c>
      <c r="U47" s="44">
        <v>0.6098018151143324</v>
      </c>
      <c r="V47" s="45">
        <f t="shared" si="31"/>
        <v>0.3901981848856676</v>
      </c>
      <c r="W47" s="31">
        <f t="shared" si="27"/>
        <v>184531.35312173446</v>
      </c>
      <c r="X47" s="31">
        <f>W47</f>
        <v>184531.35312173446</v>
      </c>
      <c r="Y47" s="38">
        <f t="shared" si="28"/>
        <v>3.6588108906859942</v>
      </c>
      <c r="Z47" s="37">
        <f t="shared" si="29"/>
        <v>2.3411891093140058</v>
      </c>
    </row>
    <row r="48" spans="1:26" s="2" customFormat="1" ht="13.2" x14ac:dyDescent="0.25">
      <c r="B48" s="2" t="s">
        <v>70</v>
      </c>
      <c r="D48" s="25">
        <f>SUM(D29:D47)</f>
        <v>14132</v>
      </c>
      <c r="E48" s="25">
        <f>SUM(E29:E47)</f>
        <v>57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289</v>
      </c>
      <c r="E54" s="49">
        <f>E4+E29</f>
        <v>2</v>
      </c>
      <c r="F54" s="3">
        <f>E54/D54</f>
        <v>6.920415224913495E-3</v>
      </c>
      <c r="G54" s="2">
        <v>0.3</v>
      </c>
      <c r="H54" s="18">
        <f>C54*F54/(1+(1-G54)*C54*F54)</f>
        <v>6.8870523415977955E-3</v>
      </c>
      <c r="I54" s="18">
        <f>1-H54</f>
        <v>0.99311294765840219</v>
      </c>
      <c r="J54" s="19">
        <v>100000</v>
      </c>
      <c r="K54" s="20">
        <f>J54*H54</f>
        <v>688.70523415977959</v>
      </c>
      <c r="L54" s="20">
        <f>C54*(J55+G54*K54)</f>
        <v>99517.906336088141</v>
      </c>
      <c r="M54" s="5">
        <f t="shared" ref="M54:M70" si="32">L54+M55</f>
        <v>7407061.2185812416</v>
      </c>
      <c r="N54" s="32">
        <f>M54/J54</f>
        <v>74.070612185812422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99517.906336088141</v>
      </c>
      <c r="T54" s="35">
        <f t="shared" ref="T54:T72" si="35">N54</f>
        <v>74.070612185812422</v>
      </c>
      <c r="U54" s="42">
        <v>0.96170886472285344</v>
      </c>
      <c r="V54" s="43">
        <f>1-U54</f>
        <v>3.829113527714656E-2</v>
      </c>
      <c r="W54" s="29">
        <f>S54*U54</f>
        <v>95707.252722074583</v>
      </c>
      <c r="X54" s="29">
        <f t="shared" ref="X54:X70" si="36">X55+W54</f>
        <v>6598619.6396789486</v>
      </c>
      <c r="Y54" s="40">
        <f>X54/R54</f>
        <v>65.986196396789481</v>
      </c>
      <c r="Z54" s="36">
        <f>T54-Y54</f>
        <v>8.0844157890229411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1406</v>
      </c>
      <c r="E55" s="49">
        <f t="shared" si="37"/>
        <v>2</v>
      </c>
      <c r="F55" s="3">
        <f t="shared" ref="F55:F72" si="38">E55/D55</f>
        <v>1.4224751066856331E-3</v>
      </c>
      <c r="G55" s="2">
        <v>0.4</v>
      </c>
      <c r="H55" s="3">
        <f t="shared" ref="H55:H71" si="39">C55*F55/(1+(1-G55)*C55*F55)</f>
        <v>5.6705415367167564E-3</v>
      </c>
      <c r="I55" s="3">
        <f t="shared" ref="I55:I72" si="40">1-H55</f>
        <v>0.99432945846328324</v>
      </c>
      <c r="J55" s="5">
        <f>I54*J54</f>
        <v>99311.294765840212</v>
      </c>
      <c r="K55" s="5">
        <f t="shared" ref="K55:K72" si="41">J55*H55</f>
        <v>563.14882203481829</v>
      </c>
      <c r="L55" s="5">
        <f t="shared" ref="L55:L71" si="42">C55*(J56+G55*K55)</f>
        <v>395893.62189047731</v>
      </c>
      <c r="M55" s="5">
        <f t="shared" si="32"/>
        <v>7307543.3122451538</v>
      </c>
      <c r="N55" s="33">
        <f t="shared" ref="N55:N72" si="43">M55/J55</f>
        <v>73.582197568515696</v>
      </c>
      <c r="O55" s="4"/>
      <c r="Q55" s="27" t="s">
        <v>36</v>
      </c>
      <c r="R55" s="29">
        <f t="shared" si="33"/>
        <v>99311.294765840212</v>
      </c>
      <c r="S55" s="29">
        <f t="shared" si="34"/>
        <v>395893.62189047731</v>
      </c>
      <c r="T55" s="35">
        <f t="shared" si="35"/>
        <v>73.582197568515696</v>
      </c>
      <c r="U55" s="42">
        <v>0.96170886472285344</v>
      </c>
      <c r="V55" s="43">
        <f>1-U55</f>
        <v>3.829113527714656E-2</v>
      </c>
      <c r="W55" s="29">
        <f t="shared" ref="W55:W72" si="44">S55*U55</f>
        <v>380734.40565930953</v>
      </c>
      <c r="X55" s="29">
        <f t="shared" si="36"/>
        <v>6502912.3869568743</v>
      </c>
      <c r="Y55" s="35">
        <f t="shared" ref="Y55:Y72" si="45">X55/R55</f>
        <v>65.480088667554668</v>
      </c>
      <c r="Z55" s="36">
        <f t="shared" ref="Z55:Z72" si="46">T55-Y55</f>
        <v>8.1021089009610279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2210</v>
      </c>
      <c r="E56" s="49">
        <f t="shared" si="37"/>
        <v>1</v>
      </c>
      <c r="F56" s="3">
        <f t="shared" si="38"/>
        <v>4.5248868778280545E-4</v>
      </c>
      <c r="G56" s="2">
        <v>0.5</v>
      </c>
      <c r="H56" s="3">
        <f t="shared" si="39"/>
        <v>2.2598870056497176E-3</v>
      </c>
      <c r="I56" s="3">
        <f t="shared" si="40"/>
        <v>0.99774011299435028</v>
      </c>
      <c r="J56" s="5">
        <f t="shared" ref="J56:J72" si="47">I55*J55</f>
        <v>98748.145943805401</v>
      </c>
      <c r="K56" s="5">
        <f t="shared" si="41"/>
        <v>223.1596518504077</v>
      </c>
      <c r="L56" s="5">
        <f t="shared" si="42"/>
        <v>493182.83058940095</v>
      </c>
      <c r="M56" s="5">
        <f t="shared" si="32"/>
        <v>6911649.6903546769</v>
      </c>
      <c r="N56" s="33">
        <f t="shared" si="43"/>
        <v>69.992703400101192</v>
      </c>
      <c r="O56" s="4"/>
      <c r="Q56" s="27" t="s">
        <v>38</v>
      </c>
      <c r="R56" s="29">
        <f t="shared" si="33"/>
        <v>98748.145943805401</v>
      </c>
      <c r="S56" s="29">
        <f t="shared" si="34"/>
        <v>493182.83058940095</v>
      </c>
      <c r="T56" s="35">
        <f t="shared" si="35"/>
        <v>69.992703400101192</v>
      </c>
      <c r="U56" s="42">
        <v>0.96170886472285344</v>
      </c>
      <c r="V56" s="43">
        <f>1-U56</f>
        <v>3.829113527714656E-2</v>
      </c>
      <c r="W56" s="29">
        <f t="shared" si="44"/>
        <v>474298.30010693613</v>
      </c>
      <c r="X56" s="29">
        <f t="shared" si="36"/>
        <v>6122177.9812975647</v>
      </c>
      <c r="Y56" s="35">
        <f t="shared" si="45"/>
        <v>61.997903077405745</v>
      </c>
      <c r="Z56" s="36">
        <f t="shared" si="46"/>
        <v>7.9948003226954469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2061</v>
      </c>
      <c r="E57" s="49">
        <f t="shared" si="37"/>
        <v>1</v>
      </c>
      <c r="F57" s="3">
        <f t="shared" si="38"/>
        <v>4.8520135856380397E-4</v>
      </c>
      <c r="G57" s="2">
        <v>0.5</v>
      </c>
      <c r="H57" s="3">
        <f t="shared" si="39"/>
        <v>2.4230676035861399E-3</v>
      </c>
      <c r="I57" s="3">
        <f t="shared" si="40"/>
        <v>0.99757693239641387</v>
      </c>
      <c r="J57" s="5">
        <f t="shared" si="47"/>
        <v>98524.986291954992</v>
      </c>
      <c r="K57" s="5">
        <f t="shared" si="41"/>
        <v>238.73270242780467</v>
      </c>
      <c r="L57" s="5">
        <f t="shared" si="42"/>
        <v>492028.09970370546</v>
      </c>
      <c r="M57" s="5">
        <f t="shared" si="32"/>
        <v>6418466.8597652763</v>
      </c>
      <c r="N57" s="33">
        <f t="shared" si="43"/>
        <v>65.145574755480808</v>
      </c>
      <c r="O57" s="4"/>
      <c r="Q57" s="27" t="s">
        <v>40</v>
      </c>
      <c r="R57" s="29">
        <f t="shared" si="33"/>
        <v>98524.986291954992</v>
      </c>
      <c r="S57" s="29">
        <f t="shared" si="34"/>
        <v>492028.09970370546</v>
      </c>
      <c r="T57" s="35">
        <f t="shared" si="35"/>
        <v>65.145574755480808</v>
      </c>
      <c r="U57" s="42">
        <v>0.96170886472285344</v>
      </c>
      <c r="V57" s="43">
        <f>1-U57</f>
        <v>3.829113527714656E-2</v>
      </c>
      <c r="W57" s="29">
        <f t="shared" si="44"/>
        <v>473187.78517779353</v>
      </c>
      <c r="X57" s="29">
        <f t="shared" si="36"/>
        <v>5647879.6811906286</v>
      </c>
      <c r="Y57" s="35">
        <f t="shared" si="45"/>
        <v>57.324338665265088</v>
      </c>
      <c r="Z57" s="36">
        <f t="shared" si="46"/>
        <v>7.8212360902157201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2082</v>
      </c>
      <c r="E58" s="49">
        <f t="shared" si="37"/>
        <v>3</v>
      </c>
      <c r="F58" s="3">
        <f t="shared" si="38"/>
        <v>1.440922190201729E-3</v>
      </c>
      <c r="G58" s="2">
        <v>0.5</v>
      </c>
      <c r="H58" s="3">
        <f t="shared" si="39"/>
        <v>7.1787508973438618E-3</v>
      </c>
      <c r="I58" s="3">
        <f t="shared" si="40"/>
        <v>0.99282124910265612</v>
      </c>
      <c r="J58" s="5">
        <f t="shared" si="47"/>
        <v>98286.253589527187</v>
      </c>
      <c r="K58" s="5">
        <f t="shared" si="41"/>
        <v>705.57253115238461</v>
      </c>
      <c r="L58" s="5">
        <f t="shared" si="42"/>
        <v>489667.3366197549</v>
      </c>
      <c r="M58" s="5">
        <f t="shared" si="32"/>
        <v>5926438.7600615704</v>
      </c>
      <c r="N58" s="33">
        <f t="shared" si="43"/>
        <v>60.297737919812803</v>
      </c>
      <c r="O58" s="4"/>
      <c r="Q58" s="27" t="s">
        <v>42</v>
      </c>
      <c r="R58" s="29">
        <f t="shared" si="33"/>
        <v>98286.253589527187</v>
      </c>
      <c r="S58" s="29">
        <f t="shared" si="34"/>
        <v>489667.3366197549</v>
      </c>
      <c r="T58" s="35">
        <f t="shared" si="35"/>
        <v>60.297737919812803</v>
      </c>
      <c r="U58" s="42">
        <v>0.96170886472285344</v>
      </c>
      <c r="V58" s="43">
        <f>1-U58</f>
        <v>3.829113527714656E-2</v>
      </c>
      <c r="W58" s="29">
        <f t="shared" si="44"/>
        <v>470917.41839244781</v>
      </c>
      <c r="X58" s="29">
        <f t="shared" si="36"/>
        <v>5174691.8960128352</v>
      </c>
      <c r="Y58" s="35">
        <f t="shared" si="45"/>
        <v>52.649192608601176</v>
      </c>
      <c r="Z58" s="36">
        <f t="shared" si="46"/>
        <v>7.6485453112116275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2127</v>
      </c>
      <c r="E59" s="49">
        <f t="shared" si="37"/>
        <v>1</v>
      </c>
      <c r="F59" s="3">
        <f t="shared" si="38"/>
        <v>4.7014574518100609E-4</v>
      </c>
      <c r="G59" s="2">
        <v>0.5</v>
      </c>
      <c r="H59" s="3">
        <f t="shared" si="39"/>
        <v>2.3479690068091098E-3</v>
      </c>
      <c r="I59" s="3">
        <f t="shared" si="40"/>
        <v>0.99765203099319089</v>
      </c>
      <c r="J59" s="5">
        <f t="shared" si="47"/>
        <v>97580.681058374801</v>
      </c>
      <c r="K59" s="5">
        <f t="shared" si="41"/>
        <v>229.11641478838879</v>
      </c>
      <c r="L59" s="5">
        <f t="shared" si="42"/>
        <v>487330.61425490305</v>
      </c>
      <c r="M59" s="5">
        <f t="shared" si="32"/>
        <v>5436771.4234418152</v>
      </c>
      <c r="N59" s="33">
        <f t="shared" si="43"/>
        <v>55.715653595299514</v>
      </c>
      <c r="O59" s="4"/>
      <c r="Q59" s="27" t="s">
        <v>44</v>
      </c>
      <c r="R59" s="29">
        <f t="shared" si="33"/>
        <v>97580.681058374801</v>
      </c>
      <c r="S59" s="29">
        <f t="shared" si="34"/>
        <v>487330.61425490305</v>
      </c>
      <c r="T59" s="35">
        <f t="shared" si="35"/>
        <v>55.715653595299514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469344.06443789223</v>
      </c>
      <c r="X59" s="29">
        <f t="shared" si="36"/>
        <v>4703774.4776203874</v>
      </c>
      <c r="Y59" s="35">
        <f t="shared" si="45"/>
        <v>48.203952120466255</v>
      </c>
      <c r="Z59" s="36">
        <f t="shared" si="46"/>
        <v>7.5117014748332593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1990</v>
      </c>
      <c r="E60" s="49">
        <f t="shared" si="37"/>
        <v>4</v>
      </c>
      <c r="F60" s="3">
        <f t="shared" si="38"/>
        <v>2.0100502512562816E-3</v>
      </c>
      <c r="G60" s="2">
        <v>0.5</v>
      </c>
      <c r="H60" s="3">
        <f t="shared" si="39"/>
        <v>1.0000000000000002E-2</v>
      </c>
      <c r="I60" s="3">
        <f t="shared" si="40"/>
        <v>0.99</v>
      </c>
      <c r="J60" s="5">
        <f t="shared" si="47"/>
        <v>97351.564643586418</v>
      </c>
      <c r="K60" s="5">
        <f t="shared" si="41"/>
        <v>973.51564643586437</v>
      </c>
      <c r="L60" s="5">
        <f t="shared" si="42"/>
        <v>484324.0341018425</v>
      </c>
      <c r="M60" s="5">
        <f t="shared" si="32"/>
        <v>4949440.8091869121</v>
      </c>
      <c r="N60" s="33">
        <f t="shared" si="43"/>
        <v>50.840896366764092</v>
      </c>
      <c r="O60" s="4"/>
      <c r="Q60" s="27" t="s">
        <v>46</v>
      </c>
      <c r="R60" s="29">
        <f t="shared" si="33"/>
        <v>97351.564643586418</v>
      </c>
      <c r="S60" s="29">
        <f t="shared" si="34"/>
        <v>484324.0341018425</v>
      </c>
      <c r="T60" s="35">
        <f t="shared" si="35"/>
        <v>50.840896366764092</v>
      </c>
      <c r="U60" s="42">
        <v>0.95736753435116873</v>
      </c>
      <c r="V60" s="43">
        <f t="shared" si="48"/>
        <v>4.2632465648831275E-2</v>
      </c>
      <c r="W60" s="29">
        <f t="shared" si="44"/>
        <v>463676.10635509231</v>
      </c>
      <c r="X60" s="29">
        <f t="shared" si="36"/>
        <v>4234430.4131824952</v>
      </c>
      <c r="Y60" s="35">
        <f t="shared" si="45"/>
        <v>43.496274853775162</v>
      </c>
      <c r="Z60" s="36">
        <f t="shared" si="46"/>
        <v>7.3446215129889296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2109</v>
      </c>
      <c r="E61" s="49">
        <f t="shared" si="37"/>
        <v>2</v>
      </c>
      <c r="F61" s="3">
        <f t="shared" si="38"/>
        <v>9.4831673779042201E-4</v>
      </c>
      <c r="G61" s="2">
        <v>0.5</v>
      </c>
      <c r="H61" s="3">
        <f t="shared" si="39"/>
        <v>4.7303689687795657E-3</v>
      </c>
      <c r="I61" s="3">
        <f t="shared" si="40"/>
        <v>0.99526963103122046</v>
      </c>
      <c r="J61" s="5">
        <f t="shared" si="47"/>
        <v>96378.048997150559</v>
      </c>
      <c r="K61" s="5">
        <f t="shared" si="41"/>
        <v>455.90373224763755</v>
      </c>
      <c r="L61" s="5">
        <f t="shared" si="42"/>
        <v>480750.48565513373</v>
      </c>
      <c r="M61" s="5">
        <f t="shared" si="32"/>
        <v>4465116.7750850692</v>
      </c>
      <c r="N61" s="33">
        <f t="shared" si="43"/>
        <v>46.329188249256646</v>
      </c>
      <c r="O61" s="4"/>
      <c r="Q61" s="27" t="s">
        <v>48</v>
      </c>
      <c r="R61" s="29">
        <f t="shared" si="33"/>
        <v>96378.048997150559</v>
      </c>
      <c r="S61" s="29">
        <f t="shared" si="34"/>
        <v>480750.48565513373</v>
      </c>
      <c r="T61" s="35">
        <f t="shared" si="35"/>
        <v>46.329188249256646</v>
      </c>
      <c r="U61" s="42">
        <v>0.95681081085376496</v>
      </c>
      <c r="V61" s="43">
        <f t="shared" si="48"/>
        <v>4.3189189146235041E-2</v>
      </c>
      <c r="W61" s="29">
        <f t="shared" si="44"/>
        <v>459987.26199802977</v>
      </c>
      <c r="X61" s="29">
        <f t="shared" si="36"/>
        <v>3770754.3068274027</v>
      </c>
      <c r="Y61" s="35">
        <f t="shared" si="45"/>
        <v>39.124617545836458</v>
      </c>
      <c r="Z61" s="36">
        <f t="shared" si="46"/>
        <v>7.2045707034201882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2558</v>
      </c>
      <c r="E62" s="49">
        <f t="shared" si="37"/>
        <v>7</v>
      </c>
      <c r="F62" s="3">
        <f t="shared" si="38"/>
        <v>2.7365129007036748E-3</v>
      </c>
      <c r="G62" s="2">
        <v>0.5</v>
      </c>
      <c r="H62" s="3">
        <f t="shared" si="39"/>
        <v>1.3589594253543003E-2</v>
      </c>
      <c r="I62" s="3">
        <f t="shared" si="40"/>
        <v>0.986410405746457</v>
      </c>
      <c r="J62" s="5">
        <f t="shared" si="47"/>
        <v>95922.145264902923</v>
      </c>
      <c r="K62" s="5">
        <f t="shared" si="41"/>
        <v>1303.5430340794419</v>
      </c>
      <c r="L62" s="5">
        <f t="shared" si="42"/>
        <v>476351.86873931607</v>
      </c>
      <c r="M62" s="5">
        <f t="shared" si="32"/>
        <v>3984366.2894299356</v>
      </c>
      <c r="N62" s="33">
        <f t="shared" si="43"/>
        <v>41.537501881620038</v>
      </c>
      <c r="O62" s="4"/>
      <c r="Q62" s="27" t="s">
        <v>50</v>
      </c>
      <c r="R62" s="29">
        <f t="shared" si="33"/>
        <v>95922.145264902923</v>
      </c>
      <c r="S62" s="29">
        <f t="shared" si="34"/>
        <v>476351.86873931607</v>
      </c>
      <c r="T62" s="35">
        <f t="shared" si="35"/>
        <v>41.537501881620038</v>
      </c>
      <c r="U62" s="42">
        <v>0.94800928093814252</v>
      </c>
      <c r="V62" s="43">
        <f t="shared" si="48"/>
        <v>5.1990719061857482E-2</v>
      </c>
      <c r="W62" s="29">
        <f t="shared" si="44"/>
        <v>451585.9925570995</v>
      </c>
      <c r="X62" s="29">
        <f t="shared" si="36"/>
        <v>3310767.0448293728</v>
      </c>
      <c r="Y62" s="35">
        <f t="shared" si="45"/>
        <v>34.515148047264887</v>
      </c>
      <c r="Z62" s="36">
        <f t="shared" si="46"/>
        <v>7.022353834355151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2671</v>
      </c>
      <c r="E63" s="49">
        <f t="shared" si="37"/>
        <v>5</v>
      </c>
      <c r="F63" s="3">
        <f t="shared" si="38"/>
        <v>1.8719580681392737E-3</v>
      </c>
      <c r="G63" s="2">
        <v>0.5</v>
      </c>
      <c r="H63" s="3">
        <f t="shared" si="39"/>
        <v>9.3161915408980812E-3</v>
      </c>
      <c r="I63" s="3">
        <f t="shared" si="40"/>
        <v>0.99068380845910187</v>
      </c>
      <c r="J63" s="5">
        <f t="shared" si="47"/>
        <v>94618.602230823482</v>
      </c>
      <c r="K63" s="5">
        <f t="shared" si="41"/>
        <v>881.48502171439804</v>
      </c>
      <c r="L63" s="5">
        <f t="shared" si="42"/>
        <v>470889.29859983147</v>
      </c>
      <c r="M63" s="5">
        <f t="shared" si="32"/>
        <v>3508014.4206906194</v>
      </c>
      <c r="N63" s="33">
        <f t="shared" si="43"/>
        <v>37.075314346039121</v>
      </c>
      <c r="O63" s="4"/>
      <c r="Q63" s="27" t="s">
        <v>52</v>
      </c>
      <c r="R63" s="29">
        <f t="shared" si="33"/>
        <v>94618.602230823482</v>
      </c>
      <c r="S63" s="29">
        <f t="shared" si="34"/>
        <v>470889.29859983147</v>
      </c>
      <c r="T63" s="35">
        <f t="shared" si="35"/>
        <v>37.075314346039121</v>
      </c>
      <c r="U63" s="42">
        <v>0.94216194080535964</v>
      </c>
      <c r="V63" s="43">
        <f t="shared" si="48"/>
        <v>5.7838059194640357E-2</v>
      </c>
      <c r="W63" s="29">
        <f t="shared" si="44"/>
        <v>443653.97547329176</v>
      </c>
      <c r="X63" s="29">
        <f t="shared" si="36"/>
        <v>2859181.0522722732</v>
      </c>
      <c r="Y63" s="35">
        <f t="shared" si="45"/>
        <v>30.217959099599238</v>
      </c>
      <c r="Z63" s="36">
        <f t="shared" si="46"/>
        <v>6.8573552464398837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2408</v>
      </c>
      <c r="E64" s="49">
        <f t="shared" si="37"/>
        <v>14</v>
      </c>
      <c r="F64" s="3">
        <f t="shared" si="38"/>
        <v>5.8139534883720929E-3</v>
      </c>
      <c r="G64" s="2">
        <v>0.5</v>
      </c>
      <c r="H64" s="3">
        <f t="shared" si="39"/>
        <v>2.8653295128939826E-2</v>
      </c>
      <c r="I64" s="3">
        <f t="shared" si="40"/>
        <v>0.97134670487106023</v>
      </c>
      <c r="J64" s="5">
        <f t="shared" si="47"/>
        <v>93737.117209109085</v>
      </c>
      <c r="K64" s="5">
        <f t="shared" si="41"/>
        <v>2685.8772839286271</v>
      </c>
      <c r="L64" s="5">
        <f t="shared" si="42"/>
        <v>461970.89283572388</v>
      </c>
      <c r="M64" s="5">
        <f t="shared" si="32"/>
        <v>3037125.1220907881</v>
      </c>
      <c r="N64" s="33">
        <f t="shared" si="43"/>
        <v>32.400453657173593</v>
      </c>
      <c r="O64" s="4"/>
      <c r="Q64" s="27" t="s">
        <v>54</v>
      </c>
      <c r="R64" s="29">
        <f t="shared" si="33"/>
        <v>93737.117209109085</v>
      </c>
      <c r="S64" s="29">
        <f t="shared" si="34"/>
        <v>461970.89283572388</v>
      </c>
      <c r="T64" s="35">
        <f t="shared" si="35"/>
        <v>32.400453657173593</v>
      </c>
      <c r="U64" s="42">
        <v>0.92489605986448908</v>
      </c>
      <c r="V64" s="43">
        <f t="shared" si="48"/>
        <v>7.5103940135510916E-2</v>
      </c>
      <c r="W64" s="29">
        <f t="shared" si="44"/>
        <v>427275.05855584115</v>
      </c>
      <c r="X64" s="29">
        <f t="shared" si="36"/>
        <v>2415527.0767989815</v>
      </c>
      <c r="Y64" s="35">
        <f t="shared" si="45"/>
        <v>25.769163259100612</v>
      </c>
      <c r="Z64" s="36">
        <f t="shared" si="46"/>
        <v>6.6312903980729807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2093</v>
      </c>
      <c r="E65" s="49">
        <f t="shared" si="37"/>
        <v>22</v>
      </c>
      <c r="F65" s="3">
        <f t="shared" si="38"/>
        <v>1.051122790253225E-2</v>
      </c>
      <c r="G65" s="2">
        <v>0.5</v>
      </c>
      <c r="H65" s="3">
        <f t="shared" si="39"/>
        <v>5.1210428305400374E-2</v>
      </c>
      <c r="I65" s="3">
        <f t="shared" si="40"/>
        <v>0.94878957169459965</v>
      </c>
      <c r="J65" s="5">
        <f t="shared" si="47"/>
        <v>91051.23992518046</v>
      </c>
      <c r="K65" s="5">
        <f t="shared" si="41"/>
        <v>4662.7729943062623</v>
      </c>
      <c r="L65" s="5">
        <f t="shared" si="42"/>
        <v>443599.26714013668</v>
      </c>
      <c r="M65" s="5">
        <f t="shared" si="32"/>
        <v>2575154.2292550644</v>
      </c>
      <c r="N65" s="33">
        <f t="shared" si="43"/>
        <v>28.282472939096117</v>
      </c>
      <c r="O65" s="4"/>
      <c r="Q65" s="27" t="s">
        <v>56</v>
      </c>
      <c r="R65" s="29">
        <f t="shared" si="33"/>
        <v>91051.23992518046</v>
      </c>
      <c r="S65" s="29">
        <f t="shared" si="34"/>
        <v>443599.26714013668</v>
      </c>
      <c r="T65" s="35">
        <f t="shared" si="35"/>
        <v>28.282472939096117</v>
      </c>
      <c r="U65" s="42">
        <v>0.89970667843387275</v>
      </c>
      <c r="V65" s="43">
        <f t="shared" si="48"/>
        <v>0.10029332156612725</v>
      </c>
      <c r="W65" s="29">
        <f t="shared" si="44"/>
        <v>399109.22319435258</v>
      </c>
      <c r="X65" s="29">
        <f t="shared" si="36"/>
        <v>1988252.0182431403</v>
      </c>
      <c r="Y65" s="35">
        <f t="shared" si="45"/>
        <v>21.836627594274901</v>
      </c>
      <c r="Z65" s="36">
        <f t="shared" si="46"/>
        <v>6.4458453448212154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1522</v>
      </c>
      <c r="E66" s="49">
        <f t="shared" si="37"/>
        <v>8</v>
      </c>
      <c r="F66" s="3">
        <f t="shared" si="38"/>
        <v>5.2562417871222077E-3</v>
      </c>
      <c r="G66" s="2">
        <v>0.5</v>
      </c>
      <c r="H66" s="3">
        <f t="shared" si="39"/>
        <v>2.5940337224383919E-2</v>
      </c>
      <c r="I66" s="3">
        <f t="shared" si="40"/>
        <v>0.97405966277561606</v>
      </c>
      <c r="J66" s="5">
        <f t="shared" si="47"/>
        <v>86388.466930874201</v>
      </c>
      <c r="K66" s="5">
        <f t="shared" si="41"/>
        <v>2240.9459644844151</v>
      </c>
      <c r="L66" s="5">
        <f t="shared" si="42"/>
        <v>426339.96974315995</v>
      </c>
      <c r="M66" s="5">
        <f t="shared" si="32"/>
        <v>2131554.9621149278</v>
      </c>
      <c r="N66" s="33">
        <f t="shared" si="43"/>
        <v>24.674068632570393</v>
      </c>
      <c r="O66" s="4"/>
      <c r="Q66" s="27" t="s">
        <v>58</v>
      </c>
      <c r="R66" s="29">
        <f t="shared" si="33"/>
        <v>86388.466930874201</v>
      </c>
      <c r="S66" s="29">
        <f t="shared" si="34"/>
        <v>426339.96974315995</v>
      </c>
      <c r="T66" s="35">
        <f t="shared" si="35"/>
        <v>24.674068632570393</v>
      </c>
      <c r="U66" s="42">
        <v>0.86438699185239576</v>
      </c>
      <c r="V66" s="43">
        <f t="shared" si="48"/>
        <v>0.13561300814760424</v>
      </c>
      <c r="W66" s="29">
        <f t="shared" si="44"/>
        <v>368522.72395273147</v>
      </c>
      <c r="X66" s="29">
        <f t="shared" si="36"/>
        <v>1589142.7950487877</v>
      </c>
      <c r="Y66" s="35">
        <f t="shared" si="45"/>
        <v>18.395311914961731</v>
      </c>
      <c r="Z66" s="36">
        <f t="shared" si="46"/>
        <v>6.2787567176086618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1102</v>
      </c>
      <c r="E67" s="49">
        <f t="shared" si="37"/>
        <v>18</v>
      </c>
      <c r="F67" s="3">
        <f t="shared" si="38"/>
        <v>1.6333938294010888E-2</v>
      </c>
      <c r="G67" s="2">
        <v>0.5</v>
      </c>
      <c r="H67" s="3">
        <f t="shared" si="39"/>
        <v>7.8465562336530084E-2</v>
      </c>
      <c r="I67" s="3">
        <f t="shared" si="40"/>
        <v>0.92153443766346987</v>
      </c>
      <c r="J67" s="5">
        <f t="shared" si="47"/>
        <v>84147.520966389784</v>
      </c>
      <c r="K67" s="5">
        <f t="shared" si="41"/>
        <v>6602.6825518527294</v>
      </c>
      <c r="L67" s="5">
        <f t="shared" si="42"/>
        <v>404230.89845231705</v>
      </c>
      <c r="M67" s="5">
        <f t="shared" si="32"/>
        <v>1705214.992371768</v>
      </c>
      <c r="N67" s="33">
        <f t="shared" si="43"/>
        <v>20.264589767925134</v>
      </c>
      <c r="O67" s="4"/>
      <c r="Q67" s="27" t="s">
        <v>60</v>
      </c>
      <c r="R67" s="29">
        <f t="shared" si="33"/>
        <v>84147.520966389784</v>
      </c>
      <c r="S67" s="29">
        <f t="shared" si="34"/>
        <v>404230.89845231705</v>
      </c>
      <c r="T67" s="35">
        <f t="shared" si="35"/>
        <v>20.264589767925134</v>
      </c>
      <c r="U67" s="42">
        <v>0.82345390469096191</v>
      </c>
      <c r="V67" s="43">
        <f t="shared" si="48"/>
        <v>0.17654609530903809</v>
      </c>
      <c r="W67" s="29">
        <f t="shared" si="44"/>
        <v>332865.51172729617</v>
      </c>
      <c r="X67" s="29">
        <f t="shared" si="36"/>
        <v>1220620.0710960561</v>
      </c>
      <c r="Y67" s="35">
        <f t="shared" si="45"/>
        <v>14.505716354776469</v>
      </c>
      <c r="Z67" s="36">
        <f t="shared" si="46"/>
        <v>5.758873413148665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760</v>
      </c>
      <c r="E68" s="49">
        <f t="shared" si="37"/>
        <v>22</v>
      </c>
      <c r="F68" s="3">
        <f t="shared" si="38"/>
        <v>2.8947368421052631E-2</v>
      </c>
      <c r="G68" s="2">
        <v>0.5</v>
      </c>
      <c r="H68" s="3">
        <f t="shared" si="39"/>
        <v>0.13496932515337423</v>
      </c>
      <c r="I68" s="3">
        <f t="shared" si="40"/>
        <v>0.86503067484662577</v>
      </c>
      <c r="J68" s="5">
        <f t="shared" si="47"/>
        <v>77544.838414537051</v>
      </c>
      <c r="K68" s="5">
        <f t="shared" si="41"/>
        <v>10466.174509937517</v>
      </c>
      <c r="L68" s="5">
        <f t="shared" si="42"/>
        <v>361558.75579784153</v>
      </c>
      <c r="M68" s="5">
        <f t="shared" si="32"/>
        <v>1300984.0939194509</v>
      </c>
      <c r="N68" s="33">
        <f t="shared" si="43"/>
        <v>16.77718492318839</v>
      </c>
      <c r="O68" s="4"/>
      <c r="Q68" s="27" t="s">
        <v>62</v>
      </c>
      <c r="R68" s="29">
        <f t="shared" si="33"/>
        <v>77544.838414537051</v>
      </c>
      <c r="S68" s="29">
        <f t="shared" si="34"/>
        <v>361558.75579784153</v>
      </c>
      <c r="T68" s="35">
        <f t="shared" si="35"/>
        <v>16.77718492318839</v>
      </c>
      <c r="U68" s="42">
        <v>0.7557222850963411</v>
      </c>
      <c r="V68" s="43">
        <f t="shared" si="48"/>
        <v>0.2442777149036589</v>
      </c>
      <c r="W68" s="29">
        <f t="shared" si="44"/>
        <v>273238.00912813476</v>
      </c>
      <c r="X68" s="29">
        <f t="shared" si="36"/>
        <v>887754.55936876009</v>
      </c>
      <c r="Y68" s="35">
        <f t="shared" si="45"/>
        <v>11.448274024674941</v>
      </c>
      <c r="Z68" s="36">
        <f t="shared" si="46"/>
        <v>5.328910898513449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514</v>
      </c>
      <c r="E69" s="49">
        <f t="shared" si="37"/>
        <v>16</v>
      </c>
      <c r="F69" s="3">
        <f t="shared" si="38"/>
        <v>3.1128404669260701E-2</v>
      </c>
      <c r="G69" s="2">
        <v>0.5</v>
      </c>
      <c r="H69" s="3">
        <f t="shared" si="39"/>
        <v>0.1444043321299639</v>
      </c>
      <c r="I69" s="3">
        <f t="shared" si="40"/>
        <v>0.85559566787003605</v>
      </c>
      <c r="J69" s="5">
        <f t="shared" si="47"/>
        <v>67078.66390459954</v>
      </c>
      <c r="K69" s="5">
        <f t="shared" si="41"/>
        <v>9686.4496613140127</v>
      </c>
      <c r="L69" s="5">
        <f t="shared" si="42"/>
        <v>311177.19536971266</v>
      </c>
      <c r="M69" s="5">
        <f t="shared" si="32"/>
        <v>939425.33812160941</v>
      </c>
      <c r="N69" s="33">
        <f t="shared" si="43"/>
        <v>14.00483079772842</v>
      </c>
      <c r="O69" s="4"/>
      <c r="Q69" s="27" t="s">
        <v>64</v>
      </c>
      <c r="R69" s="29">
        <f t="shared" si="33"/>
        <v>67078.66390459954</v>
      </c>
      <c r="S69" s="29">
        <f t="shared" si="34"/>
        <v>311177.19536971266</v>
      </c>
      <c r="T69" s="35">
        <f t="shared" si="35"/>
        <v>14.00483079772842</v>
      </c>
      <c r="U69" s="42">
        <v>0.69850988448397933</v>
      </c>
      <c r="V69" s="43">
        <f t="shared" si="48"/>
        <v>0.30149011551602067</v>
      </c>
      <c r="W69" s="29">
        <f t="shared" si="44"/>
        <v>217360.34679174665</v>
      </c>
      <c r="X69" s="29">
        <f t="shared" si="36"/>
        <v>614516.55024062528</v>
      </c>
      <c r="Y69" s="35">
        <f t="shared" si="45"/>
        <v>9.1611328322609644</v>
      </c>
      <c r="Z69" s="36">
        <f t="shared" si="46"/>
        <v>4.8436979654674559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349</v>
      </c>
      <c r="E70" s="49">
        <f t="shared" si="37"/>
        <v>18</v>
      </c>
      <c r="F70" s="3">
        <f t="shared" si="38"/>
        <v>5.1575931232091692E-2</v>
      </c>
      <c r="G70" s="2">
        <v>0.5</v>
      </c>
      <c r="H70" s="3">
        <f t="shared" si="39"/>
        <v>0.22842639593908629</v>
      </c>
      <c r="I70" s="3">
        <f t="shared" si="40"/>
        <v>0.77157360406091369</v>
      </c>
      <c r="J70" s="5">
        <f t="shared" si="47"/>
        <v>57392.214243285525</v>
      </c>
      <c r="K70" s="5">
        <f t="shared" si="41"/>
        <v>13109.896654557606</v>
      </c>
      <c r="L70" s="5">
        <f t="shared" si="42"/>
        <v>254186.32958003361</v>
      </c>
      <c r="M70" s="5">
        <f t="shared" si="32"/>
        <v>628248.14275189675</v>
      </c>
      <c r="N70" s="33">
        <f t="shared" si="43"/>
        <v>10.946574392281741</v>
      </c>
      <c r="O70" s="4"/>
      <c r="Q70" s="27" t="s">
        <v>66</v>
      </c>
      <c r="R70" s="29">
        <f t="shared" si="33"/>
        <v>57392.214243285525</v>
      </c>
      <c r="S70" s="29">
        <f t="shared" si="34"/>
        <v>254186.32958003361</v>
      </c>
      <c r="T70" s="35">
        <f t="shared" si="35"/>
        <v>10.946574392281741</v>
      </c>
      <c r="U70" s="42">
        <v>0.67065690345363116</v>
      </c>
      <c r="V70" s="43">
        <f t="shared" si="48"/>
        <v>0.32934309654636884</v>
      </c>
      <c r="W70" s="29">
        <f t="shared" si="44"/>
        <v>170471.81669638946</v>
      </c>
      <c r="X70" s="29">
        <f t="shared" si="36"/>
        <v>397156.2034488786</v>
      </c>
      <c r="Y70" s="35">
        <f t="shared" si="45"/>
        <v>6.9200362572758376</v>
      </c>
      <c r="Z70" s="36">
        <f t="shared" si="46"/>
        <v>4.0265381350059037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210</v>
      </c>
      <c r="E71" s="49">
        <f t="shared" si="49"/>
        <v>14</v>
      </c>
      <c r="F71" s="3">
        <f t="shared" si="38"/>
        <v>6.6666666666666666E-2</v>
      </c>
      <c r="G71" s="2">
        <v>0.5</v>
      </c>
      <c r="H71" s="3">
        <f t="shared" si="39"/>
        <v>0.2857142857142857</v>
      </c>
      <c r="I71" s="3">
        <f t="shared" si="40"/>
        <v>0.7142857142857143</v>
      </c>
      <c r="J71" s="5">
        <f t="shared" si="47"/>
        <v>44282.317588727914</v>
      </c>
      <c r="K71" s="5">
        <f t="shared" si="41"/>
        <v>12652.090739636546</v>
      </c>
      <c r="L71" s="5">
        <f t="shared" si="42"/>
        <v>189781.36109454819</v>
      </c>
      <c r="M71" s="5">
        <f>L71+M72</f>
        <v>374061.81317186309</v>
      </c>
      <c r="N71" s="33">
        <f t="shared" si="43"/>
        <v>8.4472049689440993</v>
      </c>
      <c r="O71" s="4"/>
      <c r="Q71" s="27" t="s">
        <v>68</v>
      </c>
      <c r="R71" s="29">
        <f t="shared" si="33"/>
        <v>44282.317588727914</v>
      </c>
      <c r="S71" s="29">
        <f t="shared" si="34"/>
        <v>189781.36109454819</v>
      </c>
      <c r="T71" s="35">
        <f t="shared" si="35"/>
        <v>8.4472049689440993</v>
      </c>
      <c r="U71" s="42">
        <v>0.63527807449444496</v>
      </c>
      <c r="V71" s="43">
        <f t="shared" si="48"/>
        <v>0.36472192550555504</v>
      </c>
      <c r="W71" s="29">
        <f t="shared" si="44"/>
        <v>120563.93765107954</v>
      </c>
      <c r="X71" s="29">
        <f>X72+W71</f>
        <v>226684.38675248914</v>
      </c>
      <c r="Y71" s="35">
        <f t="shared" si="45"/>
        <v>5.1190723317108358</v>
      </c>
      <c r="Z71" s="36">
        <f t="shared" si="46"/>
        <v>3.3281326372332636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134</v>
      </c>
      <c r="E72" s="50">
        <f t="shared" si="49"/>
        <v>23</v>
      </c>
      <c r="F72" s="17">
        <f t="shared" si="38"/>
        <v>0.17164179104477612</v>
      </c>
      <c r="G72" s="12"/>
      <c r="H72" s="17">
        <v>1</v>
      </c>
      <c r="I72" s="17">
        <f t="shared" si="40"/>
        <v>0</v>
      </c>
      <c r="J72" s="21">
        <f t="shared" si="47"/>
        <v>31630.226849091367</v>
      </c>
      <c r="K72" s="21">
        <f t="shared" si="41"/>
        <v>31630.226849091367</v>
      </c>
      <c r="L72" s="21">
        <f>K72/F72</f>
        <v>184280.45207731493</v>
      </c>
      <c r="M72" s="21">
        <f>L72</f>
        <v>184280.45207731493</v>
      </c>
      <c r="N72" s="34">
        <f t="shared" si="43"/>
        <v>5.8260869565217392</v>
      </c>
      <c r="O72" s="4"/>
      <c r="Q72" s="30" t="s">
        <v>69</v>
      </c>
      <c r="R72" s="31">
        <f t="shared" si="33"/>
        <v>31630.226849091367</v>
      </c>
      <c r="S72" s="31">
        <f t="shared" si="34"/>
        <v>184280.45207731493</v>
      </c>
      <c r="T72" s="38">
        <f t="shared" si="35"/>
        <v>5.8260869565217392</v>
      </c>
      <c r="U72" s="44">
        <v>0.57586384179742911</v>
      </c>
      <c r="V72" s="45">
        <f t="shared" si="48"/>
        <v>0.42413615820257089</v>
      </c>
      <c r="W72" s="31">
        <f t="shared" si="44"/>
        <v>106120.4491014096</v>
      </c>
      <c r="X72" s="31">
        <f>W72</f>
        <v>106120.4491014096</v>
      </c>
      <c r="Y72" s="38">
        <f t="shared" si="45"/>
        <v>3.3550328174285</v>
      </c>
      <c r="Z72" s="37">
        <f t="shared" si="46"/>
        <v>2.4710541390932392</v>
      </c>
    </row>
    <row r="73" spans="1:26" s="2" customFormat="1" ht="13.2" x14ac:dyDescent="0.25">
      <c r="B73" s="2" t="s">
        <v>70</v>
      </c>
      <c r="D73" s="25">
        <f>SUM(D54:D72)</f>
        <v>28595</v>
      </c>
      <c r="E73" s="25">
        <f>SUM(E54:E72)</f>
        <v>183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69.379172917275127</v>
      </c>
      <c r="F78" s="55">
        <f>$Y$4</f>
        <v>63.432283608431604</v>
      </c>
      <c r="G78" s="55">
        <f>E78-F78</f>
        <v>5.9468893088435237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80.176992837795879</v>
      </c>
      <c r="F79" s="55">
        <f>$Y$29</f>
        <v>70.708804730245234</v>
      </c>
      <c r="G79" s="55">
        <f t="shared" ref="G79:G80" si="50">E79-F79</f>
        <v>9.4681881075506453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74.070612185812422</v>
      </c>
      <c r="F80" s="55">
        <f>$Y$54</f>
        <v>65.986196396789481</v>
      </c>
      <c r="G80" s="55">
        <f t="shared" si="50"/>
        <v>8.0844157890229411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161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7214368.5703995507</v>
      </c>
      <c r="N4" s="32">
        <f>M4/J4</f>
        <v>72.143685703995502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72.143685703995502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6550592.8034572527</v>
      </c>
      <c r="Y4" s="40">
        <f>X4/R4</f>
        <v>65.50592803457252</v>
      </c>
      <c r="Z4" s="36">
        <f>T4-Y4</f>
        <v>6.6377576694229816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655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7114368.5703995507</v>
      </c>
      <c r="N5" s="33">
        <f t="shared" ref="N5:N22" si="10">M5/J5</f>
        <v>71.143685703995502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71.143685703995502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6453912.609282379</v>
      </c>
      <c r="Y5" s="35">
        <f t="shared" ref="Y5:Y22" si="12">X5/R5</f>
        <v>64.539126092823793</v>
      </c>
      <c r="Z5" s="36">
        <f t="shared" ref="Z5:Z22" si="13">T5-Y5</f>
        <v>6.6045596111717089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1086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6714368.5703995507</v>
      </c>
      <c r="N6" s="33">
        <f t="shared" si="10"/>
        <v>67.143685703995502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67.143685703995502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6067191.8325828845</v>
      </c>
      <c r="Y6" s="35">
        <f t="shared" si="12"/>
        <v>60.671918325828848</v>
      </c>
      <c r="Z6" s="36">
        <f t="shared" si="13"/>
        <v>6.4717673781666534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1049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6214368.5703995507</v>
      </c>
      <c r="N7" s="33">
        <f t="shared" si="10"/>
        <v>62.143685703995509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62.143685703995509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5583790.8617085163</v>
      </c>
      <c r="Y7" s="35">
        <f t="shared" si="12"/>
        <v>55.837908617085162</v>
      </c>
      <c r="Z7" s="36">
        <f t="shared" si="13"/>
        <v>6.3057770869103464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1024</v>
      </c>
      <c r="E8" s="51">
        <v>7</v>
      </c>
      <c r="F8" s="3">
        <f t="shared" si="5"/>
        <v>6.8359375E-3</v>
      </c>
      <c r="G8" s="2">
        <v>0.5</v>
      </c>
      <c r="H8" s="3">
        <f t="shared" si="6"/>
        <v>3.3605376860297645E-2</v>
      </c>
      <c r="I8" s="3">
        <f t="shared" si="7"/>
        <v>0.96639462313970237</v>
      </c>
      <c r="J8" s="5">
        <f t="shared" si="14"/>
        <v>100000</v>
      </c>
      <c r="K8" s="5">
        <f t="shared" si="8"/>
        <v>3360.5376860297647</v>
      </c>
      <c r="L8" s="5">
        <f t="shared" si="9"/>
        <v>491598.65578492556</v>
      </c>
      <c r="M8" s="5">
        <f t="shared" si="0"/>
        <v>5714368.5703995507</v>
      </c>
      <c r="N8" s="33">
        <f t="shared" si="10"/>
        <v>57.143685703995509</v>
      </c>
      <c r="O8" s="4"/>
      <c r="Q8" s="27" t="s">
        <v>42</v>
      </c>
      <c r="R8" s="29">
        <f t="shared" si="1"/>
        <v>100000</v>
      </c>
      <c r="S8" s="29">
        <f t="shared" si="2"/>
        <v>491598.65578492556</v>
      </c>
      <c r="T8" s="35">
        <f t="shared" si="3"/>
        <v>57.143685703995509</v>
      </c>
      <c r="U8" s="42">
        <v>0.96680194174873568</v>
      </c>
      <c r="V8" s="43">
        <f>1-U8</f>
        <v>3.3198058251264317E-2</v>
      </c>
      <c r="W8" s="29">
        <f t="shared" si="11"/>
        <v>475278.53497393435</v>
      </c>
      <c r="X8" s="29">
        <f t="shared" si="4"/>
        <v>5100389.890834148</v>
      </c>
      <c r="Y8" s="35">
        <f t="shared" si="12"/>
        <v>51.003898908341483</v>
      </c>
      <c r="Z8" s="36">
        <f t="shared" si="13"/>
        <v>6.1397867956540253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1028</v>
      </c>
      <c r="E9" s="51">
        <v>1</v>
      </c>
      <c r="F9" s="3">
        <f t="shared" si="5"/>
        <v>9.727626459143969E-4</v>
      </c>
      <c r="G9" s="2">
        <v>0.5</v>
      </c>
      <c r="H9" s="3">
        <f t="shared" si="6"/>
        <v>4.8520135856380403E-3</v>
      </c>
      <c r="I9" s="3">
        <f t="shared" si="7"/>
        <v>0.99514798641436197</v>
      </c>
      <c r="J9" s="5">
        <f t="shared" si="14"/>
        <v>96639.462313970231</v>
      </c>
      <c r="K9" s="5">
        <f t="shared" si="8"/>
        <v>468.89598405613896</v>
      </c>
      <c r="L9" s="5">
        <f t="shared" si="9"/>
        <v>482025.07160971081</v>
      </c>
      <c r="M9" s="5">
        <f t="shared" si="0"/>
        <v>5222769.9146146253</v>
      </c>
      <c r="N9" s="33">
        <f t="shared" si="10"/>
        <v>54.04386354765159</v>
      </c>
      <c r="O9" s="4"/>
      <c r="Q9" s="27" t="s">
        <v>44</v>
      </c>
      <c r="R9" s="29">
        <f t="shared" si="1"/>
        <v>96639.462313970231</v>
      </c>
      <c r="S9" s="29">
        <f t="shared" si="2"/>
        <v>482025.07160971081</v>
      </c>
      <c r="T9" s="35">
        <f t="shared" si="3"/>
        <v>54.04386354765159</v>
      </c>
      <c r="U9" s="42">
        <v>0.9555940589531835</v>
      </c>
      <c r="V9" s="43">
        <f t="shared" ref="V9:V22" si="15">1-U9</f>
        <v>4.4405941046816499E-2</v>
      </c>
      <c r="W9" s="29">
        <f t="shared" si="11"/>
        <v>460620.29469672247</v>
      </c>
      <c r="X9" s="29">
        <f t="shared" si="4"/>
        <v>4625111.3558602137</v>
      </c>
      <c r="Y9" s="35">
        <f t="shared" si="12"/>
        <v>47.85944835696386</v>
      </c>
      <c r="Z9" s="36">
        <f t="shared" si="13"/>
        <v>6.18441519068773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1017</v>
      </c>
      <c r="E10" s="51">
        <v>2</v>
      </c>
      <c r="F10" s="3">
        <f t="shared" si="5"/>
        <v>1.9665683382497543E-3</v>
      </c>
      <c r="G10" s="2">
        <v>0.5</v>
      </c>
      <c r="H10" s="3">
        <f t="shared" si="6"/>
        <v>9.7847358121330719E-3</v>
      </c>
      <c r="I10" s="3">
        <f t="shared" si="7"/>
        <v>0.99021526418786698</v>
      </c>
      <c r="J10" s="5">
        <f t="shared" si="14"/>
        <v>96170.566329914087</v>
      </c>
      <c r="K10" s="5">
        <f t="shared" si="8"/>
        <v>941.00358444142933</v>
      </c>
      <c r="L10" s="5">
        <f t="shared" si="9"/>
        <v>478500.32268846693</v>
      </c>
      <c r="M10" s="5">
        <f t="shared" si="0"/>
        <v>4740744.8430049149</v>
      </c>
      <c r="N10" s="33">
        <f t="shared" si="10"/>
        <v>49.295174437693781</v>
      </c>
      <c r="O10" s="4"/>
      <c r="Q10" s="27" t="s">
        <v>46</v>
      </c>
      <c r="R10" s="29">
        <f t="shared" si="1"/>
        <v>96170.566329914087</v>
      </c>
      <c r="S10" s="29">
        <f t="shared" si="2"/>
        <v>478500.32268846693</v>
      </c>
      <c r="T10" s="35">
        <f t="shared" si="3"/>
        <v>49.295174437693781</v>
      </c>
      <c r="U10" s="42">
        <v>0.96363095511775332</v>
      </c>
      <c r="V10" s="43">
        <f t="shared" si="15"/>
        <v>3.6369044882246682E-2</v>
      </c>
      <c r="W10" s="29">
        <f t="shared" si="11"/>
        <v>461097.72297644056</v>
      </c>
      <c r="X10" s="29">
        <f t="shared" si="4"/>
        <v>4164491.0611634916</v>
      </c>
      <c r="Y10" s="35">
        <f t="shared" si="12"/>
        <v>43.303177053956027</v>
      </c>
      <c r="Z10" s="36">
        <f t="shared" si="13"/>
        <v>5.991997383737754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1066</v>
      </c>
      <c r="E11" s="51">
        <v>1</v>
      </c>
      <c r="F11" s="3">
        <f t="shared" si="5"/>
        <v>9.3808630393996248E-4</v>
      </c>
      <c r="G11" s="2">
        <v>0.5</v>
      </c>
      <c r="H11" s="3">
        <f t="shared" si="6"/>
        <v>4.6794571829667769E-3</v>
      </c>
      <c r="I11" s="3">
        <f t="shared" si="7"/>
        <v>0.99532054281703319</v>
      </c>
      <c r="J11" s="5">
        <f t="shared" si="14"/>
        <v>95229.562745472664</v>
      </c>
      <c r="K11" s="5">
        <f t="shared" si="8"/>
        <v>445.62266142008741</v>
      </c>
      <c r="L11" s="5">
        <f t="shared" si="9"/>
        <v>475033.75707381312</v>
      </c>
      <c r="M11" s="5">
        <f t="shared" si="0"/>
        <v>4262244.5203164481</v>
      </c>
      <c r="N11" s="33">
        <f t="shared" si="10"/>
        <v>44.757577347157152</v>
      </c>
      <c r="O11" s="4"/>
      <c r="Q11" s="27" t="s">
        <v>48</v>
      </c>
      <c r="R11" s="29">
        <f t="shared" si="1"/>
        <v>95229.562745472664</v>
      </c>
      <c r="S11" s="29">
        <f t="shared" si="2"/>
        <v>475033.75707381312</v>
      </c>
      <c r="T11" s="35">
        <f t="shared" si="3"/>
        <v>44.757577347157152</v>
      </c>
      <c r="U11" s="42">
        <v>0.96005435016735896</v>
      </c>
      <c r="V11" s="43">
        <f t="shared" si="15"/>
        <v>3.9945649832641039E-2</v>
      </c>
      <c r="W11" s="29">
        <f t="shared" si="11"/>
        <v>456058.22495505871</v>
      </c>
      <c r="X11" s="29">
        <f t="shared" si="4"/>
        <v>3703393.338187051</v>
      </c>
      <c r="Y11" s="35">
        <f t="shared" si="12"/>
        <v>38.88911417230166</v>
      </c>
      <c r="Z11" s="36">
        <f t="shared" si="13"/>
        <v>5.8684631748554921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1245</v>
      </c>
      <c r="E12" s="51">
        <v>6</v>
      </c>
      <c r="F12" s="3">
        <f t="shared" si="5"/>
        <v>4.8192771084337354E-3</v>
      </c>
      <c r="G12" s="2">
        <v>0.5</v>
      </c>
      <c r="H12" s="3">
        <f t="shared" si="6"/>
        <v>2.3809523809523812E-2</v>
      </c>
      <c r="I12" s="3">
        <f t="shared" si="7"/>
        <v>0.97619047619047616</v>
      </c>
      <c r="J12" s="5">
        <f t="shared" si="14"/>
        <v>94783.940084052578</v>
      </c>
      <c r="K12" s="5">
        <f t="shared" si="8"/>
        <v>2256.7604781917285</v>
      </c>
      <c r="L12" s="5">
        <f t="shared" si="9"/>
        <v>468277.79922478355</v>
      </c>
      <c r="M12" s="5">
        <f t="shared" si="0"/>
        <v>3787210.7632426345</v>
      </c>
      <c r="N12" s="33">
        <f t="shared" si="10"/>
        <v>39.95624954907138</v>
      </c>
      <c r="O12" s="4"/>
      <c r="Q12" s="27" t="s">
        <v>50</v>
      </c>
      <c r="R12" s="29">
        <f t="shared" si="1"/>
        <v>94783.940084052578</v>
      </c>
      <c r="S12" s="29">
        <f t="shared" si="2"/>
        <v>468277.79922478355</v>
      </c>
      <c r="T12" s="35">
        <f t="shared" si="3"/>
        <v>39.95624954907138</v>
      </c>
      <c r="U12" s="42">
        <v>0.94127750867207383</v>
      </c>
      <c r="V12" s="43">
        <f t="shared" si="15"/>
        <v>5.8722491327926174E-2</v>
      </c>
      <c r="W12" s="29">
        <f t="shared" si="11"/>
        <v>440779.36022074585</v>
      </c>
      <c r="X12" s="29">
        <f t="shared" si="4"/>
        <v>3247335.1132319923</v>
      </c>
      <c r="Y12" s="35">
        <f t="shared" si="12"/>
        <v>34.260393800387682</v>
      </c>
      <c r="Z12" s="36">
        <f t="shared" si="13"/>
        <v>5.695855748683698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1360</v>
      </c>
      <c r="E13" s="51">
        <v>9</v>
      </c>
      <c r="F13" s="3">
        <f t="shared" si="5"/>
        <v>6.6176470588235293E-3</v>
      </c>
      <c r="G13" s="2">
        <v>0.5</v>
      </c>
      <c r="H13" s="3">
        <f t="shared" si="6"/>
        <v>3.25497287522604E-2</v>
      </c>
      <c r="I13" s="3">
        <f t="shared" si="7"/>
        <v>0.96745027124773963</v>
      </c>
      <c r="J13" s="5">
        <f t="shared" si="14"/>
        <v>92527.179605860845</v>
      </c>
      <c r="K13" s="5">
        <f t="shared" si="8"/>
        <v>3011.7345983824507</v>
      </c>
      <c r="L13" s="5">
        <f t="shared" si="9"/>
        <v>455106.56153334817</v>
      </c>
      <c r="M13" s="5">
        <f t="shared" si="0"/>
        <v>3318932.9640178508</v>
      </c>
      <c r="N13" s="33">
        <f t="shared" si="10"/>
        <v>35.869816611243856</v>
      </c>
      <c r="O13" s="4"/>
      <c r="Q13" s="27" t="s">
        <v>52</v>
      </c>
      <c r="R13" s="29">
        <f t="shared" si="1"/>
        <v>92527.179605860845</v>
      </c>
      <c r="S13" s="29">
        <f t="shared" si="2"/>
        <v>455106.56153334817</v>
      </c>
      <c r="T13" s="35">
        <f t="shared" si="3"/>
        <v>35.869816611243856</v>
      </c>
      <c r="U13" s="42">
        <v>0.95386474178345915</v>
      </c>
      <c r="V13" s="43">
        <f t="shared" si="15"/>
        <v>4.6135258216540853E-2</v>
      </c>
      <c r="W13" s="29">
        <f t="shared" si="11"/>
        <v>434110.10280096513</v>
      </c>
      <c r="X13" s="29">
        <f t="shared" si="4"/>
        <v>2806555.7530112467</v>
      </c>
      <c r="Y13" s="35">
        <f t="shared" si="12"/>
        <v>30.3322306479714</v>
      </c>
      <c r="Z13" s="36">
        <f t="shared" si="13"/>
        <v>5.5375859632724556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1281</v>
      </c>
      <c r="E14" s="51">
        <v>11</v>
      </c>
      <c r="F14" s="3">
        <f t="shared" si="5"/>
        <v>8.5870413739266207E-3</v>
      </c>
      <c r="G14" s="2">
        <v>0.5</v>
      </c>
      <c r="H14" s="3">
        <f t="shared" si="6"/>
        <v>4.2032862055789079E-2</v>
      </c>
      <c r="I14" s="3">
        <f t="shared" si="7"/>
        <v>0.95796713794421096</v>
      </c>
      <c r="J14" s="5">
        <f t="shared" si="14"/>
        <v>89515.445007478396</v>
      </c>
      <c r="K14" s="5">
        <f t="shared" si="8"/>
        <v>3762.5903518619125</v>
      </c>
      <c r="L14" s="5">
        <f t="shared" si="9"/>
        <v>438170.74915773713</v>
      </c>
      <c r="M14" s="5">
        <f t="shared" si="0"/>
        <v>2863826.4024845026</v>
      </c>
      <c r="N14" s="33">
        <f t="shared" si="10"/>
        <v>31.992539413117477</v>
      </c>
      <c r="O14" s="4"/>
      <c r="Q14" s="27" t="s">
        <v>54</v>
      </c>
      <c r="R14" s="29">
        <f t="shared" si="1"/>
        <v>89515.445007478396</v>
      </c>
      <c r="S14" s="29">
        <f t="shared" si="2"/>
        <v>438170.74915773713</v>
      </c>
      <c r="T14" s="35">
        <f t="shared" si="3"/>
        <v>31.992539413117477</v>
      </c>
      <c r="U14" s="42">
        <v>0.94210046609890041</v>
      </c>
      <c r="V14" s="43">
        <f t="shared" si="15"/>
        <v>5.7899533901099587E-2</v>
      </c>
      <c r="W14" s="29">
        <f t="shared" si="11"/>
        <v>412800.8670124085</v>
      </c>
      <c r="X14" s="29">
        <f t="shared" si="4"/>
        <v>2372445.6502102814</v>
      </c>
      <c r="Y14" s="35">
        <f t="shared" si="12"/>
        <v>26.503198973228361</v>
      </c>
      <c r="Z14" s="36">
        <f t="shared" si="13"/>
        <v>5.4893404398891157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1164</v>
      </c>
      <c r="E15" s="51">
        <v>7</v>
      </c>
      <c r="F15" s="3">
        <f t="shared" si="5"/>
        <v>6.0137457044673543E-3</v>
      </c>
      <c r="G15" s="2">
        <v>0.5</v>
      </c>
      <c r="H15" s="3">
        <f t="shared" si="6"/>
        <v>2.9623360135421078E-2</v>
      </c>
      <c r="I15" s="3">
        <f t="shared" si="7"/>
        <v>0.97037663986457889</v>
      </c>
      <c r="J15" s="5">
        <f t="shared" si="14"/>
        <v>85752.85465561648</v>
      </c>
      <c r="K15" s="5">
        <f t="shared" si="8"/>
        <v>2540.2876961037473</v>
      </c>
      <c r="L15" s="5">
        <f t="shared" si="9"/>
        <v>422413.55403782299</v>
      </c>
      <c r="M15" s="5">
        <f t="shared" si="0"/>
        <v>2425655.6533267656</v>
      </c>
      <c r="N15" s="33">
        <f t="shared" si="10"/>
        <v>28.2865878117784</v>
      </c>
      <c r="O15" s="4"/>
      <c r="Q15" s="27" t="s">
        <v>56</v>
      </c>
      <c r="R15" s="29">
        <f t="shared" si="1"/>
        <v>85752.85465561648</v>
      </c>
      <c r="S15" s="29">
        <f t="shared" si="2"/>
        <v>422413.55403782299</v>
      </c>
      <c r="T15" s="35">
        <f t="shared" si="3"/>
        <v>28.2865878117784</v>
      </c>
      <c r="U15" s="42">
        <v>0.91645683631107144</v>
      </c>
      <c r="V15" s="43">
        <f t="shared" si="15"/>
        <v>8.3543163688928557E-2</v>
      </c>
      <c r="W15" s="29">
        <f t="shared" si="11"/>
        <v>387123.78934841906</v>
      </c>
      <c r="X15" s="29">
        <f t="shared" si="4"/>
        <v>1959644.783197873</v>
      </c>
      <c r="Y15" s="35">
        <f t="shared" si="12"/>
        <v>22.852239625932079</v>
      </c>
      <c r="Z15" s="36">
        <f t="shared" si="13"/>
        <v>5.4343481858463214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839</v>
      </c>
      <c r="E16" s="51">
        <v>6</v>
      </c>
      <c r="F16" s="3">
        <f t="shared" si="5"/>
        <v>7.1513706793802142E-3</v>
      </c>
      <c r="G16" s="2">
        <v>0.5</v>
      </c>
      <c r="H16" s="3">
        <f t="shared" si="6"/>
        <v>3.5128805620608897E-2</v>
      </c>
      <c r="I16" s="3">
        <f t="shared" si="7"/>
        <v>0.96487119437939106</v>
      </c>
      <c r="J16" s="5">
        <f t="shared" si="14"/>
        <v>83212.566959512726</v>
      </c>
      <c r="K16" s="5">
        <f t="shared" si="8"/>
        <v>2923.1580899126247</v>
      </c>
      <c r="L16" s="5">
        <f t="shared" si="9"/>
        <v>408754.93957278202</v>
      </c>
      <c r="M16" s="5">
        <f t="shared" si="0"/>
        <v>2003242.0992889425</v>
      </c>
      <c r="N16" s="33">
        <f t="shared" si="10"/>
        <v>24.073792847462869</v>
      </c>
      <c r="O16" s="4"/>
      <c r="Q16" s="27" t="s">
        <v>58</v>
      </c>
      <c r="R16" s="29">
        <f t="shared" si="1"/>
        <v>83212.566959512726</v>
      </c>
      <c r="S16" s="29">
        <f t="shared" si="2"/>
        <v>408754.93957278202</v>
      </c>
      <c r="T16" s="35">
        <f t="shared" si="3"/>
        <v>24.073792847462869</v>
      </c>
      <c r="U16" s="42">
        <v>0.8859396016463057</v>
      </c>
      <c r="V16" s="43">
        <f t="shared" si="15"/>
        <v>0.1140603983536943</v>
      </c>
      <c r="W16" s="29">
        <f t="shared" si="11"/>
        <v>362132.18833607028</v>
      </c>
      <c r="X16" s="29">
        <f t="shared" si="4"/>
        <v>1572520.993849454</v>
      </c>
      <c r="Y16" s="35">
        <f t="shared" si="12"/>
        <v>18.897638317233596</v>
      </c>
      <c r="Z16" s="36">
        <f t="shared" si="13"/>
        <v>5.1761545302292724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588</v>
      </c>
      <c r="E17" s="51">
        <v>12</v>
      </c>
      <c r="F17" s="3">
        <f t="shared" si="5"/>
        <v>2.0408163265306121E-2</v>
      </c>
      <c r="G17" s="2">
        <v>0.5</v>
      </c>
      <c r="H17" s="3">
        <f t="shared" si="6"/>
        <v>9.7087378640776698E-2</v>
      </c>
      <c r="I17" s="3">
        <f t="shared" si="7"/>
        <v>0.90291262135922334</v>
      </c>
      <c r="J17" s="5">
        <f t="shared" si="14"/>
        <v>80289.408869600098</v>
      </c>
      <c r="K17" s="5">
        <f t="shared" si="8"/>
        <v>7795.0882397669993</v>
      </c>
      <c r="L17" s="5">
        <f t="shared" si="9"/>
        <v>381959.32374858303</v>
      </c>
      <c r="M17" s="5">
        <f t="shared" si="0"/>
        <v>1594487.1597161605</v>
      </c>
      <c r="N17" s="33">
        <f t="shared" si="10"/>
        <v>19.859246470550111</v>
      </c>
      <c r="O17" s="4"/>
      <c r="Q17" s="27" t="s">
        <v>60</v>
      </c>
      <c r="R17" s="29">
        <f t="shared" si="1"/>
        <v>80289.408869600098</v>
      </c>
      <c r="S17" s="29">
        <f t="shared" si="2"/>
        <v>381959.32374858303</v>
      </c>
      <c r="T17" s="35">
        <f t="shared" si="3"/>
        <v>19.859246470550111</v>
      </c>
      <c r="U17" s="42">
        <v>0.85631920960893304</v>
      </c>
      <c r="V17" s="43">
        <f t="shared" si="15"/>
        <v>0.14368079039106696</v>
      </c>
      <c r="W17" s="29">
        <f t="shared" si="11"/>
        <v>327079.10621514916</v>
      </c>
      <c r="X17" s="29">
        <f t="shared" si="4"/>
        <v>1210388.8055133838</v>
      </c>
      <c r="Y17" s="35">
        <f t="shared" si="12"/>
        <v>15.075323415062185</v>
      </c>
      <c r="Z17" s="36">
        <f t="shared" si="13"/>
        <v>4.7839230554879268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411</v>
      </c>
      <c r="E18" s="51">
        <v>10</v>
      </c>
      <c r="F18" s="3">
        <f t="shared" si="5"/>
        <v>2.4330900243309004E-2</v>
      </c>
      <c r="G18" s="2">
        <v>0.5</v>
      </c>
      <c r="H18" s="3">
        <f t="shared" si="6"/>
        <v>0.11467889908256881</v>
      </c>
      <c r="I18" s="3">
        <f t="shared" si="7"/>
        <v>0.88532110091743121</v>
      </c>
      <c r="J18" s="5">
        <f t="shared" si="14"/>
        <v>72494.320629833106</v>
      </c>
      <c r="K18" s="5">
        <f t="shared" si="8"/>
        <v>8313.568879568018</v>
      </c>
      <c r="L18" s="5">
        <f t="shared" si="9"/>
        <v>341687.68095024547</v>
      </c>
      <c r="M18" s="5">
        <f t="shared" si="0"/>
        <v>1212527.8359675775</v>
      </c>
      <c r="N18" s="33">
        <f t="shared" si="10"/>
        <v>16.725832112544744</v>
      </c>
      <c r="O18" s="4"/>
      <c r="Q18" s="27" t="s">
        <v>62</v>
      </c>
      <c r="R18" s="29">
        <f t="shared" si="1"/>
        <v>72494.320629833106</v>
      </c>
      <c r="S18" s="29">
        <f t="shared" si="2"/>
        <v>341687.68095024547</v>
      </c>
      <c r="T18" s="35">
        <f t="shared" si="3"/>
        <v>16.725832112544744</v>
      </c>
      <c r="U18" s="42">
        <v>0.77613843304153718</v>
      </c>
      <c r="V18" s="43">
        <f t="shared" si="15"/>
        <v>0.22386156695846282</v>
      </c>
      <c r="W18" s="29">
        <f t="shared" si="11"/>
        <v>265196.94128232019</v>
      </c>
      <c r="X18" s="29">
        <f t="shared" si="4"/>
        <v>883309.69929823477</v>
      </c>
      <c r="Y18" s="35">
        <f t="shared" si="12"/>
        <v>12.184536548849762</v>
      </c>
      <c r="Z18" s="36">
        <f t="shared" si="13"/>
        <v>4.5412955636949821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266</v>
      </c>
      <c r="E19" s="51">
        <v>6</v>
      </c>
      <c r="F19" s="3">
        <f t="shared" si="5"/>
        <v>2.2556390977443608E-2</v>
      </c>
      <c r="G19" s="2">
        <v>0.5</v>
      </c>
      <c r="H19" s="3">
        <f t="shared" si="6"/>
        <v>0.10676156583629892</v>
      </c>
      <c r="I19" s="3">
        <f t="shared" si="7"/>
        <v>0.89323843416370108</v>
      </c>
      <c r="J19" s="5">
        <f t="shared" si="14"/>
        <v>64180.751750265088</v>
      </c>
      <c r="K19" s="5">
        <f t="shared" si="8"/>
        <v>6852.0375534090836</v>
      </c>
      <c r="L19" s="5">
        <f t="shared" si="9"/>
        <v>303773.66486780276</v>
      </c>
      <c r="M19" s="5">
        <f t="shared" si="0"/>
        <v>870840.15501733194</v>
      </c>
      <c r="N19" s="33">
        <f t="shared" si="10"/>
        <v>13.568556479454685</v>
      </c>
      <c r="O19" s="4"/>
      <c r="Q19" s="27" t="s">
        <v>64</v>
      </c>
      <c r="R19" s="29">
        <f t="shared" si="1"/>
        <v>64180.751750265088</v>
      </c>
      <c r="S19" s="29">
        <f t="shared" si="2"/>
        <v>303773.66486780276</v>
      </c>
      <c r="T19" s="35">
        <f t="shared" si="3"/>
        <v>13.568556479454685</v>
      </c>
      <c r="U19" s="42">
        <v>0.73716277889453141</v>
      </c>
      <c r="V19" s="43">
        <f t="shared" si="15"/>
        <v>0.26283722110546859</v>
      </c>
      <c r="W19" s="29">
        <f t="shared" si="11"/>
        <v>223930.63894892557</v>
      </c>
      <c r="X19" s="29">
        <f t="shared" si="4"/>
        <v>618112.75801591459</v>
      </c>
      <c r="Y19" s="35">
        <f t="shared" si="12"/>
        <v>9.6308120606169361</v>
      </c>
      <c r="Z19" s="36">
        <f t="shared" si="13"/>
        <v>3.9377444188377488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162</v>
      </c>
      <c r="E20" s="51">
        <v>7</v>
      </c>
      <c r="F20" s="3">
        <f t="shared" si="5"/>
        <v>4.3209876543209874E-2</v>
      </c>
      <c r="G20" s="2">
        <v>0.5</v>
      </c>
      <c r="H20" s="3">
        <f t="shared" si="6"/>
        <v>0.1949860724233983</v>
      </c>
      <c r="I20" s="3">
        <f t="shared" si="7"/>
        <v>0.80501392757660173</v>
      </c>
      <c r="J20" s="5">
        <f t="shared" si="14"/>
        <v>57328.714196856003</v>
      </c>
      <c r="K20" s="5">
        <f t="shared" si="8"/>
        <v>11178.300818328467</v>
      </c>
      <c r="L20" s="5">
        <f t="shared" si="9"/>
        <v>258697.81893845886</v>
      </c>
      <c r="M20" s="5">
        <f t="shared" si="0"/>
        <v>567066.49014952919</v>
      </c>
      <c r="N20" s="33">
        <f t="shared" si="10"/>
        <v>9.8914915168397055</v>
      </c>
      <c r="O20" s="4"/>
      <c r="Q20" s="27" t="s">
        <v>66</v>
      </c>
      <c r="R20" s="29">
        <f t="shared" si="1"/>
        <v>57328.714196856003</v>
      </c>
      <c r="S20" s="29">
        <f t="shared" si="2"/>
        <v>258697.81893845886</v>
      </c>
      <c r="T20" s="35">
        <f t="shared" si="3"/>
        <v>9.8914915168397055</v>
      </c>
      <c r="U20" s="42">
        <v>0.7271372759570951</v>
      </c>
      <c r="V20" s="43">
        <f t="shared" si="15"/>
        <v>0.2728627240429049</v>
      </c>
      <c r="W20" s="29">
        <f t="shared" si="11"/>
        <v>188108.82735895278</v>
      </c>
      <c r="X20" s="29">
        <f t="shared" si="4"/>
        <v>394182.11906698905</v>
      </c>
      <c r="Y20" s="35">
        <f t="shared" si="12"/>
        <v>6.8758234785005277</v>
      </c>
      <c r="Z20" s="36">
        <f t="shared" si="13"/>
        <v>3.0156680383391778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85</v>
      </c>
      <c r="E21" s="51">
        <v>10</v>
      </c>
      <c r="F21" s="3">
        <f t="shared" si="5"/>
        <v>0.11764705882352941</v>
      </c>
      <c r="G21" s="2">
        <v>0.5</v>
      </c>
      <c r="H21" s="3">
        <f t="shared" si="6"/>
        <v>0.45454545454545453</v>
      </c>
      <c r="I21" s="3">
        <f t="shared" si="7"/>
        <v>0.54545454545454541</v>
      </c>
      <c r="J21" s="5">
        <f t="shared" si="14"/>
        <v>46150.413378527541</v>
      </c>
      <c r="K21" s="5">
        <f t="shared" si="8"/>
        <v>20977.460626603428</v>
      </c>
      <c r="L21" s="5">
        <f t="shared" si="9"/>
        <v>178308.41532612915</v>
      </c>
      <c r="M21" s="5">
        <f>L21+M22</f>
        <v>308368.67121107038</v>
      </c>
      <c r="N21" s="33">
        <f t="shared" si="10"/>
        <v>6.6818181818181817</v>
      </c>
      <c r="O21" s="4"/>
      <c r="Q21" s="27" t="s">
        <v>68</v>
      </c>
      <c r="R21" s="29">
        <f t="shared" si="1"/>
        <v>46150.413378527541</v>
      </c>
      <c r="S21" s="29">
        <f t="shared" si="2"/>
        <v>178308.41532612915</v>
      </c>
      <c r="T21" s="35">
        <f t="shared" si="3"/>
        <v>6.6818181818181817</v>
      </c>
      <c r="U21" s="42">
        <v>0.68635947845240242</v>
      </c>
      <c r="V21" s="43">
        <f t="shared" si="15"/>
        <v>0.31364052154759758</v>
      </c>
      <c r="W21" s="29">
        <f t="shared" si="11"/>
        <v>122383.67094691636</v>
      </c>
      <c r="X21" s="29">
        <f>X22+W21</f>
        <v>206073.29170803627</v>
      </c>
      <c r="Y21" s="35">
        <f t="shared" si="12"/>
        <v>4.4652534315958317</v>
      </c>
      <c r="Z21" s="36">
        <f t="shared" si="13"/>
        <v>2.21656475022235</v>
      </c>
    </row>
    <row r="22" spans="1:26" s="2" customFormat="1" x14ac:dyDescent="0.25">
      <c r="A22" s="12">
        <v>19</v>
      </c>
      <c r="B22" s="13" t="s">
        <v>69</v>
      </c>
      <c r="C22" s="12"/>
      <c r="D22">
        <v>62</v>
      </c>
      <c r="E22" s="51">
        <v>12</v>
      </c>
      <c r="F22" s="17">
        <f t="shared" si="5"/>
        <v>0.19354838709677419</v>
      </c>
      <c r="G22" s="12"/>
      <c r="H22" s="17">
        <v>1</v>
      </c>
      <c r="I22" s="17">
        <f t="shared" si="7"/>
        <v>0</v>
      </c>
      <c r="J22" s="21">
        <f t="shared" si="14"/>
        <v>25172.952751924113</v>
      </c>
      <c r="K22" s="21">
        <f t="shared" si="8"/>
        <v>25172.952751924113</v>
      </c>
      <c r="L22" s="21">
        <f>K22/F22</f>
        <v>130060.25588494126</v>
      </c>
      <c r="M22" s="21">
        <f>L22</f>
        <v>130060.25588494126</v>
      </c>
      <c r="N22" s="34">
        <f t="shared" si="10"/>
        <v>5.166666666666667</v>
      </c>
      <c r="O22" s="4"/>
      <c r="Q22" s="30" t="s">
        <v>69</v>
      </c>
      <c r="R22" s="31">
        <f t="shared" si="1"/>
        <v>25172.952751924113</v>
      </c>
      <c r="S22" s="31">
        <f t="shared" si="2"/>
        <v>130060.25588494126</v>
      </c>
      <c r="T22" s="38">
        <f t="shared" si="3"/>
        <v>5.166666666666667</v>
      </c>
      <c r="U22" s="44">
        <v>0.64346806172022719</v>
      </c>
      <c r="V22" s="45">
        <f t="shared" si="15"/>
        <v>0.35653193827977281</v>
      </c>
      <c r="W22" s="31">
        <f t="shared" si="11"/>
        <v>83689.620761119921</v>
      </c>
      <c r="X22" s="31">
        <f>W22</f>
        <v>83689.620761119921</v>
      </c>
      <c r="Y22" s="38">
        <f t="shared" si="12"/>
        <v>3.3245849855545071</v>
      </c>
      <c r="Z22" s="37">
        <f t="shared" si="13"/>
        <v>1.8420816811121599</v>
      </c>
    </row>
    <row r="23" spans="1:26" s="2" customFormat="1" ht="13.2" x14ac:dyDescent="0.25">
      <c r="B23" s="2" t="s">
        <v>70</v>
      </c>
      <c r="D23" s="25">
        <f>SUM(D4:D22)</f>
        <v>14549</v>
      </c>
      <c r="E23" s="25">
        <f>SUM(E4:E22)</f>
        <v>107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143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8086232.6876181103</v>
      </c>
      <c r="N29" s="32">
        <f>M29/J29</f>
        <v>80.8623268761811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80.8623268761811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7117209.5714825746</v>
      </c>
      <c r="Y29" s="40">
        <f>X29/R29</f>
        <v>71.172095714825744</v>
      </c>
      <c r="Z29" s="36">
        <f>T29-Y29</f>
        <v>9.6902311613553564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7986232.6876181103</v>
      </c>
      <c r="N30" s="33">
        <f t="shared" ref="N30:N47" si="26">M30/J30</f>
        <v>79.8623268761811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79.8623268761811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7021344.8974796105</v>
      </c>
      <c r="Y30" s="35">
        <f t="shared" ref="Y30:Y47" si="28">X30/R30</f>
        <v>70.213448974796108</v>
      </c>
      <c r="Z30" s="36">
        <f t="shared" ref="Z30:Z47" si="29">T30-Y30</f>
        <v>9.6488779013849921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1064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7586232.6876181103</v>
      </c>
      <c r="N31" s="33">
        <f t="shared" si="26"/>
        <v>75.8623268761811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75.8623268761811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6637886.2014677534</v>
      </c>
      <c r="Y31" s="35">
        <f t="shared" si="28"/>
        <v>66.378862014677537</v>
      </c>
      <c r="Z31" s="36">
        <f t="shared" si="29"/>
        <v>9.4834648615035633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1115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7086232.6876181103</v>
      </c>
      <c r="N32" s="33">
        <f t="shared" si="26"/>
        <v>70.8623268761811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70.8623268761811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6158562.8314529322</v>
      </c>
      <c r="Y32" s="35">
        <f t="shared" si="28"/>
        <v>61.585628314529323</v>
      </c>
      <c r="Z32" s="36">
        <f t="shared" si="29"/>
        <v>9.2766985616517772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965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6586232.6876181103</v>
      </c>
      <c r="N33" s="33">
        <f t="shared" si="26"/>
        <v>65.8623268761811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65.8623268761811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5679239.461438111</v>
      </c>
      <c r="Y33" s="35">
        <f t="shared" si="28"/>
        <v>56.792394614381109</v>
      </c>
      <c r="Z33" s="36">
        <f t="shared" si="29"/>
        <v>9.0699322617999911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1112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6086232.6876181103</v>
      </c>
      <c r="N34" s="33">
        <f t="shared" si="26"/>
        <v>60.8623268761811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60.8623268761811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5199916.0914232899</v>
      </c>
      <c r="Y34" s="35">
        <f t="shared" si="28"/>
        <v>51.999160914232895</v>
      </c>
      <c r="Z34" s="36">
        <f t="shared" si="29"/>
        <v>8.8631659619482051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995</v>
      </c>
      <c r="E35" s="51">
        <v>2</v>
      </c>
      <c r="F35" s="3">
        <f t="shared" si="21"/>
        <v>2.0100502512562816E-3</v>
      </c>
      <c r="G35" s="2">
        <v>0.5</v>
      </c>
      <c r="H35" s="3">
        <f t="shared" si="22"/>
        <v>1.0000000000000002E-2</v>
      </c>
      <c r="I35" s="3">
        <f t="shared" si="23"/>
        <v>0.99</v>
      </c>
      <c r="J35" s="5">
        <f t="shared" si="30"/>
        <v>100000</v>
      </c>
      <c r="K35" s="5">
        <f t="shared" si="24"/>
        <v>1000.0000000000002</v>
      </c>
      <c r="L35" s="5">
        <f t="shared" si="25"/>
        <v>497500</v>
      </c>
      <c r="M35" s="5">
        <f t="shared" si="16"/>
        <v>5586232.6876181103</v>
      </c>
      <c r="N35" s="33">
        <f t="shared" si="26"/>
        <v>55.8623268761811</v>
      </c>
      <c r="O35" s="4"/>
      <c r="Q35" s="27" t="s">
        <v>46</v>
      </c>
      <c r="R35" s="29">
        <f t="shared" si="17"/>
        <v>100000</v>
      </c>
      <c r="S35" s="29">
        <f t="shared" si="18"/>
        <v>497500</v>
      </c>
      <c r="T35" s="35">
        <f t="shared" si="19"/>
        <v>55.8623268761811</v>
      </c>
      <c r="U35" s="42">
        <v>0.96192878092594225</v>
      </c>
      <c r="V35" s="43">
        <f t="shared" si="31"/>
        <v>3.8071219074057749E-2</v>
      </c>
      <c r="W35" s="29">
        <f t="shared" si="27"/>
        <v>478559.56851065625</v>
      </c>
      <c r="X35" s="29">
        <f t="shared" si="20"/>
        <v>4715325.9827913167</v>
      </c>
      <c r="Y35" s="35">
        <f t="shared" si="28"/>
        <v>47.153259827913168</v>
      </c>
      <c r="Z35" s="36">
        <f t="shared" si="29"/>
        <v>8.7090670482679329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996</v>
      </c>
      <c r="E36" s="51">
        <v>2</v>
      </c>
      <c r="F36" s="3">
        <f t="shared" si="21"/>
        <v>2.008032128514056E-3</v>
      </c>
      <c r="G36" s="2">
        <v>0.5</v>
      </c>
      <c r="H36" s="3">
        <f t="shared" si="22"/>
        <v>9.99000999000999E-3</v>
      </c>
      <c r="I36" s="3">
        <f t="shared" si="23"/>
        <v>0.99000999000999002</v>
      </c>
      <c r="J36" s="5">
        <f t="shared" si="30"/>
        <v>99000</v>
      </c>
      <c r="K36" s="5">
        <f t="shared" si="24"/>
        <v>989.01098901098896</v>
      </c>
      <c r="L36" s="5">
        <f t="shared" si="25"/>
        <v>492527.47252747254</v>
      </c>
      <c r="M36" s="5">
        <f t="shared" si="16"/>
        <v>5088732.6876181103</v>
      </c>
      <c r="N36" s="33">
        <f t="shared" si="26"/>
        <v>51.401340278970814</v>
      </c>
      <c r="O36" s="4"/>
      <c r="Q36" s="27" t="s">
        <v>48</v>
      </c>
      <c r="R36" s="29">
        <f t="shared" si="17"/>
        <v>99000</v>
      </c>
      <c r="S36" s="29">
        <f t="shared" si="18"/>
        <v>492527.47252747254</v>
      </c>
      <c r="T36" s="35">
        <f t="shared" si="19"/>
        <v>51.401340278970814</v>
      </c>
      <c r="U36" s="42">
        <v>0.95558309086652893</v>
      </c>
      <c r="V36" s="43">
        <f t="shared" si="31"/>
        <v>4.4416909133471072E-2</v>
      </c>
      <c r="W36" s="29">
        <f t="shared" si="27"/>
        <v>470650.9245344816</v>
      </c>
      <c r="X36" s="29">
        <f t="shared" si="20"/>
        <v>4236766.4142806605</v>
      </c>
      <c r="Y36" s="35">
        <f t="shared" si="28"/>
        <v>42.795620346269295</v>
      </c>
      <c r="Z36" s="36">
        <f t="shared" si="29"/>
        <v>8.6057199327015184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1194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98010.989010989011</v>
      </c>
      <c r="K37" s="5">
        <f t="shared" si="24"/>
        <v>0</v>
      </c>
      <c r="L37" s="5">
        <f t="shared" si="25"/>
        <v>490054.94505494507</v>
      </c>
      <c r="M37" s="5">
        <f t="shared" si="16"/>
        <v>4596205.215090638</v>
      </c>
      <c r="N37" s="33">
        <f t="shared" si="26"/>
        <v>46.894794772199582</v>
      </c>
      <c r="O37" s="4"/>
      <c r="Q37" s="27" t="s">
        <v>50</v>
      </c>
      <c r="R37" s="29">
        <f t="shared" si="17"/>
        <v>98010.989010989011</v>
      </c>
      <c r="S37" s="29">
        <f t="shared" si="18"/>
        <v>490054.94505494507</v>
      </c>
      <c r="T37" s="35">
        <f t="shared" si="19"/>
        <v>46.894794772199582</v>
      </c>
      <c r="U37" s="42">
        <v>0.95343645724036619</v>
      </c>
      <c r="V37" s="43">
        <f t="shared" si="31"/>
        <v>4.6563542759633814E-2</v>
      </c>
      <c r="W37" s="29">
        <f t="shared" si="27"/>
        <v>467236.25066630915</v>
      </c>
      <c r="X37" s="29">
        <f t="shared" si="20"/>
        <v>3766115.489746179</v>
      </c>
      <c r="Y37" s="35">
        <f t="shared" si="28"/>
        <v>38.425441144399855</v>
      </c>
      <c r="Z37" s="36">
        <f t="shared" si="29"/>
        <v>8.4693536277997268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1309</v>
      </c>
      <c r="E38" s="51">
        <v>2</v>
      </c>
      <c r="F38" s="3">
        <f t="shared" si="21"/>
        <v>1.5278838808250573E-3</v>
      </c>
      <c r="G38" s="2">
        <v>0.5</v>
      </c>
      <c r="H38" s="3">
        <f t="shared" si="22"/>
        <v>7.6103500761035003E-3</v>
      </c>
      <c r="I38" s="3">
        <f t="shared" si="23"/>
        <v>0.99238964992389644</v>
      </c>
      <c r="J38" s="5">
        <f t="shared" si="30"/>
        <v>98010.989010989011</v>
      </c>
      <c r="K38" s="5">
        <f t="shared" si="24"/>
        <v>745.8979376787596</v>
      </c>
      <c r="L38" s="5">
        <f t="shared" si="25"/>
        <v>488190.20021074812</v>
      </c>
      <c r="M38" s="5">
        <f t="shared" si="16"/>
        <v>4106150.2700356925</v>
      </c>
      <c r="N38" s="33">
        <f t="shared" si="26"/>
        <v>41.894794772199575</v>
      </c>
      <c r="O38" s="4"/>
      <c r="Q38" s="27" t="s">
        <v>52</v>
      </c>
      <c r="R38" s="29">
        <f t="shared" si="17"/>
        <v>98010.989010989011</v>
      </c>
      <c r="S38" s="29">
        <f t="shared" si="18"/>
        <v>488190.20021074812</v>
      </c>
      <c r="T38" s="35">
        <f t="shared" si="19"/>
        <v>41.894794772199575</v>
      </c>
      <c r="U38" s="42">
        <v>0.93748024841036759</v>
      </c>
      <c r="V38" s="43">
        <f t="shared" si="31"/>
        <v>6.2519751589632411E-2</v>
      </c>
      <c r="W38" s="29">
        <f t="shared" si="27"/>
        <v>457668.67016507924</v>
      </c>
      <c r="X38" s="29">
        <f t="shared" si="20"/>
        <v>3298879.2390798698</v>
      </c>
      <c r="Y38" s="35">
        <f t="shared" si="28"/>
        <v>33.658258858198025</v>
      </c>
      <c r="Z38" s="36">
        <f t="shared" si="29"/>
        <v>8.2365359140015499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1165</v>
      </c>
      <c r="E39" s="51">
        <v>3</v>
      </c>
      <c r="F39" s="3">
        <f t="shared" si="21"/>
        <v>2.5751072961373391E-3</v>
      </c>
      <c r="G39" s="2">
        <v>0.5</v>
      </c>
      <c r="H39" s="3">
        <f t="shared" si="22"/>
        <v>1.279317697228145E-2</v>
      </c>
      <c r="I39" s="3">
        <f t="shared" si="23"/>
        <v>0.98720682302771856</v>
      </c>
      <c r="J39" s="5">
        <f t="shared" si="30"/>
        <v>97265.09107331025</v>
      </c>
      <c r="K39" s="5">
        <f t="shared" si="24"/>
        <v>1244.3295233259307</v>
      </c>
      <c r="L39" s="5">
        <f t="shared" si="25"/>
        <v>483214.63155823643</v>
      </c>
      <c r="M39" s="5">
        <f t="shared" si="16"/>
        <v>3617960.0698249443</v>
      </c>
      <c r="N39" s="33">
        <f t="shared" si="26"/>
        <v>37.196902094072271</v>
      </c>
      <c r="O39" s="4"/>
      <c r="Q39" s="27" t="s">
        <v>54</v>
      </c>
      <c r="R39" s="29">
        <f t="shared" si="17"/>
        <v>97265.09107331025</v>
      </c>
      <c r="S39" s="29">
        <f t="shared" si="18"/>
        <v>483214.63155823643</v>
      </c>
      <c r="T39" s="35">
        <f t="shared" si="19"/>
        <v>37.196902094072271</v>
      </c>
      <c r="U39" s="42">
        <v>0.91788799906018037</v>
      </c>
      <c r="V39" s="43">
        <f t="shared" si="31"/>
        <v>8.2112000939819629E-2</v>
      </c>
      <c r="W39" s="29">
        <f t="shared" si="27"/>
        <v>443536.91127759195</v>
      </c>
      <c r="X39" s="29">
        <f t="shared" si="20"/>
        <v>2841210.5689147906</v>
      </c>
      <c r="Y39" s="35">
        <f t="shared" si="28"/>
        <v>29.210999933915911</v>
      </c>
      <c r="Z39" s="36">
        <f t="shared" si="29"/>
        <v>7.9859021601563605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1038</v>
      </c>
      <c r="E40" s="51">
        <v>3</v>
      </c>
      <c r="F40" s="3">
        <f t="shared" si="21"/>
        <v>2.8901734104046241E-3</v>
      </c>
      <c r="G40" s="2">
        <v>0.5</v>
      </c>
      <c r="H40" s="3">
        <f t="shared" si="22"/>
        <v>1.4347202295552367E-2</v>
      </c>
      <c r="I40" s="3">
        <f t="shared" si="23"/>
        <v>0.98565279770444758</v>
      </c>
      <c r="J40" s="5">
        <f t="shared" si="30"/>
        <v>96020.761549984323</v>
      </c>
      <c r="K40" s="5">
        <f t="shared" si="24"/>
        <v>1377.6292905306216</v>
      </c>
      <c r="L40" s="5">
        <f t="shared" si="25"/>
        <v>476659.73452359502</v>
      </c>
      <c r="M40" s="5">
        <f t="shared" si="16"/>
        <v>3134745.4382667076</v>
      </c>
      <c r="N40" s="33">
        <f t="shared" si="26"/>
        <v>32.646537974341022</v>
      </c>
      <c r="O40" s="4"/>
      <c r="Q40" s="27" t="s">
        <v>56</v>
      </c>
      <c r="R40" s="29">
        <f t="shared" si="17"/>
        <v>96020.761549984323</v>
      </c>
      <c r="S40" s="29">
        <f t="shared" si="18"/>
        <v>476659.73452359502</v>
      </c>
      <c r="T40" s="35">
        <f t="shared" si="19"/>
        <v>32.646537974341022</v>
      </c>
      <c r="U40" s="42">
        <v>0.89571782863194893</v>
      </c>
      <c r="V40" s="43">
        <f t="shared" si="31"/>
        <v>0.10428217136805107</v>
      </c>
      <c r="W40" s="29">
        <f t="shared" si="27"/>
        <v>426952.62240375578</v>
      </c>
      <c r="X40" s="29">
        <f t="shared" si="20"/>
        <v>2397673.6576371989</v>
      </c>
      <c r="Y40" s="35">
        <f t="shared" si="28"/>
        <v>24.970367022022337</v>
      </c>
      <c r="Z40" s="36">
        <f t="shared" si="29"/>
        <v>7.6761709523186852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825</v>
      </c>
      <c r="E41" s="51">
        <v>6</v>
      </c>
      <c r="F41" s="3">
        <f t="shared" si="21"/>
        <v>7.2727272727272727E-3</v>
      </c>
      <c r="G41" s="2">
        <v>0.5</v>
      </c>
      <c r="H41" s="3">
        <f t="shared" si="22"/>
        <v>3.5714285714285719E-2</v>
      </c>
      <c r="I41" s="3">
        <f t="shared" si="23"/>
        <v>0.9642857142857143</v>
      </c>
      <c r="J41" s="5">
        <f t="shared" si="30"/>
        <v>94643.13225945369</v>
      </c>
      <c r="K41" s="5">
        <f t="shared" si="24"/>
        <v>3380.1118664090609</v>
      </c>
      <c r="L41" s="5">
        <f t="shared" si="25"/>
        <v>464765.38163124584</v>
      </c>
      <c r="M41" s="5">
        <f t="shared" si="16"/>
        <v>2658085.7037431127</v>
      </c>
      <c r="N41" s="33">
        <f t="shared" si="26"/>
        <v>28.085352209775397</v>
      </c>
      <c r="O41" s="4"/>
      <c r="Q41" s="27" t="s">
        <v>58</v>
      </c>
      <c r="R41" s="29">
        <f t="shared" si="17"/>
        <v>94643.13225945369</v>
      </c>
      <c r="S41" s="29">
        <f t="shared" si="18"/>
        <v>464765.38163124584</v>
      </c>
      <c r="T41" s="35">
        <f t="shared" si="19"/>
        <v>28.085352209775397</v>
      </c>
      <c r="U41" s="42">
        <v>0.86473435856680392</v>
      </c>
      <c r="V41" s="43">
        <f t="shared" si="31"/>
        <v>0.13526564143319608</v>
      </c>
      <c r="W41" s="29">
        <f t="shared" si="27"/>
        <v>401898.59416895121</v>
      </c>
      <c r="X41" s="29">
        <f t="shared" si="20"/>
        <v>1970721.0352334431</v>
      </c>
      <c r="Y41" s="35">
        <f t="shared" si="28"/>
        <v>20.822652295899601</v>
      </c>
      <c r="Z41" s="36">
        <f t="shared" si="29"/>
        <v>7.2626999138757959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613</v>
      </c>
      <c r="E42" s="51">
        <v>9</v>
      </c>
      <c r="F42" s="3">
        <f t="shared" si="21"/>
        <v>1.468189233278956E-2</v>
      </c>
      <c r="G42" s="2">
        <v>0.5</v>
      </c>
      <c r="H42" s="3">
        <f t="shared" si="22"/>
        <v>7.0810385523210062E-2</v>
      </c>
      <c r="I42" s="3">
        <f t="shared" si="23"/>
        <v>0.92918961447678994</v>
      </c>
      <c r="J42" s="5">
        <f t="shared" si="30"/>
        <v>91263.02039304463</v>
      </c>
      <c r="K42" s="5">
        <f t="shared" si="24"/>
        <v>6462.3696580440719</v>
      </c>
      <c r="L42" s="5">
        <f t="shared" si="25"/>
        <v>440159.17782011296</v>
      </c>
      <c r="M42" s="5">
        <f t="shared" si="16"/>
        <v>2193320.3221118669</v>
      </c>
      <c r="N42" s="33">
        <f t="shared" si="26"/>
        <v>24.032957847174483</v>
      </c>
      <c r="O42" s="4"/>
      <c r="Q42" s="27" t="s">
        <v>60</v>
      </c>
      <c r="R42" s="29">
        <f t="shared" si="17"/>
        <v>91263.02039304463</v>
      </c>
      <c r="S42" s="29">
        <f t="shared" si="18"/>
        <v>440159.17782011296</v>
      </c>
      <c r="T42" s="35">
        <f t="shared" si="19"/>
        <v>24.032957847174483</v>
      </c>
      <c r="U42" s="42">
        <v>0.81758889711164551</v>
      </c>
      <c r="V42" s="43">
        <f t="shared" si="31"/>
        <v>0.18241110288835449</v>
      </c>
      <c r="W42" s="29">
        <f t="shared" si="27"/>
        <v>359869.25674751482</v>
      </c>
      <c r="X42" s="29">
        <f t="shared" si="20"/>
        <v>1568822.4410644919</v>
      </c>
      <c r="Y42" s="35">
        <f t="shared" si="28"/>
        <v>17.190121851194569</v>
      </c>
      <c r="Z42" s="36">
        <f t="shared" si="29"/>
        <v>6.8428359959799145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408</v>
      </c>
      <c r="E43" s="51">
        <v>8</v>
      </c>
      <c r="F43" s="3">
        <f t="shared" si="21"/>
        <v>1.9607843137254902E-2</v>
      </c>
      <c r="G43" s="2">
        <v>0.5</v>
      </c>
      <c r="H43" s="3">
        <f t="shared" si="22"/>
        <v>9.3457943925233641E-2</v>
      </c>
      <c r="I43" s="3">
        <f t="shared" si="23"/>
        <v>0.90654205607476634</v>
      </c>
      <c r="J43" s="5">
        <f t="shared" si="30"/>
        <v>84800.650735000556</v>
      </c>
      <c r="K43" s="5">
        <f t="shared" si="24"/>
        <v>7925.294461215005</v>
      </c>
      <c r="L43" s="5">
        <f t="shared" si="25"/>
        <v>404190.01752196526</v>
      </c>
      <c r="M43" s="5">
        <f t="shared" si="16"/>
        <v>1753161.1442917539</v>
      </c>
      <c r="N43" s="33">
        <f t="shared" si="26"/>
        <v>20.673911451108186</v>
      </c>
      <c r="O43" s="4"/>
      <c r="Q43" s="27" t="s">
        <v>62</v>
      </c>
      <c r="R43" s="29">
        <f t="shared" si="17"/>
        <v>84800.650735000556</v>
      </c>
      <c r="S43" s="29">
        <f t="shared" si="18"/>
        <v>404190.01752196526</v>
      </c>
      <c r="T43" s="35">
        <f t="shared" si="19"/>
        <v>20.673911451108186</v>
      </c>
      <c r="U43" s="42">
        <v>0.77888026534586052</v>
      </c>
      <c r="V43" s="43">
        <f t="shared" si="31"/>
        <v>0.22111973465413948</v>
      </c>
      <c r="W43" s="29">
        <f t="shared" si="27"/>
        <v>314815.6280976563</v>
      </c>
      <c r="X43" s="29">
        <f t="shared" si="20"/>
        <v>1208953.1843169769</v>
      </c>
      <c r="Y43" s="35">
        <f t="shared" si="28"/>
        <v>14.256413999639209</v>
      </c>
      <c r="Z43" s="36">
        <f t="shared" si="29"/>
        <v>6.4174974514689769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286</v>
      </c>
      <c r="E44" s="51">
        <v>10</v>
      </c>
      <c r="F44" s="3">
        <f t="shared" si="21"/>
        <v>3.4965034965034968E-2</v>
      </c>
      <c r="G44" s="2">
        <v>0.5</v>
      </c>
      <c r="H44" s="3">
        <f t="shared" si="22"/>
        <v>0.16077170418006431</v>
      </c>
      <c r="I44" s="3">
        <f t="shared" si="23"/>
        <v>0.83922829581993574</v>
      </c>
      <c r="J44" s="5">
        <f t="shared" si="30"/>
        <v>76875.356273785554</v>
      </c>
      <c r="K44" s="5">
        <f t="shared" si="24"/>
        <v>12359.382037586101</v>
      </c>
      <c r="L44" s="5">
        <f t="shared" si="25"/>
        <v>353478.32627496251</v>
      </c>
      <c r="M44" s="5">
        <f t="shared" si="16"/>
        <v>1348971.1267697886</v>
      </c>
      <c r="N44" s="33">
        <f t="shared" si="26"/>
        <v>17.547510569779131</v>
      </c>
      <c r="O44" s="4"/>
      <c r="Q44" s="27" t="s">
        <v>64</v>
      </c>
      <c r="R44" s="29">
        <f t="shared" si="17"/>
        <v>76875.356273785554</v>
      </c>
      <c r="S44" s="29">
        <f t="shared" si="18"/>
        <v>353478.32627496251</v>
      </c>
      <c r="T44" s="35">
        <f t="shared" si="19"/>
        <v>17.547510569779131</v>
      </c>
      <c r="U44" s="42">
        <v>0.71980976748499381</v>
      </c>
      <c r="V44" s="43">
        <f t="shared" si="31"/>
        <v>0.28019023251500619</v>
      </c>
      <c r="W44" s="29">
        <f t="shared" si="27"/>
        <v>254437.15184696554</v>
      </c>
      <c r="X44" s="29">
        <f t="shared" si="20"/>
        <v>894137.55621932051</v>
      </c>
      <c r="Y44" s="35">
        <f t="shared" si="28"/>
        <v>11.631003738505219</v>
      </c>
      <c r="Z44" s="36">
        <f t="shared" si="29"/>
        <v>5.916506831273912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196</v>
      </c>
      <c r="E45" s="51">
        <v>6</v>
      </c>
      <c r="F45" s="3">
        <f t="shared" si="21"/>
        <v>3.0612244897959183E-2</v>
      </c>
      <c r="G45" s="2">
        <v>0.5</v>
      </c>
      <c r="H45" s="3">
        <f t="shared" si="22"/>
        <v>0.14218009478672988</v>
      </c>
      <c r="I45" s="3">
        <f t="shared" si="23"/>
        <v>0.85781990521327012</v>
      </c>
      <c r="J45" s="5">
        <f t="shared" si="30"/>
        <v>64515.974236199458</v>
      </c>
      <c r="K45" s="5">
        <f t="shared" si="24"/>
        <v>9172.8873321610627</v>
      </c>
      <c r="L45" s="5">
        <f t="shared" si="25"/>
        <v>299647.65285059466</v>
      </c>
      <c r="M45" s="5">
        <f t="shared" si="16"/>
        <v>995492.80049482617</v>
      </c>
      <c r="N45" s="33">
        <f t="shared" si="26"/>
        <v>15.430175429890078</v>
      </c>
      <c r="O45" s="4"/>
      <c r="Q45" s="27" t="s">
        <v>66</v>
      </c>
      <c r="R45" s="29">
        <f t="shared" si="17"/>
        <v>64515.974236199458</v>
      </c>
      <c r="S45" s="29">
        <f t="shared" si="18"/>
        <v>299647.65285059466</v>
      </c>
      <c r="T45" s="35">
        <f t="shared" si="19"/>
        <v>15.430175429890078</v>
      </c>
      <c r="U45" s="42">
        <v>0.68480776711742686</v>
      </c>
      <c r="V45" s="43">
        <f t="shared" si="31"/>
        <v>0.31519223288257314</v>
      </c>
      <c r="W45" s="29">
        <f t="shared" si="27"/>
        <v>205201.04007059359</v>
      </c>
      <c r="X45" s="29">
        <f t="shared" si="20"/>
        <v>639700.40437235497</v>
      </c>
      <c r="Y45" s="35">
        <f t="shared" si="28"/>
        <v>9.9153800581286671</v>
      </c>
      <c r="Z45" s="36">
        <f t="shared" si="29"/>
        <v>5.5147953717614104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151</v>
      </c>
      <c r="E46" s="51">
        <v>16</v>
      </c>
      <c r="F46" s="3">
        <f t="shared" si="21"/>
        <v>0.10596026490066225</v>
      </c>
      <c r="G46" s="2">
        <v>0.5</v>
      </c>
      <c r="H46" s="3">
        <f t="shared" si="22"/>
        <v>0.41884816753926707</v>
      </c>
      <c r="I46" s="3">
        <f t="shared" si="23"/>
        <v>0.58115183246073299</v>
      </c>
      <c r="J46" s="5">
        <f t="shared" si="30"/>
        <v>55343.086904038399</v>
      </c>
      <c r="K46" s="5">
        <f t="shared" si="24"/>
        <v>23180.350535722893</v>
      </c>
      <c r="L46" s="5">
        <f t="shared" si="25"/>
        <v>218764.55818088478</v>
      </c>
      <c r="M46" s="5">
        <f>L46+M47</f>
        <v>695845.14764423156</v>
      </c>
      <c r="N46" s="33">
        <f t="shared" si="26"/>
        <v>12.573298429319372</v>
      </c>
      <c r="O46" s="4"/>
      <c r="Q46" s="27" t="s">
        <v>68</v>
      </c>
      <c r="R46" s="29">
        <f t="shared" si="17"/>
        <v>55343.086904038399</v>
      </c>
      <c r="S46" s="29">
        <f t="shared" si="18"/>
        <v>218764.55818088478</v>
      </c>
      <c r="T46" s="35">
        <f t="shared" si="19"/>
        <v>12.573298429319372</v>
      </c>
      <c r="U46" s="42">
        <v>0.65629805890441617</v>
      </c>
      <c r="V46" s="43">
        <f t="shared" si="31"/>
        <v>0.34370194109558383</v>
      </c>
      <c r="W46" s="29">
        <f t="shared" si="27"/>
        <v>143574.75489119691</v>
      </c>
      <c r="X46" s="29">
        <f>X47+W46</f>
        <v>434499.36430176138</v>
      </c>
      <c r="Y46" s="35">
        <f t="shared" si="28"/>
        <v>7.8510142568512178</v>
      </c>
      <c r="Z46" s="36">
        <f t="shared" si="29"/>
        <v>4.7222841724681546</v>
      </c>
    </row>
    <row r="47" spans="1:26" s="2" customFormat="1" x14ac:dyDescent="0.25">
      <c r="A47" s="12">
        <v>19</v>
      </c>
      <c r="B47" s="13" t="s">
        <v>69</v>
      </c>
      <c r="C47" s="12"/>
      <c r="D47">
        <v>89</v>
      </c>
      <c r="E47" s="51">
        <v>6</v>
      </c>
      <c r="F47" s="17">
        <f t="shared" si="21"/>
        <v>6.741573033707865E-2</v>
      </c>
      <c r="G47" s="12"/>
      <c r="H47" s="17">
        <v>1</v>
      </c>
      <c r="I47" s="17">
        <f t="shared" si="23"/>
        <v>0</v>
      </c>
      <c r="J47" s="21">
        <f t="shared" si="30"/>
        <v>32162.736368315509</v>
      </c>
      <c r="K47" s="21">
        <f t="shared" si="24"/>
        <v>32162.736368315509</v>
      </c>
      <c r="L47" s="21">
        <f>K47/F47</f>
        <v>477080.58946334675</v>
      </c>
      <c r="M47" s="21">
        <f>L47</f>
        <v>477080.58946334675</v>
      </c>
      <c r="N47" s="34">
        <f t="shared" si="26"/>
        <v>14.833333333333334</v>
      </c>
      <c r="O47" s="4"/>
      <c r="Q47" s="30" t="s">
        <v>69</v>
      </c>
      <c r="R47" s="31">
        <f t="shared" si="17"/>
        <v>32162.736368315509</v>
      </c>
      <c r="S47" s="31">
        <f t="shared" si="18"/>
        <v>477080.58946334675</v>
      </c>
      <c r="T47" s="38">
        <f t="shared" si="19"/>
        <v>14.833333333333334</v>
      </c>
      <c r="U47" s="44">
        <v>0.6098018151143324</v>
      </c>
      <c r="V47" s="45">
        <f t="shared" si="31"/>
        <v>0.3901981848856676</v>
      </c>
      <c r="W47" s="31">
        <f t="shared" si="27"/>
        <v>290924.60941056447</v>
      </c>
      <c r="X47" s="31">
        <f>W47</f>
        <v>290924.60941056447</v>
      </c>
      <c r="Y47" s="38">
        <f t="shared" si="28"/>
        <v>9.0453935908625969</v>
      </c>
      <c r="Z47" s="37">
        <f t="shared" si="29"/>
        <v>5.7879397424707371</v>
      </c>
    </row>
    <row r="48" spans="1:26" s="2" customFormat="1" ht="13.2" x14ac:dyDescent="0.25">
      <c r="B48" s="2" t="s">
        <v>70</v>
      </c>
      <c r="D48" s="25">
        <f>SUM(D29:D47)</f>
        <v>14274</v>
      </c>
      <c r="E48" s="25">
        <f>SUM(E29:E47)</f>
        <v>73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304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7574228.4374261647</v>
      </c>
      <c r="N54" s="32">
        <f>M54/J54</f>
        <v>75.742284374261644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75.742284374261644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6719994.257292198</v>
      </c>
      <c r="Y54" s="40">
        <f>X54/R54</f>
        <v>67.199942572921984</v>
      </c>
      <c r="Z54" s="36">
        <f>T54-Y54</f>
        <v>8.5423418013396599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1265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7474228.4374261647</v>
      </c>
      <c r="N55" s="33">
        <f t="shared" ref="N55:N72" si="43">M55/J55</f>
        <v>74.742284374261644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74.742284374261644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6623823.3708199123</v>
      </c>
      <c r="Y55" s="35">
        <f t="shared" ref="Y55:Y72" si="45">X55/R55</f>
        <v>66.238233708199118</v>
      </c>
      <c r="Z55" s="36">
        <f t="shared" ref="Z55:Z72" si="46">T55-Y55</f>
        <v>8.5040506660625255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2150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7074228.4374261647</v>
      </c>
      <c r="N56" s="33">
        <f t="shared" si="43"/>
        <v>70.742284374261644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70.742284374261644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6239139.8249307713</v>
      </c>
      <c r="Y56" s="35">
        <f t="shared" si="45"/>
        <v>62.391398249307713</v>
      </c>
      <c r="Z56" s="36">
        <f t="shared" si="46"/>
        <v>8.3508861249539308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2164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6574228.4374261647</v>
      </c>
      <c r="N57" s="33">
        <f t="shared" si="43"/>
        <v>65.742284374261644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65.742284374261644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5758285.3925693445</v>
      </c>
      <c r="Y57" s="35">
        <f t="shared" si="45"/>
        <v>57.582853925693442</v>
      </c>
      <c r="Z57" s="36">
        <f t="shared" si="46"/>
        <v>8.1594304485682017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1989</v>
      </c>
      <c r="E58" s="49">
        <f t="shared" si="37"/>
        <v>7</v>
      </c>
      <c r="F58" s="3">
        <f t="shared" si="38"/>
        <v>3.5193564605329312E-3</v>
      </c>
      <c r="G58" s="2">
        <v>0.5</v>
      </c>
      <c r="H58" s="3">
        <f t="shared" si="39"/>
        <v>1.7443309244953902E-2</v>
      </c>
      <c r="I58" s="3">
        <f t="shared" si="40"/>
        <v>0.98255669075504615</v>
      </c>
      <c r="J58" s="5">
        <f t="shared" si="47"/>
        <v>100000</v>
      </c>
      <c r="K58" s="5">
        <f t="shared" si="41"/>
        <v>1744.3309244953903</v>
      </c>
      <c r="L58" s="5">
        <f t="shared" si="42"/>
        <v>495639.17268876155</v>
      </c>
      <c r="M58" s="5">
        <f t="shared" si="32"/>
        <v>6074228.4374261647</v>
      </c>
      <c r="N58" s="33">
        <f t="shared" si="43"/>
        <v>60.742284374261651</v>
      </c>
      <c r="O58" s="4"/>
      <c r="Q58" s="27" t="s">
        <v>42</v>
      </c>
      <c r="R58" s="29">
        <f t="shared" si="33"/>
        <v>100000</v>
      </c>
      <c r="S58" s="29">
        <f t="shared" si="34"/>
        <v>495639.17268876155</v>
      </c>
      <c r="T58" s="35">
        <f t="shared" si="35"/>
        <v>60.742284374261651</v>
      </c>
      <c r="U58" s="42">
        <v>0.96170886472285344</v>
      </c>
      <c r="V58" s="43">
        <f>1-U58</f>
        <v>3.829113527714656E-2</v>
      </c>
      <c r="W58" s="29">
        <f t="shared" si="44"/>
        <v>476660.58607868321</v>
      </c>
      <c r="X58" s="29">
        <f t="shared" si="36"/>
        <v>5277430.9602079177</v>
      </c>
      <c r="Y58" s="35">
        <f t="shared" si="45"/>
        <v>52.774309602079178</v>
      </c>
      <c r="Z58" s="36">
        <f t="shared" si="46"/>
        <v>7.9679747721824725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2140</v>
      </c>
      <c r="E59" s="49">
        <f t="shared" si="37"/>
        <v>1</v>
      </c>
      <c r="F59" s="3">
        <f t="shared" si="38"/>
        <v>4.6728971962616824E-4</v>
      </c>
      <c r="G59" s="2">
        <v>0.5</v>
      </c>
      <c r="H59" s="3">
        <f t="shared" si="39"/>
        <v>2.3337222870478415E-3</v>
      </c>
      <c r="I59" s="3">
        <f t="shared" si="40"/>
        <v>0.99766627771295213</v>
      </c>
      <c r="J59" s="5">
        <f t="shared" si="47"/>
        <v>98255.669075504615</v>
      </c>
      <c r="K59" s="5">
        <f t="shared" si="41"/>
        <v>229.30144475030249</v>
      </c>
      <c r="L59" s="5">
        <f t="shared" si="42"/>
        <v>490705.09176564729</v>
      </c>
      <c r="M59" s="5">
        <f t="shared" si="32"/>
        <v>5578589.264737403</v>
      </c>
      <c r="N59" s="33">
        <f t="shared" si="43"/>
        <v>56.776258481844273</v>
      </c>
      <c r="O59" s="4"/>
      <c r="Q59" s="27" t="s">
        <v>44</v>
      </c>
      <c r="R59" s="29">
        <f t="shared" si="33"/>
        <v>98255.669075504615</v>
      </c>
      <c r="S59" s="29">
        <f t="shared" si="34"/>
        <v>490705.09176564729</v>
      </c>
      <c r="T59" s="35">
        <f t="shared" si="35"/>
        <v>56.776258481844273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472593.99568357941</v>
      </c>
      <c r="X59" s="29">
        <f t="shared" si="36"/>
        <v>4800770.3741292348</v>
      </c>
      <c r="Y59" s="35">
        <f t="shared" si="45"/>
        <v>48.859983543952872</v>
      </c>
      <c r="Z59" s="36">
        <f t="shared" si="46"/>
        <v>7.9162749378914015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2012</v>
      </c>
      <c r="E60" s="49">
        <f t="shared" si="37"/>
        <v>4</v>
      </c>
      <c r="F60" s="3">
        <f t="shared" si="38"/>
        <v>1.9880715705765406E-3</v>
      </c>
      <c r="G60" s="2">
        <v>0.5</v>
      </c>
      <c r="H60" s="3">
        <f t="shared" si="39"/>
        <v>9.8911968348170121E-3</v>
      </c>
      <c r="I60" s="3">
        <f t="shared" si="40"/>
        <v>0.99010880316518302</v>
      </c>
      <c r="J60" s="5">
        <f t="shared" si="47"/>
        <v>98026.367630754306</v>
      </c>
      <c r="K60" s="5">
        <f t="shared" si="41"/>
        <v>969.5980972379258</v>
      </c>
      <c r="L60" s="5">
        <f t="shared" si="42"/>
        <v>487707.84291067679</v>
      </c>
      <c r="M60" s="5">
        <f t="shared" si="32"/>
        <v>5087884.1729717562</v>
      </c>
      <c r="N60" s="33">
        <f t="shared" si="43"/>
        <v>51.903220489988946</v>
      </c>
      <c r="O60" s="4"/>
      <c r="Q60" s="27" t="s">
        <v>46</v>
      </c>
      <c r="R60" s="29">
        <f t="shared" si="33"/>
        <v>98026.367630754306</v>
      </c>
      <c r="S60" s="29">
        <f t="shared" si="34"/>
        <v>487707.84291067679</v>
      </c>
      <c r="T60" s="35">
        <f t="shared" si="35"/>
        <v>51.903220489988946</v>
      </c>
      <c r="U60" s="42">
        <v>0.95736753435116873</v>
      </c>
      <c r="V60" s="43">
        <f t="shared" si="48"/>
        <v>4.2632465648831275E-2</v>
      </c>
      <c r="W60" s="29">
        <f t="shared" si="44"/>
        <v>466915.65505112178</v>
      </c>
      <c r="X60" s="29">
        <f t="shared" si="36"/>
        <v>4328176.3784456551</v>
      </c>
      <c r="Y60" s="35">
        <f t="shared" si="45"/>
        <v>44.153185342427747</v>
      </c>
      <c r="Z60" s="36">
        <f t="shared" si="46"/>
        <v>7.7500351475611993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2062</v>
      </c>
      <c r="E61" s="49">
        <f t="shared" si="37"/>
        <v>3</v>
      </c>
      <c r="F61" s="3">
        <f t="shared" si="38"/>
        <v>1.454898157129001E-3</v>
      </c>
      <c r="G61" s="2">
        <v>0.5</v>
      </c>
      <c r="H61" s="3">
        <f t="shared" si="39"/>
        <v>7.2481275670451817E-3</v>
      </c>
      <c r="I61" s="3">
        <f t="shared" si="40"/>
        <v>0.99275187243295482</v>
      </c>
      <c r="J61" s="5">
        <f t="shared" si="47"/>
        <v>97056.769533516388</v>
      </c>
      <c r="K61" s="5">
        <f t="shared" si="41"/>
        <v>703.479846824231</v>
      </c>
      <c r="L61" s="5">
        <f t="shared" si="42"/>
        <v>483525.14805052133</v>
      </c>
      <c r="M61" s="5">
        <f t="shared" si="32"/>
        <v>4600176.330061079</v>
      </c>
      <c r="N61" s="33">
        <f t="shared" si="43"/>
        <v>47.396759156222593</v>
      </c>
      <c r="O61" s="4"/>
      <c r="Q61" s="27" t="s">
        <v>48</v>
      </c>
      <c r="R61" s="29">
        <f t="shared" si="33"/>
        <v>97056.769533516388</v>
      </c>
      <c r="S61" s="29">
        <f t="shared" si="34"/>
        <v>483525.14805052133</v>
      </c>
      <c r="T61" s="35">
        <f t="shared" si="35"/>
        <v>47.396759156222593</v>
      </c>
      <c r="U61" s="42">
        <v>0.95681081085376496</v>
      </c>
      <c r="V61" s="43">
        <f t="shared" si="48"/>
        <v>4.3189189146235041E-2</v>
      </c>
      <c r="W61" s="29">
        <f t="shared" si="44"/>
        <v>462642.08897440607</v>
      </c>
      <c r="X61" s="29">
        <f t="shared" si="36"/>
        <v>3861260.7233945336</v>
      </c>
      <c r="Y61" s="35">
        <f t="shared" si="45"/>
        <v>39.783528155252824</v>
      </c>
      <c r="Z61" s="36">
        <f t="shared" si="46"/>
        <v>7.613231000969769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2439</v>
      </c>
      <c r="E62" s="49">
        <f t="shared" si="37"/>
        <v>6</v>
      </c>
      <c r="F62" s="3">
        <f t="shared" si="38"/>
        <v>2.4600246002460025E-3</v>
      </c>
      <c r="G62" s="2">
        <v>0.5</v>
      </c>
      <c r="H62" s="3">
        <f t="shared" si="39"/>
        <v>1.2224938875305624E-2</v>
      </c>
      <c r="I62" s="3">
        <f t="shared" si="40"/>
        <v>0.98777506112469438</v>
      </c>
      <c r="J62" s="5">
        <f t="shared" si="47"/>
        <v>96353.289686692151</v>
      </c>
      <c r="K62" s="5">
        <f t="shared" si="41"/>
        <v>1177.9130768544273</v>
      </c>
      <c r="L62" s="5">
        <f t="shared" si="42"/>
        <v>478821.66574132466</v>
      </c>
      <c r="M62" s="5">
        <f t="shared" si="32"/>
        <v>4116651.1820105575</v>
      </c>
      <c r="N62" s="33">
        <f t="shared" si="43"/>
        <v>42.724552481773017</v>
      </c>
      <c r="O62" s="4"/>
      <c r="Q62" s="27" t="s">
        <v>50</v>
      </c>
      <c r="R62" s="29">
        <f t="shared" si="33"/>
        <v>96353.289686692151</v>
      </c>
      <c r="S62" s="29">
        <f t="shared" si="34"/>
        <v>478821.66574132466</v>
      </c>
      <c r="T62" s="35">
        <f t="shared" si="35"/>
        <v>42.724552481773017</v>
      </c>
      <c r="U62" s="42">
        <v>0.94800928093814252</v>
      </c>
      <c r="V62" s="43">
        <f t="shared" si="48"/>
        <v>5.1990719061857482E-2</v>
      </c>
      <c r="W62" s="29">
        <f t="shared" si="44"/>
        <v>453927.38303703681</v>
      </c>
      <c r="X62" s="29">
        <f t="shared" si="36"/>
        <v>3398618.6344201276</v>
      </c>
      <c r="Y62" s="35">
        <f t="shared" si="45"/>
        <v>35.272471188801852</v>
      </c>
      <c r="Z62" s="36">
        <f t="shared" si="46"/>
        <v>7.4520812929711653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2669</v>
      </c>
      <c r="E63" s="49">
        <f t="shared" si="37"/>
        <v>11</v>
      </c>
      <c r="F63" s="3">
        <f t="shared" si="38"/>
        <v>4.121393780442113E-3</v>
      </c>
      <c r="G63" s="2">
        <v>0.5</v>
      </c>
      <c r="H63" s="3">
        <f t="shared" si="39"/>
        <v>2.0396810680511777E-2</v>
      </c>
      <c r="I63" s="3">
        <f t="shared" si="40"/>
        <v>0.9796031893194882</v>
      </c>
      <c r="J63" s="5">
        <f t="shared" si="47"/>
        <v>95175.376609837724</v>
      </c>
      <c r="K63" s="5">
        <f t="shared" si="41"/>
        <v>1941.2741381572689</v>
      </c>
      <c r="L63" s="5">
        <f t="shared" si="42"/>
        <v>471023.69770379539</v>
      </c>
      <c r="M63" s="5">
        <f t="shared" si="32"/>
        <v>3637829.5162692331</v>
      </c>
      <c r="N63" s="33">
        <f t="shared" si="43"/>
        <v>38.222381101596945</v>
      </c>
      <c r="O63" s="4"/>
      <c r="Q63" s="27" t="s">
        <v>52</v>
      </c>
      <c r="R63" s="29">
        <f t="shared" si="33"/>
        <v>95175.376609837724</v>
      </c>
      <c r="S63" s="29">
        <f t="shared" si="34"/>
        <v>471023.69770379539</v>
      </c>
      <c r="T63" s="35">
        <f t="shared" si="35"/>
        <v>38.222381101596945</v>
      </c>
      <c r="U63" s="42">
        <v>0.94216194080535964</v>
      </c>
      <c r="V63" s="43">
        <f t="shared" si="48"/>
        <v>5.7838059194640357E-2</v>
      </c>
      <c r="W63" s="29">
        <f t="shared" si="44"/>
        <v>443780.6011939249</v>
      </c>
      <c r="X63" s="29">
        <f t="shared" si="36"/>
        <v>2944691.2513830909</v>
      </c>
      <c r="Y63" s="35">
        <f t="shared" si="45"/>
        <v>30.939633298795009</v>
      </c>
      <c r="Z63" s="36">
        <f t="shared" si="46"/>
        <v>7.2827478028019357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2446</v>
      </c>
      <c r="E64" s="49">
        <f t="shared" si="37"/>
        <v>14</v>
      </c>
      <c r="F64" s="3">
        <f t="shared" si="38"/>
        <v>5.7236304170073587E-3</v>
      </c>
      <c r="G64" s="2">
        <v>0.5</v>
      </c>
      <c r="H64" s="3">
        <f t="shared" si="39"/>
        <v>2.8214429665457477E-2</v>
      </c>
      <c r="I64" s="3">
        <f t="shared" si="40"/>
        <v>0.97178557033454249</v>
      </c>
      <c r="J64" s="5">
        <f t="shared" si="47"/>
        <v>93234.102471680453</v>
      </c>
      <c r="K64" s="5">
        <f t="shared" si="41"/>
        <v>2630.5470266092834</v>
      </c>
      <c r="L64" s="5">
        <f t="shared" si="42"/>
        <v>459594.14479187899</v>
      </c>
      <c r="M64" s="5">
        <f t="shared" si="32"/>
        <v>3166805.8185654376</v>
      </c>
      <c r="N64" s="33">
        <f t="shared" si="43"/>
        <v>33.96617476451113</v>
      </c>
      <c r="O64" s="4"/>
      <c r="Q64" s="27" t="s">
        <v>54</v>
      </c>
      <c r="R64" s="29">
        <f t="shared" si="33"/>
        <v>93234.102471680453</v>
      </c>
      <c r="S64" s="29">
        <f t="shared" si="34"/>
        <v>459594.14479187899</v>
      </c>
      <c r="T64" s="35">
        <f t="shared" si="35"/>
        <v>33.96617476451113</v>
      </c>
      <c r="U64" s="42">
        <v>0.92489605986448908</v>
      </c>
      <c r="V64" s="43">
        <f t="shared" si="48"/>
        <v>7.5103940135510916E-2</v>
      </c>
      <c r="W64" s="29">
        <f t="shared" si="44"/>
        <v>425076.81365479837</v>
      </c>
      <c r="X64" s="29">
        <f t="shared" si="36"/>
        <v>2500910.650189166</v>
      </c>
      <c r="Y64" s="35">
        <f t="shared" si="45"/>
        <v>26.823990191237257</v>
      </c>
      <c r="Z64" s="36">
        <f t="shared" si="46"/>
        <v>7.1421845732738731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2202</v>
      </c>
      <c r="E65" s="49">
        <f t="shared" si="37"/>
        <v>10</v>
      </c>
      <c r="F65" s="3">
        <f t="shared" si="38"/>
        <v>4.5413260672116261E-3</v>
      </c>
      <c r="G65" s="2">
        <v>0.5</v>
      </c>
      <c r="H65" s="3">
        <f t="shared" si="39"/>
        <v>2.2451728783116298E-2</v>
      </c>
      <c r="I65" s="3">
        <f t="shared" si="40"/>
        <v>0.9775482712168837</v>
      </c>
      <c r="J65" s="5">
        <f t="shared" si="47"/>
        <v>90603.555445071164</v>
      </c>
      <c r="K65" s="5">
        <f t="shared" si="41"/>
        <v>2034.2064536387777</v>
      </c>
      <c r="L65" s="5">
        <f t="shared" si="42"/>
        <v>447932.2610912589</v>
      </c>
      <c r="M65" s="5">
        <f t="shared" si="32"/>
        <v>2707211.6737735588</v>
      </c>
      <c r="N65" s="33">
        <f t="shared" si="43"/>
        <v>29.879750970863597</v>
      </c>
      <c r="O65" s="4"/>
      <c r="Q65" s="27" t="s">
        <v>56</v>
      </c>
      <c r="R65" s="29">
        <f t="shared" si="33"/>
        <v>90603.555445071164</v>
      </c>
      <c r="S65" s="29">
        <f t="shared" si="34"/>
        <v>447932.2610912589</v>
      </c>
      <c r="T65" s="35">
        <f t="shared" si="35"/>
        <v>29.879750970863597</v>
      </c>
      <c r="U65" s="42">
        <v>0.89970667843387275</v>
      </c>
      <c r="V65" s="43">
        <f t="shared" si="48"/>
        <v>0.10029332156612725</v>
      </c>
      <c r="W65" s="29">
        <f t="shared" si="44"/>
        <v>403007.64678979083</v>
      </c>
      <c r="X65" s="29">
        <f t="shared" si="36"/>
        <v>2075833.8365343674</v>
      </c>
      <c r="Y65" s="35">
        <f t="shared" si="45"/>
        <v>22.911174140322249</v>
      </c>
      <c r="Z65" s="36">
        <f t="shared" si="46"/>
        <v>6.9685768305413482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1664</v>
      </c>
      <c r="E66" s="49">
        <f t="shared" si="37"/>
        <v>12</v>
      </c>
      <c r="F66" s="3">
        <f t="shared" si="38"/>
        <v>7.2115384615384619E-3</v>
      </c>
      <c r="G66" s="2">
        <v>0.5</v>
      </c>
      <c r="H66" s="3">
        <f t="shared" si="39"/>
        <v>3.541912632821724E-2</v>
      </c>
      <c r="I66" s="3">
        <f t="shared" si="40"/>
        <v>0.9645808736717828</v>
      </c>
      <c r="J66" s="5">
        <f t="shared" si="47"/>
        <v>88569.348991432387</v>
      </c>
      <c r="K66" s="5">
        <f t="shared" si="41"/>
        <v>3137.0489607355039</v>
      </c>
      <c r="L66" s="5">
        <f t="shared" si="42"/>
        <v>435004.12255532318</v>
      </c>
      <c r="M66" s="5">
        <f t="shared" si="32"/>
        <v>2259279.4126823</v>
      </c>
      <c r="N66" s="33">
        <f t="shared" si="43"/>
        <v>25.508592288522383</v>
      </c>
      <c r="O66" s="4"/>
      <c r="Q66" s="27" t="s">
        <v>58</v>
      </c>
      <c r="R66" s="29">
        <f t="shared" si="33"/>
        <v>88569.348991432387</v>
      </c>
      <c r="S66" s="29">
        <f t="shared" si="34"/>
        <v>435004.12255532318</v>
      </c>
      <c r="T66" s="35">
        <f t="shared" si="35"/>
        <v>25.508592288522383</v>
      </c>
      <c r="U66" s="42">
        <v>0.86438699185239576</v>
      </c>
      <c r="V66" s="43">
        <f t="shared" si="48"/>
        <v>0.13561300814760424</v>
      </c>
      <c r="W66" s="29">
        <f t="shared" si="44"/>
        <v>376011.9049389867</v>
      </c>
      <c r="X66" s="29">
        <f t="shared" si="36"/>
        <v>1672826.1897445766</v>
      </c>
      <c r="Y66" s="35">
        <f t="shared" si="45"/>
        <v>18.88719075835586</v>
      </c>
      <c r="Z66" s="36">
        <f t="shared" si="46"/>
        <v>6.6214015301665228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1201</v>
      </c>
      <c r="E67" s="49">
        <f t="shared" si="37"/>
        <v>21</v>
      </c>
      <c r="F67" s="3">
        <f t="shared" si="38"/>
        <v>1.7485428809325562E-2</v>
      </c>
      <c r="G67" s="2">
        <v>0.5</v>
      </c>
      <c r="H67" s="3">
        <f t="shared" si="39"/>
        <v>8.3765456721180687E-2</v>
      </c>
      <c r="I67" s="3">
        <f t="shared" si="40"/>
        <v>0.91623454327881926</v>
      </c>
      <c r="J67" s="5">
        <f t="shared" si="47"/>
        <v>85432.30003069689</v>
      </c>
      <c r="K67" s="5">
        <f t="shared" si="41"/>
        <v>7156.2756308122634</v>
      </c>
      <c r="L67" s="5">
        <f t="shared" si="42"/>
        <v>409270.81107645383</v>
      </c>
      <c r="M67" s="5">
        <f t="shared" si="32"/>
        <v>1824275.2901269768</v>
      </c>
      <c r="N67" s="33">
        <f t="shared" si="43"/>
        <v>21.353461038406927</v>
      </c>
      <c r="O67" s="4"/>
      <c r="Q67" s="27" t="s">
        <v>60</v>
      </c>
      <c r="R67" s="29">
        <f t="shared" si="33"/>
        <v>85432.30003069689</v>
      </c>
      <c r="S67" s="29">
        <f t="shared" si="34"/>
        <v>409270.81107645383</v>
      </c>
      <c r="T67" s="35">
        <f t="shared" si="35"/>
        <v>21.353461038406927</v>
      </c>
      <c r="U67" s="42">
        <v>0.82345390469096191</v>
      </c>
      <c r="V67" s="43">
        <f t="shared" si="48"/>
        <v>0.17654609530903809</v>
      </c>
      <c r="W67" s="29">
        <f t="shared" si="44"/>
        <v>337015.64745694288</v>
      </c>
      <c r="X67" s="29">
        <f t="shared" si="36"/>
        <v>1296814.2848055898</v>
      </c>
      <c r="Y67" s="35">
        <f t="shared" si="45"/>
        <v>15.179437804432613</v>
      </c>
      <c r="Z67" s="36">
        <f t="shared" si="46"/>
        <v>6.1740232339743137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819</v>
      </c>
      <c r="E68" s="49">
        <f t="shared" si="37"/>
        <v>18</v>
      </c>
      <c r="F68" s="3">
        <f t="shared" si="38"/>
        <v>2.197802197802198E-2</v>
      </c>
      <c r="G68" s="2">
        <v>0.5</v>
      </c>
      <c r="H68" s="3">
        <f t="shared" si="39"/>
        <v>0.10416666666666667</v>
      </c>
      <c r="I68" s="3">
        <f t="shared" si="40"/>
        <v>0.89583333333333337</v>
      </c>
      <c r="J68" s="5">
        <f t="shared" si="47"/>
        <v>78276.024399884627</v>
      </c>
      <c r="K68" s="5">
        <f t="shared" si="41"/>
        <v>8153.7525416546487</v>
      </c>
      <c r="L68" s="5">
        <f t="shared" si="42"/>
        <v>370995.74064528657</v>
      </c>
      <c r="M68" s="5">
        <f t="shared" si="32"/>
        <v>1415004.4790505229</v>
      </c>
      <c r="N68" s="33">
        <f t="shared" si="43"/>
        <v>18.077112243485484</v>
      </c>
      <c r="O68" s="4"/>
      <c r="Q68" s="27" t="s">
        <v>62</v>
      </c>
      <c r="R68" s="29">
        <f t="shared" si="33"/>
        <v>78276.024399884627</v>
      </c>
      <c r="S68" s="29">
        <f t="shared" si="34"/>
        <v>370995.74064528657</v>
      </c>
      <c r="T68" s="35">
        <f t="shared" si="35"/>
        <v>18.077112243485484</v>
      </c>
      <c r="U68" s="42">
        <v>0.7557222850963411</v>
      </c>
      <c r="V68" s="43">
        <f t="shared" si="48"/>
        <v>0.2442777149036589</v>
      </c>
      <c r="W68" s="29">
        <f t="shared" si="44"/>
        <v>280369.74888146546</v>
      </c>
      <c r="X68" s="29">
        <f t="shared" si="36"/>
        <v>959798.637348647</v>
      </c>
      <c r="Y68" s="35">
        <f t="shared" si="45"/>
        <v>12.261719277481109</v>
      </c>
      <c r="Z68" s="36">
        <f t="shared" si="46"/>
        <v>5.8153929660043744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552</v>
      </c>
      <c r="E69" s="49">
        <f t="shared" si="37"/>
        <v>16</v>
      </c>
      <c r="F69" s="3">
        <f t="shared" si="38"/>
        <v>2.8985507246376812E-2</v>
      </c>
      <c r="G69" s="2">
        <v>0.5</v>
      </c>
      <c r="H69" s="3">
        <f t="shared" si="39"/>
        <v>0.13513513513513511</v>
      </c>
      <c r="I69" s="3">
        <f t="shared" si="40"/>
        <v>0.86486486486486491</v>
      </c>
      <c r="J69" s="5">
        <f t="shared" si="47"/>
        <v>70122.271858229986</v>
      </c>
      <c r="K69" s="5">
        <f t="shared" si="41"/>
        <v>9475.9826835445911</v>
      </c>
      <c r="L69" s="5">
        <f t="shared" si="42"/>
        <v>326921.40258228843</v>
      </c>
      <c r="M69" s="5">
        <f t="shared" si="32"/>
        <v>1044008.7384052363</v>
      </c>
      <c r="N69" s="33">
        <f t="shared" si="43"/>
        <v>14.888404364821003</v>
      </c>
      <c r="O69" s="4"/>
      <c r="Q69" s="27" t="s">
        <v>64</v>
      </c>
      <c r="R69" s="29">
        <f t="shared" si="33"/>
        <v>70122.271858229986</v>
      </c>
      <c r="S69" s="29">
        <f t="shared" si="34"/>
        <v>326921.40258228843</v>
      </c>
      <c r="T69" s="35">
        <f t="shared" si="35"/>
        <v>14.888404364821003</v>
      </c>
      <c r="U69" s="42">
        <v>0.69850988448397933</v>
      </c>
      <c r="V69" s="43">
        <f t="shared" si="48"/>
        <v>0.30149011551602067</v>
      </c>
      <c r="W69" s="29">
        <f t="shared" si="44"/>
        <v>228357.8311530948</v>
      </c>
      <c r="X69" s="29">
        <f t="shared" si="36"/>
        <v>679428.88846718147</v>
      </c>
      <c r="Y69" s="35">
        <f t="shared" si="45"/>
        <v>9.6892024525505942</v>
      </c>
      <c r="Z69" s="36">
        <f t="shared" si="46"/>
        <v>5.199201912270409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358</v>
      </c>
      <c r="E70" s="49">
        <f t="shared" si="37"/>
        <v>13</v>
      </c>
      <c r="F70" s="3">
        <f t="shared" si="38"/>
        <v>3.6312849162011177E-2</v>
      </c>
      <c r="G70" s="2">
        <v>0.5</v>
      </c>
      <c r="H70" s="3">
        <f t="shared" si="39"/>
        <v>0.16645326504481436</v>
      </c>
      <c r="I70" s="3">
        <f t="shared" si="40"/>
        <v>0.83354673495518561</v>
      </c>
      <c r="J70" s="5">
        <f t="shared" si="47"/>
        <v>60646.289174685393</v>
      </c>
      <c r="K70" s="5">
        <f t="shared" si="41"/>
        <v>10094.772845978363</v>
      </c>
      <c r="L70" s="5">
        <f t="shared" si="42"/>
        <v>277994.51375848101</v>
      </c>
      <c r="M70" s="5">
        <f t="shared" si="32"/>
        <v>717087.33582294791</v>
      </c>
      <c r="N70" s="33">
        <f t="shared" si="43"/>
        <v>11.824092546824286</v>
      </c>
      <c r="O70" s="4"/>
      <c r="Q70" s="27" t="s">
        <v>66</v>
      </c>
      <c r="R70" s="29">
        <f t="shared" si="33"/>
        <v>60646.289174685393</v>
      </c>
      <c r="S70" s="29">
        <f t="shared" si="34"/>
        <v>277994.51375848101</v>
      </c>
      <c r="T70" s="35">
        <f t="shared" si="35"/>
        <v>11.824092546824286</v>
      </c>
      <c r="U70" s="42">
        <v>0.67065690345363116</v>
      </c>
      <c r="V70" s="43">
        <f t="shared" si="48"/>
        <v>0.32934309654636884</v>
      </c>
      <c r="W70" s="29">
        <f t="shared" si="44"/>
        <v>186438.93977436074</v>
      </c>
      <c r="X70" s="29">
        <f t="shared" si="36"/>
        <v>451071.05731408671</v>
      </c>
      <c r="Y70" s="35">
        <f t="shared" si="45"/>
        <v>7.4377354897151742</v>
      </c>
      <c r="Z70" s="36">
        <f t="shared" si="46"/>
        <v>4.3863570571091115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236</v>
      </c>
      <c r="E71" s="49">
        <f t="shared" si="49"/>
        <v>26</v>
      </c>
      <c r="F71" s="3">
        <f t="shared" si="38"/>
        <v>0.11016949152542373</v>
      </c>
      <c r="G71" s="2">
        <v>0.5</v>
      </c>
      <c r="H71" s="3">
        <f t="shared" si="39"/>
        <v>0.43189368770764119</v>
      </c>
      <c r="I71" s="3">
        <f t="shared" si="40"/>
        <v>0.56810631229235886</v>
      </c>
      <c r="J71" s="5">
        <f t="shared" si="47"/>
        <v>50551.516328707025</v>
      </c>
      <c r="K71" s="5">
        <f t="shared" si="41"/>
        <v>21832.880806418318</v>
      </c>
      <c r="L71" s="5">
        <f t="shared" si="42"/>
        <v>198175.37962748934</v>
      </c>
      <c r="M71" s="5">
        <f>L71+M72</f>
        <v>439092.82206446689</v>
      </c>
      <c r="N71" s="33">
        <f t="shared" si="43"/>
        <v>8.6860465116279091</v>
      </c>
      <c r="O71" s="4"/>
      <c r="Q71" s="27" t="s">
        <v>68</v>
      </c>
      <c r="R71" s="29">
        <f t="shared" si="33"/>
        <v>50551.516328707025</v>
      </c>
      <c r="S71" s="29">
        <f t="shared" si="34"/>
        <v>198175.37962748934</v>
      </c>
      <c r="T71" s="35">
        <f t="shared" si="35"/>
        <v>8.6860465116279091</v>
      </c>
      <c r="U71" s="42">
        <v>0.63527807449444496</v>
      </c>
      <c r="V71" s="43">
        <f t="shared" si="48"/>
        <v>0.36472192550555504</v>
      </c>
      <c r="W71" s="29">
        <f t="shared" si="44"/>
        <v>125896.47358195708</v>
      </c>
      <c r="X71" s="29">
        <f>X72+W71</f>
        <v>264632.11753972596</v>
      </c>
      <c r="Y71" s="35">
        <f t="shared" si="45"/>
        <v>5.2348996975476991</v>
      </c>
      <c r="Z71" s="36">
        <f t="shared" si="46"/>
        <v>3.45114681408021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151</v>
      </c>
      <c r="E72" s="50">
        <f t="shared" si="49"/>
        <v>18</v>
      </c>
      <c r="F72" s="17">
        <f t="shared" si="38"/>
        <v>0.11920529801324503</v>
      </c>
      <c r="G72" s="12"/>
      <c r="H72" s="17">
        <v>1</v>
      </c>
      <c r="I72" s="17">
        <f t="shared" si="40"/>
        <v>0</v>
      </c>
      <c r="J72" s="21">
        <f t="shared" si="47"/>
        <v>28718.63552228871</v>
      </c>
      <c r="K72" s="21">
        <f t="shared" si="41"/>
        <v>28718.63552228871</v>
      </c>
      <c r="L72" s="21">
        <f>K72/F72</f>
        <v>240917.44243697752</v>
      </c>
      <c r="M72" s="21">
        <f>L72</f>
        <v>240917.44243697752</v>
      </c>
      <c r="N72" s="34">
        <f t="shared" si="43"/>
        <v>8.3888888888888893</v>
      </c>
      <c r="O72" s="4"/>
      <c r="Q72" s="30" t="s">
        <v>69</v>
      </c>
      <c r="R72" s="31">
        <f t="shared" si="33"/>
        <v>28718.63552228871</v>
      </c>
      <c r="S72" s="31">
        <f t="shared" si="34"/>
        <v>240917.44243697752</v>
      </c>
      <c r="T72" s="38">
        <f t="shared" si="35"/>
        <v>8.3888888888888893</v>
      </c>
      <c r="U72" s="44">
        <v>0.57586384179742911</v>
      </c>
      <c r="V72" s="45">
        <f t="shared" si="48"/>
        <v>0.42413615820257089</v>
      </c>
      <c r="W72" s="31">
        <f t="shared" si="44"/>
        <v>138735.64395776886</v>
      </c>
      <c r="X72" s="31">
        <f>W72</f>
        <v>138735.64395776886</v>
      </c>
      <c r="Y72" s="38">
        <f t="shared" si="45"/>
        <v>4.8308577839673221</v>
      </c>
      <c r="Z72" s="37">
        <f t="shared" si="46"/>
        <v>3.5580311049215672</v>
      </c>
    </row>
    <row r="73" spans="1:26" s="2" customFormat="1" ht="13.2" x14ac:dyDescent="0.25">
      <c r="B73" s="2" t="s">
        <v>70</v>
      </c>
      <c r="D73" s="25">
        <f>SUM(D54:D72)</f>
        <v>28823</v>
      </c>
      <c r="E73" s="25">
        <f>SUM(E54:E72)</f>
        <v>180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72.143685703995502</v>
      </c>
      <c r="F78" s="55">
        <f>$Y$4</f>
        <v>65.50592803457252</v>
      </c>
      <c r="G78" s="55">
        <f>E78-F78</f>
        <v>6.6377576694229816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80.8623268761811</v>
      </c>
      <c r="F79" s="55">
        <f>$Y$29</f>
        <v>71.172095714825744</v>
      </c>
      <c r="G79" s="55">
        <f t="shared" ref="G79:G80" si="50">E79-F79</f>
        <v>9.6902311613553564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75.742284374261644</v>
      </c>
      <c r="F80" s="55">
        <f>$Y$54</f>
        <v>67.199942572921984</v>
      </c>
      <c r="G80" s="55">
        <f t="shared" si="50"/>
        <v>8.5423418013396599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148</v>
      </c>
      <c r="E4" s="51">
        <v>1</v>
      </c>
      <c r="F4" s="3">
        <f>E4/D4</f>
        <v>6.7567567567567571E-3</v>
      </c>
      <c r="G4" s="2">
        <v>0.3</v>
      </c>
      <c r="H4" s="18">
        <f>C4*F4/(1+(1-G4)*C4*F4)</f>
        <v>6.7249495628782787E-3</v>
      </c>
      <c r="I4" s="18">
        <f>1-H4</f>
        <v>0.99327505043712172</v>
      </c>
      <c r="J4" s="41">
        <v>100000</v>
      </c>
      <c r="K4" s="20">
        <f>J4*H4</f>
        <v>672.4949562878279</v>
      </c>
      <c r="L4" s="20">
        <f>C4*(J5+G4*K4)</f>
        <v>99529.253530598522</v>
      </c>
      <c r="M4" s="5">
        <f t="shared" ref="M4:M20" si="0">L4+M5</f>
        <v>6958833.1424542489</v>
      </c>
      <c r="N4" s="32">
        <f>M4/J4</f>
        <v>69.588331424542488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99529.253530598522</v>
      </c>
      <c r="T4" s="35">
        <f t="shared" ref="T4:T22" si="3">N4</f>
        <v>69.588331424542488</v>
      </c>
      <c r="U4" s="42">
        <v>0.96680194174873568</v>
      </c>
      <c r="V4" s="43">
        <f>1-U4</f>
        <v>3.3198058251264317E-2</v>
      </c>
      <c r="W4" s="29">
        <f>S4*U4</f>
        <v>96225.075574184855</v>
      </c>
      <c r="X4" s="29">
        <f t="shared" ref="X4:X20" si="4">X5+W4</f>
        <v>6360132.1766906781</v>
      </c>
      <c r="Y4" s="40">
        <f>X4/R4</f>
        <v>63.601321766906779</v>
      </c>
      <c r="Z4" s="36">
        <f>T4-Y4</f>
        <v>5.9870096576357099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671</v>
      </c>
      <c r="E5" s="51">
        <v>1</v>
      </c>
      <c r="F5" s="3">
        <f t="shared" ref="F5:F22" si="5">E5/D5</f>
        <v>1.4903129657228018E-3</v>
      </c>
      <c r="G5" s="2">
        <v>0.4</v>
      </c>
      <c r="H5" s="3">
        <f t="shared" ref="H5:H21" si="6">C5*F5/(1+(1-G5)*C5*F5)</f>
        <v>5.9400059400059402E-3</v>
      </c>
      <c r="I5" s="3">
        <f t="shared" ref="I5:I22" si="7">1-H5</f>
        <v>0.99405999405999401</v>
      </c>
      <c r="J5" s="5">
        <f>I4*J4</f>
        <v>99327.505043712168</v>
      </c>
      <c r="K5" s="5">
        <f t="shared" ref="K5:K22" si="8">J5*H5</f>
        <v>590.00596996562024</v>
      </c>
      <c r="L5" s="5">
        <f t="shared" ref="L5:L21" si="9">C5*(J6+G5*K5)</f>
        <v>395894.00584693113</v>
      </c>
      <c r="M5" s="5">
        <f t="shared" si="0"/>
        <v>6859303.8889236506</v>
      </c>
      <c r="N5" s="33">
        <f t="shared" ref="N5:N22" si="10">M5/J5</f>
        <v>69.057446735473718</v>
      </c>
      <c r="O5" s="4"/>
      <c r="Q5" s="27" t="s">
        <v>36</v>
      </c>
      <c r="R5" s="29">
        <f t="shared" si="1"/>
        <v>99327.505043712168</v>
      </c>
      <c r="S5" s="29">
        <f t="shared" si="2"/>
        <v>395894.00584693113</v>
      </c>
      <c r="T5" s="35">
        <f t="shared" si="3"/>
        <v>69.057446735473718</v>
      </c>
      <c r="U5" s="42">
        <v>0.96680194174873568</v>
      </c>
      <c r="V5" s="43">
        <f>1-U5</f>
        <v>3.3198058251264317E-2</v>
      </c>
      <c r="W5" s="29">
        <f t="shared" ref="W5:W22" si="11">S5*U5</f>
        <v>382751.09357949835</v>
      </c>
      <c r="X5" s="29">
        <f t="shared" si="4"/>
        <v>6263907.1011164933</v>
      </c>
      <c r="Y5" s="35">
        <f t="shared" ref="Y5:Y22" si="12">X5/R5</f>
        <v>63.063167632770657</v>
      </c>
      <c r="Z5" s="36">
        <f t="shared" ref="Z5:Z22" si="13">T5-Y5</f>
        <v>5.9942791027030609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1028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98737.499073746541</v>
      </c>
      <c r="K6" s="5">
        <f t="shared" si="8"/>
        <v>0</v>
      </c>
      <c r="L6" s="5">
        <f t="shared" si="9"/>
        <v>493687.49536873272</v>
      </c>
      <c r="M6" s="5">
        <f t="shared" si="0"/>
        <v>6463409.883076719</v>
      </c>
      <c r="N6" s="33">
        <f t="shared" si="10"/>
        <v>65.460538738673449</v>
      </c>
      <c r="O6" s="4"/>
      <c r="Q6" s="27" t="s">
        <v>38</v>
      </c>
      <c r="R6" s="29">
        <f t="shared" si="1"/>
        <v>98737.499073746541</v>
      </c>
      <c r="S6" s="29">
        <f t="shared" si="2"/>
        <v>493687.49536873272</v>
      </c>
      <c r="T6" s="35">
        <f t="shared" si="3"/>
        <v>65.460538738673449</v>
      </c>
      <c r="U6" s="42">
        <v>0.96680194174873568</v>
      </c>
      <c r="V6" s="43">
        <f>1-U6</f>
        <v>3.3198058251264317E-2</v>
      </c>
      <c r="W6" s="29">
        <f t="shared" si="11"/>
        <v>477298.02913956076</v>
      </c>
      <c r="X6" s="29">
        <f t="shared" si="4"/>
        <v>5881156.0075369952</v>
      </c>
      <c r="Y6" s="35">
        <f t="shared" si="12"/>
        <v>59.563550451529963</v>
      </c>
      <c r="Z6" s="36">
        <f t="shared" si="13"/>
        <v>5.8969882871434862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1011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98737.499073746541</v>
      </c>
      <c r="K7" s="5">
        <f t="shared" si="8"/>
        <v>0</v>
      </c>
      <c r="L7" s="5">
        <f t="shared" si="9"/>
        <v>493687.49536873272</v>
      </c>
      <c r="M7" s="5">
        <f t="shared" si="0"/>
        <v>5969722.3877079859</v>
      </c>
      <c r="N7" s="33">
        <f t="shared" si="10"/>
        <v>60.460538738673442</v>
      </c>
      <c r="O7" s="4"/>
      <c r="Q7" s="27" t="s">
        <v>40</v>
      </c>
      <c r="R7" s="29">
        <f t="shared" si="1"/>
        <v>98737.499073746541</v>
      </c>
      <c r="S7" s="29">
        <f t="shared" si="2"/>
        <v>493687.49536873272</v>
      </c>
      <c r="T7" s="35">
        <f t="shared" si="3"/>
        <v>60.460538738673442</v>
      </c>
      <c r="U7" s="42">
        <v>0.96680194174873568</v>
      </c>
      <c r="V7" s="43">
        <f>1-U7</f>
        <v>3.3198058251264317E-2</v>
      </c>
      <c r="W7" s="29">
        <f t="shared" si="11"/>
        <v>477298.02913956076</v>
      </c>
      <c r="X7" s="29">
        <f t="shared" si="4"/>
        <v>5403857.9783974346</v>
      </c>
      <c r="Y7" s="35">
        <f t="shared" si="12"/>
        <v>54.729540742786284</v>
      </c>
      <c r="Z7" s="36">
        <f t="shared" si="13"/>
        <v>5.730997995887158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1061</v>
      </c>
      <c r="E8" s="51">
        <v>1</v>
      </c>
      <c r="F8" s="3">
        <f t="shared" si="5"/>
        <v>9.42507068803016E-4</v>
      </c>
      <c r="G8" s="2">
        <v>0.5</v>
      </c>
      <c r="H8" s="3">
        <f t="shared" si="6"/>
        <v>4.7014574518100608E-3</v>
      </c>
      <c r="I8" s="3">
        <f t="shared" si="7"/>
        <v>0.99529854254818995</v>
      </c>
      <c r="J8" s="5">
        <f t="shared" si="14"/>
        <v>98737.499073746541</v>
      </c>
      <c r="K8" s="5">
        <f t="shared" si="8"/>
        <v>464.21015079335467</v>
      </c>
      <c r="L8" s="5">
        <f t="shared" si="9"/>
        <v>492526.96999174927</v>
      </c>
      <c r="M8" s="5">
        <f t="shared" si="0"/>
        <v>5476034.8923392529</v>
      </c>
      <c r="N8" s="33">
        <f t="shared" si="10"/>
        <v>55.460538738673442</v>
      </c>
      <c r="O8" s="4"/>
      <c r="Q8" s="27" t="s">
        <v>42</v>
      </c>
      <c r="R8" s="29">
        <f t="shared" si="1"/>
        <v>98737.499073746541</v>
      </c>
      <c r="S8" s="29">
        <f t="shared" si="2"/>
        <v>492526.96999174927</v>
      </c>
      <c r="T8" s="35">
        <f t="shared" si="3"/>
        <v>55.460538738673442</v>
      </c>
      <c r="U8" s="42">
        <v>0.96680194174873568</v>
      </c>
      <c r="V8" s="43">
        <f>1-U8</f>
        <v>3.3198058251264317E-2</v>
      </c>
      <c r="W8" s="29">
        <f t="shared" si="11"/>
        <v>476176.03095164447</v>
      </c>
      <c r="X8" s="29">
        <f t="shared" si="4"/>
        <v>4926559.9492578739</v>
      </c>
      <c r="Y8" s="35">
        <f t="shared" si="12"/>
        <v>49.895531034042612</v>
      </c>
      <c r="Z8" s="36">
        <f t="shared" si="13"/>
        <v>5.5650077046308297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1006</v>
      </c>
      <c r="E9" s="51">
        <v>1</v>
      </c>
      <c r="F9" s="3">
        <f t="shared" si="5"/>
        <v>9.9403578528827028E-4</v>
      </c>
      <c r="G9" s="2">
        <v>0.5</v>
      </c>
      <c r="H9" s="3">
        <f t="shared" si="6"/>
        <v>4.9578582052553291E-3</v>
      </c>
      <c r="I9" s="3">
        <f t="shared" si="7"/>
        <v>0.99504214179474471</v>
      </c>
      <c r="J9" s="5">
        <f t="shared" si="14"/>
        <v>98273.288922953187</v>
      </c>
      <c r="K9" s="5">
        <f t="shared" si="8"/>
        <v>487.22503184409112</v>
      </c>
      <c r="L9" s="5">
        <f t="shared" si="9"/>
        <v>490148.38203515566</v>
      </c>
      <c r="M9" s="5">
        <f t="shared" si="0"/>
        <v>4983507.9223475037</v>
      </c>
      <c r="N9" s="33">
        <f t="shared" si="10"/>
        <v>50.710706611789519</v>
      </c>
      <c r="O9" s="4"/>
      <c r="Q9" s="27" t="s">
        <v>44</v>
      </c>
      <c r="R9" s="29">
        <f t="shared" si="1"/>
        <v>98273.288922953187</v>
      </c>
      <c r="S9" s="29">
        <f t="shared" si="2"/>
        <v>490148.38203515566</v>
      </c>
      <c r="T9" s="35">
        <f t="shared" si="3"/>
        <v>50.710706611789519</v>
      </c>
      <c r="U9" s="42">
        <v>0.9555940589531835</v>
      </c>
      <c r="V9" s="43">
        <f t="shared" ref="V9:V22" si="15">1-U9</f>
        <v>4.4405941046816499E-2</v>
      </c>
      <c r="W9" s="29">
        <f t="shared" si="11"/>
        <v>468382.88187831006</v>
      </c>
      <c r="X9" s="29">
        <f t="shared" si="4"/>
        <v>4450383.9183062296</v>
      </c>
      <c r="Y9" s="35">
        <f t="shared" si="12"/>
        <v>45.285794004466013</v>
      </c>
      <c r="Z9" s="36">
        <f t="shared" si="13"/>
        <v>5.4249126073235061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1020</v>
      </c>
      <c r="E10" s="51">
        <v>7</v>
      </c>
      <c r="F10" s="3">
        <f t="shared" si="5"/>
        <v>6.8627450980392156E-3</v>
      </c>
      <c r="G10" s="2">
        <v>0.5</v>
      </c>
      <c r="H10" s="3">
        <f t="shared" si="6"/>
        <v>3.3734939759036152E-2</v>
      </c>
      <c r="I10" s="3">
        <f t="shared" si="7"/>
        <v>0.96626506024096381</v>
      </c>
      <c r="J10" s="5">
        <f t="shared" si="14"/>
        <v>97786.063891109094</v>
      </c>
      <c r="K10" s="5">
        <f t="shared" si="8"/>
        <v>3298.8069746398255</v>
      </c>
      <c r="L10" s="5">
        <f t="shared" si="9"/>
        <v>480683.30201894592</v>
      </c>
      <c r="M10" s="5">
        <f t="shared" si="0"/>
        <v>4493359.5403123479</v>
      </c>
      <c r="N10" s="33">
        <f t="shared" si="10"/>
        <v>45.950919400089418</v>
      </c>
      <c r="O10" s="4"/>
      <c r="Q10" s="27" t="s">
        <v>46</v>
      </c>
      <c r="R10" s="29">
        <f t="shared" si="1"/>
        <v>97786.063891109094</v>
      </c>
      <c r="S10" s="29">
        <f t="shared" si="2"/>
        <v>480683.30201894592</v>
      </c>
      <c r="T10" s="35">
        <f t="shared" si="3"/>
        <v>45.950919400089418</v>
      </c>
      <c r="U10" s="42">
        <v>0.96363095511775332</v>
      </c>
      <c r="V10" s="43">
        <f t="shared" si="15"/>
        <v>3.6369044882246682E-2</v>
      </c>
      <c r="W10" s="29">
        <f t="shared" si="11"/>
        <v>463201.30943367234</v>
      </c>
      <c r="X10" s="29">
        <f t="shared" si="4"/>
        <v>3982001.0364279198</v>
      </c>
      <c r="Y10" s="35">
        <f t="shared" si="12"/>
        <v>40.721559678096128</v>
      </c>
      <c r="Z10" s="36">
        <f t="shared" si="13"/>
        <v>5.2293597219932906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1035</v>
      </c>
      <c r="E11" s="51">
        <v>4</v>
      </c>
      <c r="F11" s="3">
        <f t="shared" si="5"/>
        <v>3.8647342995169081E-3</v>
      </c>
      <c r="G11" s="2">
        <v>0.5</v>
      </c>
      <c r="H11" s="3">
        <f t="shared" si="6"/>
        <v>1.9138755980861243E-2</v>
      </c>
      <c r="I11" s="3">
        <f t="shared" si="7"/>
        <v>0.98086124401913877</v>
      </c>
      <c r="J11" s="5">
        <f t="shared" si="14"/>
        <v>94487.256916469269</v>
      </c>
      <c r="K11" s="5">
        <f t="shared" si="8"/>
        <v>1808.368553425249</v>
      </c>
      <c r="L11" s="5">
        <f t="shared" si="9"/>
        <v>467915.36319878325</v>
      </c>
      <c r="M11" s="5">
        <f t="shared" si="0"/>
        <v>4012676.2382934019</v>
      </c>
      <c r="N11" s="33">
        <f t="shared" si="10"/>
        <v>42.467909104830689</v>
      </c>
      <c r="O11" s="4"/>
      <c r="Q11" s="27" t="s">
        <v>48</v>
      </c>
      <c r="R11" s="29">
        <f t="shared" si="1"/>
        <v>94487.256916469269</v>
      </c>
      <c r="S11" s="29">
        <f t="shared" si="2"/>
        <v>467915.36319878325</v>
      </c>
      <c r="T11" s="35">
        <f t="shared" si="3"/>
        <v>42.467909104830689</v>
      </c>
      <c r="U11" s="42">
        <v>0.96005435016735896</v>
      </c>
      <c r="V11" s="43">
        <f t="shared" si="15"/>
        <v>3.9945649832641039E-2</v>
      </c>
      <c r="W11" s="29">
        <f t="shared" si="11"/>
        <v>449224.17994913162</v>
      </c>
      <c r="X11" s="29">
        <f t="shared" si="4"/>
        <v>3518799.7269942476</v>
      </c>
      <c r="Y11" s="35">
        <f t="shared" si="12"/>
        <v>37.240997800423138</v>
      </c>
      <c r="Z11" s="36">
        <f t="shared" si="13"/>
        <v>5.226911304407551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1217</v>
      </c>
      <c r="E12" s="51">
        <v>3</v>
      </c>
      <c r="F12" s="3">
        <f t="shared" si="5"/>
        <v>2.4650780608052587E-3</v>
      </c>
      <c r="G12" s="2">
        <v>0.5</v>
      </c>
      <c r="H12" s="3">
        <f t="shared" si="6"/>
        <v>1.2249897917517355E-2</v>
      </c>
      <c r="I12" s="3">
        <f t="shared" si="7"/>
        <v>0.9877501020824826</v>
      </c>
      <c r="J12" s="5">
        <f t="shared" si="14"/>
        <v>92678.888363044025</v>
      </c>
      <c r="K12" s="5">
        <f t="shared" si="8"/>
        <v>1135.3069215562764</v>
      </c>
      <c r="L12" s="5">
        <f t="shared" si="9"/>
        <v>460556.17451132939</v>
      </c>
      <c r="M12" s="5">
        <f t="shared" si="0"/>
        <v>3544760.8750946186</v>
      </c>
      <c r="N12" s="33">
        <f t="shared" si="10"/>
        <v>38.247770745900553</v>
      </c>
      <c r="O12" s="4"/>
      <c r="Q12" s="27" t="s">
        <v>50</v>
      </c>
      <c r="R12" s="29">
        <f t="shared" si="1"/>
        <v>92678.888363044025</v>
      </c>
      <c r="S12" s="29">
        <f t="shared" si="2"/>
        <v>460556.17451132939</v>
      </c>
      <c r="T12" s="35">
        <f t="shared" si="3"/>
        <v>38.247770745900553</v>
      </c>
      <c r="U12" s="42">
        <v>0.94127750867207383</v>
      </c>
      <c r="V12" s="43">
        <f t="shared" si="15"/>
        <v>5.8722491327926174E-2</v>
      </c>
      <c r="W12" s="29">
        <f t="shared" si="11"/>
        <v>433511.168547565</v>
      </c>
      <c r="X12" s="29">
        <f t="shared" si="4"/>
        <v>3069575.5470451158</v>
      </c>
      <c r="Y12" s="35">
        <f t="shared" si="12"/>
        <v>33.120547745683986</v>
      </c>
      <c r="Z12" s="36">
        <f t="shared" si="13"/>
        <v>5.1272230002165671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1357</v>
      </c>
      <c r="E13" s="51">
        <v>5</v>
      </c>
      <c r="F13" s="3">
        <f t="shared" si="5"/>
        <v>3.6845983787767134E-3</v>
      </c>
      <c r="G13" s="2">
        <v>0.5</v>
      </c>
      <c r="H13" s="3">
        <f t="shared" si="6"/>
        <v>1.8254837531945966E-2</v>
      </c>
      <c r="I13" s="3">
        <f t="shared" si="7"/>
        <v>0.98174516246805399</v>
      </c>
      <c r="J13" s="5">
        <f t="shared" si="14"/>
        <v>91543.581441487739</v>
      </c>
      <c r="K13" s="5">
        <f t="shared" si="8"/>
        <v>1671.1132063068226</v>
      </c>
      <c r="L13" s="5">
        <f t="shared" si="9"/>
        <v>453540.12419167161</v>
      </c>
      <c r="M13" s="5">
        <f t="shared" si="0"/>
        <v>3084204.7005832894</v>
      </c>
      <c r="N13" s="33">
        <f t="shared" si="10"/>
        <v>33.691108125965471</v>
      </c>
      <c r="O13" s="4"/>
      <c r="Q13" s="27" t="s">
        <v>52</v>
      </c>
      <c r="R13" s="29">
        <f t="shared" si="1"/>
        <v>91543.581441487739</v>
      </c>
      <c r="S13" s="29">
        <f t="shared" si="2"/>
        <v>453540.12419167161</v>
      </c>
      <c r="T13" s="35">
        <f t="shared" si="3"/>
        <v>33.691108125965471</v>
      </c>
      <c r="U13" s="42">
        <v>0.95386474178345915</v>
      </c>
      <c r="V13" s="43">
        <f t="shared" si="15"/>
        <v>4.6135258216540853E-2</v>
      </c>
      <c r="W13" s="29">
        <f t="shared" si="11"/>
        <v>432615.93345052685</v>
      </c>
      <c r="X13" s="29">
        <f t="shared" si="4"/>
        <v>2636064.3784975507</v>
      </c>
      <c r="Y13" s="35">
        <f t="shared" si="12"/>
        <v>28.795731355370382</v>
      </c>
      <c r="Z13" s="36">
        <f t="shared" si="13"/>
        <v>4.8953767705950888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1281</v>
      </c>
      <c r="E14" s="51">
        <v>12</v>
      </c>
      <c r="F14" s="3">
        <f t="shared" si="5"/>
        <v>9.3676814988290398E-3</v>
      </c>
      <c r="G14" s="2">
        <v>0.5</v>
      </c>
      <c r="H14" s="3">
        <f t="shared" si="6"/>
        <v>4.5766590389016017E-2</v>
      </c>
      <c r="I14" s="3">
        <f t="shared" si="7"/>
        <v>0.95423340961098402</v>
      </c>
      <c r="J14" s="5">
        <f t="shared" si="14"/>
        <v>89872.468235180917</v>
      </c>
      <c r="K14" s="5">
        <f t="shared" si="8"/>
        <v>4113.1564409693783</v>
      </c>
      <c r="L14" s="5">
        <f t="shared" si="9"/>
        <v>439079.45007348113</v>
      </c>
      <c r="M14" s="5">
        <f t="shared" si="0"/>
        <v>2630664.5763916178</v>
      </c>
      <c r="N14" s="33">
        <f t="shared" si="10"/>
        <v>29.271084104507036</v>
      </c>
      <c r="O14" s="4"/>
      <c r="Q14" s="27" t="s">
        <v>54</v>
      </c>
      <c r="R14" s="29">
        <f t="shared" si="1"/>
        <v>89872.468235180917</v>
      </c>
      <c r="S14" s="29">
        <f t="shared" si="2"/>
        <v>439079.45007348113</v>
      </c>
      <c r="T14" s="35">
        <f t="shared" si="3"/>
        <v>29.271084104507036</v>
      </c>
      <c r="U14" s="42">
        <v>0.94210046609890041</v>
      </c>
      <c r="V14" s="43">
        <f t="shared" si="15"/>
        <v>5.7899533901099587E-2</v>
      </c>
      <c r="W14" s="29">
        <f t="shared" si="11"/>
        <v>413656.95456867543</v>
      </c>
      <c r="X14" s="29">
        <f t="shared" si="4"/>
        <v>2203448.4450470237</v>
      </c>
      <c r="Y14" s="35">
        <f t="shared" si="12"/>
        <v>24.517502282022289</v>
      </c>
      <c r="Z14" s="36">
        <f t="shared" si="13"/>
        <v>4.7535818224847475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1161</v>
      </c>
      <c r="E15" s="51">
        <v>10</v>
      </c>
      <c r="F15" s="3">
        <f t="shared" si="5"/>
        <v>8.6132644272179162E-3</v>
      </c>
      <c r="G15" s="2">
        <v>0.5</v>
      </c>
      <c r="H15" s="3">
        <f t="shared" si="6"/>
        <v>4.2158516020236098E-2</v>
      </c>
      <c r="I15" s="3">
        <f t="shared" si="7"/>
        <v>0.95784148397976387</v>
      </c>
      <c r="J15" s="5">
        <f t="shared" si="14"/>
        <v>85759.311794211535</v>
      </c>
      <c r="K15" s="5">
        <f t="shared" si="8"/>
        <v>3615.4853201606893</v>
      </c>
      <c r="L15" s="5">
        <f t="shared" si="9"/>
        <v>419757.84567065595</v>
      </c>
      <c r="M15" s="5">
        <f t="shared" si="0"/>
        <v>2191585.1263181367</v>
      </c>
      <c r="N15" s="33">
        <f t="shared" si="10"/>
        <v>25.555068953644067</v>
      </c>
      <c r="O15" s="4"/>
      <c r="Q15" s="27" t="s">
        <v>56</v>
      </c>
      <c r="R15" s="29">
        <f t="shared" si="1"/>
        <v>85759.311794211535</v>
      </c>
      <c r="S15" s="29">
        <f t="shared" si="2"/>
        <v>419757.84567065595</v>
      </c>
      <c r="T15" s="35">
        <f t="shared" si="3"/>
        <v>25.555068953644067</v>
      </c>
      <c r="U15" s="42">
        <v>0.91645683631107144</v>
      </c>
      <c r="V15" s="43">
        <f t="shared" si="15"/>
        <v>8.3543163688928557E-2</v>
      </c>
      <c r="W15" s="29">
        <f t="shared" si="11"/>
        <v>384689.94726008031</v>
      </c>
      <c r="X15" s="29">
        <f t="shared" si="4"/>
        <v>1789791.4904783482</v>
      </c>
      <c r="Y15" s="35">
        <f t="shared" si="12"/>
        <v>20.869937654970233</v>
      </c>
      <c r="Z15" s="36">
        <f t="shared" si="13"/>
        <v>4.6851312986738343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877</v>
      </c>
      <c r="E16" s="51">
        <v>7</v>
      </c>
      <c r="F16" s="3">
        <f t="shared" si="5"/>
        <v>7.98175598631699E-3</v>
      </c>
      <c r="G16" s="2">
        <v>0.5</v>
      </c>
      <c r="H16" s="3">
        <f t="shared" si="6"/>
        <v>3.9128004471771942E-2</v>
      </c>
      <c r="I16" s="3">
        <f t="shared" si="7"/>
        <v>0.96087199552822811</v>
      </c>
      <c r="J16" s="5">
        <f t="shared" si="14"/>
        <v>82143.826474050846</v>
      </c>
      <c r="K16" s="5">
        <f t="shared" si="8"/>
        <v>3214.1240096051201</v>
      </c>
      <c r="L16" s="5">
        <f t="shared" si="9"/>
        <v>402683.82234624145</v>
      </c>
      <c r="M16" s="5">
        <f t="shared" si="0"/>
        <v>1771827.2806474806</v>
      </c>
      <c r="N16" s="33">
        <f t="shared" si="10"/>
        <v>21.569816706885444</v>
      </c>
      <c r="O16" s="4"/>
      <c r="Q16" s="27" t="s">
        <v>58</v>
      </c>
      <c r="R16" s="29">
        <f t="shared" si="1"/>
        <v>82143.826474050846</v>
      </c>
      <c r="S16" s="29">
        <f t="shared" si="2"/>
        <v>402683.82234624145</v>
      </c>
      <c r="T16" s="35">
        <f t="shared" si="3"/>
        <v>21.569816706885444</v>
      </c>
      <c r="U16" s="42">
        <v>0.8859396016463057</v>
      </c>
      <c r="V16" s="43">
        <f t="shared" si="15"/>
        <v>0.1140603983536943</v>
      </c>
      <c r="W16" s="29">
        <f t="shared" si="11"/>
        <v>356753.54515884089</v>
      </c>
      <c r="X16" s="29">
        <f t="shared" si="4"/>
        <v>1405101.5432182678</v>
      </c>
      <c r="Y16" s="35">
        <f t="shared" si="12"/>
        <v>17.105382151416311</v>
      </c>
      <c r="Z16" s="36">
        <f t="shared" si="13"/>
        <v>4.4644345554691327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624</v>
      </c>
      <c r="E17" s="51">
        <v>11</v>
      </c>
      <c r="F17" s="3">
        <f t="shared" si="5"/>
        <v>1.7628205128205128E-2</v>
      </c>
      <c r="G17" s="2">
        <v>0.5</v>
      </c>
      <c r="H17" s="3">
        <f t="shared" si="6"/>
        <v>8.4420567920184181E-2</v>
      </c>
      <c r="I17" s="3">
        <f t="shared" si="7"/>
        <v>0.91557943207981585</v>
      </c>
      <c r="J17" s="5">
        <f t="shared" si="14"/>
        <v>78929.702464445727</v>
      </c>
      <c r="K17" s="5">
        <f t="shared" si="8"/>
        <v>6663.2903078196696</v>
      </c>
      <c r="L17" s="5">
        <f t="shared" si="9"/>
        <v>377990.28655267949</v>
      </c>
      <c r="M17" s="5">
        <f t="shared" si="0"/>
        <v>1369143.4583012392</v>
      </c>
      <c r="N17" s="33">
        <f t="shared" si="10"/>
        <v>17.346365380231564</v>
      </c>
      <c r="O17" s="4"/>
      <c r="Q17" s="27" t="s">
        <v>60</v>
      </c>
      <c r="R17" s="29">
        <f t="shared" si="1"/>
        <v>78929.702464445727</v>
      </c>
      <c r="S17" s="29">
        <f t="shared" si="2"/>
        <v>377990.28655267949</v>
      </c>
      <c r="T17" s="35">
        <f t="shared" si="3"/>
        <v>17.346365380231564</v>
      </c>
      <c r="U17" s="42">
        <v>0.85631920960893304</v>
      </c>
      <c r="V17" s="43">
        <f t="shared" si="15"/>
        <v>0.14368079039106696</v>
      </c>
      <c r="W17" s="29">
        <f t="shared" si="11"/>
        <v>323680.34342064464</v>
      </c>
      <c r="X17" s="29">
        <f t="shared" si="4"/>
        <v>1048347.9980594269</v>
      </c>
      <c r="Y17" s="35">
        <f t="shared" si="12"/>
        <v>13.282046749532096</v>
      </c>
      <c r="Z17" s="36">
        <f t="shared" si="13"/>
        <v>4.0643186306994679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415</v>
      </c>
      <c r="E18" s="51">
        <v>19</v>
      </c>
      <c r="F18" s="3">
        <f t="shared" si="5"/>
        <v>4.5783132530120479E-2</v>
      </c>
      <c r="G18" s="2">
        <v>0.5</v>
      </c>
      <c r="H18" s="3">
        <f t="shared" si="6"/>
        <v>0.20540540540540539</v>
      </c>
      <c r="I18" s="3">
        <f t="shared" si="7"/>
        <v>0.79459459459459458</v>
      </c>
      <c r="J18" s="5">
        <f t="shared" si="14"/>
        <v>72266.412156626058</v>
      </c>
      <c r="K18" s="5">
        <f t="shared" si="8"/>
        <v>14843.911686225892</v>
      </c>
      <c r="L18" s="5">
        <f t="shared" si="9"/>
        <v>324222.28156756557</v>
      </c>
      <c r="M18" s="5">
        <f t="shared" si="0"/>
        <v>991153.17174855969</v>
      </c>
      <c r="N18" s="33">
        <f t="shared" si="10"/>
        <v>13.715267468936903</v>
      </c>
      <c r="O18" s="4"/>
      <c r="Q18" s="27" t="s">
        <v>62</v>
      </c>
      <c r="R18" s="29">
        <f t="shared" si="1"/>
        <v>72266.412156626058</v>
      </c>
      <c r="S18" s="29">
        <f t="shared" si="2"/>
        <v>324222.28156756557</v>
      </c>
      <c r="T18" s="35">
        <f t="shared" si="3"/>
        <v>13.715267468936903</v>
      </c>
      <c r="U18" s="42">
        <v>0.77613843304153718</v>
      </c>
      <c r="V18" s="43">
        <f t="shared" si="15"/>
        <v>0.22386156695846282</v>
      </c>
      <c r="W18" s="29">
        <f t="shared" si="11"/>
        <v>251641.37357300241</v>
      </c>
      <c r="X18" s="29">
        <f t="shared" si="4"/>
        <v>724667.65463878226</v>
      </c>
      <c r="Y18" s="35">
        <f t="shared" si="12"/>
        <v>10.027724263772489</v>
      </c>
      <c r="Z18" s="36">
        <f t="shared" si="13"/>
        <v>3.6875432051644133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261</v>
      </c>
      <c r="E19" s="51">
        <v>14</v>
      </c>
      <c r="F19" s="3">
        <f t="shared" si="5"/>
        <v>5.3639846743295021E-2</v>
      </c>
      <c r="G19" s="2">
        <v>0.5</v>
      </c>
      <c r="H19" s="3">
        <f t="shared" si="6"/>
        <v>0.23648648648648646</v>
      </c>
      <c r="I19" s="3">
        <f t="shared" si="7"/>
        <v>0.7635135135135136</v>
      </c>
      <c r="J19" s="5">
        <f t="shared" si="14"/>
        <v>57422.500470400162</v>
      </c>
      <c r="K19" s="5">
        <f t="shared" si="8"/>
        <v>13579.64538151355</v>
      </c>
      <c r="L19" s="5">
        <f t="shared" si="9"/>
        <v>253163.38889821694</v>
      </c>
      <c r="M19" s="5">
        <f t="shared" si="0"/>
        <v>666930.89018099417</v>
      </c>
      <c r="N19" s="33">
        <f t="shared" si="10"/>
        <v>11.614452256825356</v>
      </c>
      <c r="O19" s="4"/>
      <c r="Q19" s="27" t="s">
        <v>64</v>
      </c>
      <c r="R19" s="29">
        <f t="shared" si="1"/>
        <v>57422.500470400162</v>
      </c>
      <c r="S19" s="29">
        <f t="shared" si="2"/>
        <v>253163.38889821694</v>
      </c>
      <c r="T19" s="35">
        <f t="shared" si="3"/>
        <v>11.614452256825356</v>
      </c>
      <c r="U19" s="42">
        <v>0.73716277889453141</v>
      </c>
      <c r="V19" s="43">
        <f t="shared" si="15"/>
        <v>0.26283722110546859</v>
      </c>
      <c r="W19" s="29">
        <f t="shared" si="11"/>
        <v>186622.62727456656</v>
      </c>
      <c r="X19" s="29">
        <f t="shared" si="4"/>
        <v>473026.28106577985</v>
      </c>
      <c r="Y19" s="35">
        <f t="shared" si="12"/>
        <v>8.2376468664859495</v>
      </c>
      <c r="Z19" s="36">
        <f t="shared" si="13"/>
        <v>3.3768053903394062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165</v>
      </c>
      <c r="E20" s="51">
        <v>14</v>
      </c>
      <c r="F20" s="3">
        <f t="shared" si="5"/>
        <v>8.4848484848484854E-2</v>
      </c>
      <c r="G20" s="2">
        <v>0.5</v>
      </c>
      <c r="H20" s="3">
        <f t="shared" si="6"/>
        <v>0.35</v>
      </c>
      <c r="I20" s="3">
        <f t="shared" si="7"/>
        <v>0.65</v>
      </c>
      <c r="J20" s="5">
        <f t="shared" si="14"/>
        <v>43842.855088886616</v>
      </c>
      <c r="K20" s="5">
        <f t="shared" si="8"/>
        <v>15344.999281110315</v>
      </c>
      <c r="L20" s="5">
        <f t="shared" si="9"/>
        <v>180851.77724165728</v>
      </c>
      <c r="M20" s="5">
        <f t="shared" si="0"/>
        <v>413767.50128277723</v>
      </c>
      <c r="N20" s="33">
        <f t="shared" si="10"/>
        <v>9.4375126903553301</v>
      </c>
      <c r="O20" s="4"/>
      <c r="Q20" s="27" t="s">
        <v>66</v>
      </c>
      <c r="R20" s="29">
        <f t="shared" si="1"/>
        <v>43842.855088886616</v>
      </c>
      <c r="S20" s="29">
        <f t="shared" si="2"/>
        <v>180851.77724165728</v>
      </c>
      <c r="T20" s="35">
        <f t="shared" si="3"/>
        <v>9.4375126903553301</v>
      </c>
      <c r="U20" s="42">
        <v>0.7271372759570951</v>
      </c>
      <c r="V20" s="43">
        <f t="shared" si="15"/>
        <v>0.2728627240429049</v>
      </c>
      <c r="W20" s="29">
        <f t="shared" si="11"/>
        <v>131504.06865549803</v>
      </c>
      <c r="X20" s="29">
        <f t="shared" si="4"/>
        <v>286403.65379121329</v>
      </c>
      <c r="Y20" s="35">
        <f t="shared" si="12"/>
        <v>6.5325046284180415</v>
      </c>
      <c r="Z20" s="36">
        <f t="shared" si="13"/>
        <v>2.9050080619372887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81</v>
      </c>
      <c r="E21" s="51">
        <v>7</v>
      </c>
      <c r="F21" s="3">
        <f t="shared" si="5"/>
        <v>8.6419753086419748E-2</v>
      </c>
      <c r="G21" s="2">
        <v>0.5</v>
      </c>
      <c r="H21" s="3">
        <f t="shared" si="6"/>
        <v>0.35532994923857864</v>
      </c>
      <c r="I21" s="3">
        <f t="shared" si="7"/>
        <v>0.64467005076142136</v>
      </c>
      <c r="J21" s="5">
        <f t="shared" si="14"/>
        <v>28497.855807776301</v>
      </c>
      <c r="K21" s="5">
        <f t="shared" si="8"/>
        <v>10126.141657585486</v>
      </c>
      <c r="L21" s="5">
        <f t="shared" si="9"/>
        <v>117173.9248949178</v>
      </c>
      <c r="M21" s="5">
        <f>L21+M22</f>
        <v>232915.72404111995</v>
      </c>
      <c r="N21" s="33">
        <f t="shared" si="10"/>
        <v>8.1730964467005087</v>
      </c>
      <c r="O21" s="4"/>
      <c r="Q21" s="27" t="s">
        <v>68</v>
      </c>
      <c r="R21" s="29">
        <f t="shared" si="1"/>
        <v>28497.855807776301</v>
      </c>
      <c r="S21" s="29">
        <f t="shared" si="2"/>
        <v>117173.9248949178</v>
      </c>
      <c r="T21" s="35">
        <f t="shared" si="3"/>
        <v>8.1730964467005087</v>
      </c>
      <c r="U21" s="42">
        <v>0.68635947845240242</v>
      </c>
      <c r="V21" s="43">
        <f t="shared" si="15"/>
        <v>0.31364052154759758</v>
      </c>
      <c r="W21" s="29">
        <f t="shared" si="11"/>
        <v>80423.43397909675</v>
      </c>
      <c r="X21" s="29">
        <f>X22+W21</f>
        <v>154899.58513571529</v>
      </c>
      <c r="Y21" s="35">
        <f t="shared" si="12"/>
        <v>5.4354821001461922</v>
      </c>
      <c r="Z21" s="36">
        <f t="shared" si="13"/>
        <v>2.7376143465543166</v>
      </c>
    </row>
    <row r="22" spans="1:26" s="2" customFormat="1" x14ac:dyDescent="0.25">
      <c r="A22" s="12">
        <v>19</v>
      </c>
      <c r="B22" s="13" t="s">
        <v>69</v>
      </c>
      <c r="C22" s="12"/>
      <c r="D22">
        <v>63</v>
      </c>
      <c r="E22" s="51">
        <v>10</v>
      </c>
      <c r="F22" s="17">
        <f t="shared" si="5"/>
        <v>0.15873015873015872</v>
      </c>
      <c r="G22" s="12"/>
      <c r="H22" s="17">
        <v>1</v>
      </c>
      <c r="I22" s="17">
        <f t="shared" si="7"/>
        <v>0</v>
      </c>
      <c r="J22" s="21">
        <f t="shared" si="14"/>
        <v>18371.714150190815</v>
      </c>
      <c r="K22" s="21">
        <f t="shared" si="8"/>
        <v>18371.714150190815</v>
      </c>
      <c r="L22" s="21">
        <f>K22/F22</f>
        <v>115741.79914620215</v>
      </c>
      <c r="M22" s="21">
        <f>L22</f>
        <v>115741.79914620215</v>
      </c>
      <c r="N22" s="34">
        <f t="shared" si="10"/>
        <v>6.3000000000000007</v>
      </c>
      <c r="O22" s="4"/>
      <c r="Q22" s="30" t="s">
        <v>69</v>
      </c>
      <c r="R22" s="31">
        <f t="shared" si="1"/>
        <v>18371.714150190815</v>
      </c>
      <c r="S22" s="31">
        <f t="shared" si="2"/>
        <v>115741.79914620215</v>
      </c>
      <c r="T22" s="38">
        <f t="shared" si="3"/>
        <v>6.3000000000000007</v>
      </c>
      <c r="U22" s="44">
        <v>0.64346806172022719</v>
      </c>
      <c r="V22" s="45">
        <f t="shared" si="15"/>
        <v>0.35653193827977281</v>
      </c>
      <c r="W22" s="31">
        <f t="shared" si="11"/>
        <v>74476.151156618536</v>
      </c>
      <c r="X22" s="31">
        <f>W22</f>
        <v>74476.151156618536</v>
      </c>
      <c r="Y22" s="38">
        <f t="shared" si="12"/>
        <v>4.0538487888374313</v>
      </c>
      <c r="Z22" s="37">
        <f t="shared" si="13"/>
        <v>2.2461512111625694</v>
      </c>
    </row>
    <row r="23" spans="1:26" s="2" customFormat="1" ht="13.2" x14ac:dyDescent="0.25">
      <c r="B23" s="2" t="s">
        <v>70</v>
      </c>
      <c r="D23" s="25">
        <f>SUM(D4:D22)</f>
        <v>14482</v>
      </c>
      <c r="E23" s="25">
        <f>SUM(E4:E22)</f>
        <v>127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7786637.1357281059</v>
      </c>
      <c r="N29" s="32">
        <f>M29/J29</f>
        <v>77.866371357281054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77.866371357281054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6901114.5273068864</v>
      </c>
      <c r="Y29" s="40">
        <f>X29/R29</f>
        <v>69.011145273068863</v>
      </c>
      <c r="Z29" s="36">
        <f>T29-Y29</f>
        <v>8.855226084212191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584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7686637.1357281059</v>
      </c>
      <c r="N30" s="33">
        <f t="shared" ref="N30:N47" si="26">M30/J30</f>
        <v>76.866371357281054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76.866371357281054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6805249.8533039223</v>
      </c>
      <c r="Y30" s="35">
        <f t="shared" ref="Y30:Y47" si="28">X30/R30</f>
        <v>68.052498533039227</v>
      </c>
      <c r="Z30" s="36">
        <f t="shared" ref="Z30:Z47" si="29">T30-Y30</f>
        <v>8.8138728242418267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1014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7286637.1357281059</v>
      </c>
      <c r="N31" s="33">
        <f t="shared" si="26"/>
        <v>72.866371357281054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72.866371357281054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6421791.1572920661</v>
      </c>
      <c r="Y31" s="35">
        <f t="shared" si="28"/>
        <v>64.217911572920656</v>
      </c>
      <c r="Z31" s="36">
        <f t="shared" si="29"/>
        <v>8.6484597843603979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1130</v>
      </c>
      <c r="E32" s="51">
        <v>1</v>
      </c>
      <c r="F32" s="3">
        <f t="shared" si="21"/>
        <v>8.8495575221238937E-4</v>
      </c>
      <c r="G32" s="2">
        <v>0.5</v>
      </c>
      <c r="H32" s="3">
        <f t="shared" si="22"/>
        <v>4.4150110375275938E-3</v>
      </c>
      <c r="I32" s="3">
        <f t="shared" si="23"/>
        <v>0.99558498896247238</v>
      </c>
      <c r="J32" s="5">
        <f t="shared" si="30"/>
        <v>100000</v>
      </c>
      <c r="K32" s="5">
        <f t="shared" si="24"/>
        <v>441.50110375275938</v>
      </c>
      <c r="L32" s="5">
        <f t="shared" si="25"/>
        <v>498896.2472406181</v>
      </c>
      <c r="M32" s="5">
        <f t="shared" si="16"/>
        <v>6786637.1357281059</v>
      </c>
      <c r="N32" s="33">
        <f t="shared" si="26"/>
        <v>67.866371357281054</v>
      </c>
      <c r="O32" s="4"/>
      <c r="Q32" s="27" t="s">
        <v>40</v>
      </c>
      <c r="R32" s="29">
        <f t="shared" si="17"/>
        <v>100000</v>
      </c>
      <c r="S32" s="29">
        <f t="shared" si="18"/>
        <v>498896.2472406181</v>
      </c>
      <c r="T32" s="35">
        <f t="shared" si="19"/>
        <v>67.866371357281054</v>
      </c>
      <c r="U32" s="42">
        <v>0.95864674002964168</v>
      </c>
      <c r="V32" s="43">
        <f>1-U32</f>
        <v>4.1353259970358325E-2</v>
      </c>
      <c r="W32" s="29">
        <f t="shared" si="27"/>
        <v>478265.26103024068</v>
      </c>
      <c r="X32" s="29">
        <f t="shared" si="20"/>
        <v>5942467.787277245</v>
      </c>
      <c r="Y32" s="35">
        <f t="shared" si="28"/>
        <v>59.424677872772449</v>
      </c>
      <c r="Z32" s="36">
        <f t="shared" si="29"/>
        <v>8.4416934845086047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990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99558.498896247242</v>
      </c>
      <c r="K33" s="5">
        <f t="shared" si="24"/>
        <v>0</v>
      </c>
      <c r="L33" s="5">
        <f t="shared" si="25"/>
        <v>497792.49448123621</v>
      </c>
      <c r="M33" s="5">
        <f t="shared" si="16"/>
        <v>6287740.888487488</v>
      </c>
      <c r="N33" s="33">
        <f t="shared" si="26"/>
        <v>63.156244400994062</v>
      </c>
      <c r="O33" s="4"/>
      <c r="Q33" s="27" t="s">
        <v>42</v>
      </c>
      <c r="R33" s="29">
        <f t="shared" si="17"/>
        <v>99558.498896247242</v>
      </c>
      <c r="S33" s="29">
        <f t="shared" si="18"/>
        <v>497792.49448123621</v>
      </c>
      <c r="T33" s="35">
        <f t="shared" si="19"/>
        <v>63.156244400994062</v>
      </c>
      <c r="U33" s="42">
        <v>0.95864674002964168</v>
      </c>
      <c r="V33" s="43">
        <f>1-U33</f>
        <v>4.1353259970358325E-2</v>
      </c>
      <c r="W33" s="29">
        <f t="shared" si="27"/>
        <v>477207.15204566048</v>
      </c>
      <c r="X33" s="29">
        <f t="shared" si="20"/>
        <v>5464202.526247004</v>
      </c>
      <c r="Y33" s="35">
        <f t="shared" si="28"/>
        <v>54.884340230374562</v>
      </c>
      <c r="Z33" s="36">
        <f t="shared" si="29"/>
        <v>8.2719041706195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1053</v>
      </c>
      <c r="E34" s="51">
        <v>3</v>
      </c>
      <c r="F34" s="3">
        <f t="shared" si="21"/>
        <v>2.8490028490028491E-3</v>
      </c>
      <c r="G34" s="2">
        <v>0.5</v>
      </c>
      <c r="H34" s="3">
        <f t="shared" si="22"/>
        <v>1.4144271570014143E-2</v>
      </c>
      <c r="I34" s="3">
        <f t="shared" si="23"/>
        <v>0.98585572842998581</v>
      </c>
      <c r="J34" s="5">
        <f t="shared" si="30"/>
        <v>99558.498896247242</v>
      </c>
      <c r="K34" s="5">
        <f t="shared" si="24"/>
        <v>1408.1824454914743</v>
      </c>
      <c r="L34" s="5">
        <f t="shared" si="25"/>
        <v>494272.03836750751</v>
      </c>
      <c r="M34" s="5">
        <f t="shared" si="16"/>
        <v>5789948.3940062523</v>
      </c>
      <c r="N34" s="33">
        <f t="shared" si="26"/>
        <v>58.156244400994062</v>
      </c>
      <c r="O34" s="4"/>
      <c r="Q34" s="27" t="s">
        <v>44</v>
      </c>
      <c r="R34" s="29">
        <f t="shared" si="17"/>
        <v>99558.498896247242</v>
      </c>
      <c r="S34" s="29">
        <f t="shared" si="18"/>
        <v>494272.03836750751</v>
      </c>
      <c r="T34" s="35">
        <f t="shared" si="19"/>
        <v>58.156244400994062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479038.68153251451</v>
      </c>
      <c r="X34" s="29">
        <f t="shared" si="20"/>
        <v>4986995.3742013434</v>
      </c>
      <c r="Y34" s="35">
        <f t="shared" si="28"/>
        <v>50.091106530226355</v>
      </c>
      <c r="Z34" s="36">
        <f t="shared" si="29"/>
        <v>8.0651378707677068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1025</v>
      </c>
      <c r="E35" s="51">
        <v>2</v>
      </c>
      <c r="F35" s="3">
        <f t="shared" si="21"/>
        <v>1.9512195121951219E-3</v>
      </c>
      <c r="G35" s="2">
        <v>0.5</v>
      </c>
      <c r="H35" s="3">
        <f t="shared" si="22"/>
        <v>9.7087378640776691E-3</v>
      </c>
      <c r="I35" s="3">
        <f t="shared" si="23"/>
        <v>0.99029126213592233</v>
      </c>
      <c r="J35" s="5">
        <f t="shared" si="30"/>
        <v>98150.316450755767</v>
      </c>
      <c r="K35" s="5">
        <f t="shared" si="24"/>
        <v>952.91569369665785</v>
      </c>
      <c r="L35" s="5">
        <f t="shared" si="25"/>
        <v>488369.29301953712</v>
      </c>
      <c r="M35" s="5">
        <f t="shared" si="16"/>
        <v>5295676.3556387452</v>
      </c>
      <c r="N35" s="33">
        <f t="shared" si="26"/>
        <v>53.954755798425836</v>
      </c>
      <c r="O35" s="4"/>
      <c r="Q35" s="27" t="s">
        <v>46</v>
      </c>
      <c r="R35" s="29">
        <f t="shared" si="17"/>
        <v>98150.316450755767</v>
      </c>
      <c r="S35" s="29">
        <f t="shared" si="18"/>
        <v>488369.29301953712</v>
      </c>
      <c r="T35" s="35">
        <f t="shared" si="19"/>
        <v>53.954755798425836</v>
      </c>
      <c r="U35" s="42">
        <v>0.96192878092594225</v>
      </c>
      <c r="V35" s="43">
        <f t="shared" si="31"/>
        <v>3.8071219074057749E-2</v>
      </c>
      <c r="W35" s="29">
        <f t="shared" si="27"/>
        <v>469776.47867594764</v>
      </c>
      <c r="X35" s="29">
        <f t="shared" si="20"/>
        <v>4507956.6926688291</v>
      </c>
      <c r="Y35" s="35">
        <f t="shared" si="28"/>
        <v>45.929110120909016</v>
      </c>
      <c r="Z35" s="36">
        <f t="shared" si="29"/>
        <v>8.0256456775168203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985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97197.400757059106</v>
      </c>
      <c r="K36" s="5">
        <f t="shared" si="24"/>
        <v>0</v>
      </c>
      <c r="L36" s="5">
        <f t="shared" si="25"/>
        <v>485987.00378529553</v>
      </c>
      <c r="M36" s="5">
        <f t="shared" si="16"/>
        <v>4807307.0626192084</v>
      </c>
      <c r="N36" s="33">
        <f t="shared" si="26"/>
        <v>49.459214188606481</v>
      </c>
      <c r="O36" s="4"/>
      <c r="Q36" s="27" t="s">
        <v>48</v>
      </c>
      <c r="R36" s="29">
        <f t="shared" si="17"/>
        <v>97197.400757059106</v>
      </c>
      <c r="S36" s="29">
        <f t="shared" si="18"/>
        <v>485987.00378529553</v>
      </c>
      <c r="T36" s="35">
        <f t="shared" si="19"/>
        <v>49.459214188606481</v>
      </c>
      <c r="U36" s="42">
        <v>0.95558309086652893</v>
      </c>
      <c r="V36" s="43">
        <f t="shared" si="31"/>
        <v>4.4416909133471072E-2</v>
      </c>
      <c r="W36" s="29">
        <f t="shared" si="27"/>
        <v>464400.96319811622</v>
      </c>
      <c r="X36" s="29">
        <f t="shared" si="20"/>
        <v>4038180.2139928816</v>
      </c>
      <c r="Y36" s="35">
        <f t="shared" si="28"/>
        <v>41.54617492381454</v>
      </c>
      <c r="Z36" s="36">
        <f t="shared" si="29"/>
        <v>7.9130392647919408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1151</v>
      </c>
      <c r="E37" s="51">
        <v>5</v>
      </c>
      <c r="F37" s="3">
        <f t="shared" si="21"/>
        <v>4.3440486533449178E-3</v>
      </c>
      <c r="G37" s="2">
        <v>0.5</v>
      </c>
      <c r="H37" s="3">
        <f t="shared" si="22"/>
        <v>2.1486892995272882E-2</v>
      </c>
      <c r="I37" s="3">
        <f t="shared" si="23"/>
        <v>0.97851310700472716</v>
      </c>
      <c r="J37" s="5">
        <f t="shared" si="30"/>
        <v>97197.400757059106</v>
      </c>
      <c r="K37" s="5">
        <f t="shared" si="24"/>
        <v>2088.4701494855844</v>
      </c>
      <c r="L37" s="5">
        <f t="shared" si="25"/>
        <v>480765.82841158158</v>
      </c>
      <c r="M37" s="5">
        <f t="shared" si="16"/>
        <v>4321320.0588339129</v>
      </c>
      <c r="N37" s="33">
        <f t="shared" si="26"/>
        <v>44.459214188606488</v>
      </c>
      <c r="O37" s="4"/>
      <c r="Q37" s="27" t="s">
        <v>50</v>
      </c>
      <c r="R37" s="29">
        <f t="shared" si="17"/>
        <v>97197.400757059106</v>
      </c>
      <c r="S37" s="29">
        <f t="shared" si="18"/>
        <v>480765.82841158158</v>
      </c>
      <c r="T37" s="35">
        <f t="shared" si="19"/>
        <v>44.459214188606488</v>
      </c>
      <c r="U37" s="42">
        <v>0.95343645724036619</v>
      </c>
      <c r="V37" s="43">
        <f t="shared" si="31"/>
        <v>4.6563542759633814E-2</v>
      </c>
      <c r="W37" s="29">
        <f t="shared" si="27"/>
        <v>458379.66820296814</v>
      </c>
      <c r="X37" s="29">
        <f t="shared" si="20"/>
        <v>3573779.2507947655</v>
      </c>
      <c r="Y37" s="35">
        <f t="shared" si="28"/>
        <v>36.768259469481897</v>
      </c>
      <c r="Z37" s="36">
        <f t="shared" si="29"/>
        <v>7.6909547191245906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1263</v>
      </c>
      <c r="E38" s="51">
        <v>3</v>
      </c>
      <c r="F38" s="3">
        <f t="shared" si="21"/>
        <v>2.3752969121140144E-3</v>
      </c>
      <c r="G38" s="2">
        <v>0.5</v>
      </c>
      <c r="H38" s="3">
        <f t="shared" si="22"/>
        <v>1.1806375442739082E-2</v>
      </c>
      <c r="I38" s="3">
        <f t="shared" si="23"/>
        <v>0.9881936245572609</v>
      </c>
      <c r="J38" s="5">
        <f t="shared" si="30"/>
        <v>95108.930607573522</v>
      </c>
      <c r="K38" s="5">
        <f t="shared" si="24"/>
        <v>1122.8917427104316</v>
      </c>
      <c r="L38" s="5">
        <f t="shared" si="25"/>
        <v>472737.42368109152</v>
      </c>
      <c r="M38" s="5">
        <f t="shared" si="16"/>
        <v>3840554.230422331</v>
      </c>
      <c r="N38" s="33">
        <f t="shared" si="26"/>
        <v>40.380584724149003</v>
      </c>
      <c r="O38" s="4"/>
      <c r="Q38" s="27" t="s">
        <v>52</v>
      </c>
      <c r="R38" s="29">
        <f t="shared" si="17"/>
        <v>95108.930607573522</v>
      </c>
      <c r="S38" s="29">
        <f t="shared" si="18"/>
        <v>472737.42368109152</v>
      </c>
      <c r="T38" s="35">
        <f t="shared" si="19"/>
        <v>40.380584724149003</v>
      </c>
      <c r="U38" s="42">
        <v>0.93748024841036759</v>
      </c>
      <c r="V38" s="43">
        <f t="shared" si="31"/>
        <v>6.2519751589632411E-2</v>
      </c>
      <c r="W38" s="29">
        <f t="shared" si="27"/>
        <v>443181.99738542689</v>
      </c>
      <c r="X38" s="29">
        <f t="shared" si="20"/>
        <v>3115399.5825917972</v>
      </c>
      <c r="Y38" s="35">
        <f t="shared" si="28"/>
        <v>32.756120405203234</v>
      </c>
      <c r="Z38" s="36">
        <f t="shared" si="29"/>
        <v>7.624464318945769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1199</v>
      </c>
      <c r="E39" s="51">
        <v>4</v>
      </c>
      <c r="F39" s="3">
        <f t="shared" si="21"/>
        <v>3.336113427856547E-3</v>
      </c>
      <c r="G39" s="2">
        <v>0.5</v>
      </c>
      <c r="H39" s="3">
        <f t="shared" si="22"/>
        <v>1.6542597187758478E-2</v>
      </c>
      <c r="I39" s="3">
        <f t="shared" si="23"/>
        <v>0.98345740281224148</v>
      </c>
      <c r="J39" s="5">
        <f t="shared" si="30"/>
        <v>93986.038864863091</v>
      </c>
      <c r="K39" s="5">
        <f t="shared" si="24"/>
        <v>1554.7731822144433</v>
      </c>
      <c r="L39" s="5">
        <f t="shared" si="25"/>
        <v>466043.26136877935</v>
      </c>
      <c r="M39" s="5">
        <f t="shared" si="16"/>
        <v>3367816.8067412395</v>
      </c>
      <c r="N39" s="33">
        <f t="shared" si="26"/>
        <v>35.83316040783059</v>
      </c>
      <c r="O39" s="4"/>
      <c r="Q39" s="27" t="s">
        <v>54</v>
      </c>
      <c r="R39" s="29">
        <f t="shared" si="17"/>
        <v>93986.038864863091</v>
      </c>
      <c r="S39" s="29">
        <f t="shared" si="18"/>
        <v>466043.26136877935</v>
      </c>
      <c r="T39" s="35">
        <f t="shared" si="19"/>
        <v>35.83316040783059</v>
      </c>
      <c r="U39" s="42">
        <v>0.91788799906018037</v>
      </c>
      <c r="V39" s="43">
        <f t="shared" si="31"/>
        <v>8.2112000939819629E-2</v>
      </c>
      <c r="W39" s="29">
        <f t="shared" si="27"/>
        <v>427775.51665326953</v>
      </c>
      <c r="X39" s="29">
        <f t="shared" si="20"/>
        <v>2672217.5852063703</v>
      </c>
      <c r="Y39" s="35">
        <f t="shared" si="28"/>
        <v>28.432069459258649</v>
      </c>
      <c r="Z39" s="36">
        <f t="shared" si="29"/>
        <v>7.4010909485719409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1045</v>
      </c>
      <c r="E40" s="51">
        <v>6</v>
      </c>
      <c r="F40" s="3">
        <f t="shared" si="21"/>
        <v>5.7416267942583732E-3</v>
      </c>
      <c r="G40" s="2">
        <v>0.5</v>
      </c>
      <c r="H40" s="3">
        <f t="shared" si="22"/>
        <v>2.8301886792452831E-2</v>
      </c>
      <c r="I40" s="3">
        <f t="shared" si="23"/>
        <v>0.97169811320754718</v>
      </c>
      <c r="J40" s="5">
        <f t="shared" si="30"/>
        <v>92431.265682648649</v>
      </c>
      <c r="K40" s="5">
        <f t="shared" si="24"/>
        <v>2615.9792174334525</v>
      </c>
      <c r="L40" s="5">
        <f t="shared" si="25"/>
        <v>455616.38036965963</v>
      </c>
      <c r="M40" s="5">
        <f t="shared" si="16"/>
        <v>2901773.54537246</v>
      </c>
      <c r="N40" s="33">
        <f t="shared" si="26"/>
        <v>31.393852761200325</v>
      </c>
      <c r="O40" s="4"/>
      <c r="Q40" s="27" t="s">
        <v>56</v>
      </c>
      <c r="R40" s="29">
        <f t="shared" si="17"/>
        <v>92431.265682648649</v>
      </c>
      <c r="S40" s="29">
        <f t="shared" si="18"/>
        <v>455616.38036965963</v>
      </c>
      <c r="T40" s="35">
        <f t="shared" si="19"/>
        <v>31.393852761200325</v>
      </c>
      <c r="U40" s="42">
        <v>0.89571782863194893</v>
      </c>
      <c r="V40" s="43">
        <f t="shared" si="31"/>
        <v>0.10428217136805107</v>
      </c>
      <c r="W40" s="29">
        <f t="shared" si="27"/>
        <v>408103.71491385967</v>
      </c>
      <c r="X40" s="29">
        <f t="shared" si="20"/>
        <v>2244442.0685531008</v>
      </c>
      <c r="Y40" s="35">
        <f t="shared" si="28"/>
        <v>24.282282104186649</v>
      </c>
      <c r="Z40" s="36">
        <f t="shared" si="29"/>
        <v>7.1115706570136759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838</v>
      </c>
      <c r="E41" s="51">
        <v>7</v>
      </c>
      <c r="F41" s="3">
        <f t="shared" si="21"/>
        <v>8.3532219570405727E-3</v>
      </c>
      <c r="G41" s="2">
        <v>0.5</v>
      </c>
      <c r="H41" s="3">
        <f t="shared" si="22"/>
        <v>4.0911747516072475E-2</v>
      </c>
      <c r="I41" s="3">
        <f t="shared" si="23"/>
        <v>0.95908825248392748</v>
      </c>
      <c r="J41" s="5">
        <f t="shared" si="30"/>
        <v>89815.286465215191</v>
      </c>
      <c r="K41" s="5">
        <f t="shared" si="24"/>
        <v>3674.5003229486056</v>
      </c>
      <c r="L41" s="5">
        <f t="shared" si="25"/>
        <v>439890.18151870451</v>
      </c>
      <c r="M41" s="5">
        <f t="shared" si="16"/>
        <v>2446157.1650028005</v>
      </c>
      <c r="N41" s="33">
        <f t="shared" si="26"/>
        <v>27.235421288225577</v>
      </c>
      <c r="O41" s="4"/>
      <c r="Q41" s="27" t="s">
        <v>58</v>
      </c>
      <c r="R41" s="29">
        <f t="shared" si="17"/>
        <v>89815.286465215191</v>
      </c>
      <c r="S41" s="29">
        <f t="shared" si="18"/>
        <v>439890.18151870451</v>
      </c>
      <c r="T41" s="35">
        <f t="shared" si="19"/>
        <v>27.235421288225577</v>
      </c>
      <c r="U41" s="42">
        <v>0.86473435856680392</v>
      </c>
      <c r="V41" s="43">
        <f t="shared" si="31"/>
        <v>0.13526564143319608</v>
      </c>
      <c r="W41" s="29">
        <f t="shared" si="27"/>
        <v>380388.15395541186</v>
      </c>
      <c r="X41" s="29">
        <f t="shared" si="20"/>
        <v>1836338.3536392411</v>
      </c>
      <c r="Y41" s="35">
        <f t="shared" si="28"/>
        <v>20.445721724112538</v>
      </c>
      <c r="Z41" s="36">
        <f t="shared" si="29"/>
        <v>6.7896995641130395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646</v>
      </c>
      <c r="E42" s="51">
        <v>3</v>
      </c>
      <c r="F42" s="3">
        <f t="shared" si="21"/>
        <v>4.6439628482972135E-3</v>
      </c>
      <c r="G42" s="2">
        <v>0.5</v>
      </c>
      <c r="H42" s="3">
        <f t="shared" si="22"/>
        <v>2.2953328232593724E-2</v>
      </c>
      <c r="I42" s="3">
        <f t="shared" si="23"/>
        <v>0.97704667176740623</v>
      </c>
      <c r="J42" s="5">
        <f t="shared" si="30"/>
        <v>86140.786142266588</v>
      </c>
      <c r="K42" s="5">
        <f t="shared" si="24"/>
        <v>1977.217738537106</v>
      </c>
      <c r="L42" s="5">
        <f t="shared" si="25"/>
        <v>425760.88636499021</v>
      </c>
      <c r="M42" s="5">
        <f t="shared" si="16"/>
        <v>2006266.9834840959</v>
      </c>
      <c r="N42" s="33">
        <f t="shared" si="26"/>
        <v>23.290558089063961</v>
      </c>
      <c r="O42" s="4"/>
      <c r="Q42" s="27" t="s">
        <v>60</v>
      </c>
      <c r="R42" s="29">
        <f t="shared" si="17"/>
        <v>86140.786142266588</v>
      </c>
      <c r="S42" s="29">
        <f t="shared" si="18"/>
        <v>425760.88636499021</v>
      </c>
      <c r="T42" s="35">
        <f t="shared" si="19"/>
        <v>23.290558089063961</v>
      </c>
      <c r="U42" s="42">
        <v>0.81758889711164551</v>
      </c>
      <c r="V42" s="43">
        <f t="shared" si="31"/>
        <v>0.18241110288835449</v>
      </c>
      <c r="W42" s="29">
        <f t="shared" si="27"/>
        <v>348097.37351642898</v>
      </c>
      <c r="X42" s="29">
        <f t="shared" si="20"/>
        <v>1455950.1996838292</v>
      </c>
      <c r="Y42" s="35">
        <f t="shared" si="28"/>
        <v>16.901984122587894</v>
      </c>
      <c r="Z42" s="36">
        <f t="shared" si="29"/>
        <v>6.3885739664760663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427</v>
      </c>
      <c r="E43" s="51">
        <v>8</v>
      </c>
      <c r="F43" s="3">
        <f t="shared" si="21"/>
        <v>1.873536299765808E-2</v>
      </c>
      <c r="G43" s="2">
        <v>0.5</v>
      </c>
      <c r="H43" s="3">
        <f t="shared" si="22"/>
        <v>8.9485458612975383E-2</v>
      </c>
      <c r="I43" s="3">
        <f t="shared" si="23"/>
        <v>0.91051454138702459</v>
      </c>
      <c r="J43" s="5">
        <f t="shared" si="30"/>
        <v>84163.568403729485</v>
      </c>
      <c r="K43" s="5">
        <f t="shared" si="24"/>
        <v>7531.4155171122575</v>
      </c>
      <c r="L43" s="5">
        <f t="shared" si="25"/>
        <v>401989.30322586681</v>
      </c>
      <c r="M43" s="5">
        <f t="shared" si="16"/>
        <v>1580506.0971191057</v>
      </c>
      <c r="N43" s="33">
        <f t="shared" si="26"/>
        <v>18.77898153673187</v>
      </c>
      <c r="O43" s="4"/>
      <c r="Q43" s="27" t="s">
        <v>62</v>
      </c>
      <c r="R43" s="29">
        <f t="shared" si="17"/>
        <v>84163.568403729485</v>
      </c>
      <c r="S43" s="29">
        <f t="shared" si="18"/>
        <v>401989.30322586681</v>
      </c>
      <c r="T43" s="35">
        <f t="shared" si="19"/>
        <v>18.77898153673187</v>
      </c>
      <c r="U43" s="42">
        <v>0.77888026534586052</v>
      </c>
      <c r="V43" s="43">
        <f t="shared" si="31"/>
        <v>0.22111973465413948</v>
      </c>
      <c r="W43" s="29">
        <f t="shared" si="27"/>
        <v>313101.5351627607</v>
      </c>
      <c r="X43" s="29">
        <f t="shared" si="20"/>
        <v>1107852.8261674002</v>
      </c>
      <c r="Y43" s="35">
        <f t="shared" si="28"/>
        <v>13.163092382835668</v>
      </c>
      <c r="Z43" s="36">
        <f t="shared" si="29"/>
        <v>5.6158891538962017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297</v>
      </c>
      <c r="E44" s="51">
        <v>5</v>
      </c>
      <c r="F44" s="3">
        <f t="shared" si="21"/>
        <v>1.6835016835016835E-2</v>
      </c>
      <c r="G44" s="2">
        <v>0.5</v>
      </c>
      <c r="H44" s="3">
        <f t="shared" si="22"/>
        <v>8.0775444264943458E-2</v>
      </c>
      <c r="I44" s="3">
        <f t="shared" si="23"/>
        <v>0.91922455573505657</v>
      </c>
      <c r="J44" s="5">
        <f t="shared" si="30"/>
        <v>76632.15288661723</v>
      </c>
      <c r="K44" s="5">
        <f t="shared" si="24"/>
        <v>6189.9961943955759</v>
      </c>
      <c r="L44" s="5">
        <f t="shared" si="25"/>
        <v>367685.77394709724</v>
      </c>
      <c r="M44" s="5">
        <f t="shared" si="16"/>
        <v>1178516.793893239</v>
      </c>
      <c r="N44" s="33">
        <f t="shared" si="26"/>
        <v>15.378881442061783</v>
      </c>
      <c r="O44" s="4"/>
      <c r="Q44" s="27" t="s">
        <v>64</v>
      </c>
      <c r="R44" s="29">
        <f t="shared" si="17"/>
        <v>76632.15288661723</v>
      </c>
      <c r="S44" s="29">
        <f t="shared" si="18"/>
        <v>367685.77394709724</v>
      </c>
      <c r="T44" s="35">
        <f t="shared" si="19"/>
        <v>15.378881442061783</v>
      </c>
      <c r="U44" s="42">
        <v>0.71980976748499381</v>
      </c>
      <c r="V44" s="43">
        <f t="shared" si="31"/>
        <v>0.28019023251500619</v>
      </c>
      <c r="W44" s="29">
        <f t="shared" si="27"/>
        <v>264663.81145240006</v>
      </c>
      <c r="X44" s="29">
        <f t="shared" si="20"/>
        <v>794751.29100463947</v>
      </c>
      <c r="Y44" s="35">
        <f t="shared" si="28"/>
        <v>10.370989996594915</v>
      </c>
      <c r="Z44" s="36">
        <f t="shared" si="29"/>
        <v>5.0078914454668677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182</v>
      </c>
      <c r="E45" s="51">
        <v>7</v>
      </c>
      <c r="F45" s="3">
        <f t="shared" si="21"/>
        <v>3.8461538461538464E-2</v>
      </c>
      <c r="G45" s="2">
        <v>0.5</v>
      </c>
      <c r="H45" s="3">
        <f t="shared" si="22"/>
        <v>0.17543859649122806</v>
      </c>
      <c r="I45" s="3">
        <f t="shared" si="23"/>
        <v>0.82456140350877194</v>
      </c>
      <c r="J45" s="5">
        <f t="shared" si="30"/>
        <v>70442.156692221659</v>
      </c>
      <c r="K45" s="5">
        <f t="shared" si="24"/>
        <v>12358.273103898537</v>
      </c>
      <c r="L45" s="5">
        <f t="shared" si="25"/>
        <v>321315.10070136195</v>
      </c>
      <c r="M45" s="5">
        <f t="shared" si="16"/>
        <v>810831.01994614163</v>
      </c>
      <c r="N45" s="33">
        <f t="shared" si="26"/>
        <v>11.510593343824679</v>
      </c>
      <c r="O45" s="4"/>
      <c r="Q45" s="27" t="s">
        <v>66</v>
      </c>
      <c r="R45" s="29">
        <f t="shared" si="17"/>
        <v>70442.156692221659</v>
      </c>
      <c r="S45" s="29">
        <f t="shared" si="18"/>
        <v>321315.10070136195</v>
      </c>
      <c r="T45" s="35">
        <f t="shared" si="19"/>
        <v>11.510593343824679</v>
      </c>
      <c r="U45" s="42">
        <v>0.68480776711742686</v>
      </c>
      <c r="V45" s="43">
        <f t="shared" si="31"/>
        <v>0.31519223288257314</v>
      </c>
      <c r="W45" s="29">
        <f t="shared" si="27"/>
        <v>220039.07665241085</v>
      </c>
      <c r="X45" s="29">
        <f t="shared" si="20"/>
        <v>530087.47955223941</v>
      </c>
      <c r="Y45" s="35">
        <f t="shared" si="28"/>
        <v>7.5251455157501237</v>
      </c>
      <c r="Z45" s="36">
        <f t="shared" si="29"/>
        <v>3.9854478280745553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147</v>
      </c>
      <c r="E46" s="51">
        <v>10</v>
      </c>
      <c r="F46" s="3">
        <f t="shared" si="21"/>
        <v>6.8027210884353748E-2</v>
      </c>
      <c r="G46" s="2">
        <v>0.5</v>
      </c>
      <c r="H46" s="3">
        <f t="shared" si="22"/>
        <v>0.29069767441860472</v>
      </c>
      <c r="I46" s="3">
        <f t="shared" si="23"/>
        <v>0.70930232558139528</v>
      </c>
      <c r="J46" s="5">
        <f t="shared" si="30"/>
        <v>58083.883588323122</v>
      </c>
      <c r="K46" s="5">
        <f t="shared" si="24"/>
        <v>16884.849880326492</v>
      </c>
      <c r="L46" s="5">
        <f t="shared" si="25"/>
        <v>248207.29324079936</v>
      </c>
      <c r="M46" s="5">
        <f>L46+M47</f>
        <v>489515.91924477962</v>
      </c>
      <c r="N46" s="33">
        <f t="shared" si="26"/>
        <v>8.4277408637873741</v>
      </c>
      <c r="O46" s="4"/>
      <c r="Q46" s="27" t="s">
        <v>68</v>
      </c>
      <c r="R46" s="29">
        <f t="shared" si="17"/>
        <v>58083.883588323122</v>
      </c>
      <c r="S46" s="29">
        <f t="shared" si="18"/>
        <v>248207.29324079936</v>
      </c>
      <c r="T46" s="35">
        <f t="shared" si="19"/>
        <v>8.4277408637873741</v>
      </c>
      <c r="U46" s="42">
        <v>0.65629805890441617</v>
      </c>
      <c r="V46" s="43">
        <f t="shared" si="31"/>
        <v>0.34370194109558383</v>
      </c>
      <c r="W46" s="29">
        <f t="shared" si="27"/>
        <v>162897.96475985585</v>
      </c>
      <c r="X46" s="29">
        <f>X47+W46</f>
        <v>310048.40289982862</v>
      </c>
      <c r="Y46" s="35">
        <f t="shared" si="28"/>
        <v>5.3379420201537471</v>
      </c>
      <c r="Z46" s="36">
        <f t="shared" si="29"/>
        <v>3.089798843633627</v>
      </c>
    </row>
    <row r="47" spans="1:26" s="2" customFormat="1" x14ac:dyDescent="0.25">
      <c r="A47" s="12">
        <v>19</v>
      </c>
      <c r="B47" s="13" t="s">
        <v>69</v>
      </c>
      <c r="C47" s="12"/>
      <c r="D47">
        <v>82</v>
      </c>
      <c r="E47" s="51">
        <v>14</v>
      </c>
      <c r="F47" s="17">
        <f t="shared" si="21"/>
        <v>0.17073170731707318</v>
      </c>
      <c r="G47" s="12"/>
      <c r="H47" s="17">
        <v>1</v>
      </c>
      <c r="I47" s="17">
        <f t="shared" si="23"/>
        <v>0</v>
      </c>
      <c r="J47" s="21">
        <f t="shared" si="30"/>
        <v>41199.033707996627</v>
      </c>
      <c r="K47" s="21">
        <f t="shared" si="24"/>
        <v>41199.033707996627</v>
      </c>
      <c r="L47" s="21">
        <f>K47/F47</f>
        <v>241308.62600398023</v>
      </c>
      <c r="M47" s="21">
        <f>L47</f>
        <v>241308.62600398023</v>
      </c>
      <c r="N47" s="34">
        <f t="shared" si="26"/>
        <v>5.8571428571428568</v>
      </c>
      <c r="O47" s="4"/>
      <c r="Q47" s="30" t="s">
        <v>69</v>
      </c>
      <c r="R47" s="31">
        <f t="shared" si="17"/>
        <v>41199.033707996627</v>
      </c>
      <c r="S47" s="31">
        <f t="shared" si="18"/>
        <v>241308.62600398023</v>
      </c>
      <c r="T47" s="38">
        <f t="shared" si="19"/>
        <v>5.8571428571428568</v>
      </c>
      <c r="U47" s="44">
        <v>0.6098018151143324</v>
      </c>
      <c r="V47" s="45">
        <f t="shared" si="31"/>
        <v>0.3901981848856676</v>
      </c>
      <c r="W47" s="31">
        <f t="shared" si="27"/>
        <v>147150.43813997274</v>
      </c>
      <c r="X47" s="31">
        <f>W47</f>
        <v>147150.43813997274</v>
      </c>
      <c r="Y47" s="38">
        <f t="shared" si="28"/>
        <v>3.5716963456696611</v>
      </c>
      <c r="Z47" s="37">
        <f t="shared" si="29"/>
        <v>2.2854465114731957</v>
      </c>
    </row>
    <row r="48" spans="1:26" s="2" customFormat="1" ht="13.2" x14ac:dyDescent="0.25">
      <c r="B48" s="2" t="s">
        <v>70</v>
      </c>
      <c r="D48" s="25">
        <f>SUM(D29:D47)</f>
        <v>14174</v>
      </c>
      <c r="E48" s="25">
        <f>SUM(E29:E47)</f>
        <v>78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264</v>
      </c>
      <c r="E54" s="49">
        <f>E4+E29</f>
        <v>1</v>
      </c>
      <c r="F54" s="3">
        <f>E54/D54</f>
        <v>3.787878787878788E-3</v>
      </c>
      <c r="G54" s="2">
        <v>0.3</v>
      </c>
      <c r="H54" s="18">
        <f>C54*F54/(1+(1-G54)*C54*F54)</f>
        <v>3.7778617302606727E-3</v>
      </c>
      <c r="I54" s="18">
        <f>1-H54</f>
        <v>0.99622213826973938</v>
      </c>
      <c r="J54" s="19">
        <v>100000</v>
      </c>
      <c r="K54" s="20">
        <f>J54*H54</f>
        <v>377.78617302606727</v>
      </c>
      <c r="L54" s="20">
        <f>C54*(J55+G54*K54)</f>
        <v>99735.549678881755</v>
      </c>
      <c r="M54" s="5">
        <f t="shared" ref="M54:M70" si="32">L54+M55</f>
        <v>7331636.4401489049</v>
      </c>
      <c r="N54" s="32">
        <f>M54/J54</f>
        <v>73.316364401489054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99735.549678881755</v>
      </c>
      <c r="T54" s="35">
        <f t="shared" ref="T54:T72" si="35">N54</f>
        <v>73.316364401489054</v>
      </c>
      <c r="U54" s="42">
        <v>0.96170886472285344</v>
      </c>
      <c r="V54" s="43">
        <f>1-U54</f>
        <v>3.829113527714656E-2</v>
      </c>
      <c r="W54" s="29">
        <f>S54*U54</f>
        <v>95916.562254187127</v>
      </c>
      <c r="X54" s="29">
        <f t="shared" ref="X54:X70" si="36">X55+W54</f>
        <v>6543766.5611558389</v>
      </c>
      <c r="Y54" s="40">
        <f>X54/R54</f>
        <v>65.437665611558387</v>
      </c>
      <c r="Z54" s="36">
        <f>T54-Y54</f>
        <v>7.8786987899306666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1255</v>
      </c>
      <c r="E55" s="49">
        <f t="shared" si="37"/>
        <v>1</v>
      </c>
      <c r="F55" s="3">
        <f t="shared" ref="F55:F72" si="38">E55/D55</f>
        <v>7.9681274900398409E-4</v>
      </c>
      <c r="G55" s="2">
        <v>0.4</v>
      </c>
      <c r="H55" s="3">
        <f t="shared" ref="H55:H71" si="39">C55*F55/(1+(1-G55)*C55*F55)</f>
        <v>3.1811674884682679E-3</v>
      </c>
      <c r="I55" s="3">
        <f t="shared" ref="I55:I72" si="40">1-H55</f>
        <v>0.99681883251153169</v>
      </c>
      <c r="J55" s="5">
        <f>I54*J54</f>
        <v>99622.213826973937</v>
      </c>
      <c r="K55" s="5">
        <f t="shared" ref="K55:K72" si="41">J55*H55</f>
        <v>316.91494775560341</v>
      </c>
      <c r="L55" s="5">
        <f t="shared" ref="L55:L71" si="42">C55*(J56+G55*K55)</f>
        <v>397728.25943328231</v>
      </c>
      <c r="M55" s="5">
        <f t="shared" si="32"/>
        <v>7231900.8904700233</v>
      </c>
      <c r="N55" s="33">
        <f t="shared" ref="N55:N72" si="43">M55/J55</f>
        <v>72.593256189132163</v>
      </c>
      <c r="O55" s="4"/>
      <c r="Q55" s="27" t="s">
        <v>36</v>
      </c>
      <c r="R55" s="29">
        <f t="shared" si="33"/>
        <v>99622.213826973937</v>
      </c>
      <c r="S55" s="29">
        <f t="shared" si="34"/>
        <v>397728.25943328231</v>
      </c>
      <c r="T55" s="35">
        <f t="shared" si="35"/>
        <v>72.593256189132163</v>
      </c>
      <c r="U55" s="42">
        <v>0.96170886472285344</v>
      </c>
      <c r="V55" s="43">
        <f>1-U55</f>
        <v>3.829113527714656E-2</v>
      </c>
      <c r="W55" s="29">
        <f t="shared" ref="W55:W72" si="44">S55*U55</f>
        <v>382498.79284777847</v>
      </c>
      <c r="X55" s="29">
        <f t="shared" si="36"/>
        <v>6447849.9989016522</v>
      </c>
      <c r="Y55" s="35">
        <f t="shared" ref="Y55:Y72" si="45">X55/R55</f>
        <v>64.723014588899019</v>
      </c>
      <c r="Z55" s="36">
        <f t="shared" ref="Z55:Z72" si="46">T55-Y55</f>
        <v>7.8702416002331432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2042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99305.298879218331</v>
      </c>
      <c r="K56" s="5">
        <f t="shared" si="41"/>
        <v>0</v>
      </c>
      <c r="L56" s="5">
        <f t="shared" si="42"/>
        <v>496526.49439609167</v>
      </c>
      <c r="M56" s="5">
        <f t="shared" si="32"/>
        <v>6834172.6310367407</v>
      </c>
      <c r="N56" s="33">
        <f t="shared" si="43"/>
        <v>68.819818359833079</v>
      </c>
      <c r="O56" s="4"/>
      <c r="Q56" s="27" t="s">
        <v>38</v>
      </c>
      <c r="R56" s="29">
        <f t="shared" si="33"/>
        <v>99305.298879218331</v>
      </c>
      <c r="S56" s="29">
        <f t="shared" si="34"/>
        <v>496526.49439609167</v>
      </c>
      <c r="T56" s="35">
        <f t="shared" si="35"/>
        <v>68.819818359833079</v>
      </c>
      <c r="U56" s="42">
        <v>0.96170886472285344</v>
      </c>
      <c r="V56" s="43">
        <f>1-U56</f>
        <v>3.829113527714656E-2</v>
      </c>
      <c r="W56" s="29">
        <f t="shared" si="44"/>
        <v>477513.93123048358</v>
      </c>
      <c r="X56" s="29">
        <f t="shared" si="36"/>
        <v>6065351.2060538735</v>
      </c>
      <c r="Y56" s="35">
        <f t="shared" si="45"/>
        <v>61.077820363150558</v>
      </c>
      <c r="Z56" s="36">
        <f t="shared" si="46"/>
        <v>7.741997996682521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2141</v>
      </c>
      <c r="E57" s="49">
        <f t="shared" si="37"/>
        <v>1</v>
      </c>
      <c r="F57" s="3">
        <f t="shared" si="38"/>
        <v>4.6707146193367583E-4</v>
      </c>
      <c r="G57" s="2">
        <v>0.5</v>
      </c>
      <c r="H57" s="3">
        <f t="shared" si="39"/>
        <v>2.3326335432703521E-3</v>
      </c>
      <c r="I57" s="3">
        <f t="shared" si="40"/>
        <v>0.9976673664567296</v>
      </c>
      <c r="J57" s="5">
        <f t="shared" si="47"/>
        <v>99305.298879218331</v>
      </c>
      <c r="K57" s="5">
        <f t="shared" si="41"/>
        <v>231.64287119015239</v>
      </c>
      <c r="L57" s="5">
        <f t="shared" si="42"/>
        <v>495947.38721811626</v>
      </c>
      <c r="M57" s="5">
        <f t="shared" si="32"/>
        <v>6337646.1366406493</v>
      </c>
      <c r="N57" s="33">
        <f t="shared" si="43"/>
        <v>63.819818359833079</v>
      </c>
      <c r="O57" s="4"/>
      <c r="Q57" s="27" t="s">
        <v>40</v>
      </c>
      <c r="R57" s="29">
        <f t="shared" si="33"/>
        <v>99305.298879218331</v>
      </c>
      <c r="S57" s="29">
        <f t="shared" si="34"/>
        <v>495947.38721811626</v>
      </c>
      <c r="T57" s="35">
        <f t="shared" si="35"/>
        <v>63.819818359833079</v>
      </c>
      <c r="U57" s="42">
        <v>0.96170886472285344</v>
      </c>
      <c r="V57" s="43">
        <f>1-U57</f>
        <v>3.829113527714656E-2</v>
      </c>
      <c r="W57" s="29">
        <f t="shared" si="44"/>
        <v>476956.9987238</v>
      </c>
      <c r="X57" s="29">
        <f t="shared" si="36"/>
        <v>5587837.2748233899</v>
      </c>
      <c r="Y57" s="35">
        <f t="shared" si="45"/>
        <v>56.269276039536287</v>
      </c>
      <c r="Z57" s="36">
        <f t="shared" si="46"/>
        <v>7.5505423202967918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2051</v>
      </c>
      <c r="E58" s="49">
        <f t="shared" si="37"/>
        <v>1</v>
      </c>
      <c r="F58" s="3">
        <f t="shared" si="38"/>
        <v>4.8756704046806434E-4</v>
      </c>
      <c r="G58" s="2">
        <v>0.5</v>
      </c>
      <c r="H58" s="3">
        <f t="shared" si="39"/>
        <v>2.4348672997321647E-3</v>
      </c>
      <c r="I58" s="3">
        <f t="shared" si="40"/>
        <v>0.99756513270026781</v>
      </c>
      <c r="J58" s="5">
        <f t="shared" si="47"/>
        <v>99073.656008028178</v>
      </c>
      <c r="K58" s="5">
        <f t="shared" si="41"/>
        <v>241.23120527886093</v>
      </c>
      <c r="L58" s="5">
        <f t="shared" si="42"/>
        <v>494765.20202694373</v>
      </c>
      <c r="M58" s="5">
        <f t="shared" si="32"/>
        <v>5841698.7494225334</v>
      </c>
      <c r="N58" s="33">
        <f t="shared" si="43"/>
        <v>58.963189457237419</v>
      </c>
      <c r="O58" s="4"/>
      <c r="Q58" s="27" t="s">
        <v>42</v>
      </c>
      <c r="R58" s="29">
        <f t="shared" si="33"/>
        <v>99073.656008028178</v>
      </c>
      <c r="S58" s="29">
        <f t="shared" si="34"/>
        <v>494765.20202694373</v>
      </c>
      <c r="T58" s="35">
        <f t="shared" si="35"/>
        <v>58.963189457237419</v>
      </c>
      <c r="U58" s="42">
        <v>0.96170886472285344</v>
      </c>
      <c r="V58" s="43">
        <f>1-U58</f>
        <v>3.829113527714656E-2</v>
      </c>
      <c r="W58" s="29">
        <f t="shared" si="44"/>
        <v>475820.08074570529</v>
      </c>
      <c r="X58" s="29">
        <f t="shared" si="36"/>
        <v>5110880.2760995897</v>
      </c>
      <c r="Y58" s="35">
        <f t="shared" si="45"/>
        <v>51.58667280518489</v>
      </c>
      <c r="Z58" s="36">
        <f t="shared" si="46"/>
        <v>7.3765166520525298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2059</v>
      </c>
      <c r="E59" s="49">
        <f t="shared" si="37"/>
        <v>4</v>
      </c>
      <c r="F59" s="3">
        <f t="shared" si="38"/>
        <v>1.942690626517727E-3</v>
      </c>
      <c r="G59" s="2">
        <v>0.5</v>
      </c>
      <c r="H59" s="3">
        <f t="shared" si="39"/>
        <v>9.6665055582406973E-3</v>
      </c>
      <c r="I59" s="3">
        <f t="shared" si="40"/>
        <v>0.99033349444175933</v>
      </c>
      <c r="J59" s="5">
        <f t="shared" si="47"/>
        <v>98832.424802749316</v>
      </c>
      <c r="K59" s="5">
        <f t="shared" si="41"/>
        <v>955.36418369018202</v>
      </c>
      <c r="L59" s="5">
        <f t="shared" si="42"/>
        <v>491773.71355452115</v>
      </c>
      <c r="M59" s="5">
        <f t="shared" si="32"/>
        <v>5346933.5473955898</v>
      </c>
      <c r="N59" s="33">
        <f t="shared" si="43"/>
        <v>54.101005394404218</v>
      </c>
      <c r="O59" s="4"/>
      <c r="Q59" s="27" t="s">
        <v>44</v>
      </c>
      <c r="R59" s="29">
        <f t="shared" si="33"/>
        <v>98832.424802749316</v>
      </c>
      <c r="S59" s="29">
        <f t="shared" si="34"/>
        <v>491773.71355452115</v>
      </c>
      <c r="T59" s="35">
        <f t="shared" si="35"/>
        <v>54.101005394404218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473623.17644724599</v>
      </c>
      <c r="X59" s="29">
        <f t="shared" si="36"/>
        <v>4635060.1953538842</v>
      </c>
      <c r="Y59" s="35">
        <f t="shared" si="45"/>
        <v>46.898173394051405</v>
      </c>
      <c r="Z59" s="36">
        <f t="shared" si="46"/>
        <v>7.2028320003528137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2045</v>
      </c>
      <c r="E60" s="49">
        <f t="shared" si="37"/>
        <v>9</v>
      </c>
      <c r="F60" s="3">
        <f t="shared" si="38"/>
        <v>4.4009779951100243E-3</v>
      </c>
      <c r="G60" s="2">
        <v>0.5</v>
      </c>
      <c r="H60" s="3">
        <f t="shared" si="39"/>
        <v>2.1765417170495766E-2</v>
      </c>
      <c r="I60" s="3">
        <f t="shared" si="40"/>
        <v>0.97823458282950426</v>
      </c>
      <c r="J60" s="5">
        <f t="shared" si="47"/>
        <v>97877.060619059135</v>
      </c>
      <c r="K60" s="5">
        <f t="shared" si="41"/>
        <v>2130.3350557957247</v>
      </c>
      <c r="L60" s="5">
        <f t="shared" si="42"/>
        <v>484059.46545580641</v>
      </c>
      <c r="M60" s="5">
        <f t="shared" si="32"/>
        <v>4855159.8338410687</v>
      </c>
      <c r="N60" s="33">
        <f t="shared" si="43"/>
        <v>49.604675530025538</v>
      </c>
      <c r="O60" s="4"/>
      <c r="Q60" s="27" t="s">
        <v>46</v>
      </c>
      <c r="R60" s="29">
        <f t="shared" si="33"/>
        <v>97877.060619059135</v>
      </c>
      <c r="S60" s="29">
        <f t="shared" si="34"/>
        <v>484059.46545580641</v>
      </c>
      <c r="T60" s="35">
        <f t="shared" si="35"/>
        <v>49.604675530025538</v>
      </c>
      <c r="U60" s="42">
        <v>0.95736753435116873</v>
      </c>
      <c r="V60" s="43">
        <f t="shared" si="48"/>
        <v>4.2632465648831275E-2</v>
      </c>
      <c r="W60" s="29">
        <f t="shared" si="44"/>
        <v>463422.81692277011</v>
      </c>
      <c r="X60" s="29">
        <f t="shared" si="36"/>
        <v>4161437.018906638</v>
      </c>
      <c r="Y60" s="35">
        <f t="shared" si="45"/>
        <v>42.516979898927424</v>
      </c>
      <c r="Z60" s="36">
        <f t="shared" si="46"/>
        <v>7.0876956310981143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2020</v>
      </c>
      <c r="E61" s="49">
        <f t="shared" si="37"/>
        <v>4</v>
      </c>
      <c r="F61" s="3">
        <f t="shared" si="38"/>
        <v>1.9801980198019802E-3</v>
      </c>
      <c r="G61" s="2">
        <v>0.5</v>
      </c>
      <c r="H61" s="3">
        <f t="shared" si="39"/>
        <v>9.852216748768473E-3</v>
      </c>
      <c r="I61" s="3">
        <f t="shared" si="40"/>
        <v>0.99014778325123154</v>
      </c>
      <c r="J61" s="5">
        <f t="shared" si="47"/>
        <v>95746.725563263419</v>
      </c>
      <c r="K61" s="5">
        <f t="shared" si="41"/>
        <v>943.31749323412237</v>
      </c>
      <c r="L61" s="5">
        <f t="shared" si="42"/>
        <v>476375.33408323181</v>
      </c>
      <c r="M61" s="5">
        <f t="shared" si="32"/>
        <v>4371100.3683852619</v>
      </c>
      <c r="N61" s="33">
        <f t="shared" si="43"/>
        <v>45.652740004117568</v>
      </c>
      <c r="O61" s="4"/>
      <c r="Q61" s="27" t="s">
        <v>48</v>
      </c>
      <c r="R61" s="29">
        <f t="shared" si="33"/>
        <v>95746.725563263419</v>
      </c>
      <c r="S61" s="29">
        <f t="shared" si="34"/>
        <v>476375.33408323181</v>
      </c>
      <c r="T61" s="35">
        <f t="shared" si="35"/>
        <v>45.652740004117568</v>
      </c>
      <c r="U61" s="42">
        <v>0.95681081085376496</v>
      </c>
      <c r="V61" s="43">
        <f t="shared" si="48"/>
        <v>4.3189189146235041E-2</v>
      </c>
      <c r="W61" s="29">
        <f t="shared" si="44"/>
        <v>455801.06967491022</v>
      </c>
      <c r="X61" s="29">
        <f t="shared" si="36"/>
        <v>3698014.2019838681</v>
      </c>
      <c r="Y61" s="35">
        <f t="shared" si="45"/>
        <v>38.622879061701724</v>
      </c>
      <c r="Z61" s="36">
        <f t="shared" si="46"/>
        <v>7.0298609424158442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2368</v>
      </c>
      <c r="E62" s="49">
        <f t="shared" si="37"/>
        <v>8</v>
      </c>
      <c r="F62" s="3">
        <f t="shared" si="38"/>
        <v>3.3783783783783786E-3</v>
      </c>
      <c r="G62" s="2">
        <v>0.5</v>
      </c>
      <c r="H62" s="3">
        <f t="shared" si="39"/>
        <v>1.675041876046901E-2</v>
      </c>
      <c r="I62" s="3">
        <f t="shared" si="40"/>
        <v>0.98324958123953099</v>
      </c>
      <c r="J62" s="5">
        <f t="shared" si="47"/>
        <v>94803.408070029298</v>
      </c>
      <c r="K62" s="5">
        <f t="shared" si="41"/>
        <v>1587.996785092618</v>
      </c>
      <c r="L62" s="5">
        <f t="shared" si="42"/>
        <v>470047.04838741489</v>
      </c>
      <c r="M62" s="5">
        <f t="shared" si="32"/>
        <v>3894725.0343020298</v>
      </c>
      <c r="N62" s="33">
        <f t="shared" si="43"/>
        <v>41.082120501670971</v>
      </c>
      <c r="O62" s="4"/>
      <c r="Q62" s="27" t="s">
        <v>50</v>
      </c>
      <c r="R62" s="29">
        <f t="shared" si="33"/>
        <v>94803.408070029298</v>
      </c>
      <c r="S62" s="29">
        <f t="shared" si="34"/>
        <v>470047.04838741489</v>
      </c>
      <c r="T62" s="35">
        <f t="shared" si="35"/>
        <v>41.082120501670971</v>
      </c>
      <c r="U62" s="42">
        <v>0.94800928093814252</v>
      </c>
      <c r="V62" s="43">
        <f t="shared" si="48"/>
        <v>5.1990719061857482E-2</v>
      </c>
      <c r="W62" s="29">
        <f t="shared" si="44"/>
        <v>445608.96434884949</v>
      </c>
      <c r="X62" s="29">
        <f t="shared" si="36"/>
        <v>3242213.1323089581</v>
      </c>
      <c r="Y62" s="35">
        <f t="shared" si="45"/>
        <v>34.199330997826607</v>
      </c>
      <c r="Z62" s="36">
        <f t="shared" si="46"/>
        <v>6.8827895038443643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2620</v>
      </c>
      <c r="E63" s="49">
        <f t="shared" si="37"/>
        <v>8</v>
      </c>
      <c r="F63" s="3">
        <f t="shared" si="38"/>
        <v>3.0534351145038168E-3</v>
      </c>
      <c r="G63" s="2">
        <v>0.5</v>
      </c>
      <c r="H63" s="3">
        <f t="shared" si="39"/>
        <v>1.5151515151515152E-2</v>
      </c>
      <c r="I63" s="3">
        <f t="shared" si="40"/>
        <v>0.98484848484848486</v>
      </c>
      <c r="J63" s="5">
        <f t="shared" si="47"/>
        <v>93215.411284936679</v>
      </c>
      <c r="K63" s="5">
        <f t="shared" si="41"/>
        <v>1412.3547164384345</v>
      </c>
      <c r="L63" s="5">
        <f t="shared" si="42"/>
        <v>462546.16963358724</v>
      </c>
      <c r="M63" s="5">
        <f t="shared" si="32"/>
        <v>3424677.985914615</v>
      </c>
      <c r="N63" s="33">
        <f t="shared" si="43"/>
        <v>36.739396830489902</v>
      </c>
      <c r="O63" s="4"/>
      <c r="Q63" s="27" t="s">
        <v>52</v>
      </c>
      <c r="R63" s="29">
        <f t="shared" si="33"/>
        <v>93215.411284936679</v>
      </c>
      <c r="S63" s="29">
        <f t="shared" si="34"/>
        <v>462546.16963358724</v>
      </c>
      <c r="T63" s="35">
        <f t="shared" si="35"/>
        <v>36.739396830489902</v>
      </c>
      <c r="U63" s="42">
        <v>0.94216194080535964</v>
      </c>
      <c r="V63" s="43">
        <f t="shared" si="48"/>
        <v>5.7838059194640357E-2</v>
      </c>
      <c r="W63" s="29">
        <f t="shared" si="44"/>
        <v>435793.39689406566</v>
      </c>
      <c r="X63" s="29">
        <f t="shared" si="36"/>
        <v>2796604.1679601087</v>
      </c>
      <c r="Y63" s="35">
        <f t="shared" si="45"/>
        <v>30.001521523212237</v>
      </c>
      <c r="Z63" s="36">
        <f t="shared" si="46"/>
        <v>6.7378753072776654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2480</v>
      </c>
      <c r="E64" s="49">
        <f t="shared" si="37"/>
        <v>16</v>
      </c>
      <c r="F64" s="3">
        <f t="shared" si="38"/>
        <v>6.4516129032258064E-3</v>
      </c>
      <c r="G64" s="2">
        <v>0.5</v>
      </c>
      <c r="H64" s="3">
        <f t="shared" si="39"/>
        <v>3.1746031746031744E-2</v>
      </c>
      <c r="I64" s="3">
        <f t="shared" si="40"/>
        <v>0.96825396825396826</v>
      </c>
      <c r="J64" s="5">
        <f t="shared" si="47"/>
        <v>91803.056568498243</v>
      </c>
      <c r="K64" s="5">
        <f t="shared" si="41"/>
        <v>2914.3827482062934</v>
      </c>
      <c r="L64" s="5">
        <f t="shared" si="42"/>
        <v>451729.32597197546</v>
      </c>
      <c r="M64" s="5">
        <f t="shared" si="32"/>
        <v>2962131.8162810276</v>
      </c>
      <c r="N64" s="33">
        <f t="shared" si="43"/>
        <v>32.266156781728206</v>
      </c>
      <c r="O64" s="4"/>
      <c r="Q64" s="27" t="s">
        <v>54</v>
      </c>
      <c r="R64" s="29">
        <f t="shared" si="33"/>
        <v>91803.056568498243</v>
      </c>
      <c r="S64" s="29">
        <f t="shared" si="34"/>
        <v>451729.32597197546</v>
      </c>
      <c r="T64" s="35">
        <f t="shared" si="35"/>
        <v>32.266156781728206</v>
      </c>
      <c r="U64" s="42">
        <v>0.92489605986448908</v>
      </c>
      <c r="V64" s="43">
        <f t="shared" si="48"/>
        <v>7.5103940135510916E-2</v>
      </c>
      <c r="W64" s="29">
        <f t="shared" si="44"/>
        <v>417802.67371672153</v>
      </c>
      <c r="X64" s="29">
        <f t="shared" si="36"/>
        <v>2360810.7710660431</v>
      </c>
      <c r="Y64" s="35">
        <f t="shared" si="45"/>
        <v>25.716036691050039</v>
      </c>
      <c r="Z64" s="36">
        <f t="shared" si="46"/>
        <v>6.5501200906781669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2206</v>
      </c>
      <c r="E65" s="49">
        <f t="shared" si="37"/>
        <v>16</v>
      </c>
      <c r="F65" s="3">
        <f t="shared" si="38"/>
        <v>7.2529465095194923E-3</v>
      </c>
      <c r="G65" s="2">
        <v>0.5</v>
      </c>
      <c r="H65" s="3">
        <f t="shared" si="39"/>
        <v>3.5618878005342837E-2</v>
      </c>
      <c r="I65" s="3">
        <f t="shared" si="40"/>
        <v>0.9643811219946572</v>
      </c>
      <c r="J65" s="5">
        <f t="shared" si="47"/>
        <v>88888.673820291951</v>
      </c>
      <c r="K65" s="5">
        <f t="shared" si="41"/>
        <v>3166.1148288616905</v>
      </c>
      <c r="L65" s="5">
        <f t="shared" si="42"/>
        <v>436528.08202930557</v>
      </c>
      <c r="M65" s="5">
        <f t="shared" si="32"/>
        <v>2510402.4903090522</v>
      </c>
      <c r="N65" s="33">
        <f t="shared" si="43"/>
        <v>28.242096348342244</v>
      </c>
      <c r="O65" s="4"/>
      <c r="Q65" s="27" t="s">
        <v>56</v>
      </c>
      <c r="R65" s="29">
        <f t="shared" si="33"/>
        <v>88888.673820291951</v>
      </c>
      <c r="S65" s="29">
        <f t="shared" si="34"/>
        <v>436528.08202930557</v>
      </c>
      <c r="T65" s="35">
        <f t="shared" si="35"/>
        <v>28.242096348342244</v>
      </c>
      <c r="U65" s="42">
        <v>0.89970667843387275</v>
      </c>
      <c r="V65" s="43">
        <f t="shared" si="48"/>
        <v>0.10029332156612725</v>
      </c>
      <c r="W65" s="29">
        <f t="shared" si="44"/>
        <v>392747.23072569567</v>
      </c>
      <c r="X65" s="29">
        <f t="shared" si="36"/>
        <v>1943008.0973493217</v>
      </c>
      <c r="Y65" s="35">
        <f t="shared" si="45"/>
        <v>21.858893983248539</v>
      </c>
      <c r="Z65" s="36">
        <f t="shared" si="46"/>
        <v>6.3832023650937053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1715</v>
      </c>
      <c r="E66" s="49">
        <f t="shared" si="37"/>
        <v>14</v>
      </c>
      <c r="F66" s="3">
        <f t="shared" si="38"/>
        <v>8.1632653061224497E-3</v>
      </c>
      <c r="G66" s="2">
        <v>0.5</v>
      </c>
      <c r="H66" s="3">
        <f t="shared" si="39"/>
        <v>0.04</v>
      </c>
      <c r="I66" s="3">
        <f t="shared" si="40"/>
        <v>0.96</v>
      </c>
      <c r="J66" s="5">
        <f t="shared" si="47"/>
        <v>85722.558991430269</v>
      </c>
      <c r="K66" s="5">
        <f t="shared" si="41"/>
        <v>3428.902359657211</v>
      </c>
      <c r="L66" s="5">
        <f t="shared" si="42"/>
        <v>420040.53905800835</v>
      </c>
      <c r="M66" s="5">
        <f t="shared" si="32"/>
        <v>2073874.4082797468</v>
      </c>
      <c r="N66" s="33">
        <f t="shared" si="43"/>
        <v>24.192866296572799</v>
      </c>
      <c r="O66" s="4"/>
      <c r="Q66" s="27" t="s">
        <v>58</v>
      </c>
      <c r="R66" s="29">
        <f t="shared" si="33"/>
        <v>85722.558991430269</v>
      </c>
      <c r="S66" s="29">
        <f t="shared" si="34"/>
        <v>420040.53905800835</v>
      </c>
      <c r="T66" s="35">
        <f t="shared" si="35"/>
        <v>24.192866296572799</v>
      </c>
      <c r="U66" s="42">
        <v>0.86438699185239576</v>
      </c>
      <c r="V66" s="43">
        <f t="shared" si="48"/>
        <v>0.13561300814760424</v>
      </c>
      <c r="W66" s="29">
        <f t="shared" si="44"/>
        <v>363077.57801241061</v>
      </c>
      <c r="X66" s="29">
        <f t="shared" si="36"/>
        <v>1550260.8666236261</v>
      </c>
      <c r="Y66" s="35">
        <f t="shared" si="45"/>
        <v>18.084631220337304</v>
      </c>
      <c r="Z66" s="36">
        <f t="shared" si="46"/>
        <v>6.1082350762354949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1270</v>
      </c>
      <c r="E67" s="49">
        <f t="shared" si="37"/>
        <v>14</v>
      </c>
      <c r="F67" s="3">
        <f t="shared" si="38"/>
        <v>1.1023622047244094E-2</v>
      </c>
      <c r="G67" s="2">
        <v>0.5</v>
      </c>
      <c r="H67" s="3">
        <f t="shared" si="39"/>
        <v>5.3639846743295021E-2</v>
      </c>
      <c r="I67" s="3">
        <f t="shared" si="40"/>
        <v>0.94636015325670497</v>
      </c>
      <c r="J67" s="5">
        <f t="shared" si="47"/>
        <v>82293.656631773061</v>
      </c>
      <c r="K67" s="5">
        <f t="shared" si="41"/>
        <v>4414.219129673651</v>
      </c>
      <c r="L67" s="5">
        <f t="shared" si="42"/>
        <v>400432.73533468111</v>
      </c>
      <c r="M67" s="5">
        <f t="shared" si="32"/>
        <v>1653833.8692217383</v>
      </c>
      <c r="N67" s="33">
        <f t="shared" si="43"/>
        <v>20.096735725596663</v>
      </c>
      <c r="O67" s="4"/>
      <c r="Q67" s="27" t="s">
        <v>60</v>
      </c>
      <c r="R67" s="29">
        <f t="shared" si="33"/>
        <v>82293.656631773061</v>
      </c>
      <c r="S67" s="29">
        <f t="shared" si="34"/>
        <v>400432.73533468111</v>
      </c>
      <c r="T67" s="35">
        <f t="shared" si="35"/>
        <v>20.096735725596663</v>
      </c>
      <c r="U67" s="42">
        <v>0.82345390469096191</v>
      </c>
      <c r="V67" s="43">
        <f t="shared" si="48"/>
        <v>0.17654609530903809</v>
      </c>
      <c r="W67" s="29">
        <f t="shared" si="44"/>
        <v>329737.89947742567</v>
      </c>
      <c r="X67" s="29">
        <f t="shared" si="36"/>
        <v>1187183.2886112155</v>
      </c>
      <c r="Y67" s="35">
        <f t="shared" si="45"/>
        <v>14.42618225027142</v>
      </c>
      <c r="Z67" s="36">
        <f t="shared" si="46"/>
        <v>5.6705534753252422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842</v>
      </c>
      <c r="E68" s="49">
        <f t="shared" si="37"/>
        <v>27</v>
      </c>
      <c r="F68" s="3">
        <f t="shared" si="38"/>
        <v>3.2066508313539195E-2</v>
      </c>
      <c r="G68" s="2">
        <v>0.5</v>
      </c>
      <c r="H68" s="3">
        <f t="shared" si="39"/>
        <v>0.14843320505772403</v>
      </c>
      <c r="I68" s="3">
        <f t="shared" si="40"/>
        <v>0.85156679494227594</v>
      </c>
      <c r="J68" s="5">
        <f t="shared" si="47"/>
        <v>77879.437502099405</v>
      </c>
      <c r="K68" s="5">
        <f t="shared" si="41"/>
        <v>11559.894516529324</v>
      </c>
      <c r="L68" s="5">
        <f t="shared" si="42"/>
        <v>360497.45121917367</v>
      </c>
      <c r="M68" s="5">
        <f t="shared" si="32"/>
        <v>1253401.1338870572</v>
      </c>
      <c r="N68" s="33">
        <f t="shared" si="43"/>
        <v>16.094121556197283</v>
      </c>
      <c r="O68" s="4"/>
      <c r="Q68" s="27" t="s">
        <v>62</v>
      </c>
      <c r="R68" s="29">
        <f t="shared" si="33"/>
        <v>77879.437502099405</v>
      </c>
      <c r="S68" s="29">
        <f t="shared" si="34"/>
        <v>360497.45121917367</v>
      </c>
      <c r="T68" s="35">
        <f t="shared" si="35"/>
        <v>16.094121556197283</v>
      </c>
      <c r="U68" s="42">
        <v>0.7557222850963411</v>
      </c>
      <c r="V68" s="43">
        <f t="shared" si="48"/>
        <v>0.2442777149036589</v>
      </c>
      <c r="W68" s="29">
        <f t="shared" si="44"/>
        <v>272435.95760676067</v>
      </c>
      <c r="X68" s="29">
        <f t="shared" si="36"/>
        <v>857445.38913378981</v>
      </c>
      <c r="Y68" s="35">
        <f t="shared" si="45"/>
        <v>11.009907321308985</v>
      </c>
      <c r="Z68" s="36">
        <f t="shared" si="46"/>
        <v>5.0842142348882984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558</v>
      </c>
      <c r="E69" s="49">
        <f t="shared" si="37"/>
        <v>19</v>
      </c>
      <c r="F69" s="3">
        <f t="shared" si="38"/>
        <v>3.4050179211469536E-2</v>
      </c>
      <c r="G69" s="2">
        <v>0.5</v>
      </c>
      <c r="H69" s="3">
        <f t="shared" si="39"/>
        <v>0.15689512799339389</v>
      </c>
      <c r="I69" s="3">
        <f t="shared" si="40"/>
        <v>0.84310487200660611</v>
      </c>
      <c r="J69" s="5">
        <f t="shared" si="47"/>
        <v>66319.542985570079</v>
      </c>
      <c r="K69" s="5">
        <f t="shared" si="41"/>
        <v>10405.213185184406</v>
      </c>
      <c r="L69" s="5">
        <f t="shared" si="42"/>
        <v>305584.6819648894</v>
      </c>
      <c r="M69" s="5">
        <f t="shared" si="32"/>
        <v>892903.68266788358</v>
      </c>
      <c r="N69" s="33">
        <f t="shared" si="43"/>
        <v>13.463658560828188</v>
      </c>
      <c r="O69" s="4"/>
      <c r="Q69" s="27" t="s">
        <v>64</v>
      </c>
      <c r="R69" s="29">
        <f t="shared" si="33"/>
        <v>66319.542985570079</v>
      </c>
      <c r="S69" s="29">
        <f t="shared" si="34"/>
        <v>305584.6819648894</v>
      </c>
      <c r="T69" s="35">
        <f t="shared" si="35"/>
        <v>13.463658560828188</v>
      </c>
      <c r="U69" s="42">
        <v>0.69850988448397933</v>
      </c>
      <c r="V69" s="43">
        <f t="shared" si="48"/>
        <v>0.30149011551602067</v>
      </c>
      <c r="W69" s="29">
        <f t="shared" si="44"/>
        <v>213453.92089936844</v>
      </c>
      <c r="X69" s="29">
        <f t="shared" si="36"/>
        <v>585009.43152702914</v>
      </c>
      <c r="Y69" s="35">
        <f t="shared" si="45"/>
        <v>8.8210715151387049</v>
      </c>
      <c r="Z69" s="36">
        <f t="shared" si="46"/>
        <v>4.6425870456894831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347</v>
      </c>
      <c r="E70" s="49">
        <f t="shared" si="37"/>
        <v>21</v>
      </c>
      <c r="F70" s="3">
        <f t="shared" si="38"/>
        <v>6.0518731988472622E-2</v>
      </c>
      <c r="G70" s="2">
        <v>0.5</v>
      </c>
      <c r="H70" s="3">
        <f t="shared" si="39"/>
        <v>0.26282853566958697</v>
      </c>
      <c r="I70" s="3">
        <f t="shared" si="40"/>
        <v>0.73717146433041303</v>
      </c>
      <c r="J70" s="5">
        <f t="shared" si="47"/>
        <v>55914.329800385676</v>
      </c>
      <c r="K70" s="5">
        <f t="shared" si="41"/>
        <v>14695.881424381716</v>
      </c>
      <c r="L70" s="5">
        <f t="shared" si="42"/>
        <v>242831.94544097409</v>
      </c>
      <c r="M70" s="5">
        <f t="shared" si="32"/>
        <v>587319.00070299418</v>
      </c>
      <c r="N70" s="33">
        <f t="shared" si="43"/>
        <v>10.503908439924519</v>
      </c>
      <c r="O70" s="4"/>
      <c r="Q70" s="27" t="s">
        <v>66</v>
      </c>
      <c r="R70" s="29">
        <f t="shared" si="33"/>
        <v>55914.329800385676</v>
      </c>
      <c r="S70" s="29">
        <f t="shared" si="34"/>
        <v>242831.94544097409</v>
      </c>
      <c r="T70" s="35">
        <f t="shared" si="35"/>
        <v>10.503908439924519</v>
      </c>
      <c r="U70" s="42">
        <v>0.67065690345363116</v>
      </c>
      <c r="V70" s="43">
        <f t="shared" si="48"/>
        <v>0.32934309654636884</v>
      </c>
      <c r="W70" s="29">
        <f t="shared" si="44"/>
        <v>162856.9205890648</v>
      </c>
      <c r="X70" s="29">
        <f t="shared" si="36"/>
        <v>371555.51062766067</v>
      </c>
      <c r="Y70" s="35">
        <f t="shared" si="45"/>
        <v>6.6450856507466858</v>
      </c>
      <c r="Z70" s="36">
        <f t="shared" si="46"/>
        <v>3.8588227891778333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228</v>
      </c>
      <c r="E71" s="49">
        <f t="shared" si="49"/>
        <v>17</v>
      </c>
      <c r="F71" s="3">
        <f t="shared" si="38"/>
        <v>7.4561403508771926E-2</v>
      </c>
      <c r="G71" s="2">
        <v>0.5</v>
      </c>
      <c r="H71" s="3">
        <f t="shared" si="39"/>
        <v>0.3142329020332717</v>
      </c>
      <c r="I71" s="3">
        <f t="shared" si="40"/>
        <v>0.6857670979667283</v>
      </c>
      <c r="J71" s="5">
        <f t="shared" si="47"/>
        <v>41218.448376003958</v>
      </c>
      <c r="K71" s="5">
        <f t="shared" si="41"/>
        <v>12952.192650500319</v>
      </c>
      <c r="L71" s="5">
        <f t="shared" si="42"/>
        <v>173711.760253769</v>
      </c>
      <c r="M71" s="5">
        <f>L71+M72</f>
        <v>344487.05526202015</v>
      </c>
      <c r="N71" s="33">
        <f t="shared" si="43"/>
        <v>8.3575939617991377</v>
      </c>
      <c r="O71" s="4"/>
      <c r="Q71" s="27" t="s">
        <v>68</v>
      </c>
      <c r="R71" s="29">
        <f t="shared" si="33"/>
        <v>41218.448376003958</v>
      </c>
      <c r="S71" s="29">
        <f t="shared" si="34"/>
        <v>173711.760253769</v>
      </c>
      <c r="T71" s="35">
        <f t="shared" si="35"/>
        <v>8.3575939617991377</v>
      </c>
      <c r="U71" s="42">
        <v>0.63527807449444496</v>
      </c>
      <c r="V71" s="43">
        <f t="shared" si="48"/>
        <v>0.36472192550555504</v>
      </c>
      <c r="W71" s="29">
        <f t="shared" si="44"/>
        <v>110355.27257105503</v>
      </c>
      <c r="X71" s="29">
        <f>X72+W71</f>
        <v>208698.59003859584</v>
      </c>
      <c r="Y71" s="35">
        <f t="shared" si="45"/>
        <v>5.0632325636035675</v>
      </c>
      <c r="Z71" s="36">
        <f t="shared" si="46"/>
        <v>3.2943613981955702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145</v>
      </c>
      <c r="E72" s="50">
        <f t="shared" si="49"/>
        <v>24</v>
      </c>
      <c r="F72" s="17">
        <f t="shared" si="38"/>
        <v>0.16551724137931034</v>
      </c>
      <c r="G72" s="12"/>
      <c r="H72" s="17">
        <v>1</v>
      </c>
      <c r="I72" s="17">
        <f t="shared" si="40"/>
        <v>0</v>
      </c>
      <c r="J72" s="21">
        <f t="shared" si="47"/>
        <v>28266.255725503641</v>
      </c>
      <c r="K72" s="21">
        <f t="shared" si="41"/>
        <v>28266.255725503641</v>
      </c>
      <c r="L72" s="21">
        <f>K72/F72</f>
        <v>170775.29500825115</v>
      </c>
      <c r="M72" s="21">
        <f>L72</f>
        <v>170775.29500825115</v>
      </c>
      <c r="N72" s="34">
        <f t="shared" si="43"/>
        <v>6.0416666666666661</v>
      </c>
      <c r="O72" s="4"/>
      <c r="Q72" s="30" t="s">
        <v>69</v>
      </c>
      <c r="R72" s="31">
        <f t="shared" si="33"/>
        <v>28266.255725503641</v>
      </c>
      <c r="S72" s="31">
        <f t="shared" si="34"/>
        <v>170775.29500825115</v>
      </c>
      <c r="T72" s="38">
        <f t="shared" si="35"/>
        <v>6.0416666666666661</v>
      </c>
      <c r="U72" s="44">
        <v>0.57586384179742911</v>
      </c>
      <c r="V72" s="45">
        <f t="shared" si="48"/>
        <v>0.42413615820257089</v>
      </c>
      <c r="W72" s="31">
        <f t="shared" si="44"/>
        <v>98343.317467540823</v>
      </c>
      <c r="X72" s="31">
        <f>W72</f>
        <v>98343.317467540823</v>
      </c>
      <c r="Y72" s="38">
        <f t="shared" si="45"/>
        <v>3.4791773775261339</v>
      </c>
      <c r="Z72" s="37">
        <f t="shared" si="46"/>
        <v>2.5624892891405322</v>
      </c>
    </row>
    <row r="73" spans="1:26" s="2" customFormat="1" ht="13.2" x14ac:dyDescent="0.25">
      <c r="B73" s="2" t="s">
        <v>70</v>
      </c>
      <c r="D73" s="25">
        <f>SUM(D54:D72)</f>
        <v>28656</v>
      </c>
      <c r="E73" s="25">
        <f>SUM(E54:E72)</f>
        <v>205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69.588331424542488</v>
      </c>
      <c r="F78" s="55">
        <f>$Y$4</f>
        <v>63.601321766906779</v>
      </c>
      <c r="G78" s="55">
        <f>E78-F78</f>
        <v>5.9870096576357099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77.866371357281054</v>
      </c>
      <c r="F79" s="55">
        <f>$Y$29</f>
        <v>69.011145273068863</v>
      </c>
      <c r="G79" s="55">
        <f t="shared" ref="G79:G80" si="50">E79-F79</f>
        <v>8.855226084212191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73.316364401489054</v>
      </c>
      <c r="F80" s="55">
        <f>$Y$54</f>
        <v>65.437665611558387</v>
      </c>
      <c r="G80" s="55">
        <f t="shared" si="50"/>
        <v>7.8786987899306666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1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146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7180294.6958646299</v>
      </c>
      <c r="N4" s="32">
        <f>M4/J4</f>
        <v>71.802946958646302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71.802946958646302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6511146.7248525824</v>
      </c>
      <c r="Y4" s="40">
        <f>X4/R4</f>
        <v>65.111467248525827</v>
      </c>
      <c r="Z4" s="36">
        <f>T4-Y4</f>
        <v>6.6914797101204755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670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7080294.6958646299</v>
      </c>
      <c r="N5" s="33">
        <f t="shared" ref="N5:N22" si="10">M5/J5</f>
        <v>70.802946958646302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70.802946958646302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6414466.5306777088</v>
      </c>
      <c r="Y5" s="35">
        <f t="shared" ref="Y5:Y22" si="12">X5/R5</f>
        <v>64.144665306777085</v>
      </c>
      <c r="Z5" s="36">
        <f t="shared" ref="Z5:Z22" si="13">T5-Y5</f>
        <v>6.6582816518692169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950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6680294.6958646299</v>
      </c>
      <c r="N6" s="33">
        <f t="shared" si="10"/>
        <v>66.802946958646302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66.802946958646302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6027745.7539782142</v>
      </c>
      <c r="Y6" s="35">
        <f t="shared" si="12"/>
        <v>60.277457539782141</v>
      </c>
      <c r="Z6" s="36">
        <f t="shared" si="13"/>
        <v>6.5254894188641615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1062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6180294.6958646299</v>
      </c>
      <c r="N7" s="33">
        <f t="shared" si="10"/>
        <v>61.802946958646302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61.802946958646302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5544344.783103846</v>
      </c>
      <c r="Y7" s="35">
        <f t="shared" si="12"/>
        <v>55.443447831038462</v>
      </c>
      <c r="Z7" s="36">
        <f t="shared" si="13"/>
        <v>6.3594991276078403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1068</v>
      </c>
      <c r="E8" s="51">
        <v>5</v>
      </c>
      <c r="F8" s="3">
        <f t="shared" si="5"/>
        <v>4.6816479400749065E-3</v>
      </c>
      <c r="G8" s="2">
        <v>0.5</v>
      </c>
      <c r="H8" s="3">
        <f t="shared" si="6"/>
        <v>2.3137436372049978E-2</v>
      </c>
      <c r="I8" s="3">
        <f t="shared" si="7"/>
        <v>0.97686256362794999</v>
      </c>
      <c r="J8" s="5">
        <f t="shared" si="14"/>
        <v>100000</v>
      </c>
      <c r="K8" s="5">
        <f t="shared" si="8"/>
        <v>2313.7436372049979</v>
      </c>
      <c r="L8" s="5">
        <f t="shared" si="9"/>
        <v>494215.64090698748</v>
      </c>
      <c r="M8" s="5">
        <f t="shared" si="0"/>
        <v>5680294.6958646299</v>
      </c>
      <c r="N8" s="33">
        <f t="shared" si="10"/>
        <v>56.802946958646302</v>
      </c>
      <c r="O8" s="4"/>
      <c r="Q8" s="27" t="s">
        <v>42</v>
      </c>
      <c r="R8" s="29">
        <f t="shared" si="1"/>
        <v>100000</v>
      </c>
      <c r="S8" s="29">
        <f t="shared" si="2"/>
        <v>494215.64090698748</v>
      </c>
      <c r="T8" s="35">
        <f t="shared" si="3"/>
        <v>56.802946958646302</v>
      </c>
      <c r="U8" s="42">
        <v>0.96680194174873568</v>
      </c>
      <c r="V8" s="43">
        <f>1-U8</f>
        <v>3.3198058251264317E-2</v>
      </c>
      <c r="W8" s="29">
        <f t="shared" si="11"/>
        <v>477808.6412714714</v>
      </c>
      <c r="X8" s="29">
        <f t="shared" si="4"/>
        <v>5060943.8122294778</v>
      </c>
      <c r="Y8" s="35">
        <f t="shared" si="12"/>
        <v>50.609438122294776</v>
      </c>
      <c r="Z8" s="36">
        <f t="shared" si="13"/>
        <v>6.1935088363515263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940</v>
      </c>
      <c r="E9" s="51">
        <v>1</v>
      </c>
      <c r="F9" s="3">
        <f t="shared" si="5"/>
        <v>1.0638297872340426E-3</v>
      </c>
      <c r="G9" s="2">
        <v>0.5</v>
      </c>
      <c r="H9" s="3">
        <f t="shared" si="6"/>
        <v>5.3050397877984082E-3</v>
      </c>
      <c r="I9" s="3">
        <f t="shared" si="7"/>
        <v>0.99469496021220161</v>
      </c>
      <c r="J9" s="5">
        <f t="shared" si="14"/>
        <v>97686.256362795</v>
      </c>
      <c r="K9" s="5">
        <f t="shared" si="8"/>
        <v>518.22947672570285</v>
      </c>
      <c r="L9" s="5">
        <f t="shared" si="9"/>
        <v>487135.70812216081</v>
      </c>
      <c r="M9" s="5">
        <f t="shared" si="0"/>
        <v>5186079.0549576422</v>
      </c>
      <c r="N9" s="33">
        <f t="shared" si="10"/>
        <v>53.089137080831193</v>
      </c>
      <c r="O9" s="4"/>
      <c r="Q9" s="27" t="s">
        <v>44</v>
      </c>
      <c r="R9" s="29">
        <f t="shared" si="1"/>
        <v>97686.256362795</v>
      </c>
      <c r="S9" s="29">
        <f t="shared" si="2"/>
        <v>487135.70812216081</v>
      </c>
      <c r="T9" s="35">
        <f t="shared" si="3"/>
        <v>53.089137080831193</v>
      </c>
      <c r="U9" s="42">
        <v>0.9555940589531835</v>
      </c>
      <c r="V9" s="43">
        <f t="shared" ref="V9:V22" si="15">1-U9</f>
        <v>4.4405941046816499E-2</v>
      </c>
      <c r="W9" s="29">
        <f t="shared" si="11"/>
        <v>465503.98858548893</v>
      </c>
      <c r="X9" s="29">
        <f t="shared" si="4"/>
        <v>4583135.1709580068</v>
      </c>
      <c r="Y9" s="35">
        <f t="shared" si="12"/>
        <v>46.916888225676232</v>
      </c>
      <c r="Z9" s="36">
        <f t="shared" si="13"/>
        <v>6.1722488551549617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1085</v>
      </c>
      <c r="E10" s="51">
        <v>3</v>
      </c>
      <c r="F10" s="3">
        <f t="shared" si="5"/>
        <v>2.7649769585253456E-3</v>
      </c>
      <c r="G10" s="2">
        <v>0.5</v>
      </c>
      <c r="H10" s="3">
        <f t="shared" si="6"/>
        <v>1.3729977116704805E-2</v>
      </c>
      <c r="I10" s="3">
        <f t="shared" si="7"/>
        <v>0.98627002288329524</v>
      </c>
      <c r="J10" s="5">
        <f t="shared" si="14"/>
        <v>97168.026886069303</v>
      </c>
      <c r="K10" s="5">
        <f t="shared" si="8"/>
        <v>1334.1147856210887</v>
      </c>
      <c r="L10" s="5">
        <f t="shared" si="9"/>
        <v>482504.84746629378</v>
      </c>
      <c r="M10" s="5">
        <f t="shared" si="0"/>
        <v>4698943.346835481</v>
      </c>
      <c r="N10" s="33">
        <f t="shared" si="10"/>
        <v>48.358945811928955</v>
      </c>
      <c r="O10" s="4"/>
      <c r="Q10" s="27" t="s">
        <v>46</v>
      </c>
      <c r="R10" s="29">
        <f t="shared" si="1"/>
        <v>97168.026886069303</v>
      </c>
      <c r="S10" s="29">
        <f t="shared" si="2"/>
        <v>482504.84746629378</v>
      </c>
      <c r="T10" s="35">
        <f t="shared" si="3"/>
        <v>48.358945811928955</v>
      </c>
      <c r="U10" s="42">
        <v>0.96363095511775332</v>
      </c>
      <c r="V10" s="43">
        <f t="shared" si="15"/>
        <v>3.6369044882246682E-2</v>
      </c>
      <c r="W10" s="29">
        <f t="shared" si="11"/>
        <v>464956.60701289057</v>
      </c>
      <c r="X10" s="29">
        <f t="shared" si="4"/>
        <v>4117631.1823725174</v>
      </c>
      <c r="Y10" s="35">
        <f t="shared" si="12"/>
        <v>42.376400080661206</v>
      </c>
      <c r="Z10" s="36">
        <f t="shared" si="13"/>
        <v>5.9825457312677486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994</v>
      </c>
      <c r="E11" s="51">
        <v>1</v>
      </c>
      <c r="F11" s="3">
        <f t="shared" si="5"/>
        <v>1.006036217303823E-3</v>
      </c>
      <c r="G11" s="2">
        <v>0.5</v>
      </c>
      <c r="H11" s="3">
        <f t="shared" si="6"/>
        <v>5.0175614651279477E-3</v>
      </c>
      <c r="I11" s="3">
        <f t="shared" si="7"/>
        <v>0.994982438534872</v>
      </c>
      <c r="J11" s="5">
        <f t="shared" si="14"/>
        <v>95833.912100448215</v>
      </c>
      <c r="K11" s="5">
        <f t="shared" si="8"/>
        <v>480.85254440766789</v>
      </c>
      <c r="L11" s="5">
        <f t="shared" si="9"/>
        <v>477967.42914122192</v>
      </c>
      <c r="M11" s="5">
        <f t="shared" si="0"/>
        <v>4216438.4993691873</v>
      </c>
      <c r="N11" s="33">
        <f t="shared" si="10"/>
        <v>43.997353410238865</v>
      </c>
      <c r="O11" s="4"/>
      <c r="Q11" s="27" t="s">
        <v>48</v>
      </c>
      <c r="R11" s="29">
        <f t="shared" si="1"/>
        <v>95833.912100448215</v>
      </c>
      <c r="S11" s="29">
        <f t="shared" si="2"/>
        <v>477967.42914122192</v>
      </c>
      <c r="T11" s="35">
        <f t="shared" si="3"/>
        <v>43.997353410238865</v>
      </c>
      <c r="U11" s="42">
        <v>0.96005435016735896</v>
      </c>
      <c r="V11" s="43">
        <f t="shared" si="15"/>
        <v>3.9945649832641039E-2</v>
      </c>
      <c r="W11" s="29">
        <f t="shared" si="11"/>
        <v>458874.70958533901</v>
      </c>
      <c r="X11" s="29">
        <f t="shared" si="4"/>
        <v>3652674.5753596267</v>
      </c>
      <c r="Y11" s="35">
        <f t="shared" si="12"/>
        <v>38.11463494812859</v>
      </c>
      <c r="Z11" s="36">
        <f t="shared" si="13"/>
        <v>5.8827184621102759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1184</v>
      </c>
      <c r="E12" s="51">
        <v>7</v>
      </c>
      <c r="F12" s="3">
        <f t="shared" si="5"/>
        <v>5.9121621621621625E-3</v>
      </c>
      <c r="G12" s="2">
        <v>0.5</v>
      </c>
      <c r="H12" s="3">
        <f t="shared" si="6"/>
        <v>2.9130253849354974E-2</v>
      </c>
      <c r="I12" s="3">
        <f t="shared" si="7"/>
        <v>0.97086974615064503</v>
      </c>
      <c r="J12" s="5">
        <f t="shared" si="14"/>
        <v>95353.059556040549</v>
      </c>
      <c r="K12" s="5">
        <f t="shared" si="8"/>
        <v>2777.6588301801244</v>
      </c>
      <c r="L12" s="5">
        <f t="shared" si="9"/>
        <v>469821.15070475242</v>
      </c>
      <c r="M12" s="5">
        <f t="shared" si="0"/>
        <v>3738471.0702279657</v>
      </c>
      <c r="N12" s="33">
        <f t="shared" si="10"/>
        <v>39.206618934244112</v>
      </c>
      <c r="O12" s="4"/>
      <c r="Q12" s="27" t="s">
        <v>50</v>
      </c>
      <c r="R12" s="29">
        <f t="shared" si="1"/>
        <v>95353.059556040549</v>
      </c>
      <c r="S12" s="29">
        <f t="shared" si="2"/>
        <v>469821.15070475242</v>
      </c>
      <c r="T12" s="35">
        <f t="shared" si="3"/>
        <v>39.206618934244112</v>
      </c>
      <c r="U12" s="42">
        <v>0.94127750867207383</v>
      </c>
      <c r="V12" s="43">
        <f t="shared" si="15"/>
        <v>5.8722491327926174E-2</v>
      </c>
      <c r="W12" s="29">
        <f t="shared" si="11"/>
        <v>442232.08225681633</v>
      </c>
      <c r="X12" s="29">
        <f t="shared" si="4"/>
        <v>3193799.8657742878</v>
      </c>
      <c r="Y12" s="35">
        <f t="shared" si="12"/>
        <v>33.494466571334712</v>
      </c>
      <c r="Z12" s="36">
        <f t="shared" si="13"/>
        <v>5.7121523629094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1295</v>
      </c>
      <c r="E13" s="51">
        <v>7</v>
      </c>
      <c r="F13" s="3">
        <f t="shared" si="5"/>
        <v>5.4054054054054057E-3</v>
      </c>
      <c r="G13" s="2">
        <v>0.5</v>
      </c>
      <c r="H13" s="3">
        <f t="shared" si="6"/>
        <v>2.6666666666666665E-2</v>
      </c>
      <c r="I13" s="3">
        <f t="shared" si="7"/>
        <v>0.97333333333333338</v>
      </c>
      <c r="J13" s="5">
        <f t="shared" si="14"/>
        <v>92575.400725860425</v>
      </c>
      <c r="K13" s="5">
        <f t="shared" si="8"/>
        <v>2468.6773526896113</v>
      </c>
      <c r="L13" s="5">
        <f t="shared" si="9"/>
        <v>456705.31024757819</v>
      </c>
      <c r="M13" s="5">
        <f t="shared" si="0"/>
        <v>3268649.9195232131</v>
      </c>
      <c r="N13" s="33">
        <f t="shared" si="10"/>
        <v>35.307974838829232</v>
      </c>
      <c r="O13" s="4"/>
      <c r="Q13" s="27" t="s">
        <v>52</v>
      </c>
      <c r="R13" s="29">
        <f t="shared" si="1"/>
        <v>92575.400725860425</v>
      </c>
      <c r="S13" s="29">
        <f t="shared" si="2"/>
        <v>456705.31024757819</v>
      </c>
      <c r="T13" s="35">
        <f t="shared" si="3"/>
        <v>35.307974838829232</v>
      </c>
      <c r="U13" s="42">
        <v>0.95386474178345915</v>
      </c>
      <c r="V13" s="43">
        <f t="shared" si="15"/>
        <v>4.6135258216540853E-2</v>
      </c>
      <c r="W13" s="29">
        <f t="shared" si="11"/>
        <v>435635.09283044079</v>
      </c>
      <c r="X13" s="29">
        <f t="shared" si="4"/>
        <v>2751567.7835174715</v>
      </c>
      <c r="Y13" s="35">
        <f t="shared" si="12"/>
        <v>29.722450693630499</v>
      </c>
      <c r="Z13" s="36">
        <f t="shared" si="13"/>
        <v>5.5855241451987325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1318</v>
      </c>
      <c r="E14" s="51">
        <v>10</v>
      </c>
      <c r="F14" s="3">
        <f t="shared" si="5"/>
        <v>7.5872534142640367E-3</v>
      </c>
      <c r="G14" s="2">
        <v>0.5</v>
      </c>
      <c r="H14" s="3">
        <f t="shared" si="6"/>
        <v>3.7230081906180192E-2</v>
      </c>
      <c r="I14" s="3">
        <f t="shared" si="7"/>
        <v>0.96276991809381984</v>
      </c>
      <c r="J14" s="5">
        <f t="shared" si="14"/>
        <v>90106.723373170826</v>
      </c>
      <c r="K14" s="5">
        <f t="shared" si="8"/>
        <v>3354.6806914806707</v>
      </c>
      <c r="L14" s="5">
        <f t="shared" si="9"/>
        <v>442146.91513715248</v>
      </c>
      <c r="M14" s="5">
        <f t="shared" si="0"/>
        <v>2811944.6092756349</v>
      </c>
      <c r="N14" s="33">
        <f t="shared" si="10"/>
        <v>31.206823464550574</v>
      </c>
      <c r="O14" s="4"/>
      <c r="Q14" s="27" t="s">
        <v>54</v>
      </c>
      <c r="R14" s="29">
        <f t="shared" si="1"/>
        <v>90106.723373170826</v>
      </c>
      <c r="S14" s="29">
        <f t="shared" si="2"/>
        <v>442146.91513715248</v>
      </c>
      <c r="T14" s="35">
        <f t="shared" si="3"/>
        <v>31.206823464550574</v>
      </c>
      <c r="U14" s="42">
        <v>0.94210046609890041</v>
      </c>
      <c r="V14" s="43">
        <f t="shared" si="15"/>
        <v>5.7899533901099587E-2</v>
      </c>
      <c r="W14" s="29">
        <f t="shared" si="11"/>
        <v>416546.8148349023</v>
      </c>
      <c r="X14" s="29">
        <f t="shared" si="4"/>
        <v>2315932.6906870306</v>
      </c>
      <c r="Y14" s="35">
        <f t="shared" si="12"/>
        <v>25.70210750085489</v>
      </c>
      <c r="Z14" s="36">
        <f t="shared" si="13"/>
        <v>5.5047159636956842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1189</v>
      </c>
      <c r="E15" s="51">
        <v>12</v>
      </c>
      <c r="F15" s="3">
        <f t="shared" si="5"/>
        <v>1.0092514718250631E-2</v>
      </c>
      <c r="G15" s="2">
        <v>0.5</v>
      </c>
      <c r="H15" s="3">
        <f t="shared" si="6"/>
        <v>4.922067268252666E-2</v>
      </c>
      <c r="I15" s="3">
        <f t="shared" si="7"/>
        <v>0.95077932731747339</v>
      </c>
      <c r="J15" s="5">
        <f t="shared" si="14"/>
        <v>86752.04268169016</v>
      </c>
      <c r="K15" s="5">
        <f t="shared" si="8"/>
        <v>4269.9938973760536</v>
      </c>
      <c r="L15" s="5">
        <f t="shared" si="9"/>
        <v>423085.22866501071</v>
      </c>
      <c r="M15" s="5">
        <f t="shared" si="0"/>
        <v>2369797.6941384822</v>
      </c>
      <c r="N15" s="33">
        <f t="shared" si="10"/>
        <v>27.316909445391659</v>
      </c>
      <c r="O15" s="4"/>
      <c r="Q15" s="27" t="s">
        <v>56</v>
      </c>
      <c r="R15" s="29">
        <f t="shared" si="1"/>
        <v>86752.04268169016</v>
      </c>
      <c r="S15" s="29">
        <f t="shared" si="2"/>
        <v>423085.22866501071</v>
      </c>
      <c r="T15" s="35">
        <f t="shared" si="3"/>
        <v>27.316909445391659</v>
      </c>
      <c r="U15" s="42">
        <v>0.91645683631107144</v>
      </c>
      <c r="V15" s="43">
        <f t="shared" si="15"/>
        <v>8.3543163688928557E-2</v>
      </c>
      <c r="W15" s="29">
        <f t="shared" si="11"/>
        <v>387739.35015228193</v>
      </c>
      <c r="X15" s="29">
        <f t="shared" si="4"/>
        <v>1899385.875852128</v>
      </c>
      <c r="Y15" s="35">
        <f t="shared" si="12"/>
        <v>21.894422507390843</v>
      </c>
      <c r="Z15" s="36">
        <f t="shared" si="13"/>
        <v>5.4224869380008158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896</v>
      </c>
      <c r="E16" s="51">
        <v>16</v>
      </c>
      <c r="F16" s="3">
        <f t="shared" si="5"/>
        <v>1.7857142857142856E-2</v>
      </c>
      <c r="G16" s="2">
        <v>0.5</v>
      </c>
      <c r="H16" s="3">
        <f t="shared" si="6"/>
        <v>8.5470085470085458E-2</v>
      </c>
      <c r="I16" s="3">
        <f t="shared" si="7"/>
        <v>0.9145299145299145</v>
      </c>
      <c r="J16" s="5">
        <f t="shared" si="14"/>
        <v>82482.048784314116</v>
      </c>
      <c r="K16" s="5">
        <f t="shared" si="8"/>
        <v>7049.7477593430858</v>
      </c>
      <c r="L16" s="5">
        <f t="shared" si="9"/>
        <v>394785.87452321284</v>
      </c>
      <c r="M16" s="5">
        <f t="shared" si="0"/>
        <v>1946712.4654734717</v>
      </c>
      <c r="N16" s="33">
        <f t="shared" si="10"/>
        <v>23.601650227724271</v>
      </c>
      <c r="O16" s="4"/>
      <c r="Q16" s="27" t="s">
        <v>58</v>
      </c>
      <c r="R16" s="29">
        <f t="shared" si="1"/>
        <v>82482.048784314116</v>
      </c>
      <c r="S16" s="29">
        <f t="shared" si="2"/>
        <v>394785.87452321284</v>
      </c>
      <c r="T16" s="35">
        <f t="shared" si="3"/>
        <v>23.601650227724271</v>
      </c>
      <c r="U16" s="42">
        <v>0.8859396016463057</v>
      </c>
      <c r="V16" s="43">
        <f t="shared" si="15"/>
        <v>0.1140603983536943</v>
      </c>
      <c r="W16" s="29">
        <f t="shared" si="11"/>
        <v>349756.44041068363</v>
      </c>
      <c r="X16" s="29">
        <f t="shared" si="4"/>
        <v>1511646.5256998462</v>
      </c>
      <c r="Y16" s="35">
        <f t="shared" si="12"/>
        <v>18.32697596603979</v>
      </c>
      <c r="Z16" s="36">
        <f t="shared" si="13"/>
        <v>5.2746742616844813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662</v>
      </c>
      <c r="E17" s="51">
        <v>17</v>
      </c>
      <c r="F17" s="3">
        <f t="shared" si="5"/>
        <v>2.5679758308157101E-2</v>
      </c>
      <c r="G17" s="2">
        <v>0.5</v>
      </c>
      <c r="H17" s="3">
        <f t="shared" si="6"/>
        <v>0.12065294535131299</v>
      </c>
      <c r="I17" s="3">
        <f t="shared" si="7"/>
        <v>0.87934705464868701</v>
      </c>
      <c r="J17" s="5">
        <f t="shared" si="14"/>
        <v>75432.301024971021</v>
      </c>
      <c r="K17" s="5">
        <f t="shared" si="8"/>
        <v>9101.1292932896195</v>
      </c>
      <c r="L17" s="5">
        <f t="shared" si="9"/>
        <v>354408.68189163104</v>
      </c>
      <c r="M17" s="5">
        <f t="shared" si="0"/>
        <v>1551926.5909502588</v>
      </c>
      <c r="N17" s="33">
        <f t="shared" si="10"/>
        <v>20.573767071436823</v>
      </c>
      <c r="O17" s="4"/>
      <c r="Q17" s="27" t="s">
        <v>60</v>
      </c>
      <c r="R17" s="29">
        <f t="shared" si="1"/>
        <v>75432.301024971021</v>
      </c>
      <c r="S17" s="29">
        <f t="shared" si="2"/>
        <v>354408.68189163104</v>
      </c>
      <c r="T17" s="35">
        <f t="shared" si="3"/>
        <v>20.573767071436823</v>
      </c>
      <c r="U17" s="42">
        <v>0.85631920960893304</v>
      </c>
      <c r="V17" s="43">
        <f t="shared" si="15"/>
        <v>0.14368079039106696</v>
      </c>
      <c r="W17" s="29">
        <f t="shared" si="11"/>
        <v>303486.96235598525</v>
      </c>
      <c r="X17" s="29">
        <f t="shared" si="4"/>
        <v>1161890.0852891626</v>
      </c>
      <c r="Y17" s="35">
        <f t="shared" si="12"/>
        <v>15.403084215932003</v>
      </c>
      <c r="Z17" s="36">
        <f t="shared" si="13"/>
        <v>5.1706828555048201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432</v>
      </c>
      <c r="E18" s="51">
        <v>12</v>
      </c>
      <c r="F18" s="3">
        <f t="shared" si="5"/>
        <v>2.7777777777777776E-2</v>
      </c>
      <c r="G18" s="2">
        <v>0.5</v>
      </c>
      <c r="H18" s="3">
        <f t="shared" si="6"/>
        <v>0.12987012987012989</v>
      </c>
      <c r="I18" s="3">
        <f t="shared" si="7"/>
        <v>0.87012987012987009</v>
      </c>
      <c r="J18" s="5">
        <f t="shared" si="14"/>
        <v>66331.171731681403</v>
      </c>
      <c r="K18" s="5">
        <f t="shared" si="8"/>
        <v>8614.4378872313519</v>
      </c>
      <c r="L18" s="5">
        <f t="shared" si="9"/>
        <v>310119.76394032862</v>
      </c>
      <c r="M18" s="5">
        <f t="shared" si="0"/>
        <v>1197517.9090586277</v>
      </c>
      <c r="N18" s="33">
        <f t="shared" si="10"/>
        <v>18.053622117558096</v>
      </c>
      <c r="O18" s="4"/>
      <c r="Q18" s="27" t="s">
        <v>62</v>
      </c>
      <c r="R18" s="29">
        <f t="shared" si="1"/>
        <v>66331.171731681403</v>
      </c>
      <c r="S18" s="29">
        <f t="shared" si="2"/>
        <v>310119.76394032862</v>
      </c>
      <c r="T18" s="35">
        <f t="shared" si="3"/>
        <v>18.053622117558096</v>
      </c>
      <c r="U18" s="42">
        <v>0.77613843304153718</v>
      </c>
      <c r="V18" s="43">
        <f t="shared" si="15"/>
        <v>0.22386156695846282</v>
      </c>
      <c r="W18" s="29">
        <f t="shared" si="11"/>
        <v>240695.86763985807</v>
      </c>
      <c r="X18" s="29">
        <f t="shared" si="4"/>
        <v>858403.12293317728</v>
      </c>
      <c r="Y18" s="35">
        <f t="shared" si="12"/>
        <v>12.94117231044153</v>
      </c>
      <c r="Z18" s="36">
        <f t="shared" si="13"/>
        <v>5.1124498071165654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275</v>
      </c>
      <c r="E19" s="51">
        <v>12</v>
      </c>
      <c r="F19" s="3">
        <f t="shared" si="5"/>
        <v>4.363636363636364E-2</v>
      </c>
      <c r="G19" s="2">
        <v>0.5</v>
      </c>
      <c r="H19" s="3">
        <f t="shared" si="6"/>
        <v>0.19672131147540983</v>
      </c>
      <c r="I19" s="3">
        <f t="shared" si="7"/>
        <v>0.80327868852459017</v>
      </c>
      <c r="J19" s="5">
        <f t="shared" si="14"/>
        <v>57716.733844450049</v>
      </c>
      <c r="K19" s="5">
        <f t="shared" si="8"/>
        <v>11354.111575957386</v>
      </c>
      <c r="L19" s="5">
        <f t="shared" si="9"/>
        <v>260198.39028235676</v>
      </c>
      <c r="M19" s="5">
        <f t="shared" si="0"/>
        <v>887398.14511829917</v>
      </c>
      <c r="N19" s="33">
        <f t="shared" si="10"/>
        <v>15.375058254507067</v>
      </c>
      <c r="O19" s="4"/>
      <c r="Q19" s="27" t="s">
        <v>64</v>
      </c>
      <c r="R19" s="29">
        <f t="shared" si="1"/>
        <v>57716.733844450049</v>
      </c>
      <c r="S19" s="29">
        <f t="shared" si="2"/>
        <v>260198.39028235676</v>
      </c>
      <c r="T19" s="35">
        <f t="shared" si="3"/>
        <v>15.375058254507067</v>
      </c>
      <c r="U19" s="42">
        <v>0.73716277889453141</v>
      </c>
      <c r="V19" s="43">
        <f t="shared" si="15"/>
        <v>0.26283722110546859</v>
      </c>
      <c r="W19" s="29">
        <f t="shared" si="11"/>
        <v>191808.56844442594</v>
      </c>
      <c r="X19" s="29">
        <f t="shared" si="4"/>
        <v>617707.25529331923</v>
      </c>
      <c r="Y19" s="35">
        <f t="shared" si="12"/>
        <v>10.702394507597678</v>
      </c>
      <c r="Z19" s="36">
        <f t="shared" si="13"/>
        <v>4.6726637469093895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161</v>
      </c>
      <c r="E20" s="51">
        <v>11</v>
      </c>
      <c r="F20" s="3">
        <f t="shared" si="5"/>
        <v>6.8322981366459631E-2</v>
      </c>
      <c r="G20" s="2">
        <v>0.5</v>
      </c>
      <c r="H20" s="3">
        <f t="shared" si="6"/>
        <v>0.29177718832891253</v>
      </c>
      <c r="I20" s="3">
        <f t="shared" si="7"/>
        <v>0.70822281167108747</v>
      </c>
      <c r="J20" s="5">
        <f t="shared" si="14"/>
        <v>46362.622268492662</v>
      </c>
      <c r="K20" s="5">
        <f t="shared" si="8"/>
        <v>13527.555569056218</v>
      </c>
      <c r="L20" s="5">
        <f t="shared" si="9"/>
        <v>197994.22241982276</v>
      </c>
      <c r="M20" s="5">
        <f t="shared" si="0"/>
        <v>627199.75483594241</v>
      </c>
      <c r="N20" s="33">
        <f t="shared" si="10"/>
        <v>13.528133745406759</v>
      </c>
      <c r="O20" s="4"/>
      <c r="Q20" s="27" t="s">
        <v>66</v>
      </c>
      <c r="R20" s="29">
        <f t="shared" si="1"/>
        <v>46362.622268492662</v>
      </c>
      <c r="S20" s="29">
        <f t="shared" si="2"/>
        <v>197994.22241982276</v>
      </c>
      <c r="T20" s="35">
        <f t="shared" si="3"/>
        <v>13.528133745406759</v>
      </c>
      <c r="U20" s="42">
        <v>0.7271372759570951</v>
      </c>
      <c r="V20" s="43">
        <f t="shared" si="15"/>
        <v>0.2728627240429049</v>
      </c>
      <c r="W20" s="29">
        <f t="shared" si="11"/>
        <v>143968.97954559312</v>
      </c>
      <c r="X20" s="29">
        <f t="shared" si="4"/>
        <v>425898.6868488933</v>
      </c>
      <c r="Y20" s="35">
        <f t="shared" si="12"/>
        <v>9.186251036070658</v>
      </c>
      <c r="Z20" s="36">
        <f t="shared" si="13"/>
        <v>4.341882709336101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89</v>
      </c>
      <c r="E21" s="51">
        <v>8</v>
      </c>
      <c r="F21" s="3">
        <f t="shared" si="5"/>
        <v>8.98876404494382E-2</v>
      </c>
      <c r="G21" s="2">
        <v>0.5</v>
      </c>
      <c r="H21" s="3">
        <f t="shared" si="6"/>
        <v>0.36697247706422015</v>
      </c>
      <c r="I21" s="3">
        <f t="shared" si="7"/>
        <v>0.6330275229357798</v>
      </c>
      <c r="J21" s="5">
        <f t="shared" si="14"/>
        <v>32835.066699436444</v>
      </c>
      <c r="K21" s="5">
        <f t="shared" si="8"/>
        <v>12049.565761261079</v>
      </c>
      <c r="L21" s="5">
        <f t="shared" si="9"/>
        <v>134051.41909402952</v>
      </c>
      <c r="M21" s="5">
        <f>L21+M22</f>
        <v>429205.53241611965</v>
      </c>
      <c r="N21" s="33">
        <f t="shared" si="10"/>
        <v>13.071559633027523</v>
      </c>
      <c r="O21" s="4"/>
      <c r="Q21" s="27" t="s">
        <v>68</v>
      </c>
      <c r="R21" s="29">
        <f t="shared" si="1"/>
        <v>32835.066699436444</v>
      </c>
      <c r="S21" s="29">
        <f t="shared" si="2"/>
        <v>134051.41909402952</v>
      </c>
      <c r="T21" s="35">
        <f t="shared" si="3"/>
        <v>13.071559633027523</v>
      </c>
      <c r="U21" s="42">
        <v>0.68635947845240242</v>
      </c>
      <c r="V21" s="43">
        <f t="shared" si="15"/>
        <v>0.31364052154759758</v>
      </c>
      <c r="W21" s="29">
        <f t="shared" si="11"/>
        <v>92007.46209518252</v>
      </c>
      <c r="X21" s="29">
        <f>X22+W21</f>
        <v>281929.70730330015</v>
      </c>
      <c r="Y21" s="35">
        <f t="shared" si="12"/>
        <v>8.5862383007779606</v>
      </c>
      <c r="Z21" s="36">
        <f t="shared" si="13"/>
        <v>4.485321332249562</v>
      </c>
    </row>
    <row r="22" spans="1:26" s="2" customFormat="1" x14ac:dyDescent="0.25">
      <c r="A22" s="12">
        <v>19</v>
      </c>
      <c r="B22" s="13" t="s">
        <v>69</v>
      </c>
      <c r="C22" s="12"/>
      <c r="D22">
        <v>71</v>
      </c>
      <c r="E22" s="51">
        <v>5</v>
      </c>
      <c r="F22" s="17">
        <f t="shared" si="5"/>
        <v>7.0422535211267609E-2</v>
      </c>
      <c r="G22" s="12"/>
      <c r="H22" s="17">
        <v>1</v>
      </c>
      <c r="I22" s="17">
        <f t="shared" si="7"/>
        <v>0</v>
      </c>
      <c r="J22" s="21">
        <f t="shared" si="14"/>
        <v>20785.500938175363</v>
      </c>
      <c r="K22" s="21">
        <f t="shared" si="8"/>
        <v>20785.500938175363</v>
      </c>
      <c r="L22" s="21">
        <f>K22/F22</f>
        <v>295154.11332209012</v>
      </c>
      <c r="M22" s="21">
        <f>L22</f>
        <v>295154.11332209012</v>
      </c>
      <c r="N22" s="34">
        <f t="shared" si="10"/>
        <v>14.2</v>
      </c>
      <c r="O22" s="4"/>
      <c r="Q22" s="30" t="s">
        <v>69</v>
      </c>
      <c r="R22" s="31">
        <f t="shared" si="1"/>
        <v>20785.500938175363</v>
      </c>
      <c r="S22" s="31">
        <f t="shared" si="2"/>
        <v>295154.11332209012</v>
      </c>
      <c r="T22" s="38">
        <f t="shared" si="3"/>
        <v>14.2</v>
      </c>
      <c r="U22" s="44">
        <v>0.64346806172022719</v>
      </c>
      <c r="V22" s="45">
        <f t="shared" si="15"/>
        <v>0.35653193827977281</v>
      </c>
      <c r="W22" s="31">
        <f t="shared" si="11"/>
        <v>189922.24520811762</v>
      </c>
      <c r="X22" s="31">
        <f>W22</f>
        <v>189922.24520811762</v>
      </c>
      <c r="Y22" s="38">
        <f t="shared" si="12"/>
        <v>9.1372464764272259</v>
      </c>
      <c r="Z22" s="37">
        <f t="shared" si="13"/>
        <v>5.0627535235727734</v>
      </c>
    </row>
    <row r="23" spans="1:26" s="2" customFormat="1" ht="13.2" x14ac:dyDescent="0.25">
      <c r="B23" s="2" t="s">
        <v>70</v>
      </c>
      <c r="D23" s="25">
        <f>SUM(D4:D22)</f>
        <v>14487</v>
      </c>
      <c r="E23" s="25">
        <f>SUM(E4:E22)</f>
        <v>127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109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7876299.0535381623</v>
      </c>
      <c r="N29" s="32">
        <f>M29/J29</f>
        <v>78.762990535381618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78.762990535381618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6946750.5667225346</v>
      </c>
      <c r="Y29" s="40">
        <f>X29/R29</f>
        <v>69.467505667225339</v>
      </c>
      <c r="Z29" s="36">
        <f>T29-Y29</f>
        <v>9.2954848681562794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583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7776299.0535381623</v>
      </c>
      <c r="N30" s="33">
        <f t="shared" ref="N30:N47" si="26">M30/J30</f>
        <v>77.762990535381618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77.762990535381618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6850885.8927195705</v>
      </c>
      <c r="Y30" s="35">
        <f t="shared" ref="Y30:Y47" si="28">X30/R30</f>
        <v>68.508858927195703</v>
      </c>
      <c r="Z30" s="36">
        <f t="shared" ref="Z30:Z47" si="29">T30-Y30</f>
        <v>9.2541316081859151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949</v>
      </c>
      <c r="E31" s="51">
        <v>1</v>
      </c>
      <c r="F31" s="3">
        <f t="shared" si="21"/>
        <v>1.053740779768177E-3</v>
      </c>
      <c r="G31" s="2">
        <v>0.5</v>
      </c>
      <c r="H31" s="3">
        <f t="shared" si="22"/>
        <v>5.2548607461902251E-3</v>
      </c>
      <c r="I31" s="3">
        <f t="shared" si="23"/>
        <v>0.99474513925380981</v>
      </c>
      <c r="J31" s="5">
        <f t="shared" ref="J31:J47" si="30">I30*J30</f>
        <v>100000</v>
      </c>
      <c r="K31" s="5">
        <f t="shared" si="24"/>
        <v>525.48607461902247</v>
      </c>
      <c r="L31" s="5">
        <f t="shared" si="25"/>
        <v>498686.28481345245</v>
      </c>
      <c r="M31" s="5">
        <f t="shared" si="16"/>
        <v>7376299.0535381623</v>
      </c>
      <c r="N31" s="33">
        <f t="shared" si="26"/>
        <v>73.762990535381618</v>
      </c>
      <c r="O31" s="4"/>
      <c r="Q31" s="27" t="s">
        <v>38</v>
      </c>
      <c r="R31" s="29">
        <f t="shared" si="17"/>
        <v>100000</v>
      </c>
      <c r="S31" s="29">
        <f t="shared" si="18"/>
        <v>498686.28481345245</v>
      </c>
      <c r="T31" s="35">
        <f t="shared" si="19"/>
        <v>73.762990535381618</v>
      </c>
      <c r="U31" s="42">
        <v>0.95864674002964168</v>
      </c>
      <c r="V31" s="43">
        <f>1-U31</f>
        <v>4.1353259970358325E-2</v>
      </c>
      <c r="W31" s="29">
        <f t="shared" si="27"/>
        <v>478063.98123390961</v>
      </c>
      <c r="X31" s="29">
        <f t="shared" si="20"/>
        <v>6467427.1967077143</v>
      </c>
      <c r="Y31" s="35">
        <f t="shared" si="28"/>
        <v>64.674271967077146</v>
      </c>
      <c r="Z31" s="36">
        <f t="shared" si="29"/>
        <v>9.088718568304472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1120</v>
      </c>
      <c r="E32" s="51">
        <v>2</v>
      </c>
      <c r="F32" s="3">
        <f t="shared" si="21"/>
        <v>1.7857142857142857E-3</v>
      </c>
      <c r="G32" s="2">
        <v>0.5</v>
      </c>
      <c r="H32" s="3">
        <f t="shared" si="22"/>
        <v>8.8888888888888871E-3</v>
      </c>
      <c r="I32" s="3">
        <f t="shared" si="23"/>
        <v>0.99111111111111116</v>
      </c>
      <c r="J32" s="5">
        <f t="shared" si="30"/>
        <v>99474.513925380976</v>
      </c>
      <c r="K32" s="5">
        <f t="shared" si="24"/>
        <v>884.21790155894189</v>
      </c>
      <c r="L32" s="5">
        <f t="shared" si="25"/>
        <v>495162.02487300755</v>
      </c>
      <c r="M32" s="5">
        <f t="shared" si="16"/>
        <v>6877612.7687247097</v>
      </c>
      <c r="N32" s="33">
        <f t="shared" si="26"/>
        <v>69.139445847243124</v>
      </c>
      <c r="O32" s="4"/>
      <c r="Q32" s="27" t="s">
        <v>40</v>
      </c>
      <c r="R32" s="29">
        <f t="shared" si="17"/>
        <v>99474.513925380976</v>
      </c>
      <c r="S32" s="29">
        <f t="shared" si="18"/>
        <v>495162.02487300755</v>
      </c>
      <c r="T32" s="35">
        <f t="shared" si="19"/>
        <v>69.139445847243124</v>
      </c>
      <c r="U32" s="42">
        <v>0.95864674002964168</v>
      </c>
      <c r="V32" s="43">
        <f>1-U32</f>
        <v>4.1353259970358325E-2</v>
      </c>
      <c r="W32" s="29">
        <f t="shared" si="27"/>
        <v>474685.46093098505</v>
      </c>
      <c r="X32" s="29">
        <f t="shared" si="20"/>
        <v>5989363.2154738046</v>
      </c>
      <c r="Y32" s="35">
        <f t="shared" si="28"/>
        <v>60.210027464588748</v>
      </c>
      <c r="Z32" s="36">
        <f t="shared" si="29"/>
        <v>8.9294183826543758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989</v>
      </c>
      <c r="E33" s="51">
        <v>1</v>
      </c>
      <c r="F33" s="3">
        <f t="shared" si="21"/>
        <v>1.0111223458038423E-3</v>
      </c>
      <c r="G33" s="2">
        <v>0.5</v>
      </c>
      <c r="H33" s="3">
        <f t="shared" si="22"/>
        <v>5.0428643469490669E-3</v>
      </c>
      <c r="I33" s="3">
        <f t="shared" si="23"/>
        <v>0.99495713565305088</v>
      </c>
      <c r="J33" s="5">
        <f t="shared" si="30"/>
        <v>98590.29602382204</v>
      </c>
      <c r="K33" s="5">
        <f t="shared" si="24"/>
        <v>497.17748877368655</v>
      </c>
      <c r="L33" s="5">
        <f t="shared" si="25"/>
        <v>491708.53639717592</v>
      </c>
      <c r="M33" s="5">
        <f t="shared" si="16"/>
        <v>6382450.7438517027</v>
      </c>
      <c r="N33" s="33">
        <f t="shared" si="26"/>
        <v>64.737109038698222</v>
      </c>
      <c r="O33" s="4"/>
      <c r="Q33" s="27" t="s">
        <v>42</v>
      </c>
      <c r="R33" s="29">
        <f t="shared" si="17"/>
        <v>98590.29602382204</v>
      </c>
      <c r="S33" s="29">
        <f t="shared" si="18"/>
        <v>491708.53639717592</v>
      </c>
      <c r="T33" s="35">
        <f t="shared" si="19"/>
        <v>64.737109038698222</v>
      </c>
      <c r="U33" s="42">
        <v>0.95864674002964168</v>
      </c>
      <c r="V33" s="43">
        <f>1-U33</f>
        <v>4.1353259970358325E-2</v>
      </c>
      <c r="W33" s="29">
        <f t="shared" si="27"/>
        <v>471374.78546189913</v>
      </c>
      <c r="X33" s="29">
        <f t="shared" si="20"/>
        <v>5514677.7545428192</v>
      </c>
      <c r="Y33" s="35">
        <f t="shared" si="28"/>
        <v>55.935299689234384</v>
      </c>
      <c r="Z33" s="36">
        <f t="shared" si="29"/>
        <v>8.8018093494638379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1029</v>
      </c>
      <c r="E34" s="51">
        <v>1</v>
      </c>
      <c r="F34" s="3">
        <f t="shared" si="21"/>
        <v>9.7181729834791054E-4</v>
      </c>
      <c r="G34" s="2">
        <v>0.5</v>
      </c>
      <c r="H34" s="3">
        <f t="shared" si="22"/>
        <v>4.8473097430925833E-3</v>
      </c>
      <c r="I34" s="3">
        <f t="shared" si="23"/>
        <v>0.99515269025690745</v>
      </c>
      <c r="J34" s="5">
        <f t="shared" si="30"/>
        <v>98093.118535048343</v>
      </c>
      <c r="K34" s="5">
        <f t="shared" si="24"/>
        <v>475.48772920527551</v>
      </c>
      <c r="L34" s="5">
        <f t="shared" si="25"/>
        <v>489276.87335222855</v>
      </c>
      <c r="M34" s="5">
        <f t="shared" si="16"/>
        <v>5890742.2074545268</v>
      </c>
      <c r="N34" s="33">
        <f t="shared" si="26"/>
        <v>60.052553078428069</v>
      </c>
      <c r="O34" s="4"/>
      <c r="Q34" s="27" t="s">
        <v>44</v>
      </c>
      <c r="R34" s="29">
        <f t="shared" si="17"/>
        <v>98093.118535048343</v>
      </c>
      <c r="S34" s="29">
        <f t="shared" si="18"/>
        <v>489276.87335222855</v>
      </c>
      <c r="T34" s="35">
        <f t="shared" si="19"/>
        <v>60.052553078428069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474197.46641773719</v>
      </c>
      <c r="X34" s="29">
        <f t="shared" si="20"/>
        <v>5043302.9690809203</v>
      </c>
      <c r="Y34" s="35">
        <f t="shared" si="28"/>
        <v>51.413422719137685</v>
      </c>
      <c r="Z34" s="36">
        <f t="shared" si="29"/>
        <v>8.6391303592903839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1056</v>
      </c>
      <c r="E35" s="51">
        <v>1</v>
      </c>
      <c r="F35" s="3">
        <f t="shared" si="21"/>
        <v>9.46969696969697E-4</v>
      </c>
      <c r="G35" s="2">
        <v>0.5</v>
      </c>
      <c r="H35" s="3">
        <f t="shared" si="22"/>
        <v>4.7236655644780348E-3</v>
      </c>
      <c r="I35" s="3">
        <f t="shared" si="23"/>
        <v>0.99527633443552199</v>
      </c>
      <c r="J35" s="5">
        <f t="shared" si="30"/>
        <v>97617.630805843073</v>
      </c>
      <c r="K35" s="5">
        <f t="shared" si="24"/>
        <v>461.11304112349114</v>
      </c>
      <c r="L35" s="5">
        <f t="shared" si="25"/>
        <v>486935.37142640667</v>
      </c>
      <c r="M35" s="5">
        <f t="shared" si="16"/>
        <v>5401465.3341022981</v>
      </c>
      <c r="N35" s="33">
        <f t="shared" si="26"/>
        <v>55.332886995030243</v>
      </c>
      <c r="O35" s="4"/>
      <c r="Q35" s="27" t="s">
        <v>46</v>
      </c>
      <c r="R35" s="29">
        <f t="shared" si="17"/>
        <v>97617.630805843073</v>
      </c>
      <c r="S35" s="29">
        <f t="shared" si="18"/>
        <v>486935.37142640667</v>
      </c>
      <c r="T35" s="35">
        <f t="shared" si="19"/>
        <v>55.332886995030243</v>
      </c>
      <c r="U35" s="42">
        <v>0.96192878092594225</v>
      </c>
      <c r="V35" s="43">
        <f t="shared" si="31"/>
        <v>3.8071219074057749E-2</v>
      </c>
      <c r="W35" s="29">
        <f t="shared" si="27"/>
        <v>468397.14822592423</v>
      </c>
      <c r="X35" s="29">
        <f t="shared" si="20"/>
        <v>4569105.502663183</v>
      </c>
      <c r="Y35" s="35">
        <f t="shared" si="28"/>
        <v>46.806150333139321</v>
      </c>
      <c r="Z35" s="36">
        <f t="shared" si="29"/>
        <v>8.5267366618909222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969</v>
      </c>
      <c r="E36" s="51">
        <v>2</v>
      </c>
      <c r="F36" s="3">
        <f t="shared" si="21"/>
        <v>2.0639834881320948E-3</v>
      </c>
      <c r="G36" s="2">
        <v>0.5</v>
      </c>
      <c r="H36" s="3">
        <f t="shared" si="22"/>
        <v>1.0266940451745381E-2</v>
      </c>
      <c r="I36" s="3">
        <f t="shared" si="23"/>
        <v>0.98973305954825463</v>
      </c>
      <c r="J36" s="5">
        <f t="shared" si="30"/>
        <v>97156.517764719581</v>
      </c>
      <c r="K36" s="5">
        <f t="shared" si="24"/>
        <v>997.50018238931818</v>
      </c>
      <c r="L36" s="5">
        <f t="shared" si="25"/>
        <v>483288.83836762462</v>
      </c>
      <c r="M36" s="5">
        <f t="shared" si="16"/>
        <v>4914529.9626758918</v>
      </c>
      <c r="N36" s="33">
        <f t="shared" si="26"/>
        <v>50.583636340047008</v>
      </c>
      <c r="O36" s="4"/>
      <c r="Q36" s="27" t="s">
        <v>48</v>
      </c>
      <c r="R36" s="29">
        <f t="shared" si="17"/>
        <v>97156.517764719581</v>
      </c>
      <c r="S36" s="29">
        <f t="shared" si="18"/>
        <v>483288.83836762462</v>
      </c>
      <c r="T36" s="35">
        <f t="shared" si="19"/>
        <v>50.583636340047008</v>
      </c>
      <c r="U36" s="42">
        <v>0.95558309086652893</v>
      </c>
      <c r="V36" s="43">
        <f t="shared" si="31"/>
        <v>4.4416909133471072E-2</v>
      </c>
      <c r="W36" s="29">
        <f t="shared" si="27"/>
        <v>461822.64194862905</v>
      </c>
      <c r="X36" s="29">
        <f t="shared" si="20"/>
        <v>4100708.354437259</v>
      </c>
      <c r="Y36" s="35">
        <f t="shared" si="28"/>
        <v>42.207238884042717</v>
      </c>
      <c r="Z36" s="36">
        <f t="shared" si="29"/>
        <v>8.3763974560042911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1109</v>
      </c>
      <c r="E37" s="51">
        <v>1</v>
      </c>
      <c r="F37" s="3">
        <f t="shared" si="21"/>
        <v>9.0171325518485117E-4</v>
      </c>
      <c r="G37" s="2">
        <v>0.5</v>
      </c>
      <c r="H37" s="3">
        <f t="shared" si="22"/>
        <v>4.49842555105713E-3</v>
      </c>
      <c r="I37" s="3">
        <f t="shared" si="23"/>
        <v>0.99550157444894283</v>
      </c>
      <c r="J37" s="5">
        <f t="shared" si="30"/>
        <v>96159.017582330271</v>
      </c>
      <c r="K37" s="5">
        <f t="shared" si="24"/>
        <v>432.56418165690627</v>
      </c>
      <c r="L37" s="5">
        <f t="shared" si="25"/>
        <v>479713.67745750904</v>
      </c>
      <c r="M37" s="5">
        <f t="shared" si="16"/>
        <v>4431241.1243082676</v>
      </c>
      <c r="N37" s="33">
        <f t="shared" si="26"/>
        <v>46.08242924813878</v>
      </c>
      <c r="O37" s="4"/>
      <c r="Q37" s="27" t="s">
        <v>50</v>
      </c>
      <c r="R37" s="29">
        <f t="shared" si="17"/>
        <v>96159.017582330271</v>
      </c>
      <c r="S37" s="29">
        <f t="shared" si="18"/>
        <v>479713.67745750904</v>
      </c>
      <c r="T37" s="35">
        <f t="shared" si="19"/>
        <v>46.08242924813878</v>
      </c>
      <c r="U37" s="42">
        <v>0.95343645724036619</v>
      </c>
      <c r="V37" s="43">
        <f t="shared" si="31"/>
        <v>4.6563542759633814E-2</v>
      </c>
      <c r="W37" s="29">
        <f t="shared" si="27"/>
        <v>457376.50912483514</v>
      </c>
      <c r="X37" s="29">
        <f t="shared" si="20"/>
        <v>3638885.7124886299</v>
      </c>
      <c r="Y37" s="35">
        <f t="shared" si="28"/>
        <v>37.842376138806294</v>
      </c>
      <c r="Z37" s="36">
        <f t="shared" si="29"/>
        <v>8.2400531093324858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1246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95726.453400673359</v>
      </c>
      <c r="K38" s="5">
        <f t="shared" si="24"/>
        <v>0</v>
      </c>
      <c r="L38" s="5">
        <f t="shared" si="25"/>
        <v>478632.26700336678</v>
      </c>
      <c r="M38" s="5">
        <f t="shared" si="16"/>
        <v>3951527.4468507585</v>
      </c>
      <c r="N38" s="33">
        <f t="shared" si="26"/>
        <v>41.279367473390202</v>
      </c>
      <c r="O38" s="4"/>
      <c r="Q38" s="27" t="s">
        <v>52</v>
      </c>
      <c r="R38" s="29">
        <f t="shared" si="17"/>
        <v>95726.453400673359</v>
      </c>
      <c r="S38" s="29">
        <f t="shared" si="18"/>
        <v>478632.26700336678</v>
      </c>
      <c r="T38" s="35">
        <f t="shared" si="19"/>
        <v>41.279367473390202</v>
      </c>
      <c r="U38" s="42">
        <v>0.93748024841036759</v>
      </c>
      <c r="V38" s="43">
        <f t="shared" si="31"/>
        <v>6.2519751589632411E-2</v>
      </c>
      <c r="W38" s="29">
        <f t="shared" si="27"/>
        <v>448708.29656753369</v>
      </c>
      <c r="X38" s="29">
        <f t="shared" si="20"/>
        <v>3181509.2033637948</v>
      </c>
      <c r="Y38" s="35">
        <f t="shared" si="28"/>
        <v>33.235423337447237</v>
      </c>
      <c r="Z38" s="36">
        <f t="shared" si="29"/>
        <v>8.0439441359429651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1218</v>
      </c>
      <c r="E39" s="51">
        <v>5</v>
      </c>
      <c r="F39" s="3">
        <f t="shared" si="21"/>
        <v>4.1050903119868639E-3</v>
      </c>
      <c r="G39" s="2">
        <v>0.5</v>
      </c>
      <c r="H39" s="3">
        <f t="shared" si="22"/>
        <v>2.0316944331572533E-2</v>
      </c>
      <c r="I39" s="3">
        <f t="shared" si="23"/>
        <v>0.9796830556684275</v>
      </c>
      <c r="J39" s="5">
        <f t="shared" si="30"/>
        <v>95726.453400673359</v>
      </c>
      <c r="K39" s="5">
        <f t="shared" si="24"/>
        <v>1944.8690248003529</v>
      </c>
      <c r="L39" s="5">
        <f t="shared" si="25"/>
        <v>473770.09444136586</v>
      </c>
      <c r="M39" s="5">
        <f t="shared" si="16"/>
        <v>3472895.1798473918</v>
      </c>
      <c r="N39" s="33">
        <f t="shared" si="26"/>
        <v>36.279367473390202</v>
      </c>
      <c r="O39" s="4"/>
      <c r="Q39" s="27" t="s">
        <v>54</v>
      </c>
      <c r="R39" s="29">
        <f t="shared" si="17"/>
        <v>95726.453400673359</v>
      </c>
      <c r="S39" s="29">
        <f t="shared" si="18"/>
        <v>473770.09444136586</v>
      </c>
      <c r="T39" s="35">
        <f t="shared" si="19"/>
        <v>36.279367473390202</v>
      </c>
      <c r="U39" s="42">
        <v>0.91788799906018037</v>
      </c>
      <c r="V39" s="43">
        <f t="shared" si="31"/>
        <v>8.2112000939819629E-2</v>
      </c>
      <c r="W39" s="29">
        <f t="shared" si="27"/>
        <v>434867.88400133798</v>
      </c>
      <c r="X39" s="29">
        <f t="shared" si="20"/>
        <v>2732800.9067962612</v>
      </c>
      <c r="Y39" s="35">
        <f t="shared" si="28"/>
        <v>28.5480220953954</v>
      </c>
      <c r="Z39" s="36">
        <f t="shared" si="29"/>
        <v>7.7313453779948027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1057</v>
      </c>
      <c r="E40" s="51">
        <v>4</v>
      </c>
      <c r="F40" s="3">
        <f t="shared" si="21"/>
        <v>3.7842951750236518E-3</v>
      </c>
      <c r="G40" s="2">
        <v>0.5</v>
      </c>
      <c r="H40" s="3">
        <f t="shared" si="22"/>
        <v>1.8744142455482664E-2</v>
      </c>
      <c r="I40" s="3">
        <f t="shared" si="23"/>
        <v>0.98125585754451738</v>
      </c>
      <c r="J40" s="5">
        <f t="shared" si="30"/>
        <v>93781.584375873004</v>
      </c>
      <c r="K40" s="5">
        <f t="shared" si="24"/>
        <v>1757.8553772422308</v>
      </c>
      <c r="L40" s="5">
        <f t="shared" si="25"/>
        <v>464513.28343625943</v>
      </c>
      <c r="M40" s="5">
        <f t="shared" si="16"/>
        <v>2999125.0854060259</v>
      </c>
      <c r="N40" s="33">
        <f t="shared" si="26"/>
        <v>31.979893551229068</v>
      </c>
      <c r="O40" s="4"/>
      <c r="Q40" s="27" t="s">
        <v>56</v>
      </c>
      <c r="R40" s="29">
        <f t="shared" si="17"/>
        <v>93781.584375873004</v>
      </c>
      <c r="S40" s="29">
        <f t="shared" si="18"/>
        <v>464513.28343625943</v>
      </c>
      <c r="T40" s="35">
        <f t="shared" si="19"/>
        <v>31.979893551229068</v>
      </c>
      <c r="U40" s="42">
        <v>0.89571782863194893</v>
      </c>
      <c r="V40" s="43">
        <f t="shared" si="31"/>
        <v>0.10428217136805107</v>
      </c>
      <c r="W40" s="29">
        <f t="shared" si="27"/>
        <v>416072.82961022336</v>
      </c>
      <c r="X40" s="29">
        <f t="shared" si="20"/>
        <v>2297933.0227949233</v>
      </c>
      <c r="Y40" s="35">
        <f t="shared" si="28"/>
        <v>24.503030505273781</v>
      </c>
      <c r="Z40" s="36">
        <f t="shared" si="29"/>
        <v>7.4768630459552874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893</v>
      </c>
      <c r="E41" s="51">
        <v>9</v>
      </c>
      <c r="F41" s="3">
        <f t="shared" si="21"/>
        <v>1.0078387458006719E-2</v>
      </c>
      <c r="G41" s="2">
        <v>0.5</v>
      </c>
      <c r="H41" s="3">
        <f t="shared" si="22"/>
        <v>4.9153468050245772E-2</v>
      </c>
      <c r="I41" s="3">
        <f t="shared" si="23"/>
        <v>0.95084653194975421</v>
      </c>
      <c r="J41" s="5">
        <f t="shared" si="30"/>
        <v>92023.728998630773</v>
      </c>
      <c r="K41" s="5">
        <f t="shared" si="24"/>
        <v>4523.285423198673</v>
      </c>
      <c r="L41" s="5">
        <f t="shared" si="25"/>
        <v>448810.4314351572</v>
      </c>
      <c r="M41" s="5">
        <f t="shared" si="16"/>
        <v>2534611.8019697666</v>
      </c>
      <c r="N41" s="33">
        <f t="shared" si="26"/>
        <v>27.543024278091135</v>
      </c>
      <c r="O41" s="4"/>
      <c r="Q41" s="27" t="s">
        <v>58</v>
      </c>
      <c r="R41" s="29">
        <f t="shared" si="17"/>
        <v>92023.728998630773</v>
      </c>
      <c r="S41" s="29">
        <f t="shared" si="18"/>
        <v>448810.4314351572</v>
      </c>
      <c r="T41" s="35">
        <f t="shared" si="19"/>
        <v>27.543024278091135</v>
      </c>
      <c r="U41" s="42">
        <v>0.86473435856680392</v>
      </c>
      <c r="V41" s="43">
        <f t="shared" si="31"/>
        <v>0.13526564143319608</v>
      </c>
      <c r="W41" s="29">
        <f t="shared" si="27"/>
        <v>388101.80054517119</v>
      </c>
      <c r="X41" s="29">
        <f t="shared" si="20"/>
        <v>1881860.1931847001</v>
      </c>
      <c r="Y41" s="35">
        <f t="shared" si="28"/>
        <v>20.449727626367981</v>
      </c>
      <c r="Z41" s="36">
        <f t="shared" si="29"/>
        <v>7.0932966517231542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645</v>
      </c>
      <c r="E42" s="51">
        <v>8</v>
      </c>
      <c r="F42" s="3">
        <f t="shared" si="21"/>
        <v>1.2403100775193798E-2</v>
      </c>
      <c r="G42" s="2">
        <v>0.5</v>
      </c>
      <c r="H42" s="3">
        <f t="shared" si="22"/>
        <v>6.0150375939849621E-2</v>
      </c>
      <c r="I42" s="3">
        <f t="shared" si="23"/>
        <v>0.93984962406015038</v>
      </c>
      <c r="J42" s="5">
        <f t="shared" si="30"/>
        <v>87500.443575432102</v>
      </c>
      <c r="K42" s="5">
        <f t="shared" si="24"/>
        <v>5263.1845759658408</v>
      </c>
      <c r="L42" s="5">
        <f t="shared" si="25"/>
        <v>424344.25643724587</v>
      </c>
      <c r="M42" s="5">
        <f t="shared" si="16"/>
        <v>2085801.3705346095</v>
      </c>
      <c r="N42" s="33">
        <f t="shared" si="26"/>
        <v>23.837609105792573</v>
      </c>
      <c r="O42" s="4"/>
      <c r="Q42" s="27" t="s">
        <v>60</v>
      </c>
      <c r="R42" s="29">
        <f t="shared" si="17"/>
        <v>87500.443575432102</v>
      </c>
      <c r="S42" s="29">
        <f t="shared" si="18"/>
        <v>424344.25643724587</v>
      </c>
      <c r="T42" s="35">
        <f t="shared" si="19"/>
        <v>23.837609105792573</v>
      </c>
      <c r="U42" s="42">
        <v>0.81758889711164551</v>
      </c>
      <c r="V42" s="43">
        <f t="shared" si="31"/>
        <v>0.18241110288835449</v>
      </c>
      <c r="W42" s="29">
        <f t="shared" si="27"/>
        <v>346939.15261618915</v>
      </c>
      <c r="X42" s="29">
        <f t="shared" si="20"/>
        <v>1493758.392639529</v>
      </c>
      <c r="Y42" s="35">
        <f t="shared" si="28"/>
        <v>17.071437944789327</v>
      </c>
      <c r="Z42" s="36">
        <f t="shared" si="29"/>
        <v>6.7661711610032462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468</v>
      </c>
      <c r="E43" s="51">
        <v>14</v>
      </c>
      <c r="F43" s="3">
        <f t="shared" si="21"/>
        <v>2.9914529914529916E-2</v>
      </c>
      <c r="G43" s="2">
        <v>0.5</v>
      </c>
      <c r="H43" s="3">
        <f t="shared" si="22"/>
        <v>0.13916500994035785</v>
      </c>
      <c r="I43" s="3">
        <f t="shared" si="23"/>
        <v>0.86083499005964215</v>
      </c>
      <c r="J43" s="5">
        <f t="shared" si="30"/>
        <v>82237.258999466256</v>
      </c>
      <c r="K43" s="5">
        <f t="shared" si="24"/>
        <v>11444.548966128505</v>
      </c>
      <c r="L43" s="5">
        <f t="shared" si="25"/>
        <v>382574.92258200998</v>
      </c>
      <c r="M43" s="5">
        <f t="shared" si="16"/>
        <v>1661457.1140973635</v>
      </c>
      <c r="N43" s="33">
        <f t="shared" si="26"/>
        <v>20.203216088563298</v>
      </c>
      <c r="O43" s="4"/>
      <c r="Q43" s="27" t="s">
        <v>62</v>
      </c>
      <c r="R43" s="29">
        <f t="shared" si="17"/>
        <v>82237.258999466256</v>
      </c>
      <c r="S43" s="29">
        <f t="shared" si="18"/>
        <v>382574.92258200998</v>
      </c>
      <c r="T43" s="35">
        <f t="shared" si="19"/>
        <v>20.203216088563298</v>
      </c>
      <c r="U43" s="42">
        <v>0.77888026534586052</v>
      </c>
      <c r="V43" s="43">
        <f t="shared" si="31"/>
        <v>0.22111973465413948</v>
      </c>
      <c r="W43" s="29">
        <f t="shared" si="27"/>
        <v>297980.057215348</v>
      </c>
      <c r="X43" s="29">
        <f t="shared" si="20"/>
        <v>1146819.2400233399</v>
      </c>
      <c r="Y43" s="35">
        <f t="shared" si="28"/>
        <v>13.945251264159753</v>
      </c>
      <c r="Z43" s="36">
        <f t="shared" si="29"/>
        <v>6.2579648244035457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311</v>
      </c>
      <c r="E44" s="51">
        <v>8</v>
      </c>
      <c r="F44" s="3">
        <f t="shared" si="21"/>
        <v>2.5723472668810289E-2</v>
      </c>
      <c r="G44" s="2">
        <v>0.5</v>
      </c>
      <c r="H44" s="3">
        <f t="shared" si="22"/>
        <v>0.12084592145015105</v>
      </c>
      <c r="I44" s="3">
        <f t="shared" si="23"/>
        <v>0.87915407854984895</v>
      </c>
      <c r="J44" s="5">
        <f t="shared" si="30"/>
        <v>70792.710033337746</v>
      </c>
      <c r="K44" s="5">
        <f t="shared" si="24"/>
        <v>8555.0102759320525</v>
      </c>
      <c r="L44" s="5">
        <f t="shared" si="25"/>
        <v>332576.02447685855</v>
      </c>
      <c r="M44" s="5">
        <f t="shared" si="16"/>
        <v>1278882.1915153535</v>
      </c>
      <c r="N44" s="33">
        <f t="shared" si="26"/>
        <v>18.065167881171686</v>
      </c>
      <c r="O44" s="4"/>
      <c r="Q44" s="27" t="s">
        <v>64</v>
      </c>
      <c r="R44" s="29">
        <f t="shared" si="17"/>
        <v>70792.710033337746</v>
      </c>
      <c r="S44" s="29">
        <f t="shared" si="18"/>
        <v>332576.02447685855</v>
      </c>
      <c r="T44" s="35">
        <f t="shared" si="19"/>
        <v>18.065167881171686</v>
      </c>
      <c r="U44" s="42">
        <v>0.71980976748499381</v>
      </c>
      <c r="V44" s="43">
        <f t="shared" si="31"/>
        <v>0.28019023251500619</v>
      </c>
      <c r="W44" s="29">
        <f t="shared" si="27"/>
        <v>239391.47084977117</v>
      </c>
      <c r="X44" s="29">
        <f t="shared" si="20"/>
        <v>848839.18280799186</v>
      </c>
      <c r="Y44" s="35">
        <f t="shared" si="28"/>
        <v>11.99048860268601</v>
      </c>
      <c r="Z44" s="36">
        <f t="shared" si="29"/>
        <v>6.0746792784856751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199</v>
      </c>
      <c r="E45" s="51">
        <v>6</v>
      </c>
      <c r="F45" s="3">
        <f t="shared" si="21"/>
        <v>3.015075376884422E-2</v>
      </c>
      <c r="G45" s="2">
        <v>0.5</v>
      </c>
      <c r="H45" s="3">
        <f t="shared" si="22"/>
        <v>0.14018691588785046</v>
      </c>
      <c r="I45" s="3">
        <f t="shared" si="23"/>
        <v>0.85981308411214952</v>
      </c>
      <c r="J45" s="5">
        <f t="shared" si="30"/>
        <v>62237.699757405695</v>
      </c>
      <c r="K45" s="5">
        <f t="shared" si="24"/>
        <v>8724.9111809447222</v>
      </c>
      <c r="L45" s="5">
        <f t="shared" si="25"/>
        <v>289376.22083466663</v>
      </c>
      <c r="M45" s="5">
        <f t="shared" si="16"/>
        <v>946306.16703849507</v>
      </c>
      <c r="N45" s="33">
        <f t="shared" si="26"/>
        <v>15.204709857965046</v>
      </c>
      <c r="O45" s="4"/>
      <c r="Q45" s="27" t="s">
        <v>66</v>
      </c>
      <c r="R45" s="29">
        <f t="shared" si="17"/>
        <v>62237.699757405695</v>
      </c>
      <c r="S45" s="29">
        <f t="shared" si="18"/>
        <v>289376.22083466663</v>
      </c>
      <c r="T45" s="35">
        <f t="shared" si="19"/>
        <v>15.204709857965046</v>
      </c>
      <c r="U45" s="42">
        <v>0.68480776711742686</v>
      </c>
      <c r="V45" s="43">
        <f t="shared" si="31"/>
        <v>0.31519223288257314</v>
      </c>
      <c r="W45" s="29">
        <f t="shared" si="27"/>
        <v>198167.08364666748</v>
      </c>
      <c r="X45" s="29">
        <f t="shared" si="20"/>
        <v>609447.71195822069</v>
      </c>
      <c r="Y45" s="35">
        <f t="shared" si="28"/>
        <v>9.7922595843639328</v>
      </c>
      <c r="Z45" s="36">
        <f t="shared" si="29"/>
        <v>5.4124502736011131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152</v>
      </c>
      <c r="E46" s="51">
        <v>10</v>
      </c>
      <c r="F46" s="3">
        <f t="shared" si="21"/>
        <v>6.5789473684210523E-2</v>
      </c>
      <c r="G46" s="2">
        <v>0.5</v>
      </c>
      <c r="H46" s="3">
        <f t="shared" si="22"/>
        <v>0.28248587570621464</v>
      </c>
      <c r="I46" s="3">
        <f t="shared" si="23"/>
        <v>0.71751412429378536</v>
      </c>
      <c r="J46" s="5">
        <f t="shared" si="30"/>
        <v>53512.788576460967</v>
      </c>
      <c r="K46" s="5">
        <f t="shared" si="24"/>
        <v>15116.606942503095</v>
      </c>
      <c r="L46" s="5">
        <f t="shared" si="25"/>
        <v>229772.42552604707</v>
      </c>
      <c r="M46" s="5">
        <f>L46+M47</f>
        <v>656929.94620382844</v>
      </c>
      <c r="N46" s="33">
        <f t="shared" si="26"/>
        <v>12.276129943502825</v>
      </c>
      <c r="O46" s="4"/>
      <c r="Q46" s="27" t="s">
        <v>68</v>
      </c>
      <c r="R46" s="29">
        <f t="shared" si="17"/>
        <v>53512.788576460967</v>
      </c>
      <c r="S46" s="29">
        <f t="shared" si="18"/>
        <v>229772.42552604707</v>
      </c>
      <c r="T46" s="35">
        <f t="shared" si="19"/>
        <v>12.276129943502825</v>
      </c>
      <c r="U46" s="42">
        <v>0.65629805890441617</v>
      </c>
      <c r="V46" s="43">
        <f t="shared" si="31"/>
        <v>0.34370194109558383</v>
      </c>
      <c r="W46" s="29">
        <f t="shared" si="27"/>
        <v>150799.19686250421</v>
      </c>
      <c r="X46" s="29">
        <f>X47+W46</f>
        <v>411280.62831155327</v>
      </c>
      <c r="Y46" s="35">
        <f t="shared" si="28"/>
        <v>7.6856512107176203</v>
      </c>
      <c r="Z46" s="36">
        <f t="shared" si="29"/>
        <v>4.590478732785205</v>
      </c>
    </row>
    <row r="47" spans="1:26" s="2" customFormat="1" x14ac:dyDescent="0.25">
      <c r="A47" s="12">
        <v>19</v>
      </c>
      <c r="B47" s="13" t="s">
        <v>69</v>
      </c>
      <c r="C47" s="12"/>
      <c r="D47">
        <v>89</v>
      </c>
      <c r="E47" s="51">
        <v>8</v>
      </c>
      <c r="F47" s="17">
        <f t="shared" si="21"/>
        <v>8.98876404494382E-2</v>
      </c>
      <c r="G47" s="12"/>
      <c r="H47" s="17">
        <v>1</v>
      </c>
      <c r="I47" s="17">
        <f t="shared" si="23"/>
        <v>0</v>
      </c>
      <c r="J47" s="21">
        <f t="shared" si="30"/>
        <v>38396.181633957873</v>
      </c>
      <c r="K47" s="21">
        <f t="shared" si="24"/>
        <v>38396.181633957873</v>
      </c>
      <c r="L47" s="21">
        <f>K47/F47</f>
        <v>427157.52067778137</v>
      </c>
      <c r="M47" s="21">
        <f>L47</f>
        <v>427157.52067778137</v>
      </c>
      <c r="N47" s="34">
        <f t="shared" si="26"/>
        <v>11.125000000000002</v>
      </c>
      <c r="O47" s="4"/>
      <c r="Q47" s="30" t="s">
        <v>69</v>
      </c>
      <c r="R47" s="31">
        <f t="shared" si="17"/>
        <v>38396.181633957873</v>
      </c>
      <c r="S47" s="31">
        <f t="shared" si="18"/>
        <v>427157.52067778137</v>
      </c>
      <c r="T47" s="38">
        <f t="shared" si="19"/>
        <v>11.125000000000002</v>
      </c>
      <c r="U47" s="44">
        <v>0.6098018151143324</v>
      </c>
      <c r="V47" s="45">
        <f t="shared" si="31"/>
        <v>0.3901981848856676</v>
      </c>
      <c r="W47" s="31">
        <f t="shared" si="27"/>
        <v>260481.43144904907</v>
      </c>
      <c r="X47" s="31">
        <f>W47</f>
        <v>260481.43144904907</v>
      </c>
      <c r="Y47" s="38">
        <f t="shared" si="28"/>
        <v>6.784045193146949</v>
      </c>
      <c r="Z47" s="37">
        <f t="shared" si="29"/>
        <v>4.3409548068530528</v>
      </c>
    </row>
    <row r="48" spans="1:26" s="2" customFormat="1" ht="13.2" x14ac:dyDescent="0.25">
      <c r="B48" s="2" t="s">
        <v>70</v>
      </c>
      <c r="D48" s="25">
        <f>SUM(D29:D47)</f>
        <v>14191</v>
      </c>
      <c r="E48" s="25">
        <f>SUM(E29:E47)</f>
        <v>81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7503113.3433617027</v>
      </c>
      <c r="N54" s="32">
        <f>M54/J54</f>
        <v>75.031133433617029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75.031133433617029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6643759.3890099628</v>
      </c>
      <c r="Y54" s="40">
        <f>X54/R54</f>
        <v>66.437593890099635</v>
      </c>
      <c r="Z54" s="36">
        <f>T54-Y54</f>
        <v>8.5935395435173945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1253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7403113.3433617027</v>
      </c>
      <c r="N55" s="33">
        <f t="shared" ref="N55:N72" si="43">M55/J55</f>
        <v>74.031133433617029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74.031133433617029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6547588.5025376771</v>
      </c>
      <c r="Y55" s="35">
        <f t="shared" ref="Y55:Y72" si="45">X55/R55</f>
        <v>65.475885025376769</v>
      </c>
      <c r="Z55" s="36">
        <f t="shared" ref="Z55:Z72" si="46">T55-Y55</f>
        <v>8.55524840824026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1899</v>
      </c>
      <c r="E56" s="49">
        <f t="shared" si="37"/>
        <v>1</v>
      </c>
      <c r="F56" s="3">
        <f t="shared" si="38"/>
        <v>5.2659294365455498E-4</v>
      </c>
      <c r="G56" s="2">
        <v>0.5</v>
      </c>
      <c r="H56" s="3">
        <f t="shared" si="39"/>
        <v>2.6295030239284773E-3</v>
      </c>
      <c r="I56" s="3">
        <f t="shared" si="40"/>
        <v>0.9973704969760715</v>
      </c>
      <c r="J56" s="5">
        <f t="shared" ref="J56:J72" si="47">I55*J55</f>
        <v>100000</v>
      </c>
      <c r="K56" s="5">
        <f t="shared" si="41"/>
        <v>262.95030239284773</v>
      </c>
      <c r="L56" s="5">
        <f t="shared" si="42"/>
        <v>499342.62424401788</v>
      </c>
      <c r="M56" s="5">
        <f t="shared" si="32"/>
        <v>7003113.3433617027</v>
      </c>
      <c r="N56" s="33">
        <f t="shared" si="43"/>
        <v>70.031133433617029</v>
      </c>
      <c r="O56" s="4"/>
      <c r="Q56" s="27" t="s">
        <v>38</v>
      </c>
      <c r="R56" s="29">
        <f t="shared" si="33"/>
        <v>100000</v>
      </c>
      <c r="S56" s="29">
        <f t="shared" si="34"/>
        <v>499342.62424401788</v>
      </c>
      <c r="T56" s="35">
        <f t="shared" si="35"/>
        <v>70.031133433617029</v>
      </c>
      <c r="U56" s="42">
        <v>0.96170886472285344</v>
      </c>
      <c r="V56" s="43">
        <f>1-U56</f>
        <v>3.829113527714656E-2</v>
      </c>
      <c r="W56" s="29">
        <f t="shared" si="44"/>
        <v>480222.22826944484</v>
      </c>
      <c r="X56" s="29">
        <f t="shared" si="36"/>
        <v>6162904.956648536</v>
      </c>
      <c r="Y56" s="35">
        <f t="shared" si="45"/>
        <v>61.629049566485364</v>
      </c>
      <c r="Z56" s="36">
        <f t="shared" si="46"/>
        <v>8.4020838671316653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2182</v>
      </c>
      <c r="E57" s="49">
        <f t="shared" si="37"/>
        <v>2</v>
      </c>
      <c r="F57" s="3">
        <f t="shared" si="38"/>
        <v>9.1659028414298811E-4</v>
      </c>
      <c r="G57" s="2">
        <v>0.5</v>
      </c>
      <c r="H57" s="3">
        <f t="shared" si="39"/>
        <v>4.5724737082761778E-3</v>
      </c>
      <c r="I57" s="3">
        <f t="shared" si="40"/>
        <v>0.99542752629172382</v>
      </c>
      <c r="J57" s="5">
        <f t="shared" si="47"/>
        <v>99737.049697607144</v>
      </c>
      <c r="K57" s="5">
        <f t="shared" si="41"/>
        <v>456.04503748334315</v>
      </c>
      <c r="L57" s="5">
        <f t="shared" si="42"/>
        <v>497545.13589432731</v>
      </c>
      <c r="M57" s="5">
        <f t="shared" si="32"/>
        <v>6503770.7191176852</v>
      </c>
      <c r="N57" s="33">
        <f t="shared" si="43"/>
        <v>65.209174913800581</v>
      </c>
      <c r="O57" s="4"/>
      <c r="Q57" s="27" t="s">
        <v>40</v>
      </c>
      <c r="R57" s="29">
        <f t="shared" si="33"/>
        <v>99737.049697607144</v>
      </c>
      <c r="S57" s="29">
        <f t="shared" si="34"/>
        <v>497545.13589432731</v>
      </c>
      <c r="T57" s="35">
        <f t="shared" si="35"/>
        <v>65.209174913800581</v>
      </c>
      <c r="U57" s="42">
        <v>0.96170886472285344</v>
      </c>
      <c r="V57" s="43">
        <f>1-U57</f>
        <v>3.829113527714656E-2</v>
      </c>
      <c r="W57" s="29">
        <f t="shared" si="44"/>
        <v>478493.56778931135</v>
      </c>
      <c r="X57" s="29">
        <f t="shared" si="36"/>
        <v>5682682.7283790912</v>
      </c>
      <c r="Y57" s="35">
        <f t="shared" si="45"/>
        <v>56.976647550819102</v>
      </c>
      <c r="Z57" s="36">
        <f t="shared" si="46"/>
        <v>8.2325273629814788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2057</v>
      </c>
      <c r="E58" s="49">
        <f t="shared" si="37"/>
        <v>6</v>
      </c>
      <c r="F58" s="3">
        <f t="shared" si="38"/>
        <v>2.9168692270296549E-3</v>
      </c>
      <c r="G58" s="2">
        <v>0.5</v>
      </c>
      <c r="H58" s="3">
        <f t="shared" si="39"/>
        <v>1.4478764478764479E-2</v>
      </c>
      <c r="I58" s="3">
        <f t="shared" si="40"/>
        <v>0.98552123552123549</v>
      </c>
      <c r="J58" s="5">
        <f t="shared" si="47"/>
        <v>99281.004660123799</v>
      </c>
      <c r="K58" s="5">
        <f t="shared" si="41"/>
        <v>1437.4662836890511</v>
      </c>
      <c r="L58" s="5">
        <f t="shared" si="42"/>
        <v>492811.35759139637</v>
      </c>
      <c r="M58" s="5">
        <f t="shared" si="32"/>
        <v>6006225.5832233578</v>
      </c>
      <c r="N58" s="33">
        <f t="shared" si="43"/>
        <v>60.497228082903931</v>
      </c>
      <c r="O58" s="4"/>
      <c r="Q58" s="27" t="s">
        <v>42</v>
      </c>
      <c r="R58" s="29">
        <f t="shared" si="33"/>
        <v>99281.004660123799</v>
      </c>
      <c r="S58" s="29">
        <f t="shared" si="34"/>
        <v>492811.35759139637</v>
      </c>
      <c r="T58" s="35">
        <f t="shared" si="35"/>
        <v>60.497228082903931</v>
      </c>
      <c r="U58" s="42">
        <v>0.96170886472285344</v>
      </c>
      <c r="V58" s="43">
        <f>1-U58</f>
        <v>3.829113527714656E-2</v>
      </c>
      <c r="W58" s="29">
        <f t="shared" si="44"/>
        <v>473941.05123174994</v>
      </c>
      <c r="X58" s="29">
        <f t="shared" si="36"/>
        <v>5204189.1605897797</v>
      </c>
      <c r="Y58" s="35">
        <f t="shared" si="45"/>
        <v>52.418780192703281</v>
      </c>
      <c r="Z58" s="36">
        <f t="shared" si="46"/>
        <v>8.0784478902006498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1969</v>
      </c>
      <c r="E59" s="49">
        <f t="shared" si="37"/>
        <v>2</v>
      </c>
      <c r="F59" s="3">
        <f t="shared" si="38"/>
        <v>1.015744032503809E-3</v>
      </c>
      <c r="G59" s="2">
        <v>0.5</v>
      </c>
      <c r="H59" s="3">
        <f t="shared" si="39"/>
        <v>5.065856129685917E-3</v>
      </c>
      <c r="I59" s="3">
        <f t="shared" si="40"/>
        <v>0.99493414387031409</v>
      </c>
      <c r="J59" s="5">
        <f t="shared" si="47"/>
        <v>97843.53837643475</v>
      </c>
      <c r="K59" s="5">
        <f t="shared" si="41"/>
        <v>495.66128863442123</v>
      </c>
      <c r="L59" s="5">
        <f t="shared" si="42"/>
        <v>487978.53866058763</v>
      </c>
      <c r="M59" s="5">
        <f t="shared" si="32"/>
        <v>5513414.2256319616</v>
      </c>
      <c r="N59" s="33">
        <f t="shared" si="43"/>
        <v>56.349293137990671</v>
      </c>
      <c r="O59" s="4"/>
      <c r="Q59" s="27" t="s">
        <v>44</v>
      </c>
      <c r="R59" s="29">
        <f t="shared" si="33"/>
        <v>97843.53837643475</v>
      </c>
      <c r="S59" s="29">
        <f t="shared" si="34"/>
        <v>487978.53866058763</v>
      </c>
      <c r="T59" s="35">
        <f t="shared" si="35"/>
        <v>56.349293137990671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469968.07504817873</v>
      </c>
      <c r="X59" s="29">
        <f t="shared" si="36"/>
        <v>4730248.1093580294</v>
      </c>
      <c r="Y59" s="35">
        <f t="shared" si="45"/>
        <v>48.345022960630089</v>
      </c>
      <c r="Z59" s="36">
        <f t="shared" si="46"/>
        <v>8.0042701773605813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2141</v>
      </c>
      <c r="E60" s="49">
        <f t="shared" si="37"/>
        <v>4</v>
      </c>
      <c r="F60" s="3">
        <f t="shared" si="38"/>
        <v>1.8682858477347033E-3</v>
      </c>
      <c r="G60" s="2">
        <v>0.5</v>
      </c>
      <c r="H60" s="3">
        <f t="shared" si="39"/>
        <v>9.2980009298000918E-3</v>
      </c>
      <c r="I60" s="3">
        <f t="shared" si="40"/>
        <v>0.99070199907019996</v>
      </c>
      <c r="J60" s="5">
        <f t="shared" si="47"/>
        <v>97347.877087800327</v>
      </c>
      <c r="K60" s="5">
        <f t="shared" si="41"/>
        <v>905.14065167643253</v>
      </c>
      <c r="L60" s="5">
        <f t="shared" si="42"/>
        <v>484476.53380981059</v>
      </c>
      <c r="M60" s="5">
        <f t="shared" si="32"/>
        <v>5025435.6869713739</v>
      </c>
      <c r="N60" s="33">
        <f t="shared" si="43"/>
        <v>51.623474874945821</v>
      </c>
      <c r="O60" s="4"/>
      <c r="Q60" s="27" t="s">
        <v>46</v>
      </c>
      <c r="R60" s="29">
        <f t="shared" si="33"/>
        <v>97347.877087800327</v>
      </c>
      <c r="S60" s="29">
        <f t="shared" si="34"/>
        <v>484476.53380981059</v>
      </c>
      <c r="T60" s="35">
        <f t="shared" si="35"/>
        <v>51.623474874945821</v>
      </c>
      <c r="U60" s="42">
        <v>0.95736753435116873</v>
      </c>
      <c r="V60" s="43">
        <f t="shared" si="48"/>
        <v>4.2632465648831275E-2</v>
      </c>
      <c r="W60" s="29">
        <f t="shared" si="44"/>
        <v>463822.10462449898</v>
      </c>
      <c r="X60" s="29">
        <f t="shared" si="36"/>
        <v>4260280.034309851</v>
      </c>
      <c r="Y60" s="35">
        <f t="shared" si="45"/>
        <v>43.763461122705372</v>
      </c>
      <c r="Z60" s="36">
        <f t="shared" si="46"/>
        <v>7.8600137522404481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1963</v>
      </c>
      <c r="E61" s="49">
        <f t="shared" si="37"/>
        <v>3</v>
      </c>
      <c r="F61" s="3">
        <f t="shared" si="38"/>
        <v>1.5282730514518594E-3</v>
      </c>
      <c r="G61" s="2">
        <v>0.5</v>
      </c>
      <c r="H61" s="3">
        <f t="shared" si="39"/>
        <v>7.6122811469170265E-3</v>
      </c>
      <c r="I61" s="3">
        <f t="shared" si="40"/>
        <v>0.99238771885308297</v>
      </c>
      <c r="J61" s="5">
        <f t="shared" si="47"/>
        <v>96442.736436123902</v>
      </c>
      <c r="K61" s="5">
        <f t="shared" si="41"/>
        <v>734.14922432979381</v>
      </c>
      <c r="L61" s="5">
        <f t="shared" si="42"/>
        <v>480378.30911979498</v>
      </c>
      <c r="M61" s="5">
        <f t="shared" si="32"/>
        <v>4540959.153161563</v>
      </c>
      <c r="N61" s="33">
        <f t="shared" si="43"/>
        <v>47.084511710937797</v>
      </c>
      <c r="O61" s="4"/>
      <c r="Q61" s="27" t="s">
        <v>48</v>
      </c>
      <c r="R61" s="29">
        <f t="shared" si="33"/>
        <v>96442.736436123902</v>
      </c>
      <c r="S61" s="29">
        <f t="shared" si="34"/>
        <v>480378.30911979498</v>
      </c>
      <c r="T61" s="35">
        <f t="shared" si="35"/>
        <v>47.084511710937797</v>
      </c>
      <c r="U61" s="42">
        <v>0.95681081085376496</v>
      </c>
      <c r="V61" s="43">
        <f t="shared" si="48"/>
        <v>4.3189189146235041E-2</v>
      </c>
      <c r="W61" s="29">
        <f t="shared" si="44"/>
        <v>459631.15946547157</v>
      </c>
      <c r="X61" s="29">
        <f t="shared" si="36"/>
        <v>3796457.9296853524</v>
      </c>
      <c r="Y61" s="35">
        <f t="shared" si="45"/>
        <v>39.364892266405448</v>
      </c>
      <c r="Z61" s="36">
        <f t="shared" si="46"/>
        <v>7.7196194445323485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2293</v>
      </c>
      <c r="E62" s="49">
        <f t="shared" si="37"/>
        <v>8</v>
      </c>
      <c r="F62" s="3">
        <f t="shared" si="38"/>
        <v>3.4888791975577847E-3</v>
      </c>
      <c r="G62" s="2">
        <v>0.5</v>
      </c>
      <c r="H62" s="3">
        <f t="shared" si="39"/>
        <v>1.7293558149589276E-2</v>
      </c>
      <c r="I62" s="3">
        <f t="shared" si="40"/>
        <v>0.98270644185041067</v>
      </c>
      <c r="J62" s="5">
        <f t="shared" si="47"/>
        <v>95708.587211794103</v>
      </c>
      <c r="K62" s="5">
        <f t="shared" si="41"/>
        <v>1655.1420183621979</v>
      </c>
      <c r="L62" s="5">
        <f t="shared" si="42"/>
        <v>474405.08101306506</v>
      </c>
      <c r="M62" s="5">
        <f t="shared" si="32"/>
        <v>4060580.8440417685</v>
      </c>
      <c r="N62" s="33">
        <f t="shared" si="43"/>
        <v>42.426504897163355</v>
      </c>
      <c r="O62" s="4"/>
      <c r="Q62" s="27" t="s">
        <v>50</v>
      </c>
      <c r="R62" s="29">
        <f t="shared" si="33"/>
        <v>95708.587211794103</v>
      </c>
      <c r="S62" s="29">
        <f t="shared" si="34"/>
        <v>474405.08101306506</v>
      </c>
      <c r="T62" s="35">
        <f t="shared" si="35"/>
        <v>42.426504897163355</v>
      </c>
      <c r="U62" s="42">
        <v>0.94800928093814252</v>
      </c>
      <c r="V62" s="43">
        <f t="shared" si="48"/>
        <v>5.1990719061857482E-2</v>
      </c>
      <c r="W62" s="29">
        <f t="shared" si="44"/>
        <v>449740.41972459707</v>
      </c>
      <c r="X62" s="29">
        <f t="shared" si="36"/>
        <v>3336826.7702198806</v>
      </c>
      <c r="Y62" s="35">
        <f t="shared" si="45"/>
        <v>34.864444951379305</v>
      </c>
      <c r="Z62" s="36">
        <f t="shared" si="46"/>
        <v>7.5620599457840498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2541</v>
      </c>
      <c r="E63" s="49">
        <f t="shared" si="37"/>
        <v>7</v>
      </c>
      <c r="F63" s="3">
        <f t="shared" si="38"/>
        <v>2.7548209366391185E-3</v>
      </c>
      <c r="G63" s="2">
        <v>0.5</v>
      </c>
      <c r="H63" s="3">
        <f t="shared" si="39"/>
        <v>1.3679890560875513E-2</v>
      </c>
      <c r="I63" s="3">
        <f t="shared" si="40"/>
        <v>0.98632010943912451</v>
      </c>
      <c r="J63" s="5">
        <f t="shared" si="47"/>
        <v>94053.445193431908</v>
      </c>
      <c r="K63" s="5">
        <f t="shared" si="41"/>
        <v>1286.6408371194516</v>
      </c>
      <c r="L63" s="5">
        <f t="shared" si="42"/>
        <v>467050.62387436093</v>
      </c>
      <c r="M63" s="5">
        <f t="shared" si="32"/>
        <v>3586175.7630287036</v>
      </c>
      <c r="N63" s="33">
        <f t="shared" si="43"/>
        <v>38.129127068692846</v>
      </c>
      <c r="O63" s="4"/>
      <c r="Q63" s="27" t="s">
        <v>52</v>
      </c>
      <c r="R63" s="29">
        <f t="shared" si="33"/>
        <v>94053.445193431908</v>
      </c>
      <c r="S63" s="29">
        <f t="shared" si="34"/>
        <v>467050.62387436093</v>
      </c>
      <c r="T63" s="35">
        <f t="shared" si="35"/>
        <v>38.129127068692846</v>
      </c>
      <c r="U63" s="42">
        <v>0.94216194080535964</v>
      </c>
      <c r="V63" s="43">
        <f t="shared" si="48"/>
        <v>5.7838059194640357E-2</v>
      </c>
      <c r="W63" s="29">
        <f t="shared" si="44"/>
        <v>440037.32224382192</v>
      </c>
      <c r="X63" s="29">
        <f t="shared" si="36"/>
        <v>2887086.3504952835</v>
      </c>
      <c r="Y63" s="35">
        <f t="shared" si="45"/>
        <v>30.69623174948725</v>
      </c>
      <c r="Z63" s="36">
        <f t="shared" si="46"/>
        <v>7.4328953192055955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2536</v>
      </c>
      <c r="E64" s="49">
        <f t="shared" si="37"/>
        <v>15</v>
      </c>
      <c r="F64" s="3">
        <f t="shared" si="38"/>
        <v>5.9148264984227126E-3</v>
      </c>
      <c r="G64" s="2">
        <v>0.5</v>
      </c>
      <c r="H64" s="3">
        <f t="shared" si="39"/>
        <v>2.9143190207888088E-2</v>
      </c>
      <c r="I64" s="3">
        <f t="shared" si="40"/>
        <v>0.97085680979211186</v>
      </c>
      <c r="J64" s="5">
        <f t="shared" si="47"/>
        <v>92766.804356312452</v>
      </c>
      <c r="K64" s="5">
        <f t="shared" si="41"/>
        <v>2703.5206243339549</v>
      </c>
      <c r="L64" s="5">
        <f t="shared" si="42"/>
        <v>457075.22022072738</v>
      </c>
      <c r="M64" s="5">
        <f t="shared" si="32"/>
        <v>3119125.1391543429</v>
      </c>
      <c r="N64" s="33">
        <f t="shared" si="43"/>
        <v>33.623289718744068</v>
      </c>
      <c r="O64" s="4"/>
      <c r="Q64" s="27" t="s">
        <v>54</v>
      </c>
      <c r="R64" s="29">
        <f t="shared" si="33"/>
        <v>92766.804356312452</v>
      </c>
      <c r="S64" s="29">
        <f t="shared" si="34"/>
        <v>457075.22022072738</v>
      </c>
      <c r="T64" s="35">
        <f t="shared" si="35"/>
        <v>33.623289718744068</v>
      </c>
      <c r="U64" s="42">
        <v>0.92489605986448908</v>
      </c>
      <c r="V64" s="43">
        <f t="shared" si="48"/>
        <v>7.5103940135510916E-2</v>
      </c>
      <c r="W64" s="29">
        <f t="shared" si="44"/>
        <v>422747.07024384441</v>
      </c>
      <c r="X64" s="29">
        <f t="shared" si="36"/>
        <v>2447049.0282514617</v>
      </c>
      <c r="Y64" s="35">
        <f t="shared" si="45"/>
        <v>26.378498701458703</v>
      </c>
      <c r="Z64" s="36">
        <f t="shared" si="46"/>
        <v>7.2447910172853653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2246</v>
      </c>
      <c r="E65" s="49">
        <f t="shared" si="37"/>
        <v>16</v>
      </c>
      <c r="F65" s="3">
        <f t="shared" si="38"/>
        <v>7.1237756010685662E-3</v>
      </c>
      <c r="G65" s="2">
        <v>0.5</v>
      </c>
      <c r="H65" s="3">
        <f t="shared" si="39"/>
        <v>3.4995625546806644E-2</v>
      </c>
      <c r="I65" s="3">
        <f t="shared" si="40"/>
        <v>0.96500437445319331</v>
      </c>
      <c r="J65" s="5">
        <f t="shared" si="47"/>
        <v>90063.283731978489</v>
      </c>
      <c r="K65" s="5">
        <f t="shared" si="41"/>
        <v>3151.8209530001218</v>
      </c>
      <c r="L65" s="5">
        <f t="shared" si="42"/>
        <v>442436.8662773922</v>
      </c>
      <c r="M65" s="5">
        <f t="shared" si="32"/>
        <v>2662049.9189336156</v>
      </c>
      <c r="N65" s="33">
        <f t="shared" si="43"/>
        <v>29.557548965854661</v>
      </c>
      <c r="O65" s="4"/>
      <c r="Q65" s="27" t="s">
        <v>56</v>
      </c>
      <c r="R65" s="29">
        <f t="shared" si="33"/>
        <v>90063.283731978489</v>
      </c>
      <c r="S65" s="29">
        <f t="shared" si="34"/>
        <v>442436.8662773922</v>
      </c>
      <c r="T65" s="35">
        <f t="shared" si="35"/>
        <v>29.557548965854661</v>
      </c>
      <c r="U65" s="42">
        <v>0.89970667843387275</v>
      </c>
      <c r="V65" s="43">
        <f t="shared" si="48"/>
        <v>0.10029332156612725</v>
      </c>
      <c r="W65" s="29">
        <f t="shared" si="44"/>
        <v>398063.40337512403</v>
      </c>
      <c r="X65" s="29">
        <f t="shared" si="36"/>
        <v>2024301.9580076174</v>
      </c>
      <c r="Y65" s="35">
        <f t="shared" si="45"/>
        <v>22.476439611415753</v>
      </c>
      <c r="Z65" s="36">
        <f t="shared" si="46"/>
        <v>7.0811093544389081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1789</v>
      </c>
      <c r="E66" s="49">
        <f t="shared" si="37"/>
        <v>25</v>
      </c>
      <c r="F66" s="3">
        <f t="shared" si="38"/>
        <v>1.3974287311347122E-2</v>
      </c>
      <c r="G66" s="2">
        <v>0.5</v>
      </c>
      <c r="H66" s="3">
        <f t="shared" si="39"/>
        <v>6.7512827437213069E-2</v>
      </c>
      <c r="I66" s="3">
        <f t="shared" si="40"/>
        <v>0.9324871725627869</v>
      </c>
      <c r="J66" s="5">
        <f t="shared" si="47"/>
        <v>86911.46277897837</v>
      </c>
      <c r="K66" s="5">
        <f t="shared" si="41"/>
        <v>5867.6385889129333</v>
      </c>
      <c r="L66" s="5">
        <f t="shared" si="42"/>
        <v>419888.21742260951</v>
      </c>
      <c r="M66" s="5">
        <f t="shared" si="32"/>
        <v>2219613.0526562235</v>
      </c>
      <c r="N66" s="33">
        <f t="shared" si="43"/>
        <v>25.5387837424949</v>
      </c>
      <c r="O66" s="4"/>
      <c r="Q66" s="27" t="s">
        <v>58</v>
      </c>
      <c r="R66" s="29">
        <f t="shared" si="33"/>
        <v>86911.46277897837</v>
      </c>
      <c r="S66" s="29">
        <f t="shared" si="34"/>
        <v>419888.21742260951</v>
      </c>
      <c r="T66" s="35">
        <f t="shared" si="35"/>
        <v>25.5387837424949</v>
      </c>
      <c r="U66" s="42">
        <v>0.86438699185239576</v>
      </c>
      <c r="V66" s="43">
        <f t="shared" si="48"/>
        <v>0.13561300814760424</v>
      </c>
      <c r="W66" s="29">
        <f t="shared" si="44"/>
        <v>362945.91317219415</v>
      </c>
      <c r="X66" s="29">
        <f t="shared" si="36"/>
        <v>1626238.5546324933</v>
      </c>
      <c r="Y66" s="35">
        <f t="shared" si="45"/>
        <v>18.711439235214876</v>
      </c>
      <c r="Z66" s="36">
        <f t="shared" si="46"/>
        <v>6.8273445072800243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1307</v>
      </c>
      <c r="E67" s="49">
        <f t="shared" si="37"/>
        <v>25</v>
      </c>
      <c r="F67" s="3">
        <f t="shared" si="38"/>
        <v>1.9127773527161437E-2</v>
      </c>
      <c r="G67" s="2">
        <v>0.5</v>
      </c>
      <c r="H67" s="3">
        <f t="shared" si="39"/>
        <v>9.1274187659729819E-2</v>
      </c>
      <c r="I67" s="3">
        <f t="shared" si="40"/>
        <v>0.90872581234027017</v>
      </c>
      <c r="J67" s="5">
        <f t="shared" si="47"/>
        <v>81043.824190065439</v>
      </c>
      <c r="K67" s="5">
        <f t="shared" si="41"/>
        <v>7397.2092177861841</v>
      </c>
      <c r="L67" s="5">
        <f t="shared" si="42"/>
        <v>386726.09790586168</v>
      </c>
      <c r="M67" s="5">
        <f t="shared" si="32"/>
        <v>1799724.8352336138</v>
      </c>
      <c r="N67" s="33">
        <f t="shared" si="43"/>
        <v>22.206810367349728</v>
      </c>
      <c r="O67" s="4"/>
      <c r="Q67" s="27" t="s">
        <v>60</v>
      </c>
      <c r="R67" s="29">
        <f t="shared" si="33"/>
        <v>81043.824190065439</v>
      </c>
      <c r="S67" s="29">
        <f t="shared" si="34"/>
        <v>386726.09790586168</v>
      </c>
      <c r="T67" s="35">
        <f t="shared" si="35"/>
        <v>22.206810367349728</v>
      </c>
      <c r="U67" s="42">
        <v>0.82345390469096191</v>
      </c>
      <c r="V67" s="43">
        <f t="shared" si="48"/>
        <v>0.17654609530903809</v>
      </c>
      <c r="W67" s="29">
        <f t="shared" si="44"/>
        <v>318451.11536648101</v>
      </c>
      <c r="X67" s="29">
        <f t="shared" si="36"/>
        <v>1263292.6414602993</v>
      </c>
      <c r="Y67" s="35">
        <f t="shared" si="45"/>
        <v>15.58777185165402</v>
      </c>
      <c r="Z67" s="36">
        <f t="shared" si="46"/>
        <v>6.6190385156957081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900</v>
      </c>
      <c r="E68" s="49">
        <f t="shared" si="37"/>
        <v>26</v>
      </c>
      <c r="F68" s="3">
        <f t="shared" si="38"/>
        <v>2.8888888888888888E-2</v>
      </c>
      <c r="G68" s="2">
        <v>0.5</v>
      </c>
      <c r="H68" s="3">
        <f t="shared" si="39"/>
        <v>0.13471502590673573</v>
      </c>
      <c r="I68" s="3">
        <f t="shared" si="40"/>
        <v>0.86528497409326421</v>
      </c>
      <c r="J68" s="5">
        <f t="shared" si="47"/>
        <v>73646.614972279247</v>
      </c>
      <c r="K68" s="5">
        <f t="shared" si="41"/>
        <v>9921.3056439339907</v>
      </c>
      <c r="L68" s="5">
        <f t="shared" si="42"/>
        <v>343429.81075156125</v>
      </c>
      <c r="M68" s="5">
        <f t="shared" si="32"/>
        <v>1412998.7373277522</v>
      </c>
      <c r="N68" s="33">
        <f t="shared" si="43"/>
        <v>19.186200721643598</v>
      </c>
      <c r="O68" s="4"/>
      <c r="Q68" s="27" t="s">
        <v>62</v>
      </c>
      <c r="R68" s="29">
        <f t="shared" si="33"/>
        <v>73646.614972279247</v>
      </c>
      <c r="S68" s="29">
        <f t="shared" si="34"/>
        <v>343429.81075156125</v>
      </c>
      <c r="T68" s="35">
        <f t="shared" si="35"/>
        <v>19.186200721643598</v>
      </c>
      <c r="U68" s="42">
        <v>0.7557222850963411</v>
      </c>
      <c r="V68" s="43">
        <f t="shared" si="48"/>
        <v>0.2442777149036589</v>
      </c>
      <c r="W68" s="29">
        <f t="shared" si="44"/>
        <v>259537.56135137385</v>
      </c>
      <c r="X68" s="29">
        <f t="shared" si="36"/>
        <v>944841.52609381825</v>
      </c>
      <c r="Y68" s="35">
        <f t="shared" si="45"/>
        <v>12.829395165676775</v>
      </c>
      <c r="Z68" s="36">
        <f t="shared" si="46"/>
        <v>6.3568055559668224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586</v>
      </c>
      <c r="E69" s="49">
        <f t="shared" si="37"/>
        <v>20</v>
      </c>
      <c r="F69" s="3">
        <f t="shared" si="38"/>
        <v>3.4129692832764506E-2</v>
      </c>
      <c r="G69" s="2">
        <v>0.5</v>
      </c>
      <c r="H69" s="3">
        <f t="shared" si="39"/>
        <v>0.15723270440251574</v>
      </c>
      <c r="I69" s="3">
        <f t="shared" si="40"/>
        <v>0.84276729559748431</v>
      </c>
      <c r="J69" s="5">
        <f t="shared" si="47"/>
        <v>63725.309328345254</v>
      </c>
      <c r="K69" s="5">
        <f t="shared" si="41"/>
        <v>10019.702724582588</v>
      </c>
      <c r="L69" s="5">
        <f t="shared" si="42"/>
        <v>293577.28983026982</v>
      </c>
      <c r="M69" s="5">
        <f t="shared" si="32"/>
        <v>1069568.9265761909</v>
      </c>
      <c r="N69" s="33">
        <f t="shared" si="43"/>
        <v>16.784052331001281</v>
      </c>
      <c r="O69" s="4"/>
      <c r="Q69" s="27" t="s">
        <v>64</v>
      </c>
      <c r="R69" s="29">
        <f t="shared" si="33"/>
        <v>63725.309328345254</v>
      </c>
      <c r="S69" s="29">
        <f t="shared" si="34"/>
        <v>293577.28983026982</v>
      </c>
      <c r="T69" s="35">
        <f t="shared" si="35"/>
        <v>16.784052331001281</v>
      </c>
      <c r="U69" s="42">
        <v>0.69850988448397933</v>
      </c>
      <c r="V69" s="43">
        <f t="shared" si="48"/>
        <v>0.30149011551602067</v>
      </c>
      <c r="W69" s="29">
        <f t="shared" si="44"/>
        <v>205066.6388064615</v>
      </c>
      <c r="X69" s="29">
        <f t="shared" si="36"/>
        <v>685303.96474244446</v>
      </c>
      <c r="Y69" s="35">
        <f t="shared" si="45"/>
        <v>10.754031199933598</v>
      </c>
      <c r="Z69" s="36">
        <f t="shared" si="46"/>
        <v>6.0300211310676826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360</v>
      </c>
      <c r="E70" s="49">
        <f t="shared" si="37"/>
        <v>17</v>
      </c>
      <c r="F70" s="3">
        <f t="shared" si="38"/>
        <v>4.7222222222222221E-2</v>
      </c>
      <c r="G70" s="2">
        <v>0.5</v>
      </c>
      <c r="H70" s="3">
        <f t="shared" si="39"/>
        <v>0.21118012422360247</v>
      </c>
      <c r="I70" s="3">
        <f t="shared" si="40"/>
        <v>0.78881987577639756</v>
      </c>
      <c r="J70" s="5">
        <f t="shared" si="47"/>
        <v>53705.606603762666</v>
      </c>
      <c r="K70" s="5">
        <f t="shared" si="41"/>
        <v>11341.556674086525</v>
      </c>
      <c r="L70" s="5">
        <f t="shared" si="42"/>
        <v>240174.14133359701</v>
      </c>
      <c r="M70" s="5">
        <f t="shared" si="32"/>
        <v>775991.63674592099</v>
      </c>
      <c r="N70" s="33">
        <f t="shared" si="43"/>
        <v>14.448987467382116</v>
      </c>
      <c r="O70" s="4"/>
      <c r="Q70" s="27" t="s">
        <v>66</v>
      </c>
      <c r="R70" s="29">
        <f t="shared" si="33"/>
        <v>53705.606603762666</v>
      </c>
      <c r="S70" s="29">
        <f t="shared" si="34"/>
        <v>240174.14133359701</v>
      </c>
      <c r="T70" s="35">
        <f t="shared" si="35"/>
        <v>14.448987467382116</v>
      </c>
      <c r="U70" s="42">
        <v>0.67065690345363116</v>
      </c>
      <c r="V70" s="43">
        <f t="shared" si="48"/>
        <v>0.32934309654636884</v>
      </c>
      <c r="W70" s="29">
        <f t="shared" si="44"/>
        <v>161074.44591642494</v>
      </c>
      <c r="X70" s="29">
        <f t="shared" si="36"/>
        <v>480237.32593598298</v>
      </c>
      <c r="Y70" s="35">
        <f t="shared" si="45"/>
        <v>8.9420333612308003</v>
      </c>
      <c r="Z70" s="36">
        <f t="shared" si="46"/>
        <v>5.5069541061513156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241</v>
      </c>
      <c r="E71" s="49">
        <f t="shared" si="49"/>
        <v>18</v>
      </c>
      <c r="F71" s="3">
        <f t="shared" si="38"/>
        <v>7.4688796680497924E-2</v>
      </c>
      <c r="G71" s="2">
        <v>0.5</v>
      </c>
      <c r="H71" s="3">
        <f t="shared" si="39"/>
        <v>0.31468531468531469</v>
      </c>
      <c r="I71" s="3">
        <f t="shared" si="40"/>
        <v>0.68531468531468531</v>
      </c>
      <c r="J71" s="5">
        <f t="shared" si="47"/>
        <v>42364.049929676141</v>
      </c>
      <c r="K71" s="5">
        <f t="shared" si="41"/>
        <v>13331.34438346452</v>
      </c>
      <c r="L71" s="5">
        <f t="shared" si="42"/>
        <v>178491.88868971943</v>
      </c>
      <c r="M71" s="5">
        <f>L71+M72</f>
        <v>535817.49541232397</v>
      </c>
      <c r="N71" s="33">
        <f t="shared" si="43"/>
        <v>12.647928994082839</v>
      </c>
      <c r="O71" s="4"/>
      <c r="Q71" s="27" t="s">
        <v>68</v>
      </c>
      <c r="R71" s="29">
        <f t="shared" si="33"/>
        <v>42364.049929676141</v>
      </c>
      <c r="S71" s="29">
        <f t="shared" si="34"/>
        <v>178491.88868971943</v>
      </c>
      <c r="T71" s="35">
        <f t="shared" si="35"/>
        <v>12.647928994082839</v>
      </c>
      <c r="U71" s="42">
        <v>0.63527807449444496</v>
      </c>
      <c r="V71" s="43">
        <f t="shared" si="48"/>
        <v>0.36472192550555504</v>
      </c>
      <c r="W71" s="29">
        <f t="shared" si="44"/>
        <v>113391.98335968176</v>
      </c>
      <c r="X71" s="29">
        <f>X72+W71</f>
        <v>319162.88001955807</v>
      </c>
      <c r="Y71" s="35">
        <f t="shared" si="45"/>
        <v>7.5338141785160992</v>
      </c>
      <c r="Z71" s="36">
        <f t="shared" si="46"/>
        <v>5.1141148155667402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160</v>
      </c>
      <c r="E72" s="50">
        <f t="shared" si="49"/>
        <v>13</v>
      </c>
      <c r="F72" s="17">
        <f t="shared" si="38"/>
        <v>8.1250000000000003E-2</v>
      </c>
      <c r="G72" s="12"/>
      <c r="H72" s="17">
        <v>1</v>
      </c>
      <c r="I72" s="17">
        <f t="shared" si="40"/>
        <v>0</v>
      </c>
      <c r="J72" s="21">
        <f t="shared" si="47"/>
        <v>29032.705546211622</v>
      </c>
      <c r="K72" s="21">
        <f t="shared" si="41"/>
        <v>29032.705546211622</v>
      </c>
      <c r="L72" s="21">
        <f>K72/F72</f>
        <v>357325.60672260454</v>
      </c>
      <c r="M72" s="21">
        <f>L72</f>
        <v>357325.60672260454</v>
      </c>
      <c r="N72" s="34">
        <f t="shared" si="43"/>
        <v>12.307692307692307</v>
      </c>
      <c r="O72" s="4"/>
      <c r="Q72" s="30" t="s">
        <v>69</v>
      </c>
      <c r="R72" s="31">
        <f t="shared" si="33"/>
        <v>29032.705546211622</v>
      </c>
      <c r="S72" s="31">
        <f t="shared" si="34"/>
        <v>357325.60672260454</v>
      </c>
      <c r="T72" s="38">
        <f t="shared" si="35"/>
        <v>12.307692307692307</v>
      </c>
      <c r="U72" s="44">
        <v>0.57586384179742911</v>
      </c>
      <c r="V72" s="45">
        <f t="shared" si="48"/>
        <v>0.42413615820257089</v>
      </c>
      <c r="W72" s="31">
        <f t="shared" si="44"/>
        <v>205770.89665987631</v>
      </c>
      <c r="X72" s="31">
        <f>W72</f>
        <v>205770.89665987631</v>
      </c>
      <c r="Y72" s="38">
        <f t="shared" si="45"/>
        <v>7.0875549759683576</v>
      </c>
      <c r="Z72" s="37">
        <f t="shared" si="46"/>
        <v>5.220137331723949</v>
      </c>
    </row>
    <row r="73" spans="1:26" s="2" customFormat="1" ht="13.2" x14ac:dyDescent="0.25">
      <c r="B73" s="2" t="s">
        <v>70</v>
      </c>
      <c r="D73" s="25">
        <f>SUM(D54:D72)</f>
        <v>28678</v>
      </c>
      <c r="E73" s="25">
        <f>SUM(E54:E72)</f>
        <v>208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71.802946958646302</v>
      </c>
      <c r="F78" s="55">
        <f>$Y$4</f>
        <v>65.111467248525827</v>
      </c>
      <c r="G78" s="55">
        <f>E78-F78</f>
        <v>6.6914797101204755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78.762990535381618</v>
      </c>
      <c r="F79" s="55">
        <f>$Y$29</f>
        <v>69.467505667225339</v>
      </c>
      <c r="G79" s="55">
        <f t="shared" ref="G79:G80" si="50">E79-F79</f>
        <v>9.2954848681562794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75.031133433617029</v>
      </c>
      <c r="F80" s="55">
        <f>$Y$54</f>
        <v>66.437593890099635</v>
      </c>
      <c r="G80" s="55">
        <f t="shared" si="50"/>
        <v>8.5935395435173945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7" workbookViewId="0">
      <selection activeCell="A57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120</v>
      </c>
      <c r="E4" s="51">
        <v>1</v>
      </c>
      <c r="F4" s="3">
        <f>E4/D4</f>
        <v>8.3333333333333332E-3</v>
      </c>
      <c r="G4" s="2">
        <v>0.3</v>
      </c>
      <c r="H4" s="18">
        <f>C4*F4/(1+(1-G4)*C4*F4)</f>
        <v>8.2850041425020712E-3</v>
      </c>
      <c r="I4" s="18">
        <f>1-H4</f>
        <v>0.99171499585749789</v>
      </c>
      <c r="J4" s="41">
        <v>100000</v>
      </c>
      <c r="K4" s="20">
        <f>J4*H4</f>
        <v>828.50041425020709</v>
      </c>
      <c r="L4" s="20">
        <f>C4*(J5+G4*K4)</f>
        <v>99420.049710024847</v>
      </c>
      <c r="M4" s="5">
        <f t="shared" ref="M4:M20" si="0">L4+M5</f>
        <v>6951155.1719274716</v>
      </c>
      <c r="N4" s="32">
        <f>M4/J4</f>
        <v>69.511551719274721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99420.049710024847</v>
      </c>
      <c r="T4" s="35">
        <f t="shared" ref="T4:T22" si="3">N4</f>
        <v>69.511551719274721</v>
      </c>
      <c r="U4" s="42">
        <v>0.96680194174873568</v>
      </c>
      <c r="V4" s="43">
        <f>1-U4</f>
        <v>3.3198058251264317E-2</v>
      </c>
      <c r="W4" s="29">
        <f>S4*U4</f>
        <v>96119.497108407842</v>
      </c>
      <c r="X4" s="29">
        <f t="shared" ref="X4:X20" si="4">X5+W4</f>
        <v>6347051.4846762456</v>
      </c>
      <c r="Y4" s="40">
        <f>X4/R4</f>
        <v>63.470514846762455</v>
      </c>
      <c r="Z4" s="36">
        <f>T4-Y4</f>
        <v>6.0410368725122652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650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99171.499585749785</v>
      </c>
      <c r="K5" s="5">
        <f t="shared" ref="K5:K22" si="8">J5*H5</f>
        <v>0</v>
      </c>
      <c r="L5" s="5">
        <f t="shared" ref="L5:L21" si="9">C5*(J6+G5*K5)</f>
        <v>396685.99834299914</v>
      </c>
      <c r="M5" s="5">
        <f t="shared" si="0"/>
        <v>6851735.1222174466</v>
      </c>
      <c r="N5" s="33">
        <f t="shared" ref="N5:N22" si="10">M5/J5</f>
        <v>69.089760171398993</v>
      </c>
      <c r="O5" s="4"/>
      <c r="Q5" s="27" t="s">
        <v>36</v>
      </c>
      <c r="R5" s="29">
        <f t="shared" si="1"/>
        <v>99171.499585749785</v>
      </c>
      <c r="S5" s="29">
        <f t="shared" si="2"/>
        <v>396685.99834299914</v>
      </c>
      <c r="T5" s="35">
        <f t="shared" si="3"/>
        <v>69.089760171398993</v>
      </c>
      <c r="U5" s="42">
        <v>0.96680194174873568</v>
      </c>
      <c r="V5" s="43">
        <f>1-U5</f>
        <v>3.3198058251264317E-2</v>
      </c>
      <c r="W5" s="29">
        <f t="shared" ref="W5:W22" si="11">S5*U5</f>
        <v>383516.7934625473</v>
      </c>
      <c r="X5" s="29">
        <f t="shared" si="4"/>
        <v>6250931.9875678374</v>
      </c>
      <c r="Y5" s="35">
        <f t="shared" ref="Y5:Y22" si="12">X5/R5</f>
        <v>63.031536415993152</v>
      </c>
      <c r="Z5" s="36">
        <f t="shared" ref="Z5:Z22" si="13">T5-Y5</f>
        <v>6.0582237554058409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909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99171.499585749785</v>
      </c>
      <c r="K6" s="5">
        <f t="shared" si="8"/>
        <v>0</v>
      </c>
      <c r="L6" s="5">
        <f t="shared" si="9"/>
        <v>495857.49792874896</v>
      </c>
      <c r="M6" s="5">
        <f t="shared" si="0"/>
        <v>6455049.1238744473</v>
      </c>
      <c r="N6" s="33">
        <f t="shared" si="10"/>
        <v>65.089760171398979</v>
      </c>
      <c r="O6" s="4"/>
      <c r="Q6" s="27" t="s">
        <v>38</v>
      </c>
      <c r="R6" s="29">
        <f t="shared" si="1"/>
        <v>99171.499585749785</v>
      </c>
      <c r="S6" s="29">
        <f t="shared" si="2"/>
        <v>495857.49792874896</v>
      </c>
      <c r="T6" s="35">
        <f t="shared" si="3"/>
        <v>65.089760171398979</v>
      </c>
      <c r="U6" s="42">
        <v>0.96680194174873568</v>
      </c>
      <c r="V6" s="43">
        <f>1-U6</f>
        <v>3.3198058251264317E-2</v>
      </c>
      <c r="W6" s="29">
        <f t="shared" si="11"/>
        <v>479395.99182818417</v>
      </c>
      <c r="X6" s="29">
        <f t="shared" si="4"/>
        <v>5867415.1941052899</v>
      </c>
      <c r="Y6" s="35">
        <f t="shared" si="12"/>
        <v>59.164328648998207</v>
      </c>
      <c r="Z6" s="36">
        <f t="shared" si="13"/>
        <v>5.9254315224007712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1078</v>
      </c>
      <c r="E7" s="51">
        <v>1</v>
      </c>
      <c r="F7" s="3">
        <f t="shared" si="5"/>
        <v>9.2764378478664194E-4</v>
      </c>
      <c r="G7" s="2">
        <v>0.5</v>
      </c>
      <c r="H7" s="3">
        <f t="shared" si="6"/>
        <v>4.627487274409996E-3</v>
      </c>
      <c r="I7" s="3">
        <f t="shared" si="7"/>
        <v>0.99537251272559002</v>
      </c>
      <c r="J7" s="5">
        <f t="shared" si="14"/>
        <v>99171.499585749785</v>
      </c>
      <c r="K7" s="5">
        <f t="shared" si="8"/>
        <v>458.91485231721333</v>
      </c>
      <c r="L7" s="5">
        <f t="shared" si="9"/>
        <v>494710.21079795586</v>
      </c>
      <c r="M7" s="5">
        <f t="shared" si="0"/>
        <v>5959191.6259456985</v>
      </c>
      <c r="N7" s="33">
        <f t="shared" si="10"/>
        <v>60.089760171398986</v>
      </c>
      <c r="O7" s="4"/>
      <c r="Q7" s="27" t="s">
        <v>40</v>
      </c>
      <c r="R7" s="29">
        <f t="shared" si="1"/>
        <v>99171.499585749785</v>
      </c>
      <c r="S7" s="29">
        <f t="shared" si="2"/>
        <v>494710.21079795586</v>
      </c>
      <c r="T7" s="35">
        <f t="shared" si="3"/>
        <v>60.089760171398986</v>
      </c>
      <c r="U7" s="42">
        <v>0.96680194174873568</v>
      </c>
      <c r="V7" s="43">
        <f>1-U7</f>
        <v>3.3198058251264317E-2</v>
      </c>
      <c r="W7" s="29">
        <f t="shared" si="11"/>
        <v>478286.7924023901</v>
      </c>
      <c r="X7" s="29">
        <f t="shared" si="4"/>
        <v>5388019.2022771053</v>
      </c>
      <c r="Y7" s="35">
        <f t="shared" si="12"/>
        <v>54.330318940254521</v>
      </c>
      <c r="Z7" s="36">
        <f t="shared" si="13"/>
        <v>5.7594412311444643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1054</v>
      </c>
      <c r="E8" s="51">
        <v>3</v>
      </c>
      <c r="F8" s="3">
        <f t="shared" si="5"/>
        <v>2.8462998102466793E-3</v>
      </c>
      <c r="G8" s="2">
        <v>0.5</v>
      </c>
      <c r="H8" s="3">
        <f t="shared" si="6"/>
        <v>1.4130946773433821E-2</v>
      </c>
      <c r="I8" s="3">
        <f t="shared" si="7"/>
        <v>0.98586905322656615</v>
      </c>
      <c r="J8" s="5">
        <f t="shared" si="14"/>
        <v>98712.584733432566</v>
      </c>
      <c r="K8" s="5">
        <f t="shared" si="8"/>
        <v>1394.9022807362117</v>
      </c>
      <c r="L8" s="5">
        <f t="shared" si="9"/>
        <v>490075.66796532227</v>
      </c>
      <c r="M8" s="5">
        <f t="shared" si="0"/>
        <v>5464481.4151477423</v>
      </c>
      <c r="N8" s="33">
        <f t="shared" si="10"/>
        <v>55.357494993209301</v>
      </c>
      <c r="O8" s="4"/>
      <c r="Q8" s="27" t="s">
        <v>42</v>
      </c>
      <c r="R8" s="29">
        <f t="shared" si="1"/>
        <v>98712.584733432566</v>
      </c>
      <c r="S8" s="29">
        <f t="shared" si="2"/>
        <v>490075.66796532227</v>
      </c>
      <c r="T8" s="35">
        <f t="shared" si="3"/>
        <v>55.357494993209301</v>
      </c>
      <c r="U8" s="42">
        <v>0.96680194174873568</v>
      </c>
      <c r="V8" s="43">
        <f>1-U8</f>
        <v>3.3198058251264317E-2</v>
      </c>
      <c r="W8" s="29">
        <f t="shared" si="11"/>
        <v>473806.10739268223</v>
      </c>
      <c r="X8" s="29">
        <f t="shared" si="4"/>
        <v>4909732.4098747149</v>
      </c>
      <c r="Y8" s="35">
        <f t="shared" si="12"/>
        <v>49.737654252830616</v>
      </c>
      <c r="Z8" s="36">
        <f t="shared" si="13"/>
        <v>5.6198407403786845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919</v>
      </c>
      <c r="E9" s="51">
        <v>2</v>
      </c>
      <c r="F9" s="3">
        <f t="shared" si="5"/>
        <v>2.176278563656148E-3</v>
      </c>
      <c r="G9" s="2">
        <v>0.5</v>
      </c>
      <c r="H9" s="3">
        <f t="shared" si="6"/>
        <v>1.0822510822510822E-2</v>
      </c>
      <c r="I9" s="3">
        <f t="shared" si="7"/>
        <v>0.98917748917748916</v>
      </c>
      <c r="J9" s="5">
        <f t="shared" si="14"/>
        <v>97317.682452696346</v>
      </c>
      <c r="K9" s="5">
        <f t="shared" si="8"/>
        <v>1053.2216715659777</v>
      </c>
      <c r="L9" s="5">
        <f t="shared" si="9"/>
        <v>483955.35808456683</v>
      </c>
      <c r="M9" s="5">
        <f t="shared" si="0"/>
        <v>4974405.7471824195</v>
      </c>
      <c r="N9" s="33">
        <f t="shared" si="10"/>
        <v>51.115127506251</v>
      </c>
      <c r="O9" s="4"/>
      <c r="Q9" s="27" t="s">
        <v>44</v>
      </c>
      <c r="R9" s="29">
        <f t="shared" si="1"/>
        <v>97317.682452696346</v>
      </c>
      <c r="S9" s="29">
        <f t="shared" si="2"/>
        <v>483955.35808456683</v>
      </c>
      <c r="T9" s="35">
        <f t="shared" si="3"/>
        <v>51.115127506251</v>
      </c>
      <c r="U9" s="42">
        <v>0.9555940589531835</v>
      </c>
      <c r="V9" s="43">
        <f t="shared" ref="V9:V22" si="15">1-U9</f>
        <v>4.4405941046816499E-2</v>
      </c>
      <c r="W9" s="29">
        <f t="shared" si="11"/>
        <v>462464.86498417257</v>
      </c>
      <c r="X9" s="29">
        <f t="shared" si="4"/>
        <v>4435926.3024820331</v>
      </c>
      <c r="Y9" s="35">
        <f t="shared" si="12"/>
        <v>45.581914721800167</v>
      </c>
      <c r="Z9" s="36">
        <f t="shared" si="13"/>
        <v>5.5332127844508321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1123</v>
      </c>
      <c r="E10" s="51">
        <v>2</v>
      </c>
      <c r="F10" s="3">
        <f t="shared" si="5"/>
        <v>1.7809439002671415E-3</v>
      </c>
      <c r="G10" s="2">
        <v>0.5</v>
      </c>
      <c r="H10" s="3">
        <f t="shared" si="6"/>
        <v>8.8652482269503553E-3</v>
      </c>
      <c r="I10" s="3">
        <f t="shared" si="7"/>
        <v>0.99113475177304966</v>
      </c>
      <c r="J10" s="5">
        <f t="shared" si="14"/>
        <v>96264.460781130372</v>
      </c>
      <c r="K10" s="5">
        <f t="shared" si="8"/>
        <v>853.40834025824802</v>
      </c>
      <c r="L10" s="5">
        <f t="shared" si="9"/>
        <v>479188.78305500629</v>
      </c>
      <c r="M10" s="5">
        <f t="shared" si="0"/>
        <v>4490450.3890978526</v>
      </c>
      <c r="N10" s="33">
        <f t="shared" si="10"/>
        <v>46.647021680280005</v>
      </c>
      <c r="O10" s="4"/>
      <c r="Q10" s="27" t="s">
        <v>46</v>
      </c>
      <c r="R10" s="29">
        <f t="shared" si="1"/>
        <v>96264.460781130372</v>
      </c>
      <c r="S10" s="29">
        <f t="shared" si="2"/>
        <v>479188.78305500629</v>
      </c>
      <c r="T10" s="35">
        <f t="shared" si="3"/>
        <v>46.647021680280005</v>
      </c>
      <c r="U10" s="42">
        <v>0.96363095511775332</v>
      </c>
      <c r="V10" s="43">
        <f t="shared" si="15"/>
        <v>3.6369044882246682E-2</v>
      </c>
      <c r="W10" s="29">
        <f t="shared" si="11"/>
        <v>461761.14469700959</v>
      </c>
      <c r="X10" s="29">
        <f t="shared" si="4"/>
        <v>3973461.4374978603</v>
      </c>
      <c r="Y10" s="35">
        <f t="shared" si="12"/>
        <v>41.276514772487381</v>
      </c>
      <c r="Z10" s="36">
        <f t="shared" si="13"/>
        <v>5.370506907792624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987</v>
      </c>
      <c r="E11" s="51">
        <v>4</v>
      </c>
      <c r="F11" s="3">
        <f t="shared" si="5"/>
        <v>4.0526849037487338E-3</v>
      </c>
      <c r="G11" s="2">
        <v>0.5</v>
      </c>
      <c r="H11" s="3">
        <f t="shared" si="6"/>
        <v>2.0060180541624874E-2</v>
      </c>
      <c r="I11" s="3">
        <f t="shared" si="7"/>
        <v>0.97993981945837516</v>
      </c>
      <c r="J11" s="5">
        <f t="shared" si="14"/>
        <v>95411.052440872125</v>
      </c>
      <c r="K11" s="5">
        <f t="shared" si="8"/>
        <v>1913.9629376303335</v>
      </c>
      <c r="L11" s="5">
        <f t="shared" si="9"/>
        <v>472270.35486028477</v>
      </c>
      <c r="M11" s="5">
        <f t="shared" si="0"/>
        <v>4011261.6060428461</v>
      </c>
      <c r="N11" s="33">
        <f t="shared" si="10"/>
        <v>42.041896650586622</v>
      </c>
      <c r="O11" s="4"/>
      <c r="Q11" s="27" t="s">
        <v>48</v>
      </c>
      <c r="R11" s="29">
        <f t="shared" si="1"/>
        <v>95411.052440872125</v>
      </c>
      <c r="S11" s="29">
        <f t="shared" si="2"/>
        <v>472270.35486028477</v>
      </c>
      <c r="T11" s="35">
        <f t="shared" si="3"/>
        <v>42.041896650586622</v>
      </c>
      <c r="U11" s="42">
        <v>0.96005435016735896</v>
      </c>
      <c r="V11" s="43">
        <f t="shared" si="15"/>
        <v>3.9945649832641039E-2</v>
      </c>
      <c r="W11" s="29">
        <f t="shared" si="11"/>
        <v>453405.20863869874</v>
      </c>
      <c r="X11" s="29">
        <f t="shared" si="4"/>
        <v>3511700.2928008507</v>
      </c>
      <c r="Y11" s="35">
        <f t="shared" si="12"/>
        <v>36.806011494078341</v>
      </c>
      <c r="Z11" s="36">
        <f t="shared" si="13"/>
        <v>5.2358851565082816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1091</v>
      </c>
      <c r="E12" s="51">
        <v>5</v>
      </c>
      <c r="F12" s="3">
        <f t="shared" si="5"/>
        <v>4.5829514207149404E-3</v>
      </c>
      <c r="G12" s="2">
        <v>0.5</v>
      </c>
      <c r="H12" s="3">
        <f t="shared" si="6"/>
        <v>2.2655188038060717E-2</v>
      </c>
      <c r="I12" s="3">
        <f t="shared" si="7"/>
        <v>0.97734481196193923</v>
      </c>
      <c r="J12" s="5">
        <f t="shared" si="14"/>
        <v>93497.08950324179</v>
      </c>
      <c r="K12" s="5">
        <f t="shared" si="8"/>
        <v>2118.1941437073356</v>
      </c>
      <c r="L12" s="5">
        <f t="shared" si="9"/>
        <v>462189.9621569406</v>
      </c>
      <c r="M12" s="5">
        <f t="shared" si="0"/>
        <v>3538991.2511825613</v>
      </c>
      <c r="N12" s="33">
        <f t="shared" si="10"/>
        <v>37.851352057968128</v>
      </c>
      <c r="O12" s="4"/>
      <c r="Q12" s="27" t="s">
        <v>50</v>
      </c>
      <c r="R12" s="29">
        <f t="shared" si="1"/>
        <v>93497.08950324179</v>
      </c>
      <c r="S12" s="29">
        <f t="shared" si="2"/>
        <v>462189.9621569406</v>
      </c>
      <c r="T12" s="35">
        <f t="shared" si="3"/>
        <v>37.851352057968128</v>
      </c>
      <c r="U12" s="42">
        <v>0.94127750867207383</v>
      </c>
      <c r="V12" s="43">
        <f t="shared" si="15"/>
        <v>5.8722491327926174E-2</v>
      </c>
      <c r="W12" s="29">
        <f t="shared" si="11"/>
        <v>435049.01611232513</v>
      </c>
      <c r="X12" s="29">
        <f t="shared" si="4"/>
        <v>3058295.0841621519</v>
      </c>
      <c r="Y12" s="35">
        <f t="shared" si="12"/>
        <v>32.710056541985864</v>
      </c>
      <c r="Z12" s="36">
        <f t="shared" si="13"/>
        <v>5.1412955159822644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1273</v>
      </c>
      <c r="E13" s="51">
        <v>9</v>
      </c>
      <c r="F13" s="3">
        <f t="shared" si="5"/>
        <v>7.0699135899450118E-3</v>
      </c>
      <c r="G13" s="2">
        <v>0.5</v>
      </c>
      <c r="H13" s="3">
        <f t="shared" si="6"/>
        <v>3.4735623311462759E-2</v>
      </c>
      <c r="I13" s="3">
        <f t="shared" si="7"/>
        <v>0.96526437668853726</v>
      </c>
      <c r="J13" s="5">
        <f t="shared" si="14"/>
        <v>91378.89535953445</v>
      </c>
      <c r="K13" s="5">
        <f t="shared" si="8"/>
        <v>3174.102887826361</v>
      </c>
      <c r="L13" s="5">
        <f t="shared" si="9"/>
        <v>448959.21957810636</v>
      </c>
      <c r="M13" s="5">
        <f t="shared" si="0"/>
        <v>3076801.2890256206</v>
      </c>
      <c r="N13" s="33">
        <f t="shared" si="10"/>
        <v>33.670808526627567</v>
      </c>
      <c r="O13" s="4"/>
      <c r="Q13" s="27" t="s">
        <v>52</v>
      </c>
      <c r="R13" s="29">
        <f t="shared" si="1"/>
        <v>91378.89535953445</v>
      </c>
      <c r="S13" s="29">
        <f t="shared" si="2"/>
        <v>448959.21957810636</v>
      </c>
      <c r="T13" s="35">
        <f t="shared" si="3"/>
        <v>33.670808526627567</v>
      </c>
      <c r="U13" s="42">
        <v>0.95386474178345915</v>
      </c>
      <c r="V13" s="43">
        <f t="shared" si="15"/>
        <v>4.6135258216540853E-2</v>
      </c>
      <c r="W13" s="29">
        <f t="shared" si="11"/>
        <v>428246.37005417375</v>
      </c>
      <c r="X13" s="29">
        <f t="shared" si="4"/>
        <v>2623246.0680498267</v>
      </c>
      <c r="Y13" s="35">
        <f t="shared" si="12"/>
        <v>28.707351492142084</v>
      </c>
      <c r="Z13" s="36">
        <f t="shared" si="13"/>
        <v>4.9634570344854829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1350</v>
      </c>
      <c r="E14" s="51">
        <v>12</v>
      </c>
      <c r="F14" s="3">
        <f t="shared" si="5"/>
        <v>8.8888888888888889E-3</v>
      </c>
      <c r="G14" s="2">
        <v>0.5</v>
      </c>
      <c r="H14" s="3">
        <f t="shared" si="6"/>
        <v>4.3478260869565223E-2</v>
      </c>
      <c r="I14" s="3">
        <f t="shared" si="7"/>
        <v>0.95652173913043481</v>
      </c>
      <c r="J14" s="5">
        <f t="shared" si="14"/>
        <v>88204.79247170809</v>
      </c>
      <c r="K14" s="5">
        <f t="shared" si="8"/>
        <v>3834.9909770307872</v>
      </c>
      <c r="L14" s="5">
        <f t="shared" si="9"/>
        <v>431436.48491596349</v>
      </c>
      <c r="M14" s="5">
        <f t="shared" si="0"/>
        <v>2627842.0694475141</v>
      </c>
      <c r="N14" s="33">
        <f t="shared" si="10"/>
        <v>29.792508953415442</v>
      </c>
      <c r="O14" s="4"/>
      <c r="Q14" s="27" t="s">
        <v>54</v>
      </c>
      <c r="R14" s="29">
        <f t="shared" si="1"/>
        <v>88204.79247170809</v>
      </c>
      <c r="S14" s="29">
        <f t="shared" si="2"/>
        <v>431436.48491596349</v>
      </c>
      <c r="T14" s="35">
        <f t="shared" si="3"/>
        <v>29.792508953415442</v>
      </c>
      <c r="U14" s="42">
        <v>0.94210046609890041</v>
      </c>
      <c r="V14" s="43">
        <f t="shared" si="15"/>
        <v>5.7899533901099587E-2</v>
      </c>
      <c r="W14" s="29">
        <f t="shared" si="11"/>
        <v>406456.51353140041</v>
      </c>
      <c r="X14" s="29">
        <f t="shared" si="4"/>
        <v>2194999.6979956529</v>
      </c>
      <c r="Y14" s="35">
        <f t="shared" si="12"/>
        <v>24.885265715008678</v>
      </c>
      <c r="Z14" s="36">
        <f t="shared" si="13"/>
        <v>4.9072432384067639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1197</v>
      </c>
      <c r="E15" s="51">
        <v>12</v>
      </c>
      <c r="F15" s="3">
        <f t="shared" si="5"/>
        <v>1.0025062656641603E-2</v>
      </c>
      <c r="G15" s="2">
        <v>0.5</v>
      </c>
      <c r="H15" s="3">
        <f t="shared" si="6"/>
        <v>4.8899755501222497E-2</v>
      </c>
      <c r="I15" s="3">
        <f t="shared" si="7"/>
        <v>0.9511002444987775</v>
      </c>
      <c r="J15" s="5">
        <f t="shared" si="14"/>
        <v>84369.801494677304</v>
      </c>
      <c r="K15" s="5">
        <f t="shared" si="8"/>
        <v>4125.6626647763969</v>
      </c>
      <c r="L15" s="5">
        <f t="shared" si="9"/>
        <v>411534.85081144556</v>
      </c>
      <c r="M15" s="5">
        <f t="shared" si="0"/>
        <v>2196405.5845315508</v>
      </c>
      <c r="N15" s="33">
        <f t="shared" si="10"/>
        <v>26.033077542207053</v>
      </c>
      <c r="O15" s="4"/>
      <c r="Q15" s="27" t="s">
        <v>56</v>
      </c>
      <c r="R15" s="29">
        <f t="shared" si="1"/>
        <v>84369.801494677304</v>
      </c>
      <c r="S15" s="29">
        <f t="shared" si="2"/>
        <v>411534.85081144556</v>
      </c>
      <c r="T15" s="35">
        <f t="shared" si="3"/>
        <v>26.033077542207053</v>
      </c>
      <c r="U15" s="42">
        <v>0.91645683631107144</v>
      </c>
      <c r="V15" s="43">
        <f t="shared" si="15"/>
        <v>8.3543163688928557E-2</v>
      </c>
      <c r="W15" s="29">
        <f t="shared" si="11"/>
        <v>377153.92740640615</v>
      </c>
      <c r="X15" s="29">
        <f t="shared" si="4"/>
        <v>1788543.1844642526</v>
      </c>
      <c r="Y15" s="35">
        <f t="shared" si="12"/>
        <v>21.198854954957877</v>
      </c>
      <c r="Z15" s="36">
        <f t="shared" si="13"/>
        <v>4.834222587249176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960</v>
      </c>
      <c r="E16" s="51">
        <v>11</v>
      </c>
      <c r="F16" s="3">
        <f t="shared" si="5"/>
        <v>1.1458333333333333E-2</v>
      </c>
      <c r="G16" s="2">
        <v>0.5</v>
      </c>
      <c r="H16" s="3">
        <f t="shared" si="6"/>
        <v>5.5696202531645568E-2</v>
      </c>
      <c r="I16" s="3">
        <f t="shared" si="7"/>
        <v>0.94430379746835447</v>
      </c>
      <c r="J16" s="5">
        <f t="shared" si="14"/>
        <v>80244.138829900912</v>
      </c>
      <c r="K16" s="5">
        <f t="shared" si="8"/>
        <v>4469.2938082476458</v>
      </c>
      <c r="L16" s="5">
        <f t="shared" si="9"/>
        <v>390047.45962888538</v>
      </c>
      <c r="M16" s="5">
        <f t="shared" si="0"/>
        <v>1784870.7337201051</v>
      </c>
      <c r="N16" s="33">
        <f t="shared" si="10"/>
        <v>22.243004408130293</v>
      </c>
      <c r="O16" s="4"/>
      <c r="Q16" s="27" t="s">
        <v>58</v>
      </c>
      <c r="R16" s="29">
        <f t="shared" si="1"/>
        <v>80244.138829900912</v>
      </c>
      <c r="S16" s="29">
        <f t="shared" si="2"/>
        <v>390047.45962888538</v>
      </c>
      <c r="T16" s="35">
        <f t="shared" si="3"/>
        <v>22.243004408130293</v>
      </c>
      <c r="U16" s="42">
        <v>0.8859396016463057</v>
      </c>
      <c r="V16" s="43">
        <f t="shared" si="15"/>
        <v>0.1140603983536943</v>
      </c>
      <c r="W16" s="29">
        <f t="shared" si="11"/>
        <v>345558.49100676819</v>
      </c>
      <c r="X16" s="29">
        <f t="shared" si="4"/>
        <v>1411389.2570578465</v>
      </c>
      <c r="Y16" s="35">
        <f t="shared" si="12"/>
        <v>17.588689686727982</v>
      </c>
      <c r="Z16" s="36">
        <f t="shared" si="13"/>
        <v>4.6543147214023115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715</v>
      </c>
      <c r="E17" s="51">
        <v>9</v>
      </c>
      <c r="F17" s="3">
        <f t="shared" si="5"/>
        <v>1.2587412587412588E-2</v>
      </c>
      <c r="G17" s="2">
        <v>0.5</v>
      </c>
      <c r="H17" s="3">
        <f t="shared" si="6"/>
        <v>6.1016949152542382E-2</v>
      </c>
      <c r="I17" s="3">
        <f t="shared" si="7"/>
        <v>0.93898305084745759</v>
      </c>
      <c r="J17" s="5">
        <f t="shared" si="14"/>
        <v>75774.845021653266</v>
      </c>
      <c r="K17" s="5">
        <f t="shared" si="8"/>
        <v>4623.5498657279968</v>
      </c>
      <c r="L17" s="5">
        <f t="shared" si="9"/>
        <v>367315.35044394637</v>
      </c>
      <c r="M17" s="5">
        <f t="shared" si="0"/>
        <v>1394823.2740912198</v>
      </c>
      <c r="N17" s="33">
        <f t="shared" si="10"/>
        <v>18.407471156062911</v>
      </c>
      <c r="O17" s="4"/>
      <c r="Q17" s="27" t="s">
        <v>60</v>
      </c>
      <c r="R17" s="29">
        <f t="shared" si="1"/>
        <v>75774.845021653266</v>
      </c>
      <c r="S17" s="29">
        <f t="shared" si="2"/>
        <v>367315.35044394637</v>
      </c>
      <c r="T17" s="35">
        <f t="shared" si="3"/>
        <v>18.407471156062911</v>
      </c>
      <c r="U17" s="42">
        <v>0.85631920960893304</v>
      </c>
      <c r="V17" s="43">
        <f t="shared" si="15"/>
        <v>0.14368079039106696</v>
      </c>
      <c r="W17" s="29">
        <f t="shared" si="11"/>
        <v>314539.19056938839</v>
      </c>
      <c r="X17" s="29">
        <f t="shared" si="4"/>
        <v>1065830.7660510782</v>
      </c>
      <c r="Y17" s="35">
        <f t="shared" si="12"/>
        <v>14.065759761653206</v>
      </c>
      <c r="Z17" s="36">
        <f t="shared" si="13"/>
        <v>4.341711394409705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466</v>
      </c>
      <c r="E18" s="51">
        <v>12</v>
      </c>
      <c r="F18" s="3">
        <f t="shared" si="5"/>
        <v>2.575107296137339E-2</v>
      </c>
      <c r="G18" s="2">
        <v>0.5</v>
      </c>
      <c r="H18" s="3">
        <f t="shared" si="6"/>
        <v>0.12096774193548386</v>
      </c>
      <c r="I18" s="3">
        <f t="shared" si="7"/>
        <v>0.87903225806451613</v>
      </c>
      <c r="J18" s="5">
        <f t="shared" si="14"/>
        <v>71151.295155925269</v>
      </c>
      <c r="K18" s="5">
        <f t="shared" si="8"/>
        <v>8607.0115107974107</v>
      </c>
      <c r="L18" s="5">
        <f t="shared" si="9"/>
        <v>334238.94700263278</v>
      </c>
      <c r="M18" s="5">
        <f t="shared" si="0"/>
        <v>1027507.9236472733</v>
      </c>
      <c r="N18" s="33">
        <f t="shared" si="10"/>
        <v>14.441169642738478</v>
      </c>
      <c r="O18" s="4"/>
      <c r="Q18" s="27" t="s">
        <v>62</v>
      </c>
      <c r="R18" s="29">
        <f t="shared" si="1"/>
        <v>71151.295155925269</v>
      </c>
      <c r="S18" s="29">
        <f t="shared" si="2"/>
        <v>334238.94700263278</v>
      </c>
      <c r="T18" s="35">
        <f t="shared" si="3"/>
        <v>14.441169642738478</v>
      </c>
      <c r="U18" s="42">
        <v>0.77613843304153718</v>
      </c>
      <c r="V18" s="43">
        <f t="shared" si="15"/>
        <v>0.22386156695846282</v>
      </c>
      <c r="W18" s="29">
        <f t="shared" si="11"/>
        <v>259415.69258807678</v>
      </c>
      <c r="X18" s="29">
        <f t="shared" si="4"/>
        <v>751291.57548168988</v>
      </c>
      <c r="Y18" s="35">
        <f t="shared" si="12"/>
        <v>10.559070974537622</v>
      </c>
      <c r="Z18" s="36">
        <f t="shared" si="13"/>
        <v>3.8820986682008556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277</v>
      </c>
      <c r="E19" s="51">
        <v>15</v>
      </c>
      <c r="F19" s="3">
        <f t="shared" si="5"/>
        <v>5.4151624548736461E-2</v>
      </c>
      <c r="G19" s="2">
        <v>0.5</v>
      </c>
      <c r="H19" s="3">
        <f t="shared" si="6"/>
        <v>0.23847376788553262</v>
      </c>
      <c r="I19" s="3">
        <f t="shared" si="7"/>
        <v>0.76152623211446735</v>
      </c>
      <c r="J19" s="5">
        <f t="shared" si="14"/>
        <v>62544.283645127856</v>
      </c>
      <c r="K19" s="5">
        <f t="shared" si="8"/>
        <v>14915.170980555135</v>
      </c>
      <c r="L19" s="5">
        <f t="shared" si="9"/>
        <v>275433.49077425146</v>
      </c>
      <c r="M19" s="5">
        <f t="shared" si="0"/>
        <v>693268.97664464056</v>
      </c>
      <c r="N19" s="33">
        <f t="shared" si="10"/>
        <v>11.084449868803407</v>
      </c>
      <c r="O19" s="4"/>
      <c r="Q19" s="27" t="s">
        <v>64</v>
      </c>
      <c r="R19" s="29">
        <f t="shared" si="1"/>
        <v>62544.283645127856</v>
      </c>
      <c r="S19" s="29">
        <f t="shared" si="2"/>
        <v>275433.49077425146</v>
      </c>
      <c r="T19" s="35">
        <f t="shared" si="3"/>
        <v>11.084449868803407</v>
      </c>
      <c r="U19" s="42">
        <v>0.73716277889453141</v>
      </c>
      <c r="V19" s="43">
        <f t="shared" si="15"/>
        <v>0.26283722110546859</v>
      </c>
      <c r="W19" s="29">
        <f t="shared" si="11"/>
        <v>203039.3174597685</v>
      </c>
      <c r="X19" s="29">
        <f t="shared" si="4"/>
        <v>491875.88289361307</v>
      </c>
      <c r="Y19" s="35">
        <f t="shared" si="12"/>
        <v>7.8644418678529346</v>
      </c>
      <c r="Z19" s="36">
        <f t="shared" si="13"/>
        <v>3.2200080009504726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158</v>
      </c>
      <c r="E20" s="51">
        <v>19</v>
      </c>
      <c r="F20" s="3">
        <f t="shared" si="5"/>
        <v>0.12025316455696203</v>
      </c>
      <c r="G20" s="2">
        <v>0.5</v>
      </c>
      <c r="H20" s="3">
        <f t="shared" si="6"/>
        <v>0.46228710462287104</v>
      </c>
      <c r="I20" s="3">
        <f t="shared" si="7"/>
        <v>0.53771289537712896</v>
      </c>
      <c r="J20" s="5">
        <f t="shared" si="14"/>
        <v>47629.11266457272</v>
      </c>
      <c r="K20" s="5">
        <f t="shared" si="8"/>
        <v>22018.324589461841</v>
      </c>
      <c r="L20" s="5">
        <f t="shared" si="9"/>
        <v>183099.75184920899</v>
      </c>
      <c r="M20" s="5">
        <f t="shared" si="0"/>
        <v>417835.48587038903</v>
      </c>
      <c r="N20" s="33">
        <f t="shared" si="10"/>
        <v>8.7726909550675209</v>
      </c>
      <c r="O20" s="4"/>
      <c r="Q20" s="27" t="s">
        <v>66</v>
      </c>
      <c r="R20" s="29">
        <f t="shared" si="1"/>
        <v>47629.11266457272</v>
      </c>
      <c r="S20" s="29">
        <f t="shared" si="2"/>
        <v>183099.75184920899</v>
      </c>
      <c r="T20" s="35">
        <f t="shared" si="3"/>
        <v>8.7726909550675209</v>
      </c>
      <c r="U20" s="42">
        <v>0.7271372759570951</v>
      </c>
      <c r="V20" s="43">
        <f t="shared" si="15"/>
        <v>0.2728627240429049</v>
      </c>
      <c r="W20" s="29">
        <f t="shared" si="11"/>
        <v>133138.65478805391</v>
      </c>
      <c r="X20" s="29">
        <f t="shared" si="4"/>
        <v>288836.56543384457</v>
      </c>
      <c r="Y20" s="35">
        <f t="shared" si="12"/>
        <v>6.0642860904835993</v>
      </c>
      <c r="Z20" s="36">
        <f t="shared" si="13"/>
        <v>2.7084048645839216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97</v>
      </c>
      <c r="E21" s="51">
        <v>7</v>
      </c>
      <c r="F21" s="3">
        <f t="shared" si="5"/>
        <v>7.2164948453608241E-2</v>
      </c>
      <c r="G21" s="2">
        <v>0.5</v>
      </c>
      <c r="H21" s="3">
        <f t="shared" si="6"/>
        <v>0.30567685589519644</v>
      </c>
      <c r="I21" s="3">
        <f t="shared" si="7"/>
        <v>0.69432314410480356</v>
      </c>
      <c r="J21" s="5">
        <f t="shared" si="14"/>
        <v>25610.788075110879</v>
      </c>
      <c r="K21" s="5">
        <f t="shared" si="8"/>
        <v>7828.6251757980835</v>
      </c>
      <c r="L21" s="5">
        <f t="shared" si="9"/>
        <v>108482.37743605919</v>
      </c>
      <c r="M21" s="5">
        <f>L21+M22</f>
        <v>234735.73402118002</v>
      </c>
      <c r="N21" s="33">
        <f t="shared" si="10"/>
        <v>9.1655021834061134</v>
      </c>
      <c r="O21" s="4"/>
      <c r="Q21" s="27" t="s">
        <v>68</v>
      </c>
      <c r="R21" s="29">
        <f t="shared" si="1"/>
        <v>25610.788075110879</v>
      </c>
      <c r="S21" s="29">
        <f t="shared" si="2"/>
        <v>108482.37743605919</v>
      </c>
      <c r="T21" s="35">
        <f t="shared" si="3"/>
        <v>9.1655021834061134</v>
      </c>
      <c r="U21" s="42">
        <v>0.68635947845240242</v>
      </c>
      <c r="V21" s="43">
        <f t="shared" si="15"/>
        <v>0.31364052154759758</v>
      </c>
      <c r="W21" s="29">
        <f t="shared" si="11"/>
        <v>74457.907998290262</v>
      </c>
      <c r="X21" s="29">
        <f>X22+W21</f>
        <v>155697.91064579063</v>
      </c>
      <c r="Y21" s="35">
        <f t="shared" si="12"/>
        <v>6.0793877247807631</v>
      </c>
      <c r="Z21" s="36">
        <f t="shared" si="13"/>
        <v>3.0861144586253504</v>
      </c>
    </row>
    <row r="22" spans="1:26" s="2" customFormat="1" x14ac:dyDescent="0.25">
      <c r="A22" s="12">
        <v>19</v>
      </c>
      <c r="B22" s="13" t="s">
        <v>69</v>
      </c>
      <c r="C22" s="12"/>
      <c r="D22">
        <v>71</v>
      </c>
      <c r="E22" s="51">
        <v>10</v>
      </c>
      <c r="F22" s="17">
        <f t="shared" si="5"/>
        <v>0.14084507042253522</v>
      </c>
      <c r="G22" s="12"/>
      <c r="H22" s="17">
        <v>1</v>
      </c>
      <c r="I22" s="17">
        <f t="shared" si="7"/>
        <v>0</v>
      </c>
      <c r="J22" s="21">
        <f t="shared" si="14"/>
        <v>17782.162899312796</v>
      </c>
      <c r="K22" s="21">
        <f t="shared" si="8"/>
        <v>17782.162899312796</v>
      </c>
      <c r="L22" s="21">
        <f>K22/F22</f>
        <v>126253.35658512084</v>
      </c>
      <c r="M22" s="21">
        <f>L22</f>
        <v>126253.35658512084</v>
      </c>
      <c r="N22" s="34">
        <f t="shared" si="10"/>
        <v>7.1</v>
      </c>
      <c r="O22" s="4"/>
      <c r="Q22" s="30" t="s">
        <v>69</v>
      </c>
      <c r="R22" s="31">
        <f t="shared" si="1"/>
        <v>17782.162899312796</v>
      </c>
      <c r="S22" s="31">
        <f t="shared" si="2"/>
        <v>126253.35658512084</v>
      </c>
      <c r="T22" s="38">
        <f t="shared" si="3"/>
        <v>7.1</v>
      </c>
      <c r="U22" s="44">
        <v>0.64346806172022719</v>
      </c>
      <c r="V22" s="45">
        <f t="shared" si="15"/>
        <v>0.35653193827977281</v>
      </c>
      <c r="W22" s="31">
        <f t="shared" si="11"/>
        <v>81240.002647500383</v>
      </c>
      <c r="X22" s="31">
        <f>W22</f>
        <v>81240.002647500383</v>
      </c>
      <c r="Y22" s="38">
        <f t="shared" si="12"/>
        <v>4.568623238213612</v>
      </c>
      <c r="Z22" s="37">
        <f t="shared" si="13"/>
        <v>2.5313767617863876</v>
      </c>
    </row>
    <row r="23" spans="1:26" s="2" customFormat="1" ht="13.2" x14ac:dyDescent="0.25">
      <c r="B23" s="2" t="s">
        <v>70</v>
      </c>
      <c r="D23" s="25">
        <f>SUM(D4:D22)</f>
        <v>14495</v>
      </c>
      <c r="E23" s="25">
        <f>SUM(E4:E22)</f>
        <v>134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104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7720919.7199820094</v>
      </c>
      <c r="N29" s="32">
        <f>M29/J29</f>
        <v>77.209197199820096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77.209197199820096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6898324.1235082522</v>
      </c>
      <c r="Y29" s="40">
        <f>X29/R29</f>
        <v>68.983241235082517</v>
      </c>
      <c r="Z29" s="36">
        <f>T29-Y29</f>
        <v>8.2259559647375795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543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7620919.7199820094</v>
      </c>
      <c r="N30" s="33">
        <f t="shared" ref="N30:N47" si="26">M30/J30</f>
        <v>76.209197199820096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76.209197199820096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6802459.4495052882</v>
      </c>
      <c r="Y30" s="35">
        <f t="shared" ref="Y30:Y47" si="28">X30/R30</f>
        <v>68.024594495052881</v>
      </c>
      <c r="Z30" s="36">
        <f t="shared" ref="Z30:Z47" si="29">T30-Y30</f>
        <v>8.1846027047672152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885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7220919.7199820094</v>
      </c>
      <c r="N31" s="33">
        <f t="shared" si="26"/>
        <v>72.209197199820096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72.209197199820096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6419000.753493431</v>
      </c>
      <c r="Y31" s="35">
        <f t="shared" si="28"/>
        <v>64.19000753493431</v>
      </c>
      <c r="Z31" s="36">
        <f t="shared" si="29"/>
        <v>8.0191896648857863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1117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6720919.7199820094</v>
      </c>
      <c r="N32" s="33">
        <f t="shared" si="26"/>
        <v>67.209197199820096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67.209197199820096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5939677.3834786098</v>
      </c>
      <c r="Y32" s="35">
        <f t="shared" si="28"/>
        <v>59.396773834786096</v>
      </c>
      <c r="Z32" s="36">
        <f t="shared" si="29"/>
        <v>7.8124233650340003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996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6220919.7199820094</v>
      </c>
      <c r="N33" s="33">
        <f t="shared" si="26"/>
        <v>62.209197199820096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62.209197199820096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5460354.0134637887</v>
      </c>
      <c r="Y33" s="35">
        <f t="shared" si="28"/>
        <v>54.603540134637889</v>
      </c>
      <c r="Z33" s="36">
        <f t="shared" si="29"/>
        <v>7.6056570651822071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1029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5720919.7199820094</v>
      </c>
      <c r="N34" s="33">
        <f t="shared" si="26"/>
        <v>57.209197199820096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57.209197199820096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4981030.6434489675</v>
      </c>
      <c r="Y34" s="35">
        <f t="shared" si="28"/>
        <v>49.810306434489675</v>
      </c>
      <c r="Z34" s="36">
        <f t="shared" si="29"/>
        <v>7.398890765330421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1065</v>
      </c>
      <c r="E35" s="51">
        <v>1</v>
      </c>
      <c r="F35" s="3">
        <f t="shared" si="21"/>
        <v>9.3896713615023472E-4</v>
      </c>
      <c r="G35" s="2">
        <v>0.5</v>
      </c>
      <c r="H35" s="3">
        <f t="shared" si="22"/>
        <v>4.6838407494145208E-3</v>
      </c>
      <c r="I35" s="3">
        <f t="shared" si="23"/>
        <v>0.99531615925058547</v>
      </c>
      <c r="J35" s="5">
        <f t="shared" si="30"/>
        <v>100000</v>
      </c>
      <c r="K35" s="5">
        <f t="shared" si="24"/>
        <v>468.38407494145207</v>
      </c>
      <c r="L35" s="5">
        <f t="shared" si="25"/>
        <v>498829.03981264634</v>
      </c>
      <c r="M35" s="5">
        <f t="shared" si="16"/>
        <v>5220919.7199820094</v>
      </c>
      <c r="N35" s="33">
        <f t="shared" si="26"/>
        <v>52.209197199820096</v>
      </c>
      <c r="O35" s="4"/>
      <c r="Q35" s="27" t="s">
        <v>46</v>
      </c>
      <c r="R35" s="29">
        <f t="shared" si="17"/>
        <v>100000</v>
      </c>
      <c r="S35" s="29">
        <f t="shared" si="18"/>
        <v>498829.03981264634</v>
      </c>
      <c r="T35" s="35">
        <f t="shared" si="19"/>
        <v>52.209197199820096</v>
      </c>
      <c r="U35" s="42">
        <v>0.96192878092594225</v>
      </c>
      <c r="V35" s="43">
        <f t="shared" si="31"/>
        <v>3.8071219074057749E-2</v>
      </c>
      <c r="W35" s="29">
        <f t="shared" si="27"/>
        <v>479838.01015743718</v>
      </c>
      <c r="X35" s="29">
        <f t="shared" si="20"/>
        <v>4496440.5348169943</v>
      </c>
      <c r="Y35" s="35">
        <f t="shared" si="28"/>
        <v>44.96440534816994</v>
      </c>
      <c r="Z35" s="36">
        <f t="shared" si="29"/>
        <v>7.2447918516501559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966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99531.615925058548</v>
      </c>
      <c r="K36" s="5">
        <f t="shared" si="24"/>
        <v>0</v>
      </c>
      <c r="L36" s="5">
        <f t="shared" si="25"/>
        <v>497658.07962529274</v>
      </c>
      <c r="M36" s="5">
        <f t="shared" si="16"/>
        <v>4722090.6801693635</v>
      </c>
      <c r="N36" s="33">
        <f t="shared" si="26"/>
        <v>47.443122833701608</v>
      </c>
      <c r="O36" s="4"/>
      <c r="Q36" s="27" t="s">
        <v>48</v>
      </c>
      <c r="R36" s="29">
        <f t="shared" si="17"/>
        <v>99531.615925058548</v>
      </c>
      <c r="S36" s="29">
        <f t="shared" si="18"/>
        <v>497658.07962529274</v>
      </c>
      <c r="T36" s="35">
        <f t="shared" si="19"/>
        <v>47.443122833701608</v>
      </c>
      <c r="U36" s="42">
        <v>0.95558309086652893</v>
      </c>
      <c r="V36" s="43">
        <f t="shared" si="31"/>
        <v>4.4416909133471072E-2</v>
      </c>
      <c r="W36" s="29">
        <f t="shared" si="27"/>
        <v>475553.64592303842</v>
      </c>
      <c r="X36" s="29">
        <f t="shared" si="20"/>
        <v>4016602.5246595573</v>
      </c>
      <c r="Y36" s="35">
        <f t="shared" si="28"/>
        <v>40.355041835991315</v>
      </c>
      <c r="Z36" s="36">
        <f t="shared" si="29"/>
        <v>7.0880809977102928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1039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99531.615925058548</v>
      </c>
      <c r="K37" s="5">
        <f t="shared" si="24"/>
        <v>0</v>
      </c>
      <c r="L37" s="5">
        <f t="shared" si="25"/>
        <v>497658.07962529274</v>
      </c>
      <c r="M37" s="5">
        <f t="shared" si="16"/>
        <v>4224432.6005440708</v>
      </c>
      <c r="N37" s="33">
        <f t="shared" si="26"/>
        <v>42.443122833701608</v>
      </c>
      <c r="O37" s="4"/>
      <c r="Q37" s="27" t="s">
        <v>50</v>
      </c>
      <c r="R37" s="29">
        <f t="shared" si="17"/>
        <v>99531.615925058548</v>
      </c>
      <c r="S37" s="29">
        <f t="shared" si="18"/>
        <v>497658.07962529274</v>
      </c>
      <c r="T37" s="35">
        <f t="shared" si="19"/>
        <v>42.443122833701608</v>
      </c>
      <c r="U37" s="42">
        <v>0.95343645724036619</v>
      </c>
      <c r="V37" s="43">
        <f t="shared" si="31"/>
        <v>4.6563542759633814E-2</v>
      </c>
      <c r="W37" s="29">
        <f t="shared" si="27"/>
        <v>474485.35635498317</v>
      </c>
      <c r="X37" s="29">
        <f t="shared" si="20"/>
        <v>3541048.8787365188</v>
      </c>
      <c r="Y37" s="35">
        <f t="shared" si="28"/>
        <v>35.577126381658672</v>
      </c>
      <c r="Z37" s="36">
        <f t="shared" si="29"/>
        <v>6.8659964520429355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1245</v>
      </c>
      <c r="E38" s="51">
        <v>3</v>
      </c>
      <c r="F38" s="3">
        <f t="shared" si="21"/>
        <v>2.4096385542168677E-3</v>
      </c>
      <c r="G38" s="2">
        <v>0.5</v>
      </c>
      <c r="H38" s="3">
        <f t="shared" si="22"/>
        <v>1.1976047904191616E-2</v>
      </c>
      <c r="I38" s="3">
        <f t="shared" si="23"/>
        <v>0.9880239520958084</v>
      </c>
      <c r="J38" s="5">
        <f t="shared" si="30"/>
        <v>99531.615925058548</v>
      </c>
      <c r="K38" s="5">
        <f t="shared" si="24"/>
        <v>1191.9954003001023</v>
      </c>
      <c r="L38" s="5">
        <f t="shared" si="25"/>
        <v>494678.09112454246</v>
      </c>
      <c r="M38" s="5">
        <f t="shared" si="16"/>
        <v>3726774.5209187777</v>
      </c>
      <c r="N38" s="33">
        <f t="shared" si="26"/>
        <v>37.443122833701601</v>
      </c>
      <c r="O38" s="4"/>
      <c r="Q38" s="27" t="s">
        <v>52</v>
      </c>
      <c r="R38" s="29">
        <f t="shared" si="17"/>
        <v>99531.615925058548</v>
      </c>
      <c r="S38" s="29">
        <f t="shared" si="18"/>
        <v>494678.09112454246</v>
      </c>
      <c r="T38" s="35">
        <f t="shared" si="19"/>
        <v>37.443122833701601</v>
      </c>
      <c r="U38" s="42">
        <v>0.93748024841036759</v>
      </c>
      <c r="V38" s="43">
        <f t="shared" si="31"/>
        <v>6.2519751589632411E-2</v>
      </c>
      <c r="W38" s="29">
        <f t="shared" si="27"/>
        <v>463750.93975060253</v>
      </c>
      <c r="X38" s="29">
        <f t="shared" si="20"/>
        <v>3066563.5223815357</v>
      </c>
      <c r="Y38" s="35">
        <f t="shared" si="28"/>
        <v>30.809944095456842</v>
      </c>
      <c r="Z38" s="36">
        <f t="shared" si="29"/>
        <v>6.6331787382447587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1239</v>
      </c>
      <c r="E39" s="51">
        <v>4</v>
      </c>
      <c r="F39" s="3">
        <f t="shared" si="21"/>
        <v>3.2284100080710249E-3</v>
      </c>
      <c r="G39" s="2">
        <v>0.5</v>
      </c>
      <c r="H39" s="3">
        <f t="shared" si="22"/>
        <v>1.6012810248198554E-2</v>
      </c>
      <c r="I39" s="3">
        <f t="shared" si="23"/>
        <v>0.98398718975180144</v>
      </c>
      <c r="J39" s="5">
        <f t="shared" si="30"/>
        <v>98339.620524758444</v>
      </c>
      <c r="K39" s="5">
        <f t="shared" si="24"/>
        <v>1574.693683342809</v>
      </c>
      <c r="L39" s="5">
        <f t="shared" si="25"/>
        <v>487761.36841543519</v>
      </c>
      <c r="M39" s="5">
        <f t="shared" si="16"/>
        <v>3232096.4297942352</v>
      </c>
      <c r="N39" s="33">
        <f t="shared" si="26"/>
        <v>32.86667583774647</v>
      </c>
      <c r="O39" s="4"/>
      <c r="Q39" s="27" t="s">
        <v>54</v>
      </c>
      <c r="R39" s="29">
        <f t="shared" si="17"/>
        <v>98339.620524758444</v>
      </c>
      <c r="S39" s="29">
        <f t="shared" si="18"/>
        <v>487761.36841543519</v>
      </c>
      <c r="T39" s="35">
        <f t="shared" si="19"/>
        <v>32.86667583774647</v>
      </c>
      <c r="U39" s="42">
        <v>0.91788799906018037</v>
      </c>
      <c r="V39" s="43">
        <f t="shared" si="31"/>
        <v>8.2112000939819629E-2</v>
      </c>
      <c r="W39" s="29">
        <f t="shared" si="27"/>
        <v>447710.30647369928</v>
      </c>
      <c r="X39" s="29">
        <f t="shared" si="20"/>
        <v>2602812.5826309333</v>
      </c>
      <c r="Y39" s="35">
        <f t="shared" si="28"/>
        <v>26.467588228852652</v>
      </c>
      <c r="Z39" s="36">
        <f t="shared" si="29"/>
        <v>6.3990876088938187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1100</v>
      </c>
      <c r="E40" s="51">
        <v>5</v>
      </c>
      <c r="F40" s="3">
        <f t="shared" si="21"/>
        <v>4.5454545454545452E-3</v>
      </c>
      <c r="G40" s="2">
        <v>0.5</v>
      </c>
      <c r="H40" s="3">
        <f t="shared" si="22"/>
        <v>2.247191011235955E-2</v>
      </c>
      <c r="I40" s="3">
        <f t="shared" si="23"/>
        <v>0.97752808988764039</v>
      </c>
      <c r="J40" s="5">
        <f t="shared" si="30"/>
        <v>96764.92684141564</v>
      </c>
      <c r="K40" s="5">
        <f t="shared" si="24"/>
        <v>2174.49273800934</v>
      </c>
      <c r="L40" s="5">
        <f t="shared" si="25"/>
        <v>478388.40236205485</v>
      </c>
      <c r="M40" s="5">
        <f t="shared" si="16"/>
        <v>2744335.0613787998</v>
      </c>
      <c r="N40" s="33">
        <f t="shared" si="26"/>
        <v>28.360844687831843</v>
      </c>
      <c r="O40" s="4"/>
      <c r="Q40" s="27" t="s">
        <v>56</v>
      </c>
      <c r="R40" s="29">
        <f t="shared" si="17"/>
        <v>96764.92684141564</v>
      </c>
      <c r="S40" s="29">
        <f t="shared" si="18"/>
        <v>478388.40236205485</v>
      </c>
      <c r="T40" s="35">
        <f t="shared" si="19"/>
        <v>28.360844687831843</v>
      </c>
      <c r="U40" s="42">
        <v>0.89571782863194893</v>
      </c>
      <c r="V40" s="43">
        <f t="shared" si="31"/>
        <v>0.10428217136805107</v>
      </c>
      <c r="W40" s="29">
        <f t="shared" si="27"/>
        <v>428501.02100644686</v>
      </c>
      <c r="X40" s="29">
        <f t="shared" si="20"/>
        <v>2155102.2761572339</v>
      </c>
      <c r="Y40" s="35">
        <f t="shared" si="28"/>
        <v>22.271522818274324</v>
      </c>
      <c r="Z40" s="36">
        <f t="shared" si="29"/>
        <v>6.0893218695575193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908</v>
      </c>
      <c r="E41" s="51">
        <v>11</v>
      </c>
      <c r="F41" s="3">
        <f t="shared" si="21"/>
        <v>1.2114537444933921E-2</v>
      </c>
      <c r="G41" s="2">
        <v>0.5</v>
      </c>
      <c r="H41" s="3">
        <f t="shared" si="22"/>
        <v>5.8792089791555313E-2</v>
      </c>
      <c r="I41" s="3">
        <f t="shared" si="23"/>
        <v>0.94120791020844474</v>
      </c>
      <c r="J41" s="5">
        <f t="shared" si="30"/>
        <v>94590.434103406296</v>
      </c>
      <c r="K41" s="5">
        <f t="shared" si="24"/>
        <v>5561.1692952296589</v>
      </c>
      <c r="L41" s="5">
        <f t="shared" si="25"/>
        <v>459049.24727895734</v>
      </c>
      <c r="M41" s="5">
        <f t="shared" si="16"/>
        <v>2265946.6590167452</v>
      </c>
      <c r="N41" s="33">
        <f t="shared" si="26"/>
        <v>23.955346864563612</v>
      </c>
      <c r="O41" s="4"/>
      <c r="Q41" s="27" t="s">
        <v>58</v>
      </c>
      <c r="R41" s="29">
        <f t="shared" si="17"/>
        <v>94590.434103406296</v>
      </c>
      <c r="S41" s="29">
        <f t="shared" si="18"/>
        <v>459049.24727895734</v>
      </c>
      <c r="T41" s="35">
        <f t="shared" si="19"/>
        <v>23.955346864563612</v>
      </c>
      <c r="U41" s="42">
        <v>0.86473435856680392</v>
      </c>
      <c r="V41" s="43">
        <f t="shared" si="31"/>
        <v>0.13526564143319608</v>
      </c>
      <c r="W41" s="29">
        <f t="shared" si="27"/>
        <v>396955.65639634331</v>
      </c>
      <c r="X41" s="29">
        <f t="shared" si="20"/>
        <v>1726601.2551507871</v>
      </c>
      <c r="Y41" s="35">
        <f t="shared" si="28"/>
        <v>18.253444669291461</v>
      </c>
      <c r="Z41" s="36">
        <f t="shared" si="29"/>
        <v>5.7019021952721509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668</v>
      </c>
      <c r="E42" s="51">
        <v>6</v>
      </c>
      <c r="F42" s="3">
        <f t="shared" si="21"/>
        <v>8.9820359281437123E-3</v>
      </c>
      <c r="G42" s="2">
        <v>0.5</v>
      </c>
      <c r="H42" s="3">
        <f t="shared" si="22"/>
        <v>4.3923865300146414E-2</v>
      </c>
      <c r="I42" s="3">
        <f t="shared" si="23"/>
        <v>0.95607613469985364</v>
      </c>
      <c r="J42" s="5">
        <f t="shared" si="30"/>
        <v>89029.264808176638</v>
      </c>
      <c r="K42" s="5">
        <f t="shared" si="24"/>
        <v>3910.5094352054161</v>
      </c>
      <c r="L42" s="5">
        <f t="shared" si="25"/>
        <v>435370.05045286968</v>
      </c>
      <c r="M42" s="5">
        <f t="shared" si="16"/>
        <v>1806897.4117377878</v>
      </c>
      <c r="N42" s="33">
        <f t="shared" si="26"/>
        <v>20.295544567631186</v>
      </c>
      <c r="O42" s="4"/>
      <c r="Q42" s="27" t="s">
        <v>60</v>
      </c>
      <c r="R42" s="29">
        <f t="shared" si="17"/>
        <v>89029.264808176638</v>
      </c>
      <c r="S42" s="29">
        <f t="shared" si="18"/>
        <v>435370.05045286968</v>
      </c>
      <c r="T42" s="35">
        <f t="shared" si="19"/>
        <v>20.295544567631186</v>
      </c>
      <c r="U42" s="42">
        <v>0.81758889711164551</v>
      </c>
      <c r="V42" s="43">
        <f t="shared" si="31"/>
        <v>0.18241110288835449</v>
      </c>
      <c r="W42" s="29">
        <f t="shared" si="27"/>
        <v>355953.71938520321</v>
      </c>
      <c r="X42" s="29">
        <f t="shared" si="20"/>
        <v>1329645.5987544437</v>
      </c>
      <c r="Y42" s="35">
        <f t="shared" si="28"/>
        <v>14.934927314286057</v>
      </c>
      <c r="Z42" s="36">
        <f t="shared" si="29"/>
        <v>5.3606172533451293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505</v>
      </c>
      <c r="E43" s="51">
        <v>12</v>
      </c>
      <c r="F43" s="3">
        <f t="shared" si="21"/>
        <v>2.3762376237623763E-2</v>
      </c>
      <c r="G43" s="2">
        <v>0.5</v>
      </c>
      <c r="H43" s="3">
        <f t="shared" si="22"/>
        <v>0.11214953271028036</v>
      </c>
      <c r="I43" s="3">
        <f t="shared" si="23"/>
        <v>0.88785046728971961</v>
      </c>
      <c r="J43" s="5">
        <f t="shared" si="30"/>
        <v>85118.755372971224</v>
      </c>
      <c r="K43" s="5">
        <f t="shared" si="24"/>
        <v>9546.0286399593879</v>
      </c>
      <c r="L43" s="5">
        <f t="shared" si="25"/>
        <v>401728.70526495762</v>
      </c>
      <c r="M43" s="5">
        <f t="shared" si="16"/>
        <v>1371527.3612849182</v>
      </c>
      <c r="N43" s="33">
        <f t="shared" si="26"/>
        <v>16.113104042407503</v>
      </c>
      <c r="O43" s="4"/>
      <c r="Q43" s="27" t="s">
        <v>62</v>
      </c>
      <c r="R43" s="29">
        <f t="shared" si="17"/>
        <v>85118.755372971224</v>
      </c>
      <c r="S43" s="29">
        <f t="shared" si="18"/>
        <v>401728.70526495762</v>
      </c>
      <c r="T43" s="35">
        <f t="shared" si="19"/>
        <v>16.113104042407503</v>
      </c>
      <c r="U43" s="42">
        <v>0.77888026534586052</v>
      </c>
      <c r="V43" s="43">
        <f t="shared" si="31"/>
        <v>0.22111973465413948</v>
      </c>
      <c r="W43" s="29">
        <f t="shared" si="27"/>
        <v>312898.56055381917</v>
      </c>
      <c r="X43" s="29">
        <f t="shared" si="20"/>
        <v>973691.8793692406</v>
      </c>
      <c r="Y43" s="35">
        <f t="shared" si="28"/>
        <v>11.439216599241165</v>
      </c>
      <c r="Z43" s="36">
        <f t="shared" si="29"/>
        <v>4.673887443166338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329</v>
      </c>
      <c r="E44" s="51">
        <v>7</v>
      </c>
      <c r="F44" s="3">
        <f t="shared" si="21"/>
        <v>2.1276595744680851E-2</v>
      </c>
      <c r="G44" s="2">
        <v>0.5</v>
      </c>
      <c r="H44" s="3">
        <f t="shared" si="22"/>
        <v>0.10101010101010102</v>
      </c>
      <c r="I44" s="3">
        <f t="shared" si="23"/>
        <v>0.89898989898989901</v>
      </c>
      <c r="J44" s="5">
        <f t="shared" si="30"/>
        <v>75572.726733011834</v>
      </c>
      <c r="K44" s="5">
        <f t="shared" si="24"/>
        <v>7633.6087609102869</v>
      </c>
      <c r="L44" s="5">
        <f t="shared" si="25"/>
        <v>358779.61176278349</v>
      </c>
      <c r="M44" s="5">
        <f t="shared" si="16"/>
        <v>969798.65601996053</v>
      </c>
      <c r="N44" s="33">
        <f t="shared" si="26"/>
        <v>12.83265402671161</v>
      </c>
      <c r="O44" s="4"/>
      <c r="Q44" s="27" t="s">
        <v>64</v>
      </c>
      <c r="R44" s="29">
        <f t="shared" si="17"/>
        <v>75572.726733011834</v>
      </c>
      <c r="S44" s="29">
        <f t="shared" si="18"/>
        <v>358779.61176278349</v>
      </c>
      <c r="T44" s="35">
        <f t="shared" si="19"/>
        <v>12.83265402671161</v>
      </c>
      <c r="U44" s="42">
        <v>0.71980976748499381</v>
      </c>
      <c r="V44" s="43">
        <f t="shared" si="31"/>
        <v>0.28019023251500619</v>
      </c>
      <c r="W44" s="29">
        <f t="shared" si="27"/>
        <v>258253.06892132552</v>
      </c>
      <c r="X44" s="29">
        <f t="shared" si="20"/>
        <v>660793.31881542143</v>
      </c>
      <c r="Y44" s="35">
        <f t="shared" si="28"/>
        <v>8.7438067591488977</v>
      </c>
      <c r="Z44" s="36">
        <f t="shared" si="29"/>
        <v>4.0888472675627128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206</v>
      </c>
      <c r="E45" s="51">
        <v>15</v>
      </c>
      <c r="F45" s="3">
        <f t="shared" si="21"/>
        <v>7.281553398058252E-2</v>
      </c>
      <c r="G45" s="2">
        <v>0.5</v>
      </c>
      <c r="H45" s="3">
        <f t="shared" si="22"/>
        <v>0.30800821355236135</v>
      </c>
      <c r="I45" s="3">
        <f t="shared" si="23"/>
        <v>0.69199178644763859</v>
      </c>
      <c r="J45" s="5">
        <f t="shared" si="30"/>
        <v>67939.117972101551</v>
      </c>
      <c r="K45" s="5">
        <f t="shared" si="24"/>
        <v>20925.806356910125</v>
      </c>
      <c r="L45" s="5">
        <f t="shared" si="25"/>
        <v>287381.07396823243</v>
      </c>
      <c r="M45" s="5">
        <f t="shared" si="16"/>
        <v>611019.04425717704</v>
      </c>
      <c r="N45" s="33">
        <f t="shared" si="26"/>
        <v>8.9936263892634773</v>
      </c>
      <c r="O45" s="4"/>
      <c r="Q45" s="27" t="s">
        <v>66</v>
      </c>
      <c r="R45" s="29">
        <f t="shared" si="17"/>
        <v>67939.117972101551</v>
      </c>
      <c r="S45" s="29">
        <f t="shared" si="18"/>
        <v>287381.07396823243</v>
      </c>
      <c r="T45" s="35">
        <f t="shared" si="19"/>
        <v>8.9936263892634773</v>
      </c>
      <c r="U45" s="42">
        <v>0.68480776711742686</v>
      </c>
      <c r="V45" s="43">
        <f t="shared" si="31"/>
        <v>0.31519223288257314</v>
      </c>
      <c r="W45" s="29">
        <f t="shared" si="27"/>
        <v>196800.79157599335</v>
      </c>
      <c r="X45" s="29">
        <f t="shared" si="20"/>
        <v>402540.24989409588</v>
      </c>
      <c r="Y45" s="35">
        <f t="shared" si="28"/>
        <v>5.9250143644695914</v>
      </c>
      <c r="Z45" s="36">
        <f t="shared" si="29"/>
        <v>3.068612024793886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140</v>
      </c>
      <c r="E46" s="51">
        <v>17</v>
      </c>
      <c r="F46" s="3">
        <f t="shared" si="21"/>
        <v>0.12142857142857143</v>
      </c>
      <c r="G46" s="2">
        <v>0.5</v>
      </c>
      <c r="H46" s="3">
        <f t="shared" si="22"/>
        <v>0.46575342465753422</v>
      </c>
      <c r="I46" s="3">
        <f t="shared" si="23"/>
        <v>0.53424657534246578</v>
      </c>
      <c r="J46" s="5">
        <f t="shared" si="30"/>
        <v>47013.311615191422</v>
      </c>
      <c r="K46" s="5">
        <f t="shared" si="24"/>
        <v>21896.610889267235</v>
      </c>
      <c r="L46" s="5">
        <f t="shared" si="25"/>
        <v>180325.03085278903</v>
      </c>
      <c r="M46" s="5">
        <f>L46+M47</f>
        <v>323637.97028894466</v>
      </c>
      <c r="N46" s="33">
        <f t="shared" si="26"/>
        <v>6.8839645447219988</v>
      </c>
      <c r="O46" s="4"/>
      <c r="Q46" s="27" t="s">
        <v>68</v>
      </c>
      <c r="R46" s="29">
        <f t="shared" si="17"/>
        <v>47013.311615191422</v>
      </c>
      <c r="S46" s="29">
        <f t="shared" si="18"/>
        <v>180325.03085278903</v>
      </c>
      <c r="T46" s="35">
        <f t="shared" si="19"/>
        <v>6.8839645447219988</v>
      </c>
      <c r="U46" s="42">
        <v>0.65629805890441617</v>
      </c>
      <c r="V46" s="43">
        <f t="shared" si="31"/>
        <v>0.34370194109558383</v>
      </c>
      <c r="W46" s="29">
        <f t="shared" si="27"/>
        <v>118346.9677205644</v>
      </c>
      <c r="X46" s="29">
        <f>X47+W46</f>
        <v>205739.45831810252</v>
      </c>
      <c r="Y46" s="35">
        <f t="shared" si="28"/>
        <v>4.3761958315572453</v>
      </c>
      <c r="Z46" s="36">
        <f t="shared" si="29"/>
        <v>2.5077687131647535</v>
      </c>
    </row>
    <row r="47" spans="1:26" s="2" customFormat="1" x14ac:dyDescent="0.25">
      <c r="A47" s="12">
        <v>19</v>
      </c>
      <c r="B47" s="13" t="s">
        <v>69</v>
      </c>
      <c r="C47" s="12"/>
      <c r="D47">
        <v>97</v>
      </c>
      <c r="E47" s="51">
        <v>17</v>
      </c>
      <c r="F47" s="17">
        <f t="shared" si="21"/>
        <v>0.17525773195876287</v>
      </c>
      <c r="G47" s="12"/>
      <c r="H47" s="17">
        <v>1</v>
      </c>
      <c r="I47" s="17">
        <f t="shared" si="23"/>
        <v>0</v>
      </c>
      <c r="J47" s="21">
        <f t="shared" si="30"/>
        <v>25116.700725924187</v>
      </c>
      <c r="K47" s="21">
        <f t="shared" si="24"/>
        <v>25116.700725924187</v>
      </c>
      <c r="L47" s="21">
        <f>K47/F47</f>
        <v>143312.93943615566</v>
      </c>
      <c r="M47" s="21">
        <f>L47</f>
        <v>143312.93943615566</v>
      </c>
      <c r="N47" s="34">
        <f t="shared" si="26"/>
        <v>5.7058823529411766</v>
      </c>
      <c r="O47" s="4"/>
      <c r="Q47" s="30" t="s">
        <v>69</v>
      </c>
      <c r="R47" s="31">
        <f t="shared" si="17"/>
        <v>25116.700725924187</v>
      </c>
      <c r="S47" s="31">
        <f t="shared" si="18"/>
        <v>143312.93943615566</v>
      </c>
      <c r="T47" s="38">
        <f t="shared" si="19"/>
        <v>5.7058823529411766</v>
      </c>
      <c r="U47" s="44">
        <v>0.6098018151143324</v>
      </c>
      <c r="V47" s="45">
        <f t="shared" si="31"/>
        <v>0.3901981848856676</v>
      </c>
      <c r="W47" s="31">
        <f t="shared" si="27"/>
        <v>87392.490597538112</v>
      </c>
      <c r="X47" s="31">
        <f>W47</f>
        <v>87392.490597538112</v>
      </c>
      <c r="Y47" s="38">
        <f t="shared" si="28"/>
        <v>3.4794574156523672</v>
      </c>
      <c r="Z47" s="37">
        <f t="shared" si="29"/>
        <v>2.2264249372888094</v>
      </c>
    </row>
    <row r="48" spans="1:26" s="2" customFormat="1" ht="13.2" x14ac:dyDescent="0.25">
      <c r="B48" s="2" t="s">
        <v>70</v>
      </c>
      <c r="D48" s="25">
        <f>SUM(D29:D47)</f>
        <v>14181</v>
      </c>
      <c r="E48" s="25">
        <f>SUM(E29:E47)</f>
        <v>98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224</v>
      </c>
      <c r="E54" s="49">
        <f>E4+E29</f>
        <v>1</v>
      </c>
      <c r="F54" s="3">
        <f>E54/D54</f>
        <v>4.464285714285714E-3</v>
      </c>
      <c r="G54" s="2">
        <v>0.3</v>
      </c>
      <c r="H54" s="18">
        <f>C54*F54/(1+(1-G54)*C54*F54)</f>
        <v>4.450378282153983E-3</v>
      </c>
      <c r="I54" s="18">
        <f>1-H54</f>
        <v>0.995549621717846</v>
      </c>
      <c r="J54" s="19">
        <v>100000</v>
      </c>
      <c r="K54" s="20">
        <f>J54*H54</f>
        <v>445.03782821539829</v>
      </c>
      <c r="L54" s="20">
        <f>C54*(J55+G54*K54)</f>
        <v>99688.473520249216</v>
      </c>
      <c r="M54" s="5">
        <f t="shared" ref="M54:M70" si="32">L54+M55</f>
        <v>7311599.8248576596</v>
      </c>
      <c r="N54" s="32">
        <f>M54/J54</f>
        <v>73.115998248576602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99688.473520249216</v>
      </c>
      <c r="T54" s="35">
        <f t="shared" ref="T54:T72" si="35">N54</f>
        <v>73.115998248576602</v>
      </c>
      <c r="U54" s="42">
        <v>0.96170886472285344</v>
      </c>
      <c r="V54" s="43">
        <f>1-U54</f>
        <v>3.829113527714656E-2</v>
      </c>
      <c r="W54" s="29">
        <f>S54*U54</f>
        <v>95871.288695113108</v>
      </c>
      <c r="X54" s="29">
        <f t="shared" ref="X54:X70" si="36">X55+W54</f>
        <v>6548698.4680993166</v>
      </c>
      <c r="Y54" s="40">
        <f>X54/R54</f>
        <v>65.48698468099316</v>
      </c>
      <c r="Z54" s="36">
        <f>T54-Y54</f>
        <v>7.6290135675834421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1193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99554.962171784602</v>
      </c>
      <c r="K55" s="5">
        <f t="shared" ref="K55:K72" si="41">J55*H55</f>
        <v>0</v>
      </c>
      <c r="L55" s="5">
        <f t="shared" ref="L55:L71" si="42">C55*(J56+G55*K55)</f>
        <v>398219.84868713841</v>
      </c>
      <c r="M55" s="5">
        <f t="shared" si="32"/>
        <v>7211911.3513374105</v>
      </c>
      <c r="N55" s="33">
        <f t="shared" ref="N55:N72" si="43">M55/J55</f>
        <v>72.441505616697185</v>
      </c>
      <c r="O55" s="4"/>
      <c r="Q55" s="27" t="s">
        <v>36</v>
      </c>
      <c r="R55" s="29">
        <f t="shared" si="33"/>
        <v>99554.962171784602</v>
      </c>
      <c r="S55" s="29">
        <f t="shared" si="34"/>
        <v>398219.84868713841</v>
      </c>
      <c r="T55" s="35">
        <f t="shared" si="35"/>
        <v>72.441505616697185</v>
      </c>
      <c r="U55" s="42">
        <v>0.96170886472285344</v>
      </c>
      <c r="V55" s="43">
        <f>1-U55</f>
        <v>3.829113527714656E-2</v>
      </c>
      <c r="W55" s="29">
        <f t="shared" ref="W55:W72" si="44">S55*U55</f>
        <v>382971.55859101436</v>
      </c>
      <c r="X55" s="29">
        <f t="shared" si="36"/>
        <v>6452827.1794042038</v>
      </c>
      <c r="Y55" s="35">
        <f t="shared" ref="Y55:Y72" si="45">X55/R55</f>
        <v>64.816730764958635</v>
      </c>
      <c r="Z55" s="36">
        <f t="shared" ref="Z55:Z72" si="46">T55-Y55</f>
        <v>7.6247748517385503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1794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99554.962171784602</v>
      </c>
      <c r="K56" s="5">
        <f t="shared" si="41"/>
        <v>0</v>
      </c>
      <c r="L56" s="5">
        <f t="shared" si="42"/>
        <v>497774.81085892301</v>
      </c>
      <c r="M56" s="5">
        <f t="shared" si="32"/>
        <v>6813691.5026502721</v>
      </c>
      <c r="N56" s="33">
        <f t="shared" si="43"/>
        <v>68.441505616697185</v>
      </c>
      <c r="O56" s="4"/>
      <c r="Q56" s="27" t="s">
        <v>38</v>
      </c>
      <c r="R56" s="29">
        <f t="shared" si="33"/>
        <v>99554.962171784602</v>
      </c>
      <c r="S56" s="29">
        <f t="shared" si="34"/>
        <v>497774.81085892301</v>
      </c>
      <c r="T56" s="35">
        <f t="shared" si="35"/>
        <v>68.441505616697185</v>
      </c>
      <c r="U56" s="42">
        <v>0.96170886472285344</v>
      </c>
      <c r="V56" s="43">
        <f>1-U56</f>
        <v>3.829113527714656E-2</v>
      </c>
      <c r="W56" s="29">
        <f t="shared" si="44"/>
        <v>478714.44823876797</v>
      </c>
      <c r="X56" s="29">
        <f t="shared" si="36"/>
        <v>6069855.6208131891</v>
      </c>
      <c r="Y56" s="35">
        <f t="shared" si="45"/>
        <v>60.969895306067215</v>
      </c>
      <c r="Z56" s="36">
        <f t="shared" si="46"/>
        <v>7.4716103106299698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2195</v>
      </c>
      <c r="E57" s="49">
        <f t="shared" si="37"/>
        <v>1</v>
      </c>
      <c r="F57" s="3">
        <f t="shared" si="38"/>
        <v>4.5558086560364467E-4</v>
      </c>
      <c r="G57" s="2">
        <v>0.5</v>
      </c>
      <c r="H57" s="3">
        <f t="shared" si="39"/>
        <v>2.275312855517634E-3</v>
      </c>
      <c r="I57" s="3">
        <f t="shared" si="40"/>
        <v>0.99772468714448237</v>
      </c>
      <c r="J57" s="5">
        <f t="shared" si="47"/>
        <v>99554.962171784602</v>
      </c>
      <c r="K57" s="5">
        <f t="shared" si="41"/>
        <v>226.51868526003327</v>
      </c>
      <c r="L57" s="5">
        <f t="shared" si="42"/>
        <v>497208.5141457729</v>
      </c>
      <c r="M57" s="5">
        <f t="shared" si="32"/>
        <v>6315916.6917913491</v>
      </c>
      <c r="N57" s="33">
        <f t="shared" si="43"/>
        <v>63.441505616697192</v>
      </c>
      <c r="O57" s="4"/>
      <c r="Q57" s="27" t="s">
        <v>40</v>
      </c>
      <c r="R57" s="29">
        <f t="shared" si="33"/>
        <v>99554.962171784602</v>
      </c>
      <c r="S57" s="29">
        <f t="shared" si="34"/>
        <v>497208.5141457729</v>
      </c>
      <c r="T57" s="35">
        <f t="shared" si="35"/>
        <v>63.441505616697192</v>
      </c>
      <c r="U57" s="42">
        <v>0.96170886472285344</v>
      </c>
      <c r="V57" s="43">
        <f>1-U57</f>
        <v>3.829113527714656E-2</v>
      </c>
      <c r="W57" s="29">
        <f t="shared" si="44"/>
        <v>478169.8356696681</v>
      </c>
      <c r="X57" s="29">
        <f t="shared" si="36"/>
        <v>5591141.1725744214</v>
      </c>
      <c r="Y57" s="35">
        <f t="shared" si="45"/>
        <v>56.161350982452952</v>
      </c>
      <c r="Z57" s="36">
        <f t="shared" si="46"/>
        <v>7.2801546342442407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2050</v>
      </c>
      <c r="E58" s="49">
        <f t="shared" si="37"/>
        <v>3</v>
      </c>
      <c r="F58" s="3">
        <f t="shared" si="38"/>
        <v>1.4634146341463415E-3</v>
      </c>
      <c r="G58" s="2">
        <v>0.5</v>
      </c>
      <c r="H58" s="3">
        <f t="shared" si="39"/>
        <v>7.2904009720534627E-3</v>
      </c>
      <c r="I58" s="3">
        <f t="shared" si="40"/>
        <v>0.99270959902794653</v>
      </c>
      <c r="J58" s="5">
        <f t="shared" si="47"/>
        <v>99328.443486524571</v>
      </c>
      <c r="K58" s="5">
        <f t="shared" si="41"/>
        <v>724.14418094671612</v>
      </c>
      <c r="L58" s="5">
        <f t="shared" si="42"/>
        <v>494831.85698025604</v>
      </c>
      <c r="M58" s="5">
        <f t="shared" si="32"/>
        <v>5818708.1776455762</v>
      </c>
      <c r="N58" s="33">
        <f t="shared" si="43"/>
        <v>58.580482824488975</v>
      </c>
      <c r="O58" s="4"/>
      <c r="Q58" s="27" t="s">
        <v>42</v>
      </c>
      <c r="R58" s="29">
        <f t="shared" si="33"/>
        <v>99328.443486524571</v>
      </c>
      <c r="S58" s="29">
        <f t="shared" si="34"/>
        <v>494831.85698025604</v>
      </c>
      <c r="T58" s="35">
        <f t="shared" si="35"/>
        <v>58.580482824488975</v>
      </c>
      <c r="U58" s="42">
        <v>0.96170886472285344</v>
      </c>
      <c r="V58" s="43">
        <f>1-U58</f>
        <v>3.829113527714656E-2</v>
      </c>
      <c r="W58" s="29">
        <f t="shared" si="44"/>
        <v>475884.18340518343</v>
      </c>
      <c r="X58" s="29">
        <f t="shared" si="36"/>
        <v>5112971.336904753</v>
      </c>
      <c r="Y58" s="35">
        <f t="shared" si="45"/>
        <v>51.475399769033992</v>
      </c>
      <c r="Z58" s="36">
        <f t="shared" si="46"/>
        <v>7.1050830554549833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1948</v>
      </c>
      <c r="E59" s="49">
        <f t="shared" si="37"/>
        <v>2</v>
      </c>
      <c r="F59" s="3">
        <f t="shared" si="38"/>
        <v>1.026694045174538E-3</v>
      </c>
      <c r="G59" s="2">
        <v>0.5</v>
      </c>
      <c r="H59" s="3">
        <f t="shared" si="39"/>
        <v>5.1203277009728623E-3</v>
      </c>
      <c r="I59" s="3">
        <f t="shared" si="40"/>
        <v>0.99487967229902718</v>
      </c>
      <c r="J59" s="5">
        <f t="shared" si="47"/>
        <v>98604.29930557785</v>
      </c>
      <c r="K59" s="5">
        <f t="shared" si="41"/>
        <v>504.88632516936946</v>
      </c>
      <c r="L59" s="5">
        <f t="shared" si="42"/>
        <v>491759.28071496589</v>
      </c>
      <c r="M59" s="5">
        <f t="shared" si="32"/>
        <v>5323876.3206653204</v>
      </c>
      <c r="N59" s="33">
        <f t="shared" si="43"/>
        <v>53.992334595537855</v>
      </c>
      <c r="O59" s="4"/>
      <c r="Q59" s="27" t="s">
        <v>44</v>
      </c>
      <c r="R59" s="29">
        <f t="shared" si="33"/>
        <v>98604.29930557785</v>
      </c>
      <c r="S59" s="29">
        <f t="shared" si="34"/>
        <v>491759.28071496589</v>
      </c>
      <c r="T59" s="35">
        <f t="shared" si="35"/>
        <v>53.992334595537855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473609.27629942005</v>
      </c>
      <c r="X59" s="29">
        <f t="shared" si="36"/>
        <v>4637087.1534995697</v>
      </c>
      <c r="Y59" s="35">
        <f t="shared" si="45"/>
        <v>47.02723092356338</v>
      </c>
      <c r="Z59" s="36">
        <f t="shared" si="46"/>
        <v>6.9651036719744752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2188</v>
      </c>
      <c r="E60" s="49">
        <f t="shared" si="37"/>
        <v>3</v>
      </c>
      <c r="F60" s="3">
        <f t="shared" si="38"/>
        <v>1.3711151736745886E-3</v>
      </c>
      <c r="G60" s="2">
        <v>0.5</v>
      </c>
      <c r="H60" s="3">
        <f t="shared" si="39"/>
        <v>6.8321566841266224E-3</v>
      </c>
      <c r="I60" s="3">
        <f t="shared" si="40"/>
        <v>0.99316784331587338</v>
      </c>
      <c r="J60" s="5">
        <f t="shared" si="47"/>
        <v>98099.412980408481</v>
      </c>
      <c r="K60" s="5">
        <f t="shared" si="41"/>
        <v>670.2305601029957</v>
      </c>
      <c r="L60" s="5">
        <f t="shared" si="42"/>
        <v>488821.48850178492</v>
      </c>
      <c r="M60" s="5">
        <f t="shared" si="32"/>
        <v>4832117.039950354</v>
      </c>
      <c r="N60" s="33">
        <f t="shared" si="43"/>
        <v>49.257349184295123</v>
      </c>
      <c r="O60" s="4"/>
      <c r="Q60" s="27" t="s">
        <v>46</v>
      </c>
      <c r="R60" s="29">
        <f t="shared" si="33"/>
        <v>98099.412980408481</v>
      </c>
      <c r="S60" s="29">
        <f t="shared" si="34"/>
        <v>488821.48850178492</v>
      </c>
      <c r="T60" s="35">
        <f t="shared" si="35"/>
        <v>49.257349184295123</v>
      </c>
      <c r="U60" s="42">
        <v>0.95736753435116873</v>
      </c>
      <c r="V60" s="43">
        <f t="shared" si="48"/>
        <v>4.2632465648831275E-2</v>
      </c>
      <c r="W60" s="29">
        <f t="shared" si="44"/>
        <v>467981.82318482199</v>
      </c>
      <c r="X60" s="29">
        <f t="shared" si="36"/>
        <v>4163477.8772001499</v>
      </c>
      <c r="Y60" s="35">
        <f t="shared" si="45"/>
        <v>42.441414792478341</v>
      </c>
      <c r="Z60" s="36">
        <f t="shared" si="46"/>
        <v>6.8159343918167821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1953</v>
      </c>
      <c r="E61" s="49">
        <f t="shared" si="37"/>
        <v>4</v>
      </c>
      <c r="F61" s="3">
        <f t="shared" si="38"/>
        <v>2.0481310803891449E-3</v>
      </c>
      <c r="G61" s="2">
        <v>0.5</v>
      </c>
      <c r="H61" s="3">
        <f t="shared" si="39"/>
        <v>1.0188487009679063E-2</v>
      </c>
      <c r="I61" s="3">
        <f t="shared" si="40"/>
        <v>0.98981151299032089</v>
      </c>
      <c r="J61" s="5">
        <f t="shared" si="47"/>
        <v>97429.182420305486</v>
      </c>
      <c r="K61" s="5">
        <f t="shared" si="41"/>
        <v>992.6559594529341</v>
      </c>
      <c r="L61" s="5">
        <f t="shared" si="42"/>
        <v>484664.27220289508</v>
      </c>
      <c r="M61" s="5">
        <f t="shared" si="32"/>
        <v>4343295.5514485687</v>
      </c>
      <c r="N61" s="33">
        <f t="shared" si="43"/>
        <v>44.579000290814001</v>
      </c>
      <c r="O61" s="4"/>
      <c r="Q61" s="27" t="s">
        <v>48</v>
      </c>
      <c r="R61" s="29">
        <f t="shared" si="33"/>
        <v>97429.182420305486</v>
      </c>
      <c r="S61" s="29">
        <f t="shared" si="34"/>
        <v>484664.27220289508</v>
      </c>
      <c r="T61" s="35">
        <f t="shared" si="35"/>
        <v>44.579000290814001</v>
      </c>
      <c r="U61" s="42">
        <v>0.95681081085376496</v>
      </c>
      <c r="V61" s="43">
        <f t="shared" si="48"/>
        <v>4.3189189146235041E-2</v>
      </c>
      <c r="W61" s="29">
        <f t="shared" si="44"/>
        <v>463732.0152783019</v>
      </c>
      <c r="X61" s="29">
        <f t="shared" si="36"/>
        <v>3695496.0540153282</v>
      </c>
      <c r="Y61" s="35">
        <f t="shared" si="45"/>
        <v>37.930073538676638</v>
      </c>
      <c r="Z61" s="36">
        <f t="shared" si="46"/>
        <v>6.6489267521373634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2130</v>
      </c>
      <c r="E62" s="49">
        <f t="shared" si="37"/>
        <v>5</v>
      </c>
      <c r="F62" s="3">
        <f t="shared" si="38"/>
        <v>2.3474178403755869E-3</v>
      </c>
      <c r="G62" s="2">
        <v>0.5</v>
      </c>
      <c r="H62" s="3">
        <f t="shared" si="39"/>
        <v>1.1668611435239206E-2</v>
      </c>
      <c r="I62" s="3">
        <f t="shared" si="40"/>
        <v>0.98833138856476077</v>
      </c>
      <c r="J62" s="5">
        <f t="shared" si="47"/>
        <v>96436.526460852547</v>
      </c>
      <c r="K62" s="5">
        <f t="shared" si="41"/>
        <v>1125.2803554358522</v>
      </c>
      <c r="L62" s="5">
        <f t="shared" si="42"/>
        <v>479369.43141567311</v>
      </c>
      <c r="M62" s="5">
        <f t="shared" si="32"/>
        <v>3858631.2792456737</v>
      </c>
      <c r="N62" s="33">
        <f t="shared" si="43"/>
        <v>40.012134622165668</v>
      </c>
      <c r="O62" s="4"/>
      <c r="Q62" s="27" t="s">
        <v>50</v>
      </c>
      <c r="R62" s="29">
        <f t="shared" si="33"/>
        <v>96436.526460852547</v>
      </c>
      <c r="S62" s="29">
        <f t="shared" si="34"/>
        <v>479369.43141567311</v>
      </c>
      <c r="T62" s="35">
        <f t="shared" si="35"/>
        <v>40.012134622165668</v>
      </c>
      <c r="U62" s="42">
        <v>0.94800928093814252</v>
      </c>
      <c r="V62" s="43">
        <f t="shared" si="48"/>
        <v>5.1990719061857482E-2</v>
      </c>
      <c r="W62" s="29">
        <f t="shared" si="44"/>
        <v>454446.66998009849</v>
      </c>
      <c r="X62" s="29">
        <f t="shared" si="36"/>
        <v>3231764.038737026</v>
      </c>
      <c r="Y62" s="35">
        <f t="shared" si="45"/>
        <v>33.51182541864911</v>
      </c>
      <c r="Z62" s="36">
        <f t="shared" si="46"/>
        <v>6.5003092035165579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2518</v>
      </c>
      <c r="E63" s="49">
        <f t="shared" si="37"/>
        <v>12</v>
      </c>
      <c r="F63" s="3">
        <f t="shared" si="38"/>
        <v>4.7656870532168391E-3</v>
      </c>
      <c r="G63" s="2">
        <v>0.5</v>
      </c>
      <c r="H63" s="3">
        <f t="shared" si="39"/>
        <v>2.3547880690737835E-2</v>
      </c>
      <c r="I63" s="3">
        <f t="shared" si="40"/>
        <v>0.97645211930926212</v>
      </c>
      <c r="J63" s="5">
        <f t="shared" si="47"/>
        <v>95311.246105416692</v>
      </c>
      <c r="K63" s="5">
        <f t="shared" si="41"/>
        <v>2244.3778517759033</v>
      </c>
      <c r="L63" s="5">
        <f t="shared" si="42"/>
        <v>470945.28589764371</v>
      </c>
      <c r="M63" s="5">
        <f t="shared" si="32"/>
        <v>3379261.8478300003</v>
      </c>
      <c r="N63" s="33">
        <f t="shared" si="43"/>
        <v>35.455016967173528</v>
      </c>
      <c r="O63" s="4"/>
      <c r="Q63" s="27" t="s">
        <v>52</v>
      </c>
      <c r="R63" s="29">
        <f t="shared" si="33"/>
        <v>95311.246105416692</v>
      </c>
      <c r="S63" s="29">
        <f t="shared" si="34"/>
        <v>470945.28589764371</v>
      </c>
      <c r="T63" s="35">
        <f t="shared" si="35"/>
        <v>35.455016967173528</v>
      </c>
      <c r="U63" s="42">
        <v>0.94216194080535964</v>
      </c>
      <c r="V63" s="43">
        <f t="shared" si="48"/>
        <v>5.7838059194640357E-2</v>
      </c>
      <c r="W63" s="29">
        <f t="shared" si="44"/>
        <v>443706.72457445896</v>
      </c>
      <c r="X63" s="29">
        <f t="shared" si="36"/>
        <v>2777317.3687569275</v>
      </c>
      <c r="Y63" s="35">
        <f t="shared" si="45"/>
        <v>29.139450822887607</v>
      </c>
      <c r="Z63" s="36">
        <f t="shared" si="46"/>
        <v>6.3155661442859206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2589</v>
      </c>
      <c r="E64" s="49">
        <f t="shared" si="37"/>
        <v>16</v>
      </c>
      <c r="F64" s="3">
        <f t="shared" si="38"/>
        <v>6.1799922750096561E-3</v>
      </c>
      <c r="G64" s="2">
        <v>0.5</v>
      </c>
      <c r="H64" s="3">
        <f t="shared" si="39"/>
        <v>3.0429821224800303E-2</v>
      </c>
      <c r="I64" s="3">
        <f t="shared" si="40"/>
        <v>0.96957017877519969</v>
      </c>
      <c r="J64" s="5">
        <f t="shared" si="47"/>
        <v>93066.868253640787</v>
      </c>
      <c r="K64" s="5">
        <f t="shared" si="41"/>
        <v>2832.008162910332</v>
      </c>
      <c r="L64" s="5">
        <f t="shared" si="42"/>
        <v>458254.32086092804</v>
      </c>
      <c r="M64" s="5">
        <f t="shared" si="32"/>
        <v>2908316.5619323566</v>
      </c>
      <c r="N64" s="33">
        <f t="shared" si="43"/>
        <v>31.249752103037839</v>
      </c>
      <c r="O64" s="4"/>
      <c r="Q64" s="27" t="s">
        <v>54</v>
      </c>
      <c r="R64" s="29">
        <f t="shared" si="33"/>
        <v>93066.868253640787</v>
      </c>
      <c r="S64" s="29">
        <f t="shared" si="34"/>
        <v>458254.32086092804</v>
      </c>
      <c r="T64" s="35">
        <f t="shared" si="35"/>
        <v>31.249752103037839</v>
      </c>
      <c r="U64" s="42">
        <v>0.92489605986448908</v>
      </c>
      <c r="V64" s="43">
        <f t="shared" si="48"/>
        <v>7.5103940135510916E-2</v>
      </c>
      <c r="W64" s="29">
        <f t="shared" si="44"/>
        <v>423837.6157801497</v>
      </c>
      <c r="X64" s="29">
        <f t="shared" si="36"/>
        <v>2333610.6441824688</v>
      </c>
      <c r="Y64" s="35">
        <f t="shared" si="45"/>
        <v>25.074558626197003</v>
      </c>
      <c r="Z64" s="36">
        <f t="shared" si="46"/>
        <v>6.1751934768408354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2297</v>
      </c>
      <c r="E65" s="49">
        <f t="shared" si="37"/>
        <v>17</v>
      </c>
      <c r="F65" s="3">
        <f t="shared" si="38"/>
        <v>7.4009577710056592E-3</v>
      </c>
      <c r="G65" s="2">
        <v>0.5</v>
      </c>
      <c r="H65" s="3">
        <f t="shared" si="39"/>
        <v>3.6332549690104715E-2</v>
      </c>
      <c r="I65" s="3">
        <f t="shared" si="40"/>
        <v>0.96366745030989531</v>
      </c>
      <c r="J65" s="5">
        <f t="shared" si="47"/>
        <v>90234.86009073045</v>
      </c>
      <c r="K65" s="5">
        <f t="shared" si="41"/>
        <v>3278.4625380261109</v>
      </c>
      <c r="L65" s="5">
        <f t="shared" si="42"/>
        <v>442978.14410858694</v>
      </c>
      <c r="M65" s="5">
        <f t="shared" si="32"/>
        <v>2450062.2410714286</v>
      </c>
      <c r="N65" s="33">
        <f t="shared" si="43"/>
        <v>27.152058956016667</v>
      </c>
      <c r="O65" s="4"/>
      <c r="Q65" s="27" t="s">
        <v>56</v>
      </c>
      <c r="R65" s="29">
        <f t="shared" si="33"/>
        <v>90234.86009073045</v>
      </c>
      <c r="S65" s="29">
        <f t="shared" si="34"/>
        <v>442978.14410858694</v>
      </c>
      <c r="T65" s="35">
        <f t="shared" si="35"/>
        <v>27.152058956016667</v>
      </c>
      <c r="U65" s="42">
        <v>0.89970667843387275</v>
      </c>
      <c r="V65" s="43">
        <f t="shared" si="48"/>
        <v>0.10029332156612725</v>
      </c>
      <c r="W65" s="29">
        <f t="shared" si="44"/>
        <v>398550.39465473819</v>
      </c>
      <c r="X65" s="29">
        <f t="shared" si="36"/>
        <v>1909773.0284023192</v>
      </c>
      <c r="Y65" s="35">
        <f t="shared" si="45"/>
        <v>21.164470432846656</v>
      </c>
      <c r="Z65" s="36">
        <f t="shared" si="46"/>
        <v>5.987588523170011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1868</v>
      </c>
      <c r="E66" s="49">
        <f t="shared" si="37"/>
        <v>22</v>
      </c>
      <c r="F66" s="3">
        <f t="shared" si="38"/>
        <v>1.1777301927194861E-2</v>
      </c>
      <c r="G66" s="2">
        <v>0.5</v>
      </c>
      <c r="H66" s="3">
        <f t="shared" si="39"/>
        <v>5.7202288091523654E-2</v>
      </c>
      <c r="I66" s="3">
        <f t="shared" si="40"/>
        <v>0.94279771190847639</v>
      </c>
      <c r="J66" s="5">
        <f t="shared" si="47"/>
        <v>86956.397552704337</v>
      </c>
      <c r="K66" s="5">
        <f t="shared" si="41"/>
        <v>4974.1049042108561</v>
      </c>
      <c r="L66" s="5">
        <f t="shared" si="42"/>
        <v>422346.72550299461</v>
      </c>
      <c r="M66" s="5">
        <f t="shared" si="32"/>
        <v>2007084.0969628417</v>
      </c>
      <c r="N66" s="33">
        <f t="shared" si="43"/>
        <v>23.081500078776223</v>
      </c>
      <c r="O66" s="4"/>
      <c r="Q66" s="27" t="s">
        <v>58</v>
      </c>
      <c r="R66" s="29">
        <f t="shared" si="33"/>
        <v>86956.397552704337</v>
      </c>
      <c r="S66" s="29">
        <f t="shared" si="34"/>
        <v>422346.72550299461</v>
      </c>
      <c r="T66" s="35">
        <f t="shared" si="35"/>
        <v>23.081500078776223</v>
      </c>
      <c r="U66" s="42">
        <v>0.86438699185239576</v>
      </c>
      <c r="V66" s="43">
        <f t="shared" si="48"/>
        <v>0.13561300814760424</v>
      </c>
      <c r="W66" s="29">
        <f t="shared" si="44"/>
        <v>365071.01557624305</v>
      </c>
      <c r="X66" s="29">
        <f t="shared" si="36"/>
        <v>1511222.6337475809</v>
      </c>
      <c r="Y66" s="35">
        <f t="shared" si="45"/>
        <v>17.379085107931566</v>
      </c>
      <c r="Z66" s="36">
        <f t="shared" si="46"/>
        <v>5.7024149708446572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1383</v>
      </c>
      <c r="E67" s="49">
        <f t="shared" si="37"/>
        <v>15</v>
      </c>
      <c r="F67" s="3">
        <f t="shared" si="38"/>
        <v>1.0845986984815618E-2</v>
      </c>
      <c r="G67" s="2">
        <v>0.5</v>
      </c>
      <c r="H67" s="3">
        <f t="shared" si="39"/>
        <v>5.2798310454065474E-2</v>
      </c>
      <c r="I67" s="3">
        <f t="shared" si="40"/>
        <v>0.94720168954593453</v>
      </c>
      <c r="J67" s="5">
        <f t="shared" si="47"/>
        <v>81982.292648493487</v>
      </c>
      <c r="K67" s="5">
        <f t="shared" si="41"/>
        <v>4328.5265389912083</v>
      </c>
      <c r="L67" s="5">
        <f t="shared" si="42"/>
        <v>399090.14689498936</v>
      </c>
      <c r="M67" s="5">
        <f t="shared" si="32"/>
        <v>1584737.3714598471</v>
      </c>
      <c r="N67" s="33">
        <f t="shared" si="43"/>
        <v>19.330239741581178</v>
      </c>
      <c r="O67" s="4"/>
      <c r="Q67" s="27" t="s">
        <v>60</v>
      </c>
      <c r="R67" s="29">
        <f t="shared" si="33"/>
        <v>81982.292648493487</v>
      </c>
      <c r="S67" s="29">
        <f t="shared" si="34"/>
        <v>399090.14689498936</v>
      </c>
      <c r="T67" s="35">
        <f t="shared" si="35"/>
        <v>19.330239741581178</v>
      </c>
      <c r="U67" s="42">
        <v>0.82345390469096191</v>
      </c>
      <c r="V67" s="43">
        <f t="shared" si="48"/>
        <v>0.17654609530903809</v>
      </c>
      <c r="W67" s="29">
        <f t="shared" si="44"/>
        <v>328632.33978436858</v>
      </c>
      <c r="X67" s="29">
        <f t="shared" si="36"/>
        <v>1146151.6181713378</v>
      </c>
      <c r="Y67" s="35">
        <f t="shared" si="45"/>
        <v>13.980477748842262</v>
      </c>
      <c r="Z67" s="36">
        <f t="shared" si="46"/>
        <v>5.3497619927389159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971</v>
      </c>
      <c r="E68" s="49">
        <f t="shared" si="37"/>
        <v>24</v>
      </c>
      <c r="F68" s="3">
        <f t="shared" si="38"/>
        <v>2.4716786817713696E-2</v>
      </c>
      <c r="G68" s="2">
        <v>0.5</v>
      </c>
      <c r="H68" s="3">
        <f t="shared" si="39"/>
        <v>0.11639185257032009</v>
      </c>
      <c r="I68" s="3">
        <f t="shared" si="40"/>
        <v>0.88360814742967997</v>
      </c>
      <c r="J68" s="5">
        <f t="shared" si="47"/>
        <v>77653.766109502278</v>
      </c>
      <c r="K68" s="5">
        <f t="shared" si="41"/>
        <v>9038.265696547307</v>
      </c>
      <c r="L68" s="5">
        <f t="shared" si="42"/>
        <v>365673.16630614316</v>
      </c>
      <c r="M68" s="5">
        <f t="shared" si="32"/>
        <v>1185647.2245648578</v>
      </c>
      <c r="N68" s="33">
        <f t="shared" si="43"/>
        <v>15.268380195403985</v>
      </c>
      <c r="O68" s="4"/>
      <c r="Q68" s="27" t="s">
        <v>62</v>
      </c>
      <c r="R68" s="29">
        <f t="shared" si="33"/>
        <v>77653.766109502278</v>
      </c>
      <c r="S68" s="29">
        <f t="shared" si="34"/>
        <v>365673.16630614316</v>
      </c>
      <c r="T68" s="35">
        <f t="shared" si="35"/>
        <v>15.268380195403985</v>
      </c>
      <c r="U68" s="42">
        <v>0.7557222850963411</v>
      </c>
      <c r="V68" s="43">
        <f t="shared" si="48"/>
        <v>0.2442777149036589</v>
      </c>
      <c r="W68" s="29">
        <f t="shared" si="44"/>
        <v>276347.36083929287</v>
      </c>
      <c r="X68" s="29">
        <f t="shared" si="36"/>
        <v>817519.27838696912</v>
      </c>
      <c r="Y68" s="35">
        <f t="shared" si="45"/>
        <v>10.527747968258961</v>
      </c>
      <c r="Z68" s="36">
        <f t="shared" si="46"/>
        <v>4.7406322271450243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606</v>
      </c>
      <c r="E69" s="49">
        <f t="shared" si="37"/>
        <v>22</v>
      </c>
      <c r="F69" s="3">
        <f t="shared" si="38"/>
        <v>3.6303630363036306E-2</v>
      </c>
      <c r="G69" s="2">
        <v>0.5</v>
      </c>
      <c r="H69" s="3">
        <f t="shared" si="39"/>
        <v>0.16641452344931923</v>
      </c>
      <c r="I69" s="3">
        <f t="shared" si="40"/>
        <v>0.83358547655068072</v>
      </c>
      <c r="J69" s="5">
        <f t="shared" si="47"/>
        <v>68615.500412954978</v>
      </c>
      <c r="K69" s="5">
        <f t="shared" si="41"/>
        <v>11418.615802458469</v>
      </c>
      <c r="L69" s="5">
        <f t="shared" si="42"/>
        <v>314530.9625586287</v>
      </c>
      <c r="M69" s="5">
        <f t="shared" si="32"/>
        <v>819974.05825871474</v>
      </c>
      <c r="N69" s="33">
        <f t="shared" si="43"/>
        <v>11.950274403360602</v>
      </c>
      <c r="O69" s="4"/>
      <c r="Q69" s="27" t="s">
        <v>64</v>
      </c>
      <c r="R69" s="29">
        <f t="shared" si="33"/>
        <v>68615.500412954978</v>
      </c>
      <c r="S69" s="29">
        <f t="shared" si="34"/>
        <v>314530.9625586287</v>
      </c>
      <c r="T69" s="35">
        <f t="shared" si="35"/>
        <v>11.950274403360602</v>
      </c>
      <c r="U69" s="42">
        <v>0.69850988448397933</v>
      </c>
      <c r="V69" s="43">
        <f t="shared" si="48"/>
        <v>0.30149011551602067</v>
      </c>
      <c r="W69" s="29">
        <f t="shared" si="44"/>
        <v>219702.98632346257</v>
      </c>
      <c r="X69" s="29">
        <f t="shared" si="36"/>
        <v>541171.91754767625</v>
      </c>
      <c r="Y69" s="35">
        <f t="shared" si="45"/>
        <v>7.8870213623844689</v>
      </c>
      <c r="Z69" s="36">
        <f t="shared" si="46"/>
        <v>4.0632530409761332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364</v>
      </c>
      <c r="E70" s="49">
        <f t="shared" si="37"/>
        <v>34</v>
      </c>
      <c r="F70" s="3">
        <f t="shared" si="38"/>
        <v>9.3406593406593408E-2</v>
      </c>
      <c r="G70" s="2">
        <v>0.5</v>
      </c>
      <c r="H70" s="3">
        <f t="shared" si="39"/>
        <v>0.37861915367483295</v>
      </c>
      <c r="I70" s="3">
        <f t="shared" si="40"/>
        <v>0.6213808463251671</v>
      </c>
      <c r="J70" s="5">
        <f t="shared" si="47"/>
        <v>57196.884610496505</v>
      </c>
      <c r="K70" s="5">
        <f t="shared" si="41"/>
        <v>21655.836044063264</v>
      </c>
      <c r="L70" s="5">
        <f t="shared" si="42"/>
        <v>231844.8329423244</v>
      </c>
      <c r="M70" s="5">
        <f t="shared" si="32"/>
        <v>505443.09570008604</v>
      </c>
      <c r="N70" s="33">
        <f t="shared" si="43"/>
        <v>8.8368990573890365</v>
      </c>
      <c r="O70" s="4"/>
      <c r="Q70" s="27" t="s">
        <v>66</v>
      </c>
      <c r="R70" s="29">
        <f t="shared" si="33"/>
        <v>57196.884610496505</v>
      </c>
      <c r="S70" s="29">
        <f t="shared" si="34"/>
        <v>231844.8329423244</v>
      </c>
      <c r="T70" s="35">
        <f t="shared" si="35"/>
        <v>8.8368990573890365</v>
      </c>
      <c r="U70" s="42">
        <v>0.67065690345363116</v>
      </c>
      <c r="V70" s="43">
        <f t="shared" si="48"/>
        <v>0.32934309654636884</v>
      </c>
      <c r="W70" s="29">
        <f t="shared" si="44"/>
        <v>155488.3377428237</v>
      </c>
      <c r="X70" s="29">
        <f t="shared" si="36"/>
        <v>321468.93122421374</v>
      </c>
      <c r="Y70" s="35">
        <f t="shared" si="45"/>
        <v>5.6203923240466009</v>
      </c>
      <c r="Z70" s="36">
        <f t="shared" si="46"/>
        <v>3.2165067333424355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237</v>
      </c>
      <c r="E71" s="49">
        <f t="shared" si="49"/>
        <v>24</v>
      </c>
      <c r="F71" s="3">
        <f t="shared" si="38"/>
        <v>0.10126582278481013</v>
      </c>
      <c r="G71" s="2">
        <v>0.5</v>
      </c>
      <c r="H71" s="3">
        <f t="shared" si="39"/>
        <v>0.40404040404040409</v>
      </c>
      <c r="I71" s="3">
        <f t="shared" si="40"/>
        <v>0.59595959595959591</v>
      </c>
      <c r="J71" s="5">
        <f t="shared" si="47"/>
        <v>35541.048566433245</v>
      </c>
      <c r="K71" s="5">
        <f t="shared" si="41"/>
        <v>14360.019622801312</v>
      </c>
      <c r="L71" s="5">
        <f t="shared" si="42"/>
        <v>141805.19377516294</v>
      </c>
      <c r="M71" s="5">
        <f>L71+M72</f>
        <v>273598.26275776164</v>
      </c>
      <c r="N71" s="33">
        <f t="shared" si="43"/>
        <v>7.6980920314253645</v>
      </c>
      <c r="O71" s="4"/>
      <c r="Q71" s="27" t="s">
        <v>68</v>
      </c>
      <c r="R71" s="29">
        <f t="shared" si="33"/>
        <v>35541.048566433245</v>
      </c>
      <c r="S71" s="29">
        <f t="shared" si="34"/>
        <v>141805.19377516294</v>
      </c>
      <c r="T71" s="35">
        <f t="shared" si="35"/>
        <v>7.6980920314253645</v>
      </c>
      <c r="U71" s="42">
        <v>0.63527807449444496</v>
      </c>
      <c r="V71" s="43">
        <f t="shared" si="48"/>
        <v>0.36472192550555504</v>
      </c>
      <c r="W71" s="29">
        <f t="shared" si="44"/>
        <v>90085.730454797173</v>
      </c>
      <c r="X71" s="29">
        <f>X72+W71</f>
        <v>165980.59348139004</v>
      </c>
      <c r="Y71" s="35">
        <f t="shared" si="45"/>
        <v>4.6701096387502332</v>
      </c>
      <c r="Z71" s="36">
        <f t="shared" si="46"/>
        <v>3.0279823926751313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168</v>
      </c>
      <c r="E72" s="50">
        <f t="shared" si="49"/>
        <v>27</v>
      </c>
      <c r="F72" s="17">
        <f t="shared" si="38"/>
        <v>0.16071428571428573</v>
      </c>
      <c r="G72" s="12"/>
      <c r="H72" s="17">
        <v>1</v>
      </c>
      <c r="I72" s="17">
        <f t="shared" si="40"/>
        <v>0</v>
      </c>
      <c r="J72" s="21">
        <f t="shared" si="47"/>
        <v>21181.028943631933</v>
      </c>
      <c r="K72" s="21">
        <f t="shared" si="41"/>
        <v>21181.028943631933</v>
      </c>
      <c r="L72" s="21">
        <f>K72/F72</f>
        <v>131793.06898259869</v>
      </c>
      <c r="M72" s="21">
        <f>L72</f>
        <v>131793.06898259869</v>
      </c>
      <c r="N72" s="34">
        <f t="shared" si="43"/>
        <v>6.2222222222222223</v>
      </c>
      <c r="O72" s="4"/>
      <c r="Q72" s="30" t="s">
        <v>69</v>
      </c>
      <c r="R72" s="31">
        <f t="shared" si="33"/>
        <v>21181.028943631933</v>
      </c>
      <c r="S72" s="31">
        <f t="shared" si="34"/>
        <v>131793.06898259869</v>
      </c>
      <c r="T72" s="38">
        <f t="shared" si="35"/>
        <v>6.2222222222222223</v>
      </c>
      <c r="U72" s="44">
        <v>0.57586384179742911</v>
      </c>
      <c r="V72" s="45">
        <f t="shared" si="48"/>
        <v>0.42413615820257089</v>
      </c>
      <c r="W72" s="31">
        <f t="shared" si="44"/>
        <v>75894.86302659288</v>
      </c>
      <c r="X72" s="31">
        <f>W72</f>
        <v>75894.86302659288</v>
      </c>
      <c r="Y72" s="38">
        <f t="shared" si="45"/>
        <v>3.5831527934062257</v>
      </c>
      <c r="Z72" s="37">
        <f t="shared" si="46"/>
        <v>2.6390694288159966</v>
      </c>
    </row>
    <row r="73" spans="1:26" s="2" customFormat="1" ht="13.2" x14ac:dyDescent="0.25">
      <c r="B73" s="2" t="s">
        <v>70</v>
      </c>
      <c r="D73" s="25">
        <f>SUM(D54:D72)</f>
        <v>28676</v>
      </c>
      <c r="E73" s="25">
        <f>SUM(E54:E72)</f>
        <v>232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69.511551719274721</v>
      </c>
      <c r="F78" s="55">
        <f>$Y$4</f>
        <v>63.470514846762455</v>
      </c>
      <c r="G78" s="55">
        <f>E78-F78</f>
        <v>6.0410368725122652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77.209197199820096</v>
      </c>
      <c r="F79" s="55">
        <f>$Y$29</f>
        <v>68.983241235082517</v>
      </c>
      <c r="G79" s="55">
        <f t="shared" ref="G79:G80" si="50">E79-F79</f>
        <v>8.2259559647375795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73.115998248576602</v>
      </c>
      <c r="F80" s="55">
        <f>$Y$54</f>
        <v>65.48698468099316</v>
      </c>
      <c r="G80" s="55">
        <f t="shared" si="50"/>
        <v>7.6290135675834421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661D-B8EC-6140-94F1-165C1738E265}">
  <dimension ref="A1:Z80"/>
  <sheetViews>
    <sheetView workbookViewId="0">
      <selection activeCell="E48" sqref="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9">
        <v>112</v>
      </c>
      <c r="E4" s="56">
        <v>1</v>
      </c>
      <c r="F4" s="3">
        <f>E4/D4</f>
        <v>8.9285714285714281E-3</v>
      </c>
      <c r="G4" s="2">
        <v>0.3</v>
      </c>
      <c r="H4" s="18">
        <f>C4*F4/(1+(1-G4)*C4*F4)</f>
        <v>8.8731144631765731E-3</v>
      </c>
      <c r="I4" s="18">
        <f>1-H4</f>
        <v>0.99112688553682338</v>
      </c>
      <c r="J4" s="41">
        <v>100000</v>
      </c>
      <c r="K4" s="20">
        <f>J4*H4</f>
        <v>887.31144631765733</v>
      </c>
      <c r="L4" s="20">
        <f>C4*(J5+G4*K4)</f>
        <v>99378.881987577639</v>
      </c>
      <c r="M4" s="5">
        <f t="shared" ref="M4:M20" si="0">L4+M5</f>
        <v>7325969.2900262838</v>
      </c>
      <c r="N4" s="32">
        <f>M4/J4</f>
        <v>73.259692900262834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99378.881987577639</v>
      </c>
      <c r="T4" s="35">
        <f t="shared" ref="T4:T22" si="3">N4</f>
        <v>73.259692900262834</v>
      </c>
      <c r="U4" s="42">
        <v>0.96680194174873568</v>
      </c>
      <c r="V4" s="43">
        <f>1-U4</f>
        <v>3.3198058251264317E-2</v>
      </c>
      <c r="W4" s="29">
        <f>S4*U4</f>
        <v>96079.696074408508</v>
      </c>
      <c r="X4" s="29">
        <f t="shared" ref="X4:X20" si="4">X5+W4</f>
        <v>6622432.3801113423</v>
      </c>
      <c r="Y4" s="40">
        <f>X4/R4</f>
        <v>66.224323801113428</v>
      </c>
      <c r="Z4" s="36">
        <f>T4-Y4</f>
        <v>7.0353690991494062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60">
        <v>593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99112.688553682339</v>
      </c>
      <c r="K5" s="5">
        <f t="shared" ref="K5:K22" si="8">J5*H5</f>
        <v>0</v>
      </c>
      <c r="L5" s="5">
        <f t="shared" ref="L5:L21" si="9">C5*(J6+G5*K5)</f>
        <v>396450.75421472936</v>
      </c>
      <c r="M5" s="5">
        <f t="shared" si="0"/>
        <v>7226590.4080387065</v>
      </c>
      <c r="N5" s="33">
        <f t="shared" ref="N5:N22" si="10">M5/J5</f>
        <v>72.912868306711033</v>
      </c>
      <c r="O5" s="4"/>
      <c r="Q5" s="27" t="s">
        <v>36</v>
      </c>
      <c r="R5" s="29">
        <f t="shared" si="1"/>
        <v>99112.688553682339</v>
      </c>
      <c r="S5" s="29">
        <f t="shared" si="2"/>
        <v>396450.75421472936</v>
      </c>
      <c r="T5" s="35">
        <f t="shared" si="3"/>
        <v>72.912868306711033</v>
      </c>
      <c r="U5" s="42">
        <v>0.96680194174873568</v>
      </c>
      <c r="V5" s="43">
        <f>1-U5</f>
        <v>3.3198058251264317E-2</v>
      </c>
      <c r="W5" s="29">
        <f t="shared" ref="W5:W22" si="11">S5*U5</f>
        <v>383289.35898255109</v>
      </c>
      <c r="X5" s="29">
        <f t="shared" si="4"/>
        <v>6526352.6840369338</v>
      </c>
      <c r="Y5" s="35">
        <f t="shared" ref="Y5:Y22" si="12">X5/R5</f>
        <v>65.847801923989479</v>
      </c>
      <c r="Z5" s="36">
        <f t="shared" ref="Z5:Z22" si="13">T5-Y5</f>
        <v>7.0650663827215539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60">
        <v>873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99112.688553682339</v>
      </c>
      <c r="K6" s="5">
        <f t="shared" si="8"/>
        <v>0</v>
      </c>
      <c r="L6" s="5">
        <f t="shared" si="9"/>
        <v>495563.44276841171</v>
      </c>
      <c r="M6" s="5">
        <f t="shared" si="0"/>
        <v>6830139.6538239773</v>
      </c>
      <c r="N6" s="33">
        <f t="shared" si="10"/>
        <v>68.912868306711033</v>
      </c>
      <c r="O6" s="4"/>
      <c r="Q6" s="27" t="s">
        <v>38</v>
      </c>
      <c r="R6" s="29">
        <f t="shared" si="1"/>
        <v>99112.688553682339</v>
      </c>
      <c r="S6" s="29">
        <f t="shared" si="2"/>
        <v>495563.44276841171</v>
      </c>
      <c r="T6" s="35">
        <f t="shared" si="3"/>
        <v>68.912868306711033</v>
      </c>
      <c r="U6" s="42">
        <v>0.96680194174873568</v>
      </c>
      <c r="V6" s="43">
        <f>1-U6</f>
        <v>3.3198058251264317E-2</v>
      </c>
      <c r="W6" s="29">
        <f t="shared" si="11"/>
        <v>479111.69872818887</v>
      </c>
      <c r="X6" s="29">
        <f t="shared" si="4"/>
        <v>6143063.3250543829</v>
      </c>
      <c r="Y6" s="35">
        <f t="shared" si="12"/>
        <v>61.980594156994535</v>
      </c>
      <c r="Z6" s="36">
        <f t="shared" si="13"/>
        <v>6.9322741497164984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60">
        <v>1089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99112.688553682339</v>
      </c>
      <c r="K7" s="5">
        <f t="shared" si="8"/>
        <v>0</v>
      </c>
      <c r="L7" s="5">
        <f t="shared" si="9"/>
        <v>495563.44276841171</v>
      </c>
      <c r="M7" s="5">
        <f t="shared" si="0"/>
        <v>6334576.2110555656</v>
      </c>
      <c r="N7" s="33">
        <f t="shared" si="10"/>
        <v>63.912868306711033</v>
      </c>
      <c r="O7" s="4"/>
      <c r="Q7" s="27" t="s">
        <v>40</v>
      </c>
      <c r="R7" s="29">
        <f t="shared" si="1"/>
        <v>99112.688553682339</v>
      </c>
      <c r="S7" s="29">
        <f t="shared" si="2"/>
        <v>495563.44276841171</v>
      </c>
      <c r="T7" s="35">
        <f t="shared" si="3"/>
        <v>63.912868306711033</v>
      </c>
      <c r="U7" s="42">
        <v>0.96680194174873568</v>
      </c>
      <c r="V7" s="43">
        <f>1-U7</f>
        <v>3.3198058251264317E-2</v>
      </c>
      <c r="W7" s="29">
        <f t="shared" si="11"/>
        <v>479111.69872818887</v>
      </c>
      <c r="X7" s="29">
        <f t="shared" si="4"/>
        <v>5663951.626326194</v>
      </c>
      <c r="Y7" s="35">
        <f t="shared" si="12"/>
        <v>57.146584448250856</v>
      </c>
      <c r="Z7" s="36">
        <f t="shared" si="13"/>
        <v>6.7662838584601772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60">
        <v>1040</v>
      </c>
      <c r="E8" s="51">
        <v>1</v>
      </c>
      <c r="F8" s="3">
        <f t="shared" si="5"/>
        <v>9.6153846153846159E-4</v>
      </c>
      <c r="G8" s="2">
        <v>0.5</v>
      </c>
      <c r="H8" s="3">
        <f t="shared" si="6"/>
        <v>4.7961630695443642E-3</v>
      </c>
      <c r="I8" s="3">
        <f t="shared" si="7"/>
        <v>0.99520383693045567</v>
      </c>
      <c r="J8" s="5">
        <f t="shared" si="14"/>
        <v>99112.688553682339</v>
      </c>
      <c r="K8" s="5">
        <f t="shared" si="8"/>
        <v>475.36061656442365</v>
      </c>
      <c r="L8" s="5">
        <f t="shared" si="9"/>
        <v>494375.04122700071</v>
      </c>
      <c r="M8" s="5">
        <f t="shared" si="0"/>
        <v>5839012.7682871539</v>
      </c>
      <c r="N8" s="33">
        <f t="shared" si="10"/>
        <v>58.912868306711033</v>
      </c>
      <c r="O8" s="4"/>
      <c r="Q8" s="27" t="s">
        <v>42</v>
      </c>
      <c r="R8" s="29">
        <f t="shared" si="1"/>
        <v>99112.688553682339</v>
      </c>
      <c r="S8" s="29">
        <f t="shared" si="2"/>
        <v>494375.04122700071</v>
      </c>
      <c r="T8" s="35">
        <f t="shared" si="3"/>
        <v>58.912868306711033</v>
      </c>
      <c r="U8" s="42">
        <v>0.96680194174873568</v>
      </c>
      <c r="V8" s="43">
        <f>1-U8</f>
        <v>3.3198058251264317E-2</v>
      </c>
      <c r="W8" s="29">
        <f t="shared" si="11"/>
        <v>477962.74981037556</v>
      </c>
      <c r="X8" s="29">
        <f t="shared" si="4"/>
        <v>5184839.9275980052</v>
      </c>
      <c r="Y8" s="35">
        <f t="shared" si="12"/>
        <v>52.312574739507177</v>
      </c>
      <c r="Z8" s="36">
        <f t="shared" si="13"/>
        <v>6.6002935672038561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60">
        <v>938</v>
      </c>
      <c r="E9" s="51">
        <v>2</v>
      </c>
      <c r="F9" s="3">
        <f t="shared" si="5"/>
        <v>2.1321961620469083E-3</v>
      </c>
      <c r="G9" s="2">
        <v>0.5</v>
      </c>
      <c r="H9" s="3">
        <f t="shared" si="6"/>
        <v>1.0604453870625663E-2</v>
      </c>
      <c r="I9" s="3">
        <f t="shared" si="7"/>
        <v>0.9893955461293743</v>
      </c>
      <c r="J9" s="5">
        <f t="shared" si="14"/>
        <v>98637.327937117923</v>
      </c>
      <c r="K9" s="5">
        <f t="shared" si="8"/>
        <v>1045.994994030943</v>
      </c>
      <c r="L9" s="5">
        <f t="shared" si="9"/>
        <v>490571.65220051224</v>
      </c>
      <c r="M9" s="5">
        <f t="shared" si="0"/>
        <v>5344637.7270601531</v>
      </c>
      <c r="N9" s="33">
        <f t="shared" si="10"/>
        <v>54.184737551562648</v>
      </c>
      <c r="O9" s="4"/>
      <c r="Q9" s="27" t="s">
        <v>44</v>
      </c>
      <c r="R9" s="29">
        <f t="shared" si="1"/>
        <v>98637.327937117923</v>
      </c>
      <c r="S9" s="29">
        <f t="shared" si="2"/>
        <v>490571.65220051224</v>
      </c>
      <c r="T9" s="35">
        <f t="shared" si="3"/>
        <v>54.184737551562648</v>
      </c>
      <c r="U9" s="42">
        <v>0.9555940589531835</v>
      </c>
      <c r="V9" s="43">
        <f t="shared" ref="V9:V22" si="15">1-U9</f>
        <v>4.4405941046816499E-2</v>
      </c>
      <c r="W9" s="29">
        <f t="shared" si="11"/>
        <v>468787.35633365694</v>
      </c>
      <c r="X9" s="29">
        <f t="shared" si="4"/>
        <v>4706877.1777876299</v>
      </c>
      <c r="Y9" s="35">
        <f t="shared" si="12"/>
        <v>47.719025608523189</v>
      </c>
      <c r="Z9" s="36">
        <f t="shared" si="13"/>
        <v>6.4657119430394587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60">
        <v>1096</v>
      </c>
      <c r="E10" s="51">
        <v>3</v>
      </c>
      <c r="F10" s="3">
        <f t="shared" si="5"/>
        <v>2.7372262773722629E-3</v>
      </c>
      <c r="G10" s="2">
        <v>0.5</v>
      </c>
      <c r="H10" s="3">
        <f t="shared" si="6"/>
        <v>1.359311282283643E-2</v>
      </c>
      <c r="I10" s="3">
        <f t="shared" si="7"/>
        <v>0.98640688717716352</v>
      </c>
      <c r="J10" s="5">
        <f t="shared" si="14"/>
        <v>97591.332943086978</v>
      </c>
      <c r="K10" s="5">
        <f t="shared" si="8"/>
        <v>1326.5699992263749</v>
      </c>
      <c r="L10" s="5">
        <f t="shared" si="9"/>
        <v>484640.23971736891</v>
      </c>
      <c r="M10" s="5">
        <f t="shared" si="0"/>
        <v>4854066.0748596406</v>
      </c>
      <c r="N10" s="33">
        <f t="shared" si="10"/>
        <v>49.738700440646923</v>
      </c>
      <c r="O10" s="4"/>
      <c r="Q10" s="27" t="s">
        <v>46</v>
      </c>
      <c r="R10" s="29">
        <f t="shared" si="1"/>
        <v>97591.332943086978</v>
      </c>
      <c r="S10" s="29">
        <f t="shared" si="2"/>
        <v>484640.23971736891</v>
      </c>
      <c r="T10" s="35">
        <f t="shared" si="3"/>
        <v>49.738700440646923</v>
      </c>
      <c r="U10" s="42">
        <v>0.96363095511775332</v>
      </c>
      <c r="V10" s="43">
        <f t="shared" si="15"/>
        <v>3.6369044882246682E-2</v>
      </c>
      <c r="W10" s="29">
        <f t="shared" si="11"/>
        <v>467014.33708734513</v>
      </c>
      <c r="X10" s="29">
        <f t="shared" si="4"/>
        <v>4238089.8214539727</v>
      </c>
      <c r="Y10" s="35">
        <f t="shared" si="12"/>
        <v>43.426907837456518</v>
      </c>
      <c r="Z10" s="36">
        <f t="shared" si="13"/>
        <v>6.3117926031904048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60">
        <v>982</v>
      </c>
      <c r="E11" s="51">
        <v>3</v>
      </c>
      <c r="F11" s="3">
        <f t="shared" si="5"/>
        <v>3.0549898167006109E-3</v>
      </c>
      <c r="G11" s="2">
        <v>0.5</v>
      </c>
      <c r="H11" s="3">
        <f t="shared" si="6"/>
        <v>1.5159171298635674E-2</v>
      </c>
      <c r="I11" s="3">
        <f t="shared" si="7"/>
        <v>0.98484082870136436</v>
      </c>
      <c r="J11" s="5">
        <f t="shared" si="14"/>
        <v>96264.762943860595</v>
      </c>
      <c r="K11" s="5">
        <f t="shared" si="8"/>
        <v>1459.2940314885386</v>
      </c>
      <c r="L11" s="5">
        <f t="shared" si="9"/>
        <v>477675.57964058162</v>
      </c>
      <c r="M11" s="5">
        <f t="shared" si="0"/>
        <v>4369425.8351422716</v>
      </c>
      <c r="N11" s="33">
        <f t="shared" si="10"/>
        <v>45.3896701297693</v>
      </c>
      <c r="O11" s="4"/>
      <c r="Q11" s="27" t="s">
        <v>48</v>
      </c>
      <c r="R11" s="29">
        <f t="shared" si="1"/>
        <v>96264.762943860595</v>
      </c>
      <c r="S11" s="29">
        <f t="shared" si="2"/>
        <v>477675.57964058162</v>
      </c>
      <c r="T11" s="35">
        <f t="shared" si="3"/>
        <v>45.3896701297693</v>
      </c>
      <c r="U11" s="42">
        <v>0.96005435016735896</v>
      </c>
      <c r="V11" s="43">
        <f t="shared" si="15"/>
        <v>3.9945649832641039E-2</v>
      </c>
      <c r="W11" s="29">
        <f t="shared" si="11"/>
        <v>458594.51820265513</v>
      </c>
      <c r="X11" s="29">
        <f t="shared" si="4"/>
        <v>3771075.4843666279</v>
      </c>
      <c r="Y11" s="35">
        <f t="shared" si="12"/>
        <v>39.173996476424428</v>
      </c>
      <c r="Z11" s="36">
        <f t="shared" si="13"/>
        <v>6.2156736533448722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60">
        <v>1046</v>
      </c>
      <c r="E12" s="51">
        <v>5</v>
      </c>
      <c r="F12" s="3">
        <f t="shared" si="5"/>
        <v>4.7801147227533461E-3</v>
      </c>
      <c r="G12" s="2">
        <v>0.5</v>
      </c>
      <c r="H12" s="3">
        <f t="shared" si="6"/>
        <v>2.3618327822390178E-2</v>
      </c>
      <c r="I12" s="3">
        <f t="shared" si="7"/>
        <v>0.97638167217760985</v>
      </c>
      <c r="J12" s="5">
        <f t="shared" si="14"/>
        <v>94805.46891237206</v>
      </c>
      <c r="K12" s="5">
        <f t="shared" si="8"/>
        <v>2239.1466441278239</v>
      </c>
      <c r="L12" s="5">
        <f t="shared" si="9"/>
        <v>468429.47795154073</v>
      </c>
      <c r="M12" s="5">
        <f t="shared" si="0"/>
        <v>3891750.2555016899</v>
      </c>
      <c r="N12" s="33">
        <f t="shared" si="10"/>
        <v>41.049849762346554</v>
      </c>
      <c r="O12" s="4"/>
      <c r="Q12" s="27" t="s">
        <v>50</v>
      </c>
      <c r="R12" s="29">
        <f t="shared" si="1"/>
        <v>94805.46891237206</v>
      </c>
      <c r="S12" s="29">
        <f t="shared" si="2"/>
        <v>468429.47795154073</v>
      </c>
      <c r="T12" s="35">
        <f t="shared" si="3"/>
        <v>41.049849762346554</v>
      </c>
      <c r="U12" s="42">
        <v>0.94127750867207383</v>
      </c>
      <c r="V12" s="43">
        <f t="shared" si="15"/>
        <v>5.8722491327926174E-2</v>
      </c>
      <c r="W12" s="29">
        <f t="shared" si="11"/>
        <v>440922.13199478638</v>
      </c>
      <c r="X12" s="29">
        <f t="shared" si="4"/>
        <v>3312480.9661639729</v>
      </c>
      <c r="Y12" s="35">
        <f t="shared" si="12"/>
        <v>34.939766705079776</v>
      </c>
      <c r="Z12" s="36">
        <f t="shared" si="13"/>
        <v>6.1100830572667775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60">
        <v>1241</v>
      </c>
      <c r="E13" s="51">
        <v>6</v>
      </c>
      <c r="F13" s="3">
        <f t="shared" si="5"/>
        <v>4.8348106365834007E-3</v>
      </c>
      <c r="G13" s="2">
        <v>0.5</v>
      </c>
      <c r="H13" s="3">
        <f t="shared" si="6"/>
        <v>2.3885350318471336E-2</v>
      </c>
      <c r="I13" s="3">
        <f t="shared" si="7"/>
        <v>0.97611464968152861</v>
      </c>
      <c r="J13" s="5">
        <f t="shared" si="14"/>
        <v>92566.322268244243</v>
      </c>
      <c r="K13" s="5">
        <f t="shared" si="8"/>
        <v>2210.979035069528</v>
      </c>
      <c r="L13" s="5">
        <f t="shared" si="9"/>
        <v>457304.16375354741</v>
      </c>
      <c r="M13" s="5">
        <f t="shared" si="0"/>
        <v>3423320.7775501492</v>
      </c>
      <c r="N13" s="33">
        <f t="shared" si="10"/>
        <v>36.98235701349185</v>
      </c>
      <c r="O13" s="4"/>
      <c r="Q13" s="27" t="s">
        <v>52</v>
      </c>
      <c r="R13" s="29">
        <f t="shared" si="1"/>
        <v>92566.322268244243</v>
      </c>
      <c r="S13" s="29">
        <f t="shared" si="2"/>
        <v>457304.16375354741</v>
      </c>
      <c r="T13" s="35">
        <f t="shared" si="3"/>
        <v>36.98235701349185</v>
      </c>
      <c r="U13" s="42">
        <v>0.95386474178345915</v>
      </c>
      <c r="V13" s="43">
        <f t="shared" si="15"/>
        <v>4.6135258216540853E-2</v>
      </c>
      <c r="W13" s="29">
        <f t="shared" si="11"/>
        <v>436206.31807527825</v>
      </c>
      <c r="X13" s="29">
        <f t="shared" si="4"/>
        <v>2871558.8341691867</v>
      </c>
      <c r="Y13" s="35">
        <f t="shared" si="12"/>
        <v>31.021636852416055</v>
      </c>
      <c r="Z13" s="36">
        <f t="shared" si="13"/>
        <v>5.9607201610757947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60">
        <v>1351</v>
      </c>
      <c r="E14" s="51">
        <v>10</v>
      </c>
      <c r="F14" s="3">
        <f t="shared" si="5"/>
        <v>7.4019245003700959E-3</v>
      </c>
      <c r="G14" s="2">
        <v>0.5</v>
      </c>
      <c r="H14" s="3">
        <f t="shared" si="6"/>
        <v>3.6337209302325577E-2</v>
      </c>
      <c r="I14" s="3">
        <f t="shared" si="7"/>
        <v>0.96366279069767447</v>
      </c>
      <c r="J14" s="5">
        <f t="shared" si="14"/>
        <v>90355.343233174717</v>
      </c>
      <c r="K14" s="5">
        <f t="shared" si="8"/>
        <v>3283.2610186473366</v>
      </c>
      <c r="L14" s="5">
        <f t="shared" si="9"/>
        <v>443568.56361925532</v>
      </c>
      <c r="M14" s="5">
        <f t="shared" si="0"/>
        <v>2966016.613796602</v>
      </c>
      <c r="N14" s="33">
        <f t="shared" si="10"/>
        <v>32.826134101913347</v>
      </c>
      <c r="O14" s="4"/>
      <c r="Q14" s="27" t="s">
        <v>54</v>
      </c>
      <c r="R14" s="29">
        <f t="shared" si="1"/>
        <v>90355.343233174717</v>
      </c>
      <c r="S14" s="29">
        <f t="shared" si="2"/>
        <v>443568.56361925532</v>
      </c>
      <c r="T14" s="35">
        <f t="shared" si="3"/>
        <v>32.826134101913347</v>
      </c>
      <c r="U14" s="42">
        <v>0.94210046609890041</v>
      </c>
      <c r="V14" s="43">
        <f t="shared" si="15"/>
        <v>5.7899533901099587E-2</v>
      </c>
      <c r="W14" s="29">
        <f t="shared" si="11"/>
        <v>417886.1505325202</v>
      </c>
      <c r="X14" s="29">
        <f t="shared" si="4"/>
        <v>2435352.5160939083</v>
      </c>
      <c r="Y14" s="35">
        <f t="shared" si="12"/>
        <v>26.953054782926753</v>
      </c>
      <c r="Z14" s="36">
        <f t="shared" si="13"/>
        <v>5.8730793189865942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60">
        <v>1193</v>
      </c>
      <c r="E15" s="51">
        <v>10</v>
      </c>
      <c r="F15" s="3">
        <f t="shared" si="5"/>
        <v>8.3822296730930428E-3</v>
      </c>
      <c r="G15" s="2">
        <v>0.5</v>
      </c>
      <c r="H15" s="3">
        <f t="shared" si="6"/>
        <v>4.1050903119868642E-2</v>
      </c>
      <c r="I15" s="3">
        <f t="shared" si="7"/>
        <v>0.9589490968801313</v>
      </c>
      <c r="J15" s="5">
        <f t="shared" si="14"/>
        <v>87072.082214527385</v>
      </c>
      <c r="K15" s="5">
        <f t="shared" si="8"/>
        <v>3574.3876114338013</v>
      </c>
      <c r="L15" s="5">
        <f t="shared" si="9"/>
        <v>426424.44204405241</v>
      </c>
      <c r="M15" s="5">
        <f t="shared" si="0"/>
        <v>2522448.0501773469</v>
      </c>
      <c r="N15" s="33">
        <f t="shared" si="10"/>
        <v>28.969653487355028</v>
      </c>
      <c r="O15" s="4"/>
      <c r="Q15" s="27" t="s">
        <v>56</v>
      </c>
      <c r="R15" s="29">
        <f t="shared" si="1"/>
        <v>87072.082214527385</v>
      </c>
      <c r="S15" s="29">
        <f t="shared" si="2"/>
        <v>426424.44204405241</v>
      </c>
      <c r="T15" s="35">
        <f t="shared" si="3"/>
        <v>28.969653487355028</v>
      </c>
      <c r="U15" s="42">
        <v>0.91645683631107144</v>
      </c>
      <c r="V15" s="43">
        <f t="shared" si="15"/>
        <v>8.3543163688928557E-2</v>
      </c>
      <c r="W15" s="29">
        <f t="shared" si="11"/>
        <v>390799.59508140612</v>
      </c>
      <c r="X15" s="29">
        <f t="shared" si="4"/>
        <v>2017466.365561388</v>
      </c>
      <c r="Y15" s="35">
        <f t="shared" si="12"/>
        <v>23.170071442540827</v>
      </c>
      <c r="Z15" s="36">
        <f t="shared" si="13"/>
        <v>5.7995820448142013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60">
        <v>1040</v>
      </c>
      <c r="E16" s="51">
        <v>17</v>
      </c>
      <c r="F16" s="3">
        <f t="shared" si="5"/>
        <v>1.6346153846153847E-2</v>
      </c>
      <c r="G16" s="2">
        <v>0.5</v>
      </c>
      <c r="H16" s="3">
        <f t="shared" si="6"/>
        <v>7.8521939953810627E-2</v>
      </c>
      <c r="I16" s="3">
        <f t="shared" si="7"/>
        <v>0.92147806004618937</v>
      </c>
      <c r="J16" s="5">
        <f t="shared" si="14"/>
        <v>83497.69460309358</v>
      </c>
      <c r="K16" s="5">
        <f t="shared" si="8"/>
        <v>6556.4009619057315</v>
      </c>
      <c r="L16" s="5">
        <f t="shared" si="9"/>
        <v>401097.47061070352</v>
      </c>
      <c r="M16" s="5">
        <f t="shared" si="0"/>
        <v>2096023.6081332946</v>
      </c>
      <c r="N16" s="33">
        <f t="shared" si="10"/>
        <v>25.102772215409612</v>
      </c>
      <c r="O16" s="4"/>
      <c r="Q16" s="27" t="s">
        <v>58</v>
      </c>
      <c r="R16" s="29">
        <f t="shared" si="1"/>
        <v>83497.69460309358</v>
      </c>
      <c r="S16" s="29">
        <f t="shared" si="2"/>
        <v>401097.47061070352</v>
      </c>
      <c r="T16" s="35">
        <f t="shared" si="3"/>
        <v>25.102772215409612</v>
      </c>
      <c r="U16" s="42">
        <v>0.8859396016463057</v>
      </c>
      <c r="V16" s="43">
        <f t="shared" si="15"/>
        <v>0.1140603983536943</v>
      </c>
      <c r="W16" s="29">
        <f t="shared" si="11"/>
        <v>355348.1333341875</v>
      </c>
      <c r="X16" s="29">
        <f t="shared" si="4"/>
        <v>1626666.7704799818</v>
      </c>
      <c r="Y16" s="35">
        <f t="shared" si="12"/>
        <v>19.48157704487944</v>
      </c>
      <c r="Z16" s="36">
        <f t="shared" si="13"/>
        <v>5.6211951705301715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60">
        <v>732</v>
      </c>
      <c r="E17" s="51">
        <v>7</v>
      </c>
      <c r="F17" s="3">
        <f t="shared" si="5"/>
        <v>9.562841530054645E-3</v>
      </c>
      <c r="G17" s="2">
        <v>0.5</v>
      </c>
      <c r="H17" s="3">
        <f t="shared" si="6"/>
        <v>4.6697798532354902E-2</v>
      </c>
      <c r="I17" s="3">
        <f t="shared" si="7"/>
        <v>0.95330220146764511</v>
      </c>
      <c r="J17" s="5">
        <f t="shared" si="14"/>
        <v>76941.293641187847</v>
      </c>
      <c r="K17" s="5">
        <f t="shared" si="8"/>
        <v>3592.9890292749492</v>
      </c>
      <c r="L17" s="5">
        <f t="shared" si="9"/>
        <v>375723.9956327519</v>
      </c>
      <c r="M17" s="5">
        <f t="shared" si="0"/>
        <v>1694926.137522591</v>
      </c>
      <c r="N17" s="33">
        <f t="shared" si="10"/>
        <v>22.028822980632487</v>
      </c>
      <c r="O17" s="4"/>
      <c r="Q17" s="27" t="s">
        <v>60</v>
      </c>
      <c r="R17" s="29">
        <f t="shared" si="1"/>
        <v>76941.293641187847</v>
      </c>
      <c r="S17" s="29">
        <f t="shared" si="2"/>
        <v>375723.9956327519</v>
      </c>
      <c r="T17" s="35">
        <f t="shared" si="3"/>
        <v>22.028822980632487</v>
      </c>
      <c r="U17" s="42">
        <v>0.85631920960893304</v>
      </c>
      <c r="V17" s="43">
        <f t="shared" si="15"/>
        <v>0.14368079039106696</v>
      </c>
      <c r="W17" s="29">
        <f t="shared" si="11"/>
        <v>321739.67497134832</v>
      </c>
      <c r="X17" s="29">
        <f t="shared" si="4"/>
        <v>1271318.6371457942</v>
      </c>
      <c r="Y17" s="35">
        <f t="shared" si="12"/>
        <v>16.523229295760604</v>
      </c>
      <c r="Z17" s="36">
        <f t="shared" si="13"/>
        <v>5.5055936848718829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60">
        <v>486</v>
      </c>
      <c r="E18" s="51">
        <v>14</v>
      </c>
      <c r="F18" s="3">
        <f t="shared" si="5"/>
        <v>2.8806584362139918E-2</v>
      </c>
      <c r="G18" s="2">
        <v>0.5</v>
      </c>
      <c r="H18" s="3">
        <f t="shared" si="6"/>
        <v>0.1343570057581574</v>
      </c>
      <c r="I18" s="3">
        <f t="shared" si="7"/>
        <v>0.86564299424184266</v>
      </c>
      <c r="J18" s="5">
        <f t="shared" si="14"/>
        <v>73348.304611912899</v>
      </c>
      <c r="K18" s="5">
        <f t="shared" si="8"/>
        <v>9854.8585850938653</v>
      </c>
      <c r="L18" s="5">
        <f t="shared" si="9"/>
        <v>342104.37659682985</v>
      </c>
      <c r="M18" s="5">
        <f t="shared" si="0"/>
        <v>1319202.1418898392</v>
      </c>
      <c r="N18" s="33">
        <f t="shared" si="10"/>
        <v>17.985448319081943</v>
      </c>
      <c r="O18" s="4"/>
      <c r="Q18" s="27" t="s">
        <v>62</v>
      </c>
      <c r="R18" s="29">
        <f t="shared" si="1"/>
        <v>73348.304611912899</v>
      </c>
      <c r="S18" s="29">
        <f t="shared" si="2"/>
        <v>342104.37659682985</v>
      </c>
      <c r="T18" s="35">
        <f t="shared" si="3"/>
        <v>17.985448319081943</v>
      </c>
      <c r="U18" s="42">
        <v>0.77613843304153718</v>
      </c>
      <c r="V18" s="43">
        <f t="shared" si="15"/>
        <v>0.22386156695846282</v>
      </c>
      <c r="W18" s="29">
        <f t="shared" si="11"/>
        <v>265520.35478851543</v>
      </c>
      <c r="X18" s="29">
        <f t="shared" si="4"/>
        <v>949578.96217444586</v>
      </c>
      <c r="Y18" s="35">
        <f t="shared" si="12"/>
        <v>12.94616102169892</v>
      </c>
      <c r="Z18" s="36">
        <f t="shared" si="13"/>
        <v>5.0392872973830229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60">
        <v>299</v>
      </c>
      <c r="E19" s="51">
        <v>8</v>
      </c>
      <c r="F19" s="3">
        <f t="shared" si="5"/>
        <v>2.6755852842809364E-2</v>
      </c>
      <c r="G19" s="2">
        <v>0.5</v>
      </c>
      <c r="H19" s="3">
        <f t="shared" si="6"/>
        <v>0.12539184952978055</v>
      </c>
      <c r="I19" s="3">
        <f t="shared" si="7"/>
        <v>0.87460815047021945</v>
      </c>
      <c r="J19" s="5">
        <f t="shared" si="14"/>
        <v>63493.446026819038</v>
      </c>
      <c r="K19" s="5">
        <f t="shared" si="8"/>
        <v>7961.5606303221357</v>
      </c>
      <c r="L19" s="5">
        <f t="shared" si="9"/>
        <v>297563.32855828985</v>
      </c>
      <c r="M19" s="5">
        <f t="shared" si="0"/>
        <v>977097.76529300935</v>
      </c>
      <c r="N19" s="33">
        <f t="shared" si="10"/>
        <v>15.388954710070271</v>
      </c>
      <c r="O19" s="4"/>
      <c r="Q19" s="27" t="s">
        <v>64</v>
      </c>
      <c r="R19" s="29">
        <f t="shared" si="1"/>
        <v>63493.446026819038</v>
      </c>
      <c r="S19" s="29">
        <f t="shared" si="2"/>
        <v>297563.32855828985</v>
      </c>
      <c r="T19" s="35">
        <f t="shared" si="3"/>
        <v>15.388954710070271</v>
      </c>
      <c r="U19" s="42">
        <v>0.73716277889453141</v>
      </c>
      <c r="V19" s="43">
        <f t="shared" si="15"/>
        <v>0.26283722110546859</v>
      </c>
      <c r="W19" s="29">
        <f t="shared" si="11"/>
        <v>219352.61017713542</v>
      </c>
      <c r="X19" s="29">
        <f t="shared" si="4"/>
        <v>684058.60738593037</v>
      </c>
      <c r="Y19" s="35">
        <f t="shared" si="12"/>
        <v>10.773688470098007</v>
      </c>
      <c r="Z19" s="36">
        <f t="shared" si="13"/>
        <v>4.6152662399722644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60">
        <v>177</v>
      </c>
      <c r="E20" s="51">
        <v>11</v>
      </c>
      <c r="F20" s="3">
        <f t="shared" si="5"/>
        <v>6.2146892655367235E-2</v>
      </c>
      <c r="G20" s="2">
        <v>0.5</v>
      </c>
      <c r="H20" s="3">
        <f t="shared" si="6"/>
        <v>0.26894865525672373</v>
      </c>
      <c r="I20" s="3">
        <f t="shared" si="7"/>
        <v>0.73105134474327627</v>
      </c>
      <c r="J20" s="5">
        <f t="shared" si="14"/>
        <v>55531.885396496902</v>
      </c>
      <c r="K20" s="5">
        <f t="shared" si="8"/>
        <v>14935.225901258336</v>
      </c>
      <c r="L20" s="5">
        <f t="shared" si="9"/>
        <v>240321.36222933867</v>
      </c>
      <c r="M20" s="5">
        <f t="shared" si="0"/>
        <v>679534.43673471955</v>
      </c>
      <c r="N20" s="33">
        <f t="shared" si="10"/>
        <v>12.23683352154988</v>
      </c>
      <c r="O20" s="4"/>
      <c r="Q20" s="27" t="s">
        <v>66</v>
      </c>
      <c r="R20" s="29">
        <f t="shared" si="1"/>
        <v>55531.885396496902</v>
      </c>
      <c r="S20" s="29">
        <f t="shared" si="2"/>
        <v>240321.36222933867</v>
      </c>
      <c r="T20" s="35">
        <f t="shared" si="3"/>
        <v>12.23683352154988</v>
      </c>
      <c r="U20" s="42">
        <v>0.7271372759570951</v>
      </c>
      <c r="V20" s="43">
        <f t="shared" si="15"/>
        <v>0.2728627240429049</v>
      </c>
      <c r="W20" s="29">
        <f t="shared" si="11"/>
        <v>174746.62068573965</v>
      </c>
      <c r="X20" s="29">
        <f t="shared" si="4"/>
        <v>464705.99720879493</v>
      </c>
      <c r="Y20" s="35">
        <f t="shared" si="12"/>
        <v>8.3682733602650163</v>
      </c>
      <c r="Z20" s="36">
        <f t="shared" si="13"/>
        <v>3.8685601612848632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60">
        <v>94</v>
      </c>
      <c r="E21" s="51">
        <v>7</v>
      </c>
      <c r="F21" s="3">
        <f t="shared" si="5"/>
        <v>7.4468085106382975E-2</v>
      </c>
      <c r="G21" s="2">
        <v>0.5</v>
      </c>
      <c r="H21" s="3">
        <f t="shared" si="6"/>
        <v>0.31390134529147978</v>
      </c>
      <c r="I21" s="3">
        <f t="shared" si="7"/>
        <v>0.68609865470852016</v>
      </c>
      <c r="J21" s="5">
        <f t="shared" si="14"/>
        <v>40596.659495238564</v>
      </c>
      <c r="K21" s="5">
        <f t="shared" si="8"/>
        <v>12743.346029895512</v>
      </c>
      <c r="L21" s="5">
        <f t="shared" si="9"/>
        <v>171124.93240145402</v>
      </c>
      <c r="M21" s="5">
        <f>L21+M22</f>
        <v>439213.07450538088</v>
      </c>
      <c r="N21" s="33">
        <f t="shared" si="10"/>
        <v>10.818946188340806</v>
      </c>
      <c r="O21" s="4"/>
      <c r="Q21" s="27" t="s">
        <v>68</v>
      </c>
      <c r="R21" s="29">
        <f t="shared" si="1"/>
        <v>40596.659495238564</v>
      </c>
      <c r="S21" s="29">
        <f t="shared" si="2"/>
        <v>171124.93240145402</v>
      </c>
      <c r="T21" s="35">
        <f t="shared" si="3"/>
        <v>10.818946188340806</v>
      </c>
      <c r="U21" s="42">
        <v>0.68635947845240242</v>
      </c>
      <c r="V21" s="43">
        <f t="shared" si="15"/>
        <v>0.31364052154759758</v>
      </c>
      <c r="W21" s="29">
        <f t="shared" si="11"/>
        <v>117453.21935326461</v>
      </c>
      <c r="X21" s="29">
        <f>X22+W21</f>
        <v>289959.37652305525</v>
      </c>
      <c r="Y21" s="35">
        <f t="shared" si="12"/>
        <v>7.142444233793757</v>
      </c>
      <c r="Z21" s="36">
        <f t="shared" si="13"/>
        <v>3.6765019545470494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77</v>
      </c>
      <c r="E22" s="57">
        <v>8</v>
      </c>
      <c r="F22" s="17">
        <f t="shared" si="5"/>
        <v>0.1038961038961039</v>
      </c>
      <c r="G22" s="12"/>
      <c r="H22" s="17">
        <v>1</v>
      </c>
      <c r="I22" s="17">
        <f t="shared" si="7"/>
        <v>0</v>
      </c>
      <c r="J22" s="21">
        <f t="shared" si="14"/>
        <v>27853.31346534305</v>
      </c>
      <c r="K22" s="21">
        <f t="shared" si="8"/>
        <v>27853.31346534305</v>
      </c>
      <c r="L22" s="21">
        <f>K22/F22</f>
        <v>268088.14210392686</v>
      </c>
      <c r="M22" s="21">
        <f>L22</f>
        <v>268088.14210392686</v>
      </c>
      <c r="N22" s="34">
        <f t="shared" si="10"/>
        <v>9.625</v>
      </c>
      <c r="O22" s="4"/>
      <c r="Q22" s="30" t="s">
        <v>69</v>
      </c>
      <c r="R22" s="31">
        <f t="shared" si="1"/>
        <v>27853.31346534305</v>
      </c>
      <c r="S22" s="31">
        <f t="shared" si="2"/>
        <v>268088.14210392686</v>
      </c>
      <c r="T22" s="38">
        <f t="shared" si="3"/>
        <v>9.625</v>
      </c>
      <c r="U22" s="44">
        <v>0.64346806172022719</v>
      </c>
      <c r="V22" s="45">
        <f t="shared" si="15"/>
        <v>0.35653193827977281</v>
      </c>
      <c r="W22" s="31">
        <f t="shared" si="11"/>
        <v>172506.15716979065</v>
      </c>
      <c r="X22" s="31">
        <f>W22</f>
        <v>172506.15716979065</v>
      </c>
      <c r="Y22" s="38">
        <f t="shared" si="12"/>
        <v>6.1933800940571873</v>
      </c>
      <c r="Z22" s="37">
        <f t="shared" si="13"/>
        <v>3.4316199059428127</v>
      </c>
    </row>
    <row r="23" spans="1:26" s="2" customFormat="1" ht="13.2" x14ac:dyDescent="0.25">
      <c r="B23" s="2" t="s">
        <v>70</v>
      </c>
      <c r="D23" s="25">
        <f>SUM(D4:D22)</f>
        <v>14459</v>
      </c>
      <c r="E23" s="58">
        <f>SUM(E4:E22)</f>
        <v>113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9">
        <v>117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7767034.0414625714</v>
      </c>
      <c r="N29" s="32">
        <f>M29/J29</f>
        <v>77.670340414625713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77.670340414625713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6909198.6516042389</v>
      </c>
      <c r="Y29" s="40">
        <f>X29/R29</f>
        <v>69.091986516042383</v>
      </c>
      <c r="Z29" s="36">
        <f>T29-Y29</f>
        <v>8.5783538985833303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493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7667034.0414625714</v>
      </c>
      <c r="N30" s="33">
        <f t="shared" ref="N30:N47" si="26">M30/J30</f>
        <v>76.670340414625713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76.670340414625713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6813333.9776012748</v>
      </c>
      <c r="Y30" s="35">
        <f t="shared" ref="Y30:Y47" si="28">X30/R30</f>
        <v>68.133339776012747</v>
      </c>
      <c r="Z30" s="36">
        <f t="shared" ref="Z30:Z47" si="29">T30-Y30</f>
        <v>8.537000638612966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830</v>
      </c>
      <c r="E31" s="51">
        <v>1</v>
      </c>
      <c r="F31" s="3">
        <f t="shared" si="21"/>
        <v>1.2048192771084338E-3</v>
      </c>
      <c r="G31" s="2">
        <v>0.5</v>
      </c>
      <c r="H31" s="3">
        <f t="shared" si="22"/>
        <v>6.006006006006006E-3</v>
      </c>
      <c r="I31" s="3">
        <f t="shared" si="23"/>
        <v>0.99399399399399402</v>
      </c>
      <c r="J31" s="5">
        <f t="shared" ref="J31:J47" si="30">I30*J30</f>
        <v>100000</v>
      </c>
      <c r="K31" s="5">
        <f t="shared" si="24"/>
        <v>600.60060060060061</v>
      </c>
      <c r="L31" s="5">
        <f t="shared" si="25"/>
        <v>498498.49849849852</v>
      </c>
      <c r="M31" s="5">
        <f t="shared" si="16"/>
        <v>7267034.0414625714</v>
      </c>
      <c r="N31" s="33">
        <f t="shared" si="26"/>
        <v>72.670340414625713</v>
      </c>
      <c r="O31" s="4"/>
      <c r="Q31" s="27" t="s">
        <v>38</v>
      </c>
      <c r="R31" s="29">
        <f t="shared" si="17"/>
        <v>100000</v>
      </c>
      <c r="S31" s="29">
        <f t="shared" si="18"/>
        <v>498498.49849849852</v>
      </c>
      <c r="T31" s="35">
        <f t="shared" si="19"/>
        <v>72.670340414625713</v>
      </c>
      <c r="U31" s="42">
        <v>0.95864674002964168</v>
      </c>
      <c r="V31" s="43">
        <f>1-U31</f>
        <v>4.1353259970358325E-2</v>
      </c>
      <c r="W31" s="29">
        <f t="shared" si="27"/>
        <v>477883.96049525682</v>
      </c>
      <c r="X31" s="29">
        <f t="shared" si="20"/>
        <v>6429875.2815894186</v>
      </c>
      <c r="Y31" s="35">
        <f t="shared" si="28"/>
        <v>64.29875281589419</v>
      </c>
      <c r="Z31" s="36">
        <f t="shared" si="29"/>
        <v>8.3715875987315229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1075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99399.399399399408</v>
      </c>
      <c r="K32" s="5">
        <f t="shared" si="24"/>
        <v>0</v>
      </c>
      <c r="L32" s="5">
        <f t="shared" si="25"/>
        <v>496996.99699699704</v>
      </c>
      <c r="M32" s="5">
        <f t="shared" si="16"/>
        <v>6768535.5429640729</v>
      </c>
      <c r="N32" s="33">
        <f t="shared" si="26"/>
        <v>68.094330386919523</v>
      </c>
      <c r="O32" s="4"/>
      <c r="Q32" s="27" t="s">
        <v>40</v>
      </c>
      <c r="R32" s="29">
        <f t="shared" si="17"/>
        <v>99399.399399399408</v>
      </c>
      <c r="S32" s="29">
        <f t="shared" si="18"/>
        <v>496996.99699699704</v>
      </c>
      <c r="T32" s="35">
        <f t="shared" si="19"/>
        <v>68.094330386919523</v>
      </c>
      <c r="U32" s="42">
        <v>0.95864674002964168</v>
      </c>
      <c r="V32" s="43">
        <f>1-U32</f>
        <v>4.1353259970358325E-2</v>
      </c>
      <c r="W32" s="29">
        <f t="shared" si="27"/>
        <v>476444.55097569281</v>
      </c>
      <c r="X32" s="29">
        <f t="shared" si="20"/>
        <v>5951991.3210941618</v>
      </c>
      <c r="Y32" s="35">
        <f t="shared" si="28"/>
        <v>59.879550148772076</v>
      </c>
      <c r="Z32" s="36">
        <f t="shared" si="29"/>
        <v>8.2147802381474477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1039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99399.399399399408</v>
      </c>
      <c r="K33" s="5">
        <f t="shared" si="24"/>
        <v>0</v>
      </c>
      <c r="L33" s="5">
        <f t="shared" si="25"/>
        <v>496996.99699699704</v>
      </c>
      <c r="M33" s="5">
        <f t="shared" si="16"/>
        <v>6271538.545967076</v>
      </c>
      <c r="N33" s="33">
        <f t="shared" si="26"/>
        <v>63.094330386919523</v>
      </c>
      <c r="O33" s="4"/>
      <c r="Q33" s="27" t="s">
        <v>42</v>
      </c>
      <c r="R33" s="29">
        <f t="shared" si="17"/>
        <v>99399.399399399408</v>
      </c>
      <c r="S33" s="29">
        <f t="shared" si="18"/>
        <v>496996.99699699704</v>
      </c>
      <c r="T33" s="35">
        <f t="shared" si="19"/>
        <v>63.094330386919523</v>
      </c>
      <c r="U33" s="42">
        <v>0.95864674002964168</v>
      </c>
      <c r="V33" s="43">
        <f>1-U33</f>
        <v>4.1353259970358325E-2</v>
      </c>
      <c r="W33" s="29">
        <f t="shared" si="27"/>
        <v>476444.55097569281</v>
      </c>
      <c r="X33" s="29">
        <f t="shared" si="20"/>
        <v>5475546.7701184694</v>
      </c>
      <c r="Y33" s="35">
        <f t="shared" si="28"/>
        <v>55.086316448623869</v>
      </c>
      <c r="Z33" s="36">
        <f t="shared" si="29"/>
        <v>8.0080139382956546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985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99399.399399399408</v>
      </c>
      <c r="K34" s="5">
        <f t="shared" si="24"/>
        <v>0</v>
      </c>
      <c r="L34" s="5">
        <f t="shared" si="25"/>
        <v>496996.99699699704</v>
      </c>
      <c r="M34" s="5">
        <f t="shared" si="16"/>
        <v>5774541.548970079</v>
      </c>
      <c r="N34" s="33">
        <f t="shared" si="26"/>
        <v>58.094330386919523</v>
      </c>
      <c r="O34" s="4"/>
      <c r="Q34" s="27" t="s">
        <v>44</v>
      </c>
      <c r="R34" s="29">
        <f t="shared" si="17"/>
        <v>99399.399399399408</v>
      </c>
      <c r="S34" s="29">
        <f t="shared" si="18"/>
        <v>496996.99699699704</v>
      </c>
      <c r="T34" s="35">
        <f t="shared" si="19"/>
        <v>58.094330386919523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481679.65752907848</v>
      </c>
      <c r="X34" s="29">
        <f t="shared" si="20"/>
        <v>4999102.2191427769</v>
      </c>
      <c r="Y34" s="35">
        <f t="shared" si="28"/>
        <v>50.293082748475669</v>
      </c>
      <c r="Z34" s="36">
        <f t="shared" si="29"/>
        <v>7.8012476384438543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1060</v>
      </c>
      <c r="E35" s="51">
        <v>1</v>
      </c>
      <c r="F35" s="3">
        <f t="shared" si="21"/>
        <v>9.4339622641509435E-4</v>
      </c>
      <c r="G35" s="2">
        <v>0.5</v>
      </c>
      <c r="H35" s="3">
        <f t="shared" si="22"/>
        <v>4.7058823529411769E-3</v>
      </c>
      <c r="I35" s="3">
        <f t="shared" si="23"/>
        <v>0.99529411764705877</v>
      </c>
      <c r="J35" s="5">
        <f t="shared" si="30"/>
        <v>99399.399399399408</v>
      </c>
      <c r="K35" s="5">
        <f t="shared" si="24"/>
        <v>467.76187952658552</v>
      </c>
      <c r="L35" s="5">
        <f t="shared" si="25"/>
        <v>495827.59229818056</v>
      </c>
      <c r="M35" s="5">
        <f t="shared" si="16"/>
        <v>5277544.5519730821</v>
      </c>
      <c r="N35" s="33">
        <f t="shared" si="26"/>
        <v>53.094330386919523</v>
      </c>
      <c r="O35" s="4"/>
      <c r="Q35" s="27" t="s">
        <v>46</v>
      </c>
      <c r="R35" s="29">
        <f t="shared" si="17"/>
        <v>99399.399399399408</v>
      </c>
      <c r="S35" s="29">
        <f t="shared" si="18"/>
        <v>495827.59229818056</v>
      </c>
      <c r="T35" s="35">
        <f t="shared" si="19"/>
        <v>53.094330386919523</v>
      </c>
      <c r="U35" s="42">
        <v>0.96192878092594225</v>
      </c>
      <c r="V35" s="43">
        <f t="shared" si="31"/>
        <v>3.8071219074057749E-2</v>
      </c>
      <c r="W35" s="29">
        <f t="shared" si="27"/>
        <v>476950.83140883397</v>
      </c>
      <c r="X35" s="29">
        <f t="shared" si="20"/>
        <v>4517422.5616136985</v>
      </c>
      <c r="Y35" s="35">
        <f t="shared" si="28"/>
        <v>45.447181662155934</v>
      </c>
      <c r="Z35" s="36">
        <f t="shared" si="29"/>
        <v>7.6471487247635892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962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98931.63751987282</v>
      </c>
      <c r="K36" s="5">
        <f t="shared" si="24"/>
        <v>0</v>
      </c>
      <c r="L36" s="5">
        <f t="shared" si="25"/>
        <v>494658.18759936409</v>
      </c>
      <c r="M36" s="5">
        <f t="shared" si="16"/>
        <v>4781716.9596749013</v>
      </c>
      <c r="N36" s="33">
        <f t="shared" si="26"/>
        <v>48.33354707905626</v>
      </c>
      <c r="O36" s="4"/>
      <c r="Q36" s="27" t="s">
        <v>48</v>
      </c>
      <c r="R36" s="29">
        <f t="shared" si="17"/>
        <v>98931.63751987282</v>
      </c>
      <c r="S36" s="29">
        <f t="shared" si="18"/>
        <v>494658.18759936409</v>
      </c>
      <c r="T36" s="35">
        <f t="shared" si="19"/>
        <v>48.33354707905626</v>
      </c>
      <c r="U36" s="42">
        <v>0.95558309086652893</v>
      </c>
      <c r="V36" s="43">
        <f t="shared" si="31"/>
        <v>4.4416909133471072E-2</v>
      </c>
      <c r="W36" s="29">
        <f t="shared" si="27"/>
        <v>472686.99982863566</v>
      </c>
      <c r="X36" s="29">
        <f t="shared" si="20"/>
        <v>4040471.7302048644</v>
      </c>
      <c r="Y36" s="35">
        <f t="shared" si="28"/>
        <v>40.841047732513651</v>
      </c>
      <c r="Z36" s="36">
        <f t="shared" si="29"/>
        <v>7.4924993465426084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997</v>
      </c>
      <c r="E37" s="51">
        <v>5</v>
      </c>
      <c r="F37" s="3">
        <f t="shared" si="21"/>
        <v>5.0150451354062184E-3</v>
      </c>
      <c r="G37" s="2">
        <v>0.5</v>
      </c>
      <c r="H37" s="3">
        <f t="shared" si="22"/>
        <v>2.4764735017335313E-2</v>
      </c>
      <c r="I37" s="3">
        <f t="shared" si="23"/>
        <v>0.97523526498266466</v>
      </c>
      <c r="J37" s="5">
        <f t="shared" si="30"/>
        <v>98931.63751987282</v>
      </c>
      <c r="K37" s="5">
        <f t="shared" si="24"/>
        <v>2450.0157880107186</v>
      </c>
      <c r="L37" s="5">
        <f t="shared" si="25"/>
        <v>488533.14812933735</v>
      </c>
      <c r="M37" s="5">
        <f t="shared" si="16"/>
        <v>4287058.7720755376</v>
      </c>
      <c r="N37" s="33">
        <f t="shared" si="26"/>
        <v>43.33354707905626</v>
      </c>
      <c r="O37" s="4"/>
      <c r="Q37" s="27" t="s">
        <v>50</v>
      </c>
      <c r="R37" s="29">
        <f t="shared" si="17"/>
        <v>98931.63751987282</v>
      </c>
      <c r="S37" s="29">
        <f t="shared" si="18"/>
        <v>488533.14812933735</v>
      </c>
      <c r="T37" s="35">
        <f t="shared" si="19"/>
        <v>43.33354707905626</v>
      </c>
      <c r="U37" s="42">
        <v>0.95343645724036619</v>
      </c>
      <c r="V37" s="43">
        <f t="shared" si="31"/>
        <v>4.6563542759633814E-2</v>
      </c>
      <c r="W37" s="29">
        <f t="shared" si="27"/>
        <v>465785.31399691844</v>
      </c>
      <c r="X37" s="29">
        <f t="shared" si="20"/>
        <v>3567784.7303762287</v>
      </c>
      <c r="Y37" s="35">
        <f t="shared" si="28"/>
        <v>36.063132278181008</v>
      </c>
      <c r="Z37" s="36">
        <f t="shared" si="29"/>
        <v>7.2704148008752512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1229</v>
      </c>
      <c r="E38" s="51">
        <v>2</v>
      </c>
      <c r="F38" s="3">
        <f t="shared" si="21"/>
        <v>1.6273393002441008E-3</v>
      </c>
      <c r="G38" s="2">
        <v>0.5</v>
      </c>
      <c r="H38" s="3">
        <f t="shared" si="22"/>
        <v>8.1037277147487843E-3</v>
      </c>
      <c r="I38" s="3">
        <f t="shared" si="23"/>
        <v>0.99189627228525123</v>
      </c>
      <c r="J38" s="5">
        <f t="shared" si="30"/>
        <v>96481.621731862106</v>
      </c>
      <c r="K38" s="5">
        <f t="shared" si="24"/>
        <v>781.86079199239953</v>
      </c>
      <c r="L38" s="5">
        <f t="shared" si="25"/>
        <v>480453.45667932951</v>
      </c>
      <c r="M38" s="5">
        <f t="shared" si="16"/>
        <v>3798525.6239462001</v>
      </c>
      <c r="N38" s="33">
        <f t="shared" si="26"/>
        <v>39.370457873344122</v>
      </c>
      <c r="O38" s="4"/>
      <c r="Q38" s="27" t="s">
        <v>52</v>
      </c>
      <c r="R38" s="29">
        <f t="shared" si="17"/>
        <v>96481.621731862106</v>
      </c>
      <c r="S38" s="29">
        <f t="shared" si="18"/>
        <v>480453.45667932951</v>
      </c>
      <c r="T38" s="35">
        <f t="shared" si="19"/>
        <v>39.370457873344122</v>
      </c>
      <c r="U38" s="42">
        <v>0.93748024841036759</v>
      </c>
      <c r="V38" s="43">
        <f t="shared" si="31"/>
        <v>6.2519751589632411E-2</v>
      </c>
      <c r="W38" s="29">
        <f t="shared" si="27"/>
        <v>450415.62591735763</v>
      </c>
      <c r="X38" s="29">
        <f t="shared" si="20"/>
        <v>3101999.4163793102</v>
      </c>
      <c r="Y38" s="35">
        <f t="shared" si="28"/>
        <v>32.151194815114778</v>
      </c>
      <c r="Z38" s="36">
        <f t="shared" si="29"/>
        <v>7.2192630582293447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1240</v>
      </c>
      <c r="E39" s="51">
        <v>3</v>
      </c>
      <c r="F39" s="3">
        <f t="shared" si="21"/>
        <v>2.4193548387096775E-3</v>
      </c>
      <c r="G39" s="2">
        <v>0.5</v>
      </c>
      <c r="H39" s="3">
        <f t="shared" si="22"/>
        <v>1.2024048096192385E-2</v>
      </c>
      <c r="I39" s="3">
        <f t="shared" si="23"/>
        <v>0.9879759519038076</v>
      </c>
      <c r="J39" s="5">
        <f t="shared" si="30"/>
        <v>95699.76093986971</v>
      </c>
      <c r="K39" s="5">
        <f t="shared" si="24"/>
        <v>1150.6985283351066</v>
      </c>
      <c r="L39" s="5">
        <f t="shared" si="25"/>
        <v>475622.05837851076</v>
      </c>
      <c r="M39" s="5">
        <f t="shared" si="16"/>
        <v>3318072.1672668704</v>
      </c>
      <c r="N39" s="33">
        <f t="shared" si="26"/>
        <v>34.671687104335497</v>
      </c>
      <c r="O39" s="4"/>
      <c r="Q39" s="27" t="s">
        <v>54</v>
      </c>
      <c r="R39" s="29">
        <f t="shared" si="17"/>
        <v>95699.76093986971</v>
      </c>
      <c r="S39" s="29">
        <f t="shared" si="18"/>
        <v>475622.05837851076</v>
      </c>
      <c r="T39" s="35">
        <f t="shared" si="19"/>
        <v>34.671687104335497</v>
      </c>
      <c r="U39" s="42">
        <v>0.91788799906018037</v>
      </c>
      <c r="V39" s="43">
        <f t="shared" si="31"/>
        <v>8.2112000939819629E-2</v>
      </c>
      <c r="W39" s="29">
        <f t="shared" si="27"/>
        <v>436567.77947393554</v>
      </c>
      <c r="X39" s="29">
        <f t="shared" si="20"/>
        <v>2651583.7904619523</v>
      </c>
      <c r="Y39" s="35">
        <f t="shared" si="28"/>
        <v>27.707318852426408</v>
      </c>
      <c r="Z39" s="36">
        <f t="shared" si="29"/>
        <v>6.9643682519090895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1135</v>
      </c>
      <c r="E40" s="51">
        <v>3</v>
      </c>
      <c r="F40" s="3">
        <f t="shared" si="21"/>
        <v>2.6431718061674008E-3</v>
      </c>
      <c r="G40" s="2">
        <v>0.5</v>
      </c>
      <c r="H40" s="3">
        <f t="shared" si="22"/>
        <v>1.3129102844638949E-2</v>
      </c>
      <c r="I40" s="3">
        <f t="shared" si="23"/>
        <v>0.98687089715536103</v>
      </c>
      <c r="J40" s="5">
        <f t="shared" si="30"/>
        <v>94549.0624115346</v>
      </c>
      <c r="K40" s="5">
        <f t="shared" si="24"/>
        <v>1241.3443642652244</v>
      </c>
      <c r="L40" s="5">
        <f t="shared" si="25"/>
        <v>469641.95114700991</v>
      </c>
      <c r="M40" s="5">
        <f t="shared" si="16"/>
        <v>2842450.1088883597</v>
      </c>
      <c r="N40" s="33">
        <f t="shared" si="26"/>
        <v>30.063228935219907</v>
      </c>
      <c r="O40" s="4"/>
      <c r="Q40" s="27" t="s">
        <v>56</v>
      </c>
      <c r="R40" s="29">
        <f t="shared" si="17"/>
        <v>94549.0624115346</v>
      </c>
      <c r="S40" s="29">
        <f t="shared" si="18"/>
        <v>469641.95114700991</v>
      </c>
      <c r="T40" s="35">
        <f t="shared" si="19"/>
        <v>30.063228935219907</v>
      </c>
      <c r="U40" s="42">
        <v>0.89571782863194893</v>
      </c>
      <c r="V40" s="43">
        <f t="shared" si="31"/>
        <v>0.10428217136805107</v>
      </c>
      <c r="W40" s="29">
        <f t="shared" si="27"/>
        <v>420666.66871587158</v>
      </c>
      <c r="X40" s="29">
        <f t="shared" si="20"/>
        <v>2215016.0109880166</v>
      </c>
      <c r="Y40" s="35">
        <f t="shared" si="28"/>
        <v>23.427159979090323</v>
      </c>
      <c r="Z40" s="36">
        <f t="shared" si="29"/>
        <v>6.6360689561295843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928</v>
      </c>
      <c r="E41" s="51">
        <v>9</v>
      </c>
      <c r="F41" s="3">
        <f t="shared" si="21"/>
        <v>9.6982758620689658E-3</v>
      </c>
      <c r="G41" s="2">
        <v>0.5</v>
      </c>
      <c r="H41" s="3">
        <f t="shared" si="22"/>
        <v>4.7343503419253023E-2</v>
      </c>
      <c r="I41" s="3">
        <f t="shared" si="23"/>
        <v>0.95265649658074703</v>
      </c>
      <c r="J41" s="5">
        <f t="shared" si="30"/>
        <v>93307.718047269373</v>
      </c>
      <c r="K41" s="5">
        <f t="shared" si="24"/>
        <v>4417.5142684135944</v>
      </c>
      <c r="L41" s="5">
        <f t="shared" si="25"/>
        <v>455494.80456531286</v>
      </c>
      <c r="M41" s="5">
        <f t="shared" si="16"/>
        <v>2372808.1577413497</v>
      </c>
      <c r="N41" s="33">
        <f t="shared" si="26"/>
        <v>25.429923776930149</v>
      </c>
      <c r="O41" s="4"/>
      <c r="Q41" s="27" t="s">
        <v>58</v>
      </c>
      <c r="R41" s="29">
        <f t="shared" si="17"/>
        <v>93307.718047269373</v>
      </c>
      <c r="S41" s="29">
        <f t="shared" si="18"/>
        <v>455494.80456531286</v>
      </c>
      <c r="T41" s="35">
        <f t="shared" si="19"/>
        <v>25.429923776930149</v>
      </c>
      <c r="U41" s="42">
        <v>0.86473435856680392</v>
      </c>
      <c r="V41" s="43">
        <f t="shared" si="31"/>
        <v>0.13526564143319608</v>
      </c>
      <c r="W41" s="29">
        <f t="shared" si="27"/>
        <v>393882.00765629753</v>
      </c>
      <c r="X41" s="29">
        <f t="shared" si="20"/>
        <v>1794349.3422721452</v>
      </c>
      <c r="Y41" s="35">
        <f t="shared" si="28"/>
        <v>19.230449311418525</v>
      </c>
      <c r="Z41" s="36">
        <f t="shared" si="29"/>
        <v>6.1994744655116243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708</v>
      </c>
      <c r="E42" s="51">
        <v>7</v>
      </c>
      <c r="F42" s="3">
        <f t="shared" si="21"/>
        <v>9.887005649717515E-3</v>
      </c>
      <c r="G42" s="2">
        <v>0.5</v>
      </c>
      <c r="H42" s="3">
        <f t="shared" si="22"/>
        <v>4.8242591316333572E-2</v>
      </c>
      <c r="I42" s="3">
        <f t="shared" si="23"/>
        <v>0.95175740868366643</v>
      </c>
      <c r="J42" s="5">
        <f t="shared" si="30"/>
        <v>88890.203778855779</v>
      </c>
      <c r="K42" s="5">
        <f t="shared" si="24"/>
        <v>4288.2937729289497</v>
      </c>
      <c r="L42" s="5">
        <f t="shared" si="25"/>
        <v>433730.28446195647</v>
      </c>
      <c r="M42" s="5">
        <f t="shared" si="16"/>
        <v>1917313.3531760368</v>
      </c>
      <c r="N42" s="33">
        <f t="shared" si="26"/>
        <v>21.569456156788632</v>
      </c>
      <c r="O42" s="4"/>
      <c r="Q42" s="27" t="s">
        <v>60</v>
      </c>
      <c r="R42" s="29">
        <f t="shared" si="17"/>
        <v>88890.203778855779</v>
      </c>
      <c r="S42" s="29">
        <f t="shared" si="18"/>
        <v>433730.28446195647</v>
      </c>
      <c r="T42" s="35">
        <f t="shared" si="19"/>
        <v>21.569456156788632</v>
      </c>
      <c r="U42" s="42">
        <v>0.81758889711164551</v>
      </c>
      <c r="V42" s="43">
        <f t="shared" si="31"/>
        <v>0.18241110288835449</v>
      </c>
      <c r="W42" s="29">
        <f t="shared" si="27"/>
        <v>354613.06491717126</v>
      </c>
      <c r="X42" s="29">
        <f t="shared" si="20"/>
        <v>1400467.3346158478</v>
      </c>
      <c r="Y42" s="35">
        <f t="shared" si="28"/>
        <v>15.755024458037923</v>
      </c>
      <c r="Z42" s="36">
        <f t="shared" si="29"/>
        <v>5.8144316987507096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538</v>
      </c>
      <c r="E43" s="51">
        <v>9</v>
      </c>
      <c r="F43" s="3">
        <f t="shared" si="21"/>
        <v>1.6728624535315983E-2</v>
      </c>
      <c r="G43" s="2">
        <v>0.5</v>
      </c>
      <c r="H43" s="3">
        <f t="shared" si="22"/>
        <v>8.0285459411239962E-2</v>
      </c>
      <c r="I43" s="3">
        <f t="shared" si="23"/>
        <v>0.91971454058876001</v>
      </c>
      <c r="J43" s="5">
        <f t="shared" si="30"/>
        <v>84601.910005926824</v>
      </c>
      <c r="K43" s="5">
        <f t="shared" si="24"/>
        <v>6792.3032118942137</v>
      </c>
      <c r="L43" s="5">
        <f t="shared" si="25"/>
        <v>406028.7919998985</v>
      </c>
      <c r="M43" s="5">
        <f t="shared" si="16"/>
        <v>1483583.0687140804</v>
      </c>
      <c r="N43" s="33">
        <f t="shared" si="26"/>
        <v>17.536046982983567</v>
      </c>
      <c r="O43" s="4"/>
      <c r="Q43" s="27" t="s">
        <v>62</v>
      </c>
      <c r="R43" s="29">
        <f t="shared" si="17"/>
        <v>84601.910005926824</v>
      </c>
      <c r="S43" s="29">
        <f t="shared" si="18"/>
        <v>406028.7919998985</v>
      </c>
      <c r="T43" s="35">
        <f t="shared" si="19"/>
        <v>17.536046982983567</v>
      </c>
      <c r="U43" s="42">
        <v>0.77888026534586052</v>
      </c>
      <c r="V43" s="43">
        <f t="shared" si="31"/>
        <v>0.22111973465413948</v>
      </c>
      <c r="W43" s="29">
        <f t="shared" si="27"/>
        <v>316247.81325094018</v>
      </c>
      <c r="X43" s="29">
        <f t="shared" si="20"/>
        <v>1045854.2696986765</v>
      </c>
      <c r="Y43" s="35">
        <f t="shared" si="28"/>
        <v>12.362064516337854</v>
      </c>
      <c r="Z43" s="36">
        <f t="shared" si="29"/>
        <v>5.1739824666457128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324</v>
      </c>
      <c r="E44" s="51">
        <v>9</v>
      </c>
      <c r="F44" s="3">
        <f t="shared" si="21"/>
        <v>2.7777777777777776E-2</v>
      </c>
      <c r="G44" s="2">
        <v>0.5</v>
      </c>
      <c r="H44" s="3">
        <f t="shared" si="22"/>
        <v>0.12987012987012989</v>
      </c>
      <c r="I44" s="3">
        <f t="shared" si="23"/>
        <v>0.87012987012987009</v>
      </c>
      <c r="J44" s="5">
        <f t="shared" si="30"/>
        <v>77809.606794032603</v>
      </c>
      <c r="K44" s="5">
        <f t="shared" si="24"/>
        <v>10105.143739484754</v>
      </c>
      <c r="L44" s="5">
        <f t="shared" si="25"/>
        <v>363785.17462145106</v>
      </c>
      <c r="M44" s="5">
        <f t="shared" si="16"/>
        <v>1077554.276714182</v>
      </c>
      <c r="N44" s="33">
        <f t="shared" si="26"/>
        <v>13.848602005746443</v>
      </c>
      <c r="O44" s="4"/>
      <c r="Q44" s="27" t="s">
        <v>64</v>
      </c>
      <c r="R44" s="29">
        <f t="shared" si="17"/>
        <v>77809.606794032603</v>
      </c>
      <c r="S44" s="29">
        <f t="shared" si="18"/>
        <v>363785.17462145106</v>
      </c>
      <c r="T44" s="35">
        <f t="shared" si="19"/>
        <v>13.848602005746443</v>
      </c>
      <c r="U44" s="42">
        <v>0.71980976748499381</v>
      </c>
      <c r="V44" s="43">
        <f t="shared" si="31"/>
        <v>0.28019023251500619</v>
      </c>
      <c r="W44" s="29">
        <f t="shared" si="27"/>
        <v>261856.12195875455</v>
      </c>
      <c r="X44" s="29">
        <f t="shared" si="20"/>
        <v>729606.45644773636</v>
      </c>
      <c r="Y44" s="35">
        <f t="shared" si="28"/>
        <v>9.3768171631949642</v>
      </c>
      <c r="Z44" s="36">
        <f t="shared" si="29"/>
        <v>4.4717848425514788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223</v>
      </c>
      <c r="E45" s="51">
        <v>10</v>
      </c>
      <c r="F45" s="3">
        <f t="shared" si="21"/>
        <v>4.4843049327354258E-2</v>
      </c>
      <c r="G45" s="2">
        <v>0.5</v>
      </c>
      <c r="H45" s="3">
        <f t="shared" si="22"/>
        <v>0.20161290322580641</v>
      </c>
      <c r="I45" s="3">
        <f t="shared" si="23"/>
        <v>0.79838709677419362</v>
      </c>
      <c r="J45" s="5">
        <f t="shared" si="30"/>
        <v>67704.463054547843</v>
      </c>
      <c r="K45" s="5">
        <f t="shared" si="24"/>
        <v>13650.093357771741</v>
      </c>
      <c r="L45" s="5">
        <f t="shared" si="25"/>
        <v>304397.08187830989</v>
      </c>
      <c r="M45" s="5">
        <f t="shared" si="16"/>
        <v>713769.10209273105</v>
      </c>
      <c r="N45" s="33">
        <f t="shared" si="26"/>
        <v>10.542423200633976</v>
      </c>
      <c r="O45" s="4"/>
      <c r="Q45" s="27" t="s">
        <v>66</v>
      </c>
      <c r="R45" s="29">
        <f t="shared" si="17"/>
        <v>67704.463054547843</v>
      </c>
      <c r="S45" s="29">
        <f t="shared" si="18"/>
        <v>304397.08187830989</v>
      </c>
      <c r="T45" s="35">
        <f t="shared" si="19"/>
        <v>10.542423200633976</v>
      </c>
      <c r="U45" s="42">
        <v>0.68480776711742686</v>
      </c>
      <c r="V45" s="43">
        <f t="shared" si="31"/>
        <v>0.31519223288257314</v>
      </c>
      <c r="W45" s="29">
        <f t="shared" si="27"/>
        <v>208453.48595814596</v>
      </c>
      <c r="X45" s="29">
        <f t="shared" si="20"/>
        <v>467750.33448898187</v>
      </c>
      <c r="Y45" s="35">
        <f t="shared" si="28"/>
        <v>6.9087075413643966</v>
      </c>
      <c r="Z45" s="36">
        <f t="shared" si="29"/>
        <v>3.6337156592695798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133</v>
      </c>
      <c r="E46" s="51">
        <v>16</v>
      </c>
      <c r="F46" s="3">
        <f t="shared" si="21"/>
        <v>0.12030075187969924</v>
      </c>
      <c r="G46" s="2">
        <v>0.5</v>
      </c>
      <c r="H46" s="3">
        <f t="shared" si="22"/>
        <v>0.46242774566473988</v>
      </c>
      <c r="I46" s="3">
        <f t="shared" si="23"/>
        <v>0.53757225433526012</v>
      </c>
      <c r="J46" s="5">
        <f t="shared" si="30"/>
        <v>54054.369696776106</v>
      </c>
      <c r="K46" s="5">
        <f t="shared" si="24"/>
        <v>24996.240322208603</v>
      </c>
      <c r="L46" s="5">
        <f t="shared" si="25"/>
        <v>207781.24767835904</v>
      </c>
      <c r="M46" s="5">
        <f>L46+M47</f>
        <v>409372.02021442109</v>
      </c>
      <c r="N46" s="33">
        <f t="shared" si="26"/>
        <v>7.5733381502890182</v>
      </c>
      <c r="O46" s="4"/>
      <c r="Q46" s="27" t="s">
        <v>68</v>
      </c>
      <c r="R46" s="29">
        <f t="shared" si="17"/>
        <v>54054.369696776106</v>
      </c>
      <c r="S46" s="29">
        <f t="shared" si="18"/>
        <v>207781.24767835904</v>
      </c>
      <c r="T46" s="35">
        <f t="shared" si="19"/>
        <v>7.5733381502890182</v>
      </c>
      <c r="U46" s="42">
        <v>0.65629805890441617</v>
      </c>
      <c r="V46" s="43">
        <f t="shared" si="31"/>
        <v>0.34370194109558383</v>
      </c>
      <c r="W46" s="29">
        <f t="shared" si="27"/>
        <v>136366.42952804477</v>
      </c>
      <c r="X46" s="29">
        <f>X47+W46</f>
        <v>259296.84853083594</v>
      </c>
      <c r="Y46" s="35">
        <f t="shared" si="28"/>
        <v>4.7969636864769667</v>
      </c>
      <c r="Z46" s="36">
        <f t="shared" si="29"/>
        <v>2.7763744638120516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111</v>
      </c>
      <c r="E47" s="57">
        <v>16</v>
      </c>
      <c r="F47" s="17">
        <f t="shared" si="21"/>
        <v>0.14414414414414414</v>
      </c>
      <c r="G47" s="12"/>
      <c r="H47" s="17">
        <v>1</v>
      </c>
      <c r="I47" s="17">
        <f t="shared" si="23"/>
        <v>0</v>
      </c>
      <c r="J47" s="21">
        <f t="shared" si="30"/>
        <v>29058.129374567503</v>
      </c>
      <c r="K47" s="21">
        <f t="shared" si="24"/>
        <v>29058.129374567503</v>
      </c>
      <c r="L47" s="21">
        <f>K47/F47</f>
        <v>201590.77253606205</v>
      </c>
      <c r="M47" s="21">
        <f>L47</f>
        <v>201590.77253606205</v>
      </c>
      <c r="N47" s="34">
        <f t="shared" si="26"/>
        <v>6.9375</v>
      </c>
      <c r="O47" s="4"/>
      <c r="Q47" s="30" t="s">
        <v>69</v>
      </c>
      <c r="R47" s="31">
        <f t="shared" si="17"/>
        <v>29058.129374567503</v>
      </c>
      <c r="S47" s="31">
        <f t="shared" si="18"/>
        <v>201590.77253606205</v>
      </c>
      <c r="T47" s="38">
        <f t="shared" si="19"/>
        <v>6.9375</v>
      </c>
      <c r="U47" s="44">
        <v>0.6098018151143324</v>
      </c>
      <c r="V47" s="45">
        <f t="shared" si="31"/>
        <v>0.3901981848856676</v>
      </c>
      <c r="W47" s="31">
        <f t="shared" si="27"/>
        <v>122930.41900279115</v>
      </c>
      <c r="X47" s="31">
        <f>W47</f>
        <v>122930.41900279115</v>
      </c>
      <c r="Y47" s="38">
        <f t="shared" si="28"/>
        <v>4.2305000923556815</v>
      </c>
      <c r="Z47" s="37">
        <f t="shared" si="29"/>
        <v>2.7069999076443185</v>
      </c>
    </row>
    <row r="48" spans="1:26" s="2" customFormat="1" ht="13.2" x14ac:dyDescent="0.25">
      <c r="B48" s="2" t="s">
        <v>70</v>
      </c>
      <c r="D48" s="25">
        <f>SUM(D29:D47)</f>
        <v>14127</v>
      </c>
      <c r="E48" s="58">
        <f>SUM(E29:E47)</f>
        <v>91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229</v>
      </c>
      <c r="E54" s="49">
        <f>E4+E29</f>
        <v>1</v>
      </c>
      <c r="F54" s="3">
        <f>E54/D54</f>
        <v>4.3668122270742356E-3</v>
      </c>
      <c r="G54" s="2">
        <v>0.3</v>
      </c>
      <c r="H54" s="18">
        <f>C54*F54/(1+(1-G54)*C54*F54)</f>
        <v>4.3535045711797999E-3</v>
      </c>
      <c r="I54" s="18">
        <f>1-H54</f>
        <v>0.99564649542882022</v>
      </c>
      <c r="J54" s="19">
        <v>100000</v>
      </c>
      <c r="K54" s="20">
        <f>J54*H54</f>
        <v>435.35045711798</v>
      </c>
      <c r="L54" s="20">
        <f>C54*(J55+G54*K54)</f>
        <v>99695.254680017417</v>
      </c>
      <c r="M54" s="5">
        <f t="shared" ref="M54:M70" si="32">L54+M55</f>
        <v>7520916.6067101248</v>
      </c>
      <c r="N54" s="32">
        <f>M54/J54</f>
        <v>75.209166067101251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99695.254680017417</v>
      </c>
      <c r="T54" s="35">
        <f t="shared" ref="T54:T72" si="35">N54</f>
        <v>75.209166067101251</v>
      </c>
      <c r="U54" s="42">
        <v>0.96170886472285344</v>
      </c>
      <c r="V54" s="43">
        <f>1-U54</f>
        <v>3.829113527714656E-2</v>
      </c>
      <c r="W54" s="29">
        <f>S54*U54</f>
        <v>95877.810196575287</v>
      </c>
      <c r="X54" s="29">
        <f t="shared" ref="X54:X70" si="36">X55+W54</f>
        <v>6683277.6946504107</v>
      </c>
      <c r="Y54" s="40">
        <f>X54/R54</f>
        <v>66.832776946504111</v>
      </c>
      <c r="Z54" s="36">
        <f>T54-Y54</f>
        <v>8.376389120597139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1086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99564.64954288202</v>
      </c>
      <c r="K55" s="5">
        <f t="shared" ref="K55:K72" si="41">J55*H55</f>
        <v>0</v>
      </c>
      <c r="L55" s="5">
        <f t="shared" ref="L55:L71" si="42">C55*(J56+G55*K55)</f>
        <v>398258.59817152808</v>
      </c>
      <c r="M55" s="5">
        <f t="shared" si="32"/>
        <v>7421221.3520301078</v>
      </c>
      <c r="N55" s="33">
        <f t="shared" ref="N55:N72" si="43">M55/J55</f>
        <v>74.53670942550572</v>
      </c>
      <c r="O55" s="4"/>
      <c r="Q55" s="27" t="s">
        <v>36</v>
      </c>
      <c r="R55" s="29">
        <f t="shared" si="33"/>
        <v>99564.64954288202</v>
      </c>
      <c r="S55" s="29">
        <f t="shared" si="34"/>
        <v>398258.59817152808</v>
      </c>
      <c r="T55" s="35">
        <f t="shared" si="35"/>
        <v>74.53670942550572</v>
      </c>
      <c r="U55" s="42">
        <v>0.96170886472285344</v>
      </c>
      <c r="V55" s="43">
        <f>1-U55</f>
        <v>3.829113527714656E-2</v>
      </c>
      <c r="W55" s="29">
        <f t="shared" ref="W55:W72" si="44">S55*U55</f>
        <v>383008.82431365532</v>
      </c>
      <c r="X55" s="29">
        <f t="shared" si="36"/>
        <v>6587399.884453835</v>
      </c>
      <c r="Y55" s="35">
        <f t="shared" ref="Y55:Y72" si="45">X55/R55</f>
        <v>66.1620355688258</v>
      </c>
      <c r="Z55" s="36">
        <f t="shared" ref="Z55:Z72" si="46">T55-Y55</f>
        <v>8.3746738566799195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1703</v>
      </c>
      <c r="E56" s="49">
        <f t="shared" si="37"/>
        <v>1</v>
      </c>
      <c r="F56" s="3">
        <f t="shared" si="38"/>
        <v>5.8719906048150322E-4</v>
      </c>
      <c r="G56" s="2">
        <v>0.5</v>
      </c>
      <c r="H56" s="3">
        <f t="shared" si="39"/>
        <v>2.9316915860451479E-3</v>
      </c>
      <c r="I56" s="3">
        <f t="shared" si="40"/>
        <v>0.99706830841395488</v>
      </c>
      <c r="J56" s="5">
        <f t="shared" ref="J56:J72" si="47">I55*J55</f>
        <v>99564.64954288202</v>
      </c>
      <c r="K56" s="5">
        <f t="shared" si="41"/>
        <v>291.89284533240112</v>
      </c>
      <c r="L56" s="5">
        <f t="shared" si="42"/>
        <v>497093.51560107904</v>
      </c>
      <c r="M56" s="5">
        <f t="shared" si="32"/>
        <v>7022962.7538585793</v>
      </c>
      <c r="N56" s="33">
        <f t="shared" si="43"/>
        <v>70.53670942550572</v>
      </c>
      <c r="O56" s="4"/>
      <c r="Q56" s="27" t="s">
        <v>38</v>
      </c>
      <c r="R56" s="29">
        <f t="shared" si="33"/>
        <v>99564.64954288202</v>
      </c>
      <c r="S56" s="29">
        <f t="shared" si="34"/>
        <v>497093.51560107904</v>
      </c>
      <c r="T56" s="35">
        <f t="shared" si="35"/>
        <v>70.53670942550572</v>
      </c>
      <c r="U56" s="42">
        <v>0.96170886472285344</v>
      </c>
      <c r="V56" s="43">
        <f>1-U56</f>
        <v>3.829113527714656E-2</v>
      </c>
      <c r="W56" s="29">
        <f t="shared" si="44"/>
        <v>478059.24054980575</v>
      </c>
      <c r="X56" s="29">
        <f t="shared" si="36"/>
        <v>6204391.0601401795</v>
      </c>
      <c r="Y56" s="35">
        <f t="shared" si="45"/>
        <v>62.315200109934381</v>
      </c>
      <c r="Z56" s="36">
        <f t="shared" si="46"/>
        <v>8.221509315571339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2164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99272.756697549616</v>
      </c>
      <c r="K57" s="5">
        <f t="shared" si="41"/>
        <v>0</v>
      </c>
      <c r="L57" s="5">
        <f t="shared" si="42"/>
        <v>496363.78348774806</v>
      </c>
      <c r="M57" s="5">
        <f t="shared" si="32"/>
        <v>6525869.2382575003</v>
      </c>
      <c r="N57" s="33">
        <f t="shared" si="43"/>
        <v>65.736758556424576</v>
      </c>
      <c r="O57" s="4"/>
      <c r="Q57" s="27" t="s">
        <v>40</v>
      </c>
      <c r="R57" s="29">
        <f t="shared" si="33"/>
        <v>99272.756697549616</v>
      </c>
      <c r="S57" s="29">
        <f t="shared" si="34"/>
        <v>496363.78348774806</v>
      </c>
      <c r="T57" s="35">
        <f t="shared" si="35"/>
        <v>65.736758556424576</v>
      </c>
      <c r="U57" s="42">
        <v>0.96170886472285344</v>
      </c>
      <c r="V57" s="43">
        <f>1-U57</f>
        <v>3.829113527714656E-2</v>
      </c>
      <c r="W57" s="29">
        <f t="shared" si="44"/>
        <v>477357.45070754242</v>
      </c>
      <c r="X57" s="29">
        <f t="shared" si="36"/>
        <v>5726331.8195903739</v>
      </c>
      <c r="Y57" s="35">
        <f t="shared" si="45"/>
        <v>57.682812587108494</v>
      </c>
      <c r="Z57" s="36">
        <f t="shared" si="46"/>
        <v>8.0539459693160822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2079</v>
      </c>
      <c r="E58" s="49">
        <f t="shared" si="37"/>
        <v>1</v>
      </c>
      <c r="F58" s="3">
        <f t="shared" si="38"/>
        <v>4.8100048100048102E-4</v>
      </c>
      <c r="G58" s="2">
        <v>0.5</v>
      </c>
      <c r="H58" s="3">
        <f t="shared" si="39"/>
        <v>2.4021138601969735E-3</v>
      </c>
      <c r="I58" s="3">
        <f t="shared" si="40"/>
        <v>0.99759788613980305</v>
      </c>
      <c r="J58" s="5">
        <f t="shared" si="47"/>
        <v>99272.756697549616</v>
      </c>
      <c r="K58" s="5">
        <f t="shared" si="41"/>
        <v>238.46446480314586</v>
      </c>
      <c r="L58" s="5">
        <f t="shared" si="42"/>
        <v>495767.62232574023</v>
      </c>
      <c r="M58" s="5">
        <f t="shared" si="32"/>
        <v>6029505.454769752</v>
      </c>
      <c r="N58" s="33">
        <f t="shared" si="43"/>
        <v>60.736758556424576</v>
      </c>
      <c r="O58" s="4"/>
      <c r="Q58" s="27" t="s">
        <v>42</v>
      </c>
      <c r="R58" s="29">
        <f t="shared" si="33"/>
        <v>99272.756697549616</v>
      </c>
      <c r="S58" s="29">
        <f t="shared" si="34"/>
        <v>495767.62232574023</v>
      </c>
      <c r="T58" s="35">
        <f t="shared" si="35"/>
        <v>60.736758556424576</v>
      </c>
      <c r="U58" s="42">
        <v>0.96170886472285344</v>
      </c>
      <c r="V58" s="43">
        <f>1-U58</f>
        <v>3.829113527714656E-2</v>
      </c>
      <c r="W58" s="29">
        <f t="shared" si="44"/>
        <v>476784.11723323603</v>
      </c>
      <c r="X58" s="29">
        <f t="shared" si="36"/>
        <v>5248974.3688828312</v>
      </c>
      <c r="Y58" s="35">
        <f t="shared" si="45"/>
        <v>52.874268263494223</v>
      </c>
      <c r="Z58" s="36">
        <f t="shared" si="46"/>
        <v>7.8624902929303531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1923</v>
      </c>
      <c r="E59" s="49">
        <f t="shared" si="37"/>
        <v>2</v>
      </c>
      <c r="F59" s="3">
        <f t="shared" si="38"/>
        <v>1.0400416016640667E-3</v>
      </c>
      <c r="G59" s="2">
        <v>0.5</v>
      </c>
      <c r="H59" s="3">
        <f t="shared" si="39"/>
        <v>5.1867219917012455E-3</v>
      </c>
      <c r="I59" s="3">
        <f t="shared" si="40"/>
        <v>0.99481327800829877</v>
      </c>
      <c r="J59" s="5">
        <f t="shared" si="47"/>
        <v>99034.292232746477</v>
      </c>
      <c r="K59" s="5">
        <f t="shared" si="41"/>
        <v>513.66334145615394</v>
      </c>
      <c r="L59" s="5">
        <f t="shared" si="42"/>
        <v>493887.30281009199</v>
      </c>
      <c r="M59" s="5">
        <f t="shared" si="32"/>
        <v>5533737.8324440122</v>
      </c>
      <c r="N59" s="33">
        <f t="shared" si="43"/>
        <v>55.876986725354087</v>
      </c>
      <c r="O59" s="4"/>
      <c r="Q59" s="27" t="s">
        <v>44</v>
      </c>
      <c r="R59" s="29">
        <f t="shared" si="33"/>
        <v>99034.292232746477</v>
      </c>
      <c r="S59" s="29">
        <f t="shared" si="34"/>
        <v>493887.30281009199</v>
      </c>
      <c r="T59" s="35">
        <f t="shared" si="35"/>
        <v>55.876986725354087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475658.75669347896</v>
      </c>
      <c r="X59" s="29">
        <f t="shared" si="36"/>
        <v>4772190.2516495949</v>
      </c>
      <c r="Y59" s="35">
        <f t="shared" si="45"/>
        <v>48.18725053776506</v>
      </c>
      <c r="Z59" s="36">
        <f t="shared" si="46"/>
        <v>7.6897361875890269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2156</v>
      </c>
      <c r="E60" s="49">
        <f t="shared" si="37"/>
        <v>4</v>
      </c>
      <c r="F60" s="3">
        <f t="shared" si="38"/>
        <v>1.8552875695732839E-3</v>
      </c>
      <c r="G60" s="2">
        <v>0.5</v>
      </c>
      <c r="H60" s="3">
        <f t="shared" si="39"/>
        <v>9.2336103416435829E-3</v>
      </c>
      <c r="I60" s="3">
        <f t="shared" si="40"/>
        <v>0.99076638965835639</v>
      </c>
      <c r="J60" s="5">
        <f t="shared" si="47"/>
        <v>98520.628891290326</v>
      </c>
      <c r="K60" s="5">
        <f t="shared" si="41"/>
        <v>909.70109779584789</v>
      </c>
      <c r="L60" s="5">
        <f t="shared" si="42"/>
        <v>490328.891711962</v>
      </c>
      <c r="M60" s="5">
        <f t="shared" si="32"/>
        <v>5039850.5296339206</v>
      </c>
      <c r="N60" s="33">
        <f t="shared" si="43"/>
        <v>51.155281755204733</v>
      </c>
      <c r="O60" s="4"/>
      <c r="Q60" s="27" t="s">
        <v>46</v>
      </c>
      <c r="R60" s="29">
        <f t="shared" si="33"/>
        <v>98520.628891290326</v>
      </c>
      <c r="S60" s="29">
        <f t="shared" si="34"/>
        <v>490328.891711962</v>
      </c>
      <c r="T60" s="35">
        <f t="shared" si="35"/>
        <v>51.155281755204733</v>
      </c>
      <c r="U60" s="42">
        <v>0.95736753435116873</v>
      </c>
      <c r="V60" s="43">
        <f t="shared" si="48"/>
        <v>4.2632465648831275E-2</v>
      </c>
      <c r="W60" s="29">
        <f t="shared" si="44"/>
        <v>469424.96207942226</v>
      </c>
      <c r="X60" s="29">
        <f t="shared" si="36"/>
        <v>4296531.4949561162</v>
      </c>
      <c r="Y60" s="35">
        <f t="shared" si="45"/>
        <v>43.610475727849817</v>
      </c>
      <c r="Z60" s="36">
        <f t="shared" si="46"/>
        <v>7.544806027354916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1944</v>
      </c>
      <c r="E61" s="49">
        <f t="shared" si="37"/>
        <v>3</v>
      </c>
      <c r="F61" s="3">
        <f t="shared" si="38"/>
        <v>1.5432098765432098E-3</v>
      </c>
      <c r="G61" s="2">
        <v>0.5</v>
      </c>
      <c r="H61" s="3">
        <f t="shared" si="39"/>
        <v>7.6863950807071479E-3</v>
      </c>
      <c r="I61" s="3">
        <f t="shared" si="40"/>
        <v>0.99231360491929288</v>
      </c>
      <c r="J61" s="5">
        <f t="shared" si="47"/>
        <v>97610.927793494469</v>
      </c>
      <c r="K61" s="5">
        <f t="shared" si="41"/>
        <v>750.27615521517646</v>
      </c>
      <c r="L61" s="5">
        <f t="shared" si="42"/>
        <v>486178.94857943436</v>
      </c>
      <c r="M61" s="5">
        <f t="shared" si="32"/>
        <v>4549521.6379219582</v>
      </c>
      <c r="N61" s="33">
        <f t="shared" si="43"/>
        <v>46.608732656930783</v>
      </c>
      <c r="O61" s="4"/>
      <c r="Q61" s="27" t="s">
        <v>48</v>
      </c>
      <c r="R61" s="29">
        <f t="shared" si="33"/>
        <v>97610.927793494469</v>
      </c>
      <c r="S61" s="29">
        <f t="shared" si="34"/>
        <v>486178.94857943436</v>
      </c>
      <c r="T61" s="35">
        <f t="shared" si="35"/>
        <v>46.608732656930783</v>
      </c>
      <c r="U61" s="42">
        <v>0.95681081085376496</v>
      </c>
      <c r="V61" s="43">
        <f t="shared" si="48"/>
        <v>4.3189189146235041E-2</v>
      </c>
      <c r="W61" s="29">
        <f t="shared" si="44"/>
        <v>465181.2740103195</v>
      </c>
      <c r="X61" s="29">
        <f t="shared" si="36"/>
        <v>3827106.5328766936</v>
      </c>
      <c r="Y61" s="35">
        <f t="shared" si="45"/>
        <v>39.207767197678052</v>
      </c>
      <c r="Z61" s="36">
        <f t="shared" si="46"/>
        <v>7.4009654592527312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2043</v>
      </c>
      <c r="E62" s="49">
        <f t="shared" si="37"/>
        <v>10</v>
      </c>
      <c r="F62" s="3">
        <f t="shared" si="38"/>
        <v>4.8947626040137049E-3</v>
      </c>
      <c r="G62" s="2">
        <v>0.5</v>
      </c>
      <c r="H62" s="3">
        <f t="shared" si="39"/>
        <v>2.4177949709864602E-2</v>
      </c>
      <c r="I62" s="3">
        <f t="shared" si="40"/>
        <v>0.97582205029013536</v>
      </c>
      <c r="J62" s="5">
        <f t="shared" si="47"/>
        <v>96860.651638279291</v>
      </c>
      <c r="K62" s="5">
        <f t="shared" si="41"/>
        <v>2341.8919641750313</v>
      </c>
      <c r="L62" s="5">
        <f t="shared" si="42"/>
        <v>478448.52828095888</v>
      </c>
      <c r="M62" s="5">
        <f t="shared" si="32"/>
        <v>4063342.6893425239</v>
      </c>
      <c r="N62" s="33">
        <f t="shared" si="43"/>
        <v>41.950395961786946</v>
      </c>
      <c r="O62" s="4"/>
      <c r="Q62" s="27" t="s">
        <v>50</v>
      </c>
      <c r="R62" s="29">
        <f t="shared" si="33"/>
        <v>96860.651638279291</v>
      </c>
      <c r="S62" s="29">
        <f t="shared" si="34"/>
        <v>478448.52828095888</v>
      </c>
      <c r="T62" s="35">
        <f t="shared" si="35"/>
        <v>41.950395961786946</v>
      </c>
      <c r="U62" s="42">
        <v>0.94800928093814252</v>
      </c>
      <c r="V62" s="43">
        <f t="shared" si="48"/>
        <v>5.1990719061857482E-2</v>
      </c>
      <c r="W62" s="29">
        <f t="shared" si="44"/>
        <v>453573.64526154438</v>
      </c>
      <c r="X62" s="29">
        <f t="shared" si="36"/>
        <v>3361925.2588663739</v>
      </c>
      <c r="Y62" s="35">
        <f t="shared" si="45"/>
        <v>34.70888541428873</v>
      </c>
      <c r="Z62" s="36">
        <f t="shared" si="46"/>
        <v>7.2415105474982155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2470</v>
      </c>
      <c r="E63" s="49">
        <f t="shared" si="37"/>
        <v>8</v>
      </c>
      <c r="F63" s="3">
        <f t="shared" si="38"/>
        <v>3.2388663967611335E-3</v>
      </c>
      <c r="G63" s="2">
        <v>0.5</v>
      </c>
      <c r="H63" s="3">
        <f t="shared" si="39"/>
        <v>1.6064257028112448E-2</v>
      </c>
      <c r="I63" s="3">
        <f t="shared" si="40"/>
        <v>0.98393574297188757</v>
      </c>
      <c r="J63" s="5">
        <f t="shared" si="47"/>
        <v>94518.759674104251</v>
      </c>
      <c r="K63" s="5">
        <f t="shared" si="41"/>
        <v>1518.3736493832007</v>
      </c>
      <c r="L63" s="5">
        <f t="shared" si="42"/>
        <v>468797.86424706329</v>
      </c>
      <c r="M63" s="5">
        <f t="shared" si="32"/>
        <v>3584894.1610615649</v>
      </c>
      <c r="N63" s="33">
        <f t="shared" si="43"/>
        <v>37.927858696221712</v>
      </c>
      <c r="O63" s="4"/>
      <c r="Q63" s="27" t="s">
        <v>52</v>
      </c>
      <c r="R63" s="29">
        <f t="shared" si="33"/>
        <v>94518.759674104251</v>
      </c>
      <c r="S63" s="29">
        <f t="shared" si="34"/>
        <v>468797.86424706329</v>
      </c>
      <c r="T63" s="35">
        <f t="shared" si="35"/>
        <v>37.927858696221712</v>
      </c>
      <c r="U63" s="42">
        <v>0.94216194080535964</v>
      </c>
      <c r="V63" s="43">
        <f t="shared" si="48"/>
        <v>5.7838059194640357E-2</v>
      </c>
      <c r="W63" s="29">
        <f t="shared" si="44"/>
        <v>441683.50562442065</v>
      </c>
      <c r="X63" s="29">
        <f t="shared" si="36"/>
        <v>2908351.6136048296</v>
      </c>
      <c r="Y63" s="35">
        <f t="shared" si="45"/>
        <v>30.770099222976203</v>
      </c>
      <c r="Z63" s="36">
        <f t="shared" si="46"/>
        <v>7.157759473245509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2591</v>
      </c>
      <c r="E64" s="49">
        <f t="shared" si="37"/>
        <v>13</v>
      </c>
      <c r="F64" s="3">
        <f t="shared" si="38"/>
        <v>5.0173678116557313E-3</v>
      </c>
      <c r="G64" s="2">
        <v>0.5</v>
      </c>
      <c r="H64" s="3">
        <f t="shared" si="39"/>
        <v>2.4776062511911567E-2</v>
      </c>
      <c r="I64" s="3">
        <f t="shared" si="40"/>
        <v>0.97522393748808844</v>
      </c>
      <c r="J64" s="5">
        <f t="shared" si="47"/>
        <v>93000.386024721054</v>
      </c>
      <c r="K64" s="5">
        <f t="shared" si="41"/>
        <v>2304.1833777803959</v>
      </c>
      <c r="L64" s="5">
        <f t="shared" si="42"/>
        <v>459241.47167915426</v>
      </c>
      <c r="M64" s="5">
        <f t="shared" si="32"/>
        <v>3116096.2968145018</v>
      </c>
      <c r="N64" s="33">
        <f t="shared" si="43"/>
        <v>33.506272715751862</v>
      </c>
      <c r="O64" s="4"/>
      <c r="Q64" s="27" t="s">
        <v>54</v>
      </c>
      <c r="R64" s="29">
        <f t="shared" si="33"/>
        <v>93000.386024721054</v>
      </c>
      <c r="S64" s="29">
        <f t="shared" si="34"/>
        <v>459241.47167915426</v>
      </c>
      <c r="T64" s="35">
        <f t="shared" si="35"/>
        <v>33.506272715751862</v>
      </c>
      <c r="U64" s="42">
        <v>0.92489605986448908</v>
      </c>
      <c r="V64" s="43">
        <f t="shared" si="48"/>
        <v>7.5103940135510916E-2</v>
      </c>
      <c r="W64" s="29">
        <f t="shared" si="44"/>
        <v>424750.62768241914</v>
      </c>
      <c r="X64" s="29">
        <f t="shared" si="36"/>
        <v>2466668.1079804092</v>
      </c>
      <c r="Y64" s="35">
        <f t="shared" si="45"/>
        <v>26.523202896434512</v>
      </c>
      <c r="Z64" s="36">
        <f t="shared" si="46"/>
        <v>6.9830698193173504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2328</v>
      </c>
      <c r="E65" s="49">
        <f t="shared" si="37"/>
        <v>13</v>
      </c>
      <c r="F65" s="3">
        <f t="shared" si="38"/>
        <v>5.5841924398625431E-3</v>
      </c>
      <c r="G65" s="2">
        <v>0.5</v>
      </c>
      <c r="H65" s="3">
        <f t="shared" si="39"/>
        <v>2.7536538868883714E-2</v>
      </c>
      <c r="I65" s="3">
        <f t="shared" si="40"/>
        <v>0.97246346113111626</v>
      </c>
      <c r="J65" s="5">
        <f t="shared" si="47"/>
        <v>90696.202646940656</v>
      </c>
      <c r="K65" s="5">
        <f t="shared" si="41"/>
        <v>2497.4595094476354</v>
      </c>
      <c r="L65" s="5">
        <f t="shared" si="42"/>
        <v>447237.36446108413</v>
      </c>
      <c r="M65" s="5">
        <f t="shared" si="32"/>
        <v>2656854.8251353474</v>
      </c>
      <c r="N65" s="33">
        <f t="shared" si="43"/>
        <v>29.294002919591563</v>
      </c>
      <c r="O65" s="4"/>
      <c r="Q65" s="27" t="s">
        <v>56</v>
      </c>
      <c r="R65" s="29">
        <f t="shared" si="33"/>
        <v>90696.202646940656</v>
      </c>
      <c r="S65" s="29">
        <f t="shared" si="34"/>
        <v>447237.36446108413</v>
      </c>
      <c r="T65" s="35">
        <f t="shared" si="35"/>
        <v>29.294002919591563</v>
      </c>
      <c r="U65" s="42">
        <v>0.89970667843387275</v>
      </c>
      <c r="V65" s="43">
        <f t="shared" si="48"/>
        <v>0.10029332156612725</v>
      </c>
      <c r="W65" s="29">
        <f t="shared" si="44"/>
        <v>402382.44365080138</v>
      </c>
      <c r="X65" s="29">
        <f t="shared" si="36"/>
        <v>2041917.4802979901</v>
      </c>
      <c r="Y65" s="35">
        <f t="shared" si="45"/>
        <v>22.513814478503612</v>
      </c>
      <c r="Z65" s="36">
        <f t="shared" si="46"/>
        <v>6.7801884410879509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1968</v>
      </c>
      <c r="E66" s="49">
        <f t="shared" si="37"/>
        <v>26</v>
      </c>
      <c r="F66" s="3">
        <f t="shared" si="38"/>
        <v>1.3211382113821139E-2</v>
      </c>
      <c r="G66" s="2">
        <v>0.5</v>
      </c>
      <c r="H66" s="3">
        <f t="shared" si="39"/>
        <v>6.3944909001475661E-2</v>
      </c>
      <c r="I66" s="3">
        <f t="shared" si="40"/>
        <v>0.93605509099852435</v>
      </c>
      <c r="J66" s="5">
        <f t="shared" si="47"/>
        <v>88198.743137493017</v>
      </c>
      <c r="K66" s="5">
        <f t="shared" si="41"/>
        <v>5639.8606039715169</v>
      </c>
      <c r="L66" s="5">
        <f t="shared" si="42"/>
        <v>426894.06417753635</v>
      </c>
      <c r="M66" s="5">
        <f t="shared" si="32"/>
        <v>2209617.4606742631</v>
      </c>
      <c r="N66" s="33">
        <f t="shared" si="43"/>
        <v>25.052709166497877</v>
      </c>
      <c r="O66" s="4"/>
      <c r="Q66" s="27" t="s">
        <v>58</v>
      </c>
      <c r="R66" s="29">
        <f t="shared" si="33"/>
        <v>88198.743137493017</v>
      </c>
      <c r="S66" s="29">
        <f t="shared" si="34"/>
        <v>426894.06417753635</v>
      </c>
      <c r="T66" s="35">
        <f t="shared" si="35"/>
        <v>25.052709166497877</v>
      </c>
      <c r="U66" s="42">
        <v>0.86438699185239576</v>
      </c>
      <c r="V66" s="43">
        <f t="shared" si="48"/>
        <v>0.13561300814760424</v>
      </c>
      <c r="W66" s="29">
        <f t="shared" si="44"/>
        <v>369001.67597406422</v>
      </c>
      <c r="X66" s="29">
        <f t="shared" si="36"/>
        <v>1639535.0366471887</v>
      </c>
      <c r="Y66" s="35">
        <f t="shared" si="45"/>
        <v>18.589097512323022</v>
      </c>
      <c r="Z66" s="36">
        <f t="shared" si="46"/>
        <v>6.4636116541748549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1440</v>
      </c>
      <c r="E67" s="49">
        <f t="shared" si="37"/>
        <v>14</v>
      </c>
      <c r="F67" s="3">
        <f t="shared" si="38"/>
        <v>9.7222222222222224E-3</v>
      </c>
      <c r="G67" s="2">
        <v>0.5</v>
      </c>
      <c r="H67" s="3">
        <f t="shared" si="39"/>
        <v>4.7457627118644069E-2</v>
      </c>
      <c r="I67" s="3">
        <f t="shared" si="40"/>
        <v>0.9525423728813559</v>
      </c>
      <c r="J67" s="5">
        <f t="shared" si="47"/>
        <v>82558.882533521508</v>
      </c>
      <c r="K67" s="5">
        <f t="shared" si="41"/>
        <v>3918.0486626078005</v>
      </c>
      <c r="L67" s="5">
        <f t="shared" si="42"/>
        <v>402999.291011088</v>
      </c>
      <c r="M67" s="5">
        <f t="shared" si="32"/>
        <v>1782723.3964967267</v>
      </c>
      <c r="N67" s="33">
        <f t="shared" si="43"/>
        <v>21.59335666604844</v>
      </c>
      <c r="O67" s="4"/>
      <c r="Q67" s="27" t="s">
        <v>60</v>
      </c>
      <c r="R67" s="29">
        <f t="shared" si="33"/>
        <v>82558.882533521508</v>
      </c>
      <c r="S67" s="29">
        <f t="shared" si="34"/>
        <v>402999.291011088</v>
      </c>
      <c r="T67" s="35">
        <f t="shared" si="35"/>
        <v>21.59335666604844</v>
      </c>
      <c r="U67" s="42">
        <v>0.82345390469096191</v>
      </c>
      <c r="V67" s="43">
        <f t="shared" si="48"/>
        <v>0.17654609530903809</v>
      </c>
      <c r="W67" s="29">
        <f t="shared" si="44"/>
        <v>331851.3397707697</v>
      </c>
      <c r="X67" s="29">
        <f t="shared" si="36"/>
        <v>1270533.3606731244</v>
      </c>
      <c r="Y67" s="35">
        <f t="shared" si="45"/>
        <v>15.38942051640837</v>
      </c>
      <c r="Z67" s="36">
        <f t="shared" si="46"/>
        <v>6.2039361496400698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1024</v>
      </c>
      <c r="E68" s="49">
        <f t="shared" si="37"/>
        <v>23</v>
      </c>
      <c r="F68" s="3">
        <f t="shared" si="38"/>
        <v>2.24609375E-2</v>
      </c>
      <c r="G68" s="2">
        <v>0.5</v>
      </c>
      <c r="H68" s="3">
        <f t="shared" si="39"/>
        <v>0.10633379565418401</v>
      </c>
      <c r="I68" s="3">
        <f t="shared" si="40"/>
        <v>0.89366620434581601</v>
      </c>
      <c r="J68" s="5">
        <f t="shared" si="47"/>
        <v>78640.833870913702</v>
      </c>
      <c r="K68" s="5">
        <f t="shared" si="41"/>
        <v>8362.1783589043698</v>
      </c>
      <c r="L68" s="5">
        <f t="shared" si="42"/>
        <v>372298.72345730767</v>
      </c>
      <c r="M68" s="5">
        <f t="shared" si="32"/>
        <v>1379724.1054856386</v>
      </c>
      <c r="N68" s="33">
        <f t="shared" si="43"/>
        <v>17.544627104926299</v>
      </c>
      <c r="O68" s="4"/>
      <c r="Q68" s="27" t="s">
        <v>62</v>
      </c>
      <c r="R68" s="29">
        <f t="shared" si="33"/>
        <v>78640.833870913702</v>
      </c>
      <c r="S68" s="29">
        <f t="shared" si="34"/>
        <v>372298.72345730767</v>
      </c>
      <c r="T68" s="35">
        <f t="shared" si="35"/>
        <v>17.544627104926299</v>
      </c>
      <c r="U68" s="42">
        <v>0.7557222850963411</v>
      </c>
      <c r="V68" s="43">
        <f t="shared" si="48"/>
        <v>0.2442777149036589</v>
      </c>
      <c r="W68" s="29">
        <f t="shared" si="44"/>
        <v>281354.44202960731</v>
      </c>
      <c r="X68" s="29">
        <f t="shared" si="36"/>
        <v>938682.02090235474</v>
      </c>
      <c r="Y68" s="35">
        <f t="shared" si="45"/>
        <v>11.936318254752612</v>
      </c>
      <c r="Z68" s="36">
        <f t="shared" si="46"/>
        <v>5.6083088501736871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623</v>
      </c>
      <c r="E69" s="49">
        <f t="shared" si="37"/>
        <v>17</v>
      </c>
      <c r="F69" s="3">
        <f t="shared" si="38"/>
        <v>2.7287319422150885E-2</v>
      </c>
      <c r="G69" s="2">
        <v>0.5</v>
      </c>
      <c r="H69" s="3">
        <f t="shared" si="39"/>
        <v>0.12772351615326824</v>
      </c>
      <c r="I69" s="3">
        <f t="shared" si="40"/>
        <v>0.87227648384673173</v>
      </c>
      <c r="J69" s="5">
        <f t="shared" si="47"/>
        <v>70278.65551200934</v>
      </c>
      <c r="K69" s="5">
        <f t="shared" si="41"/>
        <v>8976.2369925180992</v>
      </c>
      <c r="L69" s="5">
        <f t="shared" si="42"/>
        <v>328952.68507875147</v>
      </c>
      <c r="M69" s="5">
        <f t="shared" si="32"/>
        <v>1007425.382028331</v>
      </c>
      <c r="N69" s="33">
        <f t="shared" si="43"/>
        <v>14.334727588181883</v>
      </c>
      <c r="O69" s="4"/>
      <c r="Q69" s="27" t="s">
        <v>64</v>
      </c>
      <c r="R69" s="29">
        <f t="shared" si="33"/>
        <v>70278.65551200934</v>
      </c>
      <c r="S69" s="29">
        <f t="shared" si="34"/>
        <v>328952.68507875147</v>
      </c>
      <c r="T69" s="35">
        <f t="shared" si="35"/>
        <v>14.334727588181883</v>
      </c>
      <c r="U69" s="42">
        <v>0.69850988448397933</v>
      </c>
      <c r="V69" s="43">
        <f t="shared" si="48"/>
        <v>0.30149011551602067</v>
      </c>
      <c r="W69" s="29">
        <f t="shared" si="44"/>
        <v>229776.70205505352</v>
      </c>
      <c r="X69" s="29">
        <f t="shared" si="36"/>
        <v>657327.57887274749</v>
      </c>
      <c r="Y69" s="35">
        <f t="shared" si="45"/>
        <v>9.3531609858475768</v>
      </c>
      <c r="Z69" s="36">
        <f t="shared" si="46"/>
        <v>4.9815666023343059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400</v>
      </c>
      <c r="E70" s="49">
        <f t="shared" si="37"/>
        <v>21</v>
      </c>
      <c r="F70" s="3">
        <f t="shared" si="38"/>
        <v>5.2499999999999998E-2</v>
      </c>
      <c r="G70" s="2">
        <v>0.5</v>
      </c>
      <c r="H70" s="3">
        <f t="shared" si="39"/>
        <v>0.23204419889502761</v>
      </c>
      <c r="I70" s="3">
        <f t="shared" si="40"/>
        <v>0.76795580110497241</v>
      </c>
      <c r="J70" s="5">
        <f t="shared" si="47"/>
        <v>61302.418519491242</v>
      </c>
      <c r="K70" s="5">
        <f t="shared" si="41"/>
        <v>14224.870595683051</v>
      </c>
      <c r="L70" s="5">
        <f t="shared" si="42"/>
        <v>270949.91610824864</v>
      </c>
      <c r="M70" s="5">
        <f t="shared" si="32"/>
        <v>678472.69694957964</v>
      </c>
      <c r="N70" s="33">
        <f t="shared" si="43"/>
        <v>11.067633436580609</v>
      </c>
      <c r="O70" s="4"/>
      <c r="Q70" s="27" t="s">
        <v>66</v>
      </c>
      <c r="R70" s="29">
        <f t="shared" si="33"/>
        <v>61302.418519491242</v>
      </c>
      <c r="S70" s="29">
        <f t="shared" si="34"/>
        <v>270949.91610824864</v>
      </c>
      <c r="T70" s="35">
        <f t="shared" si="35"/>
        <v>11.067633436580609</v>
      </c>
      <c r="U70" s="42">
        <v>0.67065690345363116</v>
      </c>
      <c r="V70" s="43">
        <f t="shared" si="48"/>
        <v>0.32934309654636884</v>
      </c>
      <c r="W70" s="29">
        <f t="shared" si="44"/>
        <v>181714.43172817916</v>
      </c>
      <c r="X70" s="29">
        <f t="shared" si="36"/>
        <v>427550.87681769393</v>
      </c>
      <c r="Y70" s="35">
        <f t="shared" si="45"/>
        <v>6.9744536535985633</v>
      </c>
      <c r="Z70" s="36">
        <f t="shared" si="46"/>
        <v>4.0931797829820455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227</v>
      </c>
      <c r="E71" s="49">
        <f t="shared" si="49"/>
        <v>23</v>
      </c>
      <c r="F71" s="3">
        <f t="shared" si="38"/>
        <v>0.1013215859030837</v>
      </c>
      <c r="G71" s="2">
        <v>0.5</v>
      </c>
      <c r="H71" s="3">
        <f t="shared" si="39"/>
        <v>0.40421792618629176</v>
      </c>
      <c r="I71" s="3">
        <f t="shared" si="40"/>
        <v>0.59578207381370829</v>
      </c>
      <c r="J71" s="5">
        <f t="shared" si="47"/>
        <v>47077.547923808197</v>
      </c>
      <c r="K71" s="5">
        <f t="shared" si="41"/>
        <v>19029.588791697515</v>
      </c>
      <c r="L71" s="5">
        <f t="shared" si="42"/>
        <v>187813.76763979724</v>
      </c>
      <c r="M71" s="5">
        <f>L71+M72</f>
        <v>407522.780841331</v>
      </c>
      <c r="N71" s="33">
        <f t="shared" si="43"/>
        <v>8.6564147627416546</v>
      </c>
      <c r="O71" s="4"/>
      <c r="Q71" s="27" t="s">
        <v>68</v>
      </c>
      <c r="R71" s="29">
        <f t="shared" si="33"/>
        <v>47077.547923808197</v>
      </c>
      <c r="S71" s="29">
        <f t="shared" si="34"/>
        <v>187813.76763979724</v>
      </c>
      <c r="T71" s="35">
        <f t="shared" si="35"/>
        <v>8.6564147627416546</v>
      </c>
      <c r="U71" s="42">
        <v>0.63527807449444496</v>
      </c>
      <c r="V71" s="43">
        <f t="shared" si="48"/>
        <v>0.36472192550555504</v>
      </c>
      <c r="W71" s="29">
        <f t="shared" si="44"/>
        <v>119313.96866975748</v>
      </c>
      <c r="X71" s="29">
        <f>X72+W71</f>
        <v>245836.44508951477</v>
      </c>
      <c r="Y71" s="35">
        <f t="shared" si="45"/>
        <v>5.2219466801326249</v>
      </c>
      <c r="Z71" s="36">
        <f t="shared" si="46"/>
        <v>3.4344680826090297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188</v>
      </c>
      <c r="E72" s="50">
        <f t="shared" si="49"/>
        <v>24</v>
      </c>
      <c r="F72" s="17">
        <f t="shared" si="38"/>
        <v>0.1276595744680851</v>
      </c>
      <c r="G72" s="12"/>
      <c r="H72" s="17">
        <v>1</v>
      </c>
      <c r="I72" s="17">
        <f t="shared" si="40"/>
        <v>0</v>
      </c>
      <c r="J72" s="21">
        <f t="shared" si="47"/>
        <v>28047.959132110685</v>
      </c>
      <c r="K72" s="21">
        <f t="shared" si="41"/>
        <v>28047.959132110685</v>
      </c>
      <c r="L72" s="21">
        <f>K72/F72</f>
        <v>219709.01320153373</v>
      </c>
      <c r="M72" s="21">
        <f>L72</f>
        <v>219709.01320153373</v>
      </c>
      <c r="N72" s="34">
        <f t="shared" si="43"/>
        <v>7.8333333333333339</v>
      </c>
      <c r="O72" s="4"/>
      <c r="Q72" s="30" t="s">
        <v>69</v>
      </c>
      <c r="R72" s="31">
        <f t="shared" si="33"/>
        <v>28047.959132110685</v>
      </c>
      <c r="S72" s="31">
        <f t="shared" si="34"/>
        <v>219709.01320153373</v>
      </c>
      <c r="T72" s="38">
        <f t="shared" si="35"/>
        <v>7.8333333333333339</v>
      </c>
      <c r="U72" s="44">
        <v>0.57586384179742911</v>
      </c>
      <c r="V72" s="45">
        <f t="shared" si="48"/>
        <v>0.42413615820257089</v>
      </c>
      <c r="W72" s="31">
        <f t="shared" si="44"/>
        <v>126522.47641975728</v>
      </c>
      <c r="X72" s="31">
        <f>W72</f>
        <v>126522.47641975728</v>
      </c>
      <c r="Y72" s="38">
        <f t="shared" si="45"/>
        <v>4.5109334274131951</v>
      </c>
      <c r="Z72" s="37">
        <f t="shared" si="46"/>
        <v>3.3223999059201388</v>
      </c>
    </row>
    <row r="73" spans="1:26" s="2" customFormat="1" ht="13.2" x14ac:dyDescent="0.25">
      <c r="B73" s="2" t="s">
        <v>70</v>
      </c>
      <c r="D73" s="25">
        <f>SUM(D54:D72)</f>
        <v>28586</v>
      </c>
      <c r="E73" s="25">
        <f>SUM(E54:E72)</f>
        <v>204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73.259692900262834</v>
      </c>
      <c r="F78" s="55">
        <f>$Y$4</f>
        <v>66.224323801113428</v>
      </c>
      <c r="G78" s="55">
        <f>E78-F78</f>
        <v>7.0353690991494062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77.670340414625713</v>
      </c>
      <c r="F79" s="55">
        <f>$Y$29</f>
        <v>69.091986516042383</v>
      </c>
      <c r="G79" s="55">
        <f t="shared" ref="G79:G80" si="50">E79-F79</f>
        <v>8.5783538985833303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75.209166067101251</v>
      </c>
      <c r="F80" s="55">
        <f>$Y$54</f>
        <v>66.832776946504111</v>
      </c>
      <c r="G80" s="55">
        <f t="shared" si="50"/>
        <v>8.376389120597139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CF53-06FC-4497-A83D-7779EC617097}">
  <dimension ref="A1:Z80"/>
  <sheetViews>
    <sheetView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9">
        <v>113</v>
      </c>
      <c r="E4" s="56">
        <v>1</v>
      </c>
      <c r="F4" s="3">
        <f>E4/D4</f>
        <v>8.8495575221238937E-3</v>
      </c>
      <c r="G4" s="2">
        <v>0.3</v>
      </c>
      <c r="H4" s="18">
        <f>C4*F4/(1+(1-G4)*C4*F4)</f>
        <v>8.7950747581354433E-3</v>
      </c>
      <c r="I4" s="18">
        <f>1-H4</f>
        <v>0.99120492524186454</v>
      </c>
      <c r="J4" s="41">
        <v>100000</v>
      </c>
      <c r="K4" s="20">
        <f>J4*H4</f>
        <v>879.50747581354437</v>
      </c>
      <c r="L4" s="20">
        <f>C4*(J5+G4*K4)</f>
        <v>99384.344766930517</v>
      </c>
      <c r="M4" s="5">
        <f t="shared" ref="M4:M20" si="0">L4+M5</f>
        <v>7147948.1412250008</v>
      </c>
      <c r="N4" s="32">
        <f>M4/J4</f>
        <v>71.47948141225001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99384.344766930517</v>
      </c>
      <c r="T4" s="35">
        <f t="shared" ref="T4:T22" si="3">N4</f>
        <v>71.47948141225001</v>
      </c>
      <c r="U4" s="42">
        <v>0.96680194174873568</v>
      </c>
      <c r="V4" s="43">
        <f>1-U4</f>
        <v>3.3198058251264317E-2</v>
      </c>
      <c r="W4" s="29">
        <f>S4*U4</f>
        <v>96084.977500094217</v>
      </c>
      <c r="X4" s="29">
        <f t="shared" ref="X4:X20" si="4">X5+W4</f>
        <v>6491993.13946879</v>
      </c>
      <c r="Y4" s="40">
        <f>X4/R4</f>
        <v>64.919931394687907</v>
      </c>
      <c r="Z4" s="36">
        <f>T4-Y4</f>
        <v>6.5595500175621027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60">
        <v>593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99120.492524186455</v>
      </c>
      <c r="K5" s="5">
        <f t="shared" ref="K5:K22" si="8">J5*H5</f>
        <v>0</v>
      </c>
      <c r="L5" s="5">
        <f t="shared" ref="L5:L21" si="9">C5*(J6+G5*K5)</f>
        <v>396481.97009674582</v>
      </c>
      <c r="M5" s="5">
        <f t="shared" si="0"/>
        <v>7048563.7964580702</v>
      </c>
      <c r="N5" s="33">
        <f t="shared" ref="N5:N22" si="10">M5/J5</f>
        <v>71.11106509825045</v>
      </c>
      <c r="O5" s="4"/>
      <c r="Q5" s="27" t="s">
        <v>36</v>
      </c>
      <c r="R5" s="29">
        <f t="shared" si="1"/>
        <v>99120.492524186455</v>
      </c>
      <c r="S5" s="29">
        <f t="shared" si="2"/>
        <v>396481.97009674582</v>
      </c>
      <c r="T5" s="35">
        <f t="shared" si="3"/>
        <v>71.11106509825045</v>
      </c>
      <c r="U5" s="42">
        <v>0.96680194174873568</v>
      </c>
      <c r="V5" s="43">
        <f>1-U5</f>
        <v>3.3198058251264317E-2</v>
      </c>
      <c r="W5" s="29">
        <f t="shared" ref="W5:W22" si="11">S5*U5</f>
        <v>383319.53855789802</v>
      </c>
      <c r="X5" s="29">
        <f t="shared" si="4"/>
        <v>6395908.1619686959</v>
      </c>
      <c r="Y5" s="35">
        <f t="shared" ref="Y5:Y22" si="12">X5/R5</f>
        <v>64.526597871858101</v>
      </c>
      <c r="Z5" s="36">
        <f t="shared" ref="Z5:Z22" si="13">T5-Y5</f>
        <v>6.5844672263923485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60">
        <v>872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99120.492524186455</v>
      </c>
      <c r="K6" s="5">
        <f t="shared" si="8"/>
        <v>0</v>
      </c>
      <c r="L6" s="5">
        <f t="shared" si="9"/>
        <v>495602.46262093226</v>
      </c>
      <c r="M6" s="5">
        <f t="shared" si="0"/>
        <v>6652081.8263613246</v>
      </c>
      <c r="N6" s="33">
        <f t="shared" si="10"/>
        <v>67.11106509825045</v>
      </c>
      <c r="O6" s="4"/>
      <c r="Q6" s="27" t="s">
        <v>38</v>
      </c>
      <c r="R6" s="29">
        <f t="shared" si="1"/>
        <v>99120.492524186455</v>
      </c>
      <c r="S6" s="29">
        <f t="shared" si="2"/>
        <v>495602.46262093226</v>
      </c>
      <c r="T6" s="35">
        <f t="shared" si="3"/>
        <v>67.11106509825045</v>
      </c>
      <c r="U6" s="42">
        <v>0.96680194174873568</v>
      </c>
      <c r="V6" s="43">
        <f>1-U6</f>
        <v>3.3198058251264317E-2</v>
      </c>
      <c r="W6" s="29">
        <f t="shared" si="11"/>
        <v>479149.42319737253</v>
      </c>
      <c r="X6" s="29">
        <f t="shared" si="4"/>
        <v>6012588.6234107977</v>
      </c>
      <c r="Y6" s="35">
        <f t="shared" si="12"/>
        <v>60.659390104863149</v>
      </c>
      <c r="Z6" s="36">
        <f t="shared" si="13"/>
        <v>6.4516749933873001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60">
        <v>1085</v>
      </c>
      <c r="E7" s="51">
        <v>2</v>
      </c>
      <c r="F7" s="3">
        <f t="shared" si="5"/>
        <v>1.8433179723502304E-3</v>
      </c>
      <c r="G7" s="2">
        <v>0.5</v>
      </c>
      <c r="H7" s="3">
        <f t="shared" si="6"/>
        <v>9.1743119266055034E-3</v>
      </c>
      <c r="I7" s="3">
        <f t="shared" si="7"/>
        <v>0.99082568807339455</v>
      </c>
      <c r="J7" s="5">
        <f t="shared" si="14"/>
        <v>99120.492524186455</v>
      </c>
      <c r="K7" s="5">
        <f t="shared" si="8"/>
        <v>909.36231673565544</v>
      </c>
      <c r="L7" s="5">
        <f t="shared" si="9"/>
        <v>493329.05682909308</v>
      </c>
      <c r="M7" s="5">
        <f t="shared" si="0"/>
        <v>6156479.363740392</v>
      </c>
      <c r="N7" s="33">
        <f t="shared" si="10"/>
        <v>62.11106509825045</v>
      </c>
      <c r="O7" s="4"/>
      <c r="Q7" s="27" t="s">
        <v>40</v>
      </c>
      <c r="R7" s="29">
        <f t="shared" si="1"/>
        <v>99120.492524186455</v>
      </c>
      <c r="S7" s="29">
        <f t="shared" si="2"/>
        <v>493329.05682909308</v>
      </c>
      <c r="T7" s="35">
        <f t="shared" si="3"/>
        <v>62.11106509825045</v>
      </c>
      <c r="U7" s="42">
        <v>0.96680194174873568</v>
      </c>
      <c r="V7" s="43">
        <f>1-U7</f>
        <v>3.3198058251264317E-2</v>
      </c>
      <c r="W7" s="29">
        <f t="shared" si="11"/>
        <v>476951.49006343959</v>
      </c>
      <c r="X7" s="29">
        <f t="shared" si="4"/>
        <v>5533439.2002134249</v>
      </c>
      <c r="Y7" s="35">
        <f t="shared" si="12"/>
        <v>55.825380396119471</v>
      </c>
      <c r="Z7" s="36">
        <f t="shared" si="13"/>
        <v>6.285684702130979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60">
        <v>1040</v>
      </c>
      <c r="E8" s="51">
        <v>1</v>
      </c>
      <c r="F8" s="3">
        <f t="shared" si="5"/>
        <v>9.6153846153846159E-4</v>
      </c>
      <c r="G8" s="2">
        <v>0.5</v>
      </c>
      <c r="H8" s="3">
        <f t="shared" si="6"/>
        <v>4.7961630695443642E-3</v>
      </c>
      <c r="I8" s="3">
        <f t="shared" si="7"/>
        <v>0.99520383693045567</v>
      </c>
      <c r="J8" s="5">
        <f t="shared" si="14"/>
        <v>98211.130207450798</v>
      </c>
      <c r="K8" s="5">
        <f t="shared" si="8"/>
        <v>471.03659571918843</v>
      </c>
      <c r="L8" s="5">
        <f t="shared" si="9"/>
        <v>489878.0595479561</v>
      </c>
      <c r="M8" s="5">
        <f t="shared" si="0"/>
        <v>5663150.306911299</v>
      </c>
      <c r="N8" s="33">
        <f t="shared" si="10"/>
        <v>57.663019404715733</v>
      </c>
      <c r="O8" s="4"/>
      <c r="Q8" s="27" t="s">
        <v>42</v>
      </c>
      <c r="R8" s="29">
        <f t="shared" si="1"/>
        <v>98211.130207450798</v>
      </c>
      <c r="S8" s="29">
        <f t="shared" si="2"/>
        <v>489878.0595479561</v>
      </c>
      <c r="T8" s="35">
        <f t="shared" si="3"/>
        <v>57.663019404715733</v>
      </c>
      <c r="U8" s="42">
        <v>0.96680194174873568</v>
      </c>
      <c r="V8" s="43">
        <f>1-U8</f>
        <v>3.3198058251264317E-2</v>
      </c>
      <c r="W8" s="29">
        <f t="shared" si="11"/>
        <v>473615.05919106671</v>
      </c>
      <c r="X8" s="29">
        <f t="shared" si="4"/>
        <v>5056487.7101499857</v>
      </c>
      <c r="Y8" s="35">
        <f t="shared" si="12"/>
        <v>51.485892683132718</v>
      </c>
      <c r="Z8" s="36">
        <f t="shared" si="13"/>
        <v>6.177126721583015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60">
        <v>937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97740.093611731616</v>
      </c>
      <c r="K9" s="5">
        <f t="shared" si="8"/>
        <v>0</v>
      </c>
      <c r="L9" s="5">
        <f t="shared" si="9"/>
        <v>488700.46805865807</v>
      </c>
      <c r="M9" s="5">
        <f t="shared" si="0"/>
        <v>5173272.2473633429</v>
      </c>
      <c r="N9" s="33">
        <f t="shared" si="10"/>
        <v>52.928865281364963</v>
      </c>
      <c r="O9" s="4"/>
      <c r="Q9" s="27" t="s">
        <v>44</v>
      </c>
      <c r="R9" s="29">
        <f t="shared" si="1"/>
        <v>97740.093611731616</v>
      </c>
      <c r="S9" s="29">
        <f t="shared" si="2"/>
        <v>488700.46805865807</v>
      </c>
      <c r="T9" s="35">
        <f t="shared" si="3"/>
        <v>52.928865281364963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466999.26388449367</v>
      </c>
      <c r="X9" s="29">
        <f t="shared" si="4"/>
        <v>4582872.650958919</v>
      </c>
      <c r="Y9" s="35">
        <f t="shared" si="12"/>
        <v>46.888359542238483</v>
      </c>
      <c r="Z9" s="36">
        <f t="shared" si="13"/>
        <v>6.0405057391264805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60">
        <v>1093</v>
      </c>
      <c r="E10" s="51">
        <v>2</v>
      </c>
      <c r="F10" s="3">
        <f t="shared" si="5"/>
        <v>1.8298261665141812E-3</v>
      </c>
      <c r="G10" s="2">
        <v>0.5</v>
      </c>
      <c r="H10" s="3">
        <f t="shared" si="6"/>
        <v>9.1074681238615673E-3</v>
      </c>
      <c r="I10" s="3">
        <f t="shared" si="7"/>
        <v>0.99089253187613846</v>
      </c>
      <c r="J10" s="5">
        <f t="shared" si="14"/>
        <v>97740.093611731616</v>
      </c>
      <c r="K10" s="5">
        <f t="shared" si="8"/>
        <v>890.16478699209131</v>
      </c>
      <c r="L10" s="5">
        <f t="shared" si="9"/>
        <v>486475.05609117792</v>
      </c>
      <c r="M10" s="5">
        <f t="shared" si="0"/>
        <v>4684571.7793046851</v>
      </c>
      <c r="N10" s="33">
        <f t="shared" si="10"/>
        <v>47.928865281364963</v>
      </c>
      <c r="O10" s="4"/>
      <c r="Q10" s="27" t="s">
        <v>46</v>
      </c>
      <c r="R10" s="29">
        <f t="shared" si="1"/>
        <v>97740.093611731616</v>
      </c>
      <c r="S10" s="29">
        <f t="shared" si="2"/>
        <v>486475.05609117792</v>
      </c>
      <c r="T10" s="35">
        <f t="shared" si="3"/>
        <v>47.928865281364963</v>
      </c>
      <c r="U10" s="42">
        <v>0.96363095511775332</v>
      </c>
      <c r="V10" s="43">
        <f t="shared" si="15"/>
        <v>3.6369044882246682E-2</v>
      </c>
      <c r="W10" s="29">
        <f t="shared" si="11"/>
        <v>468782.4229421044</v>
      </c>
      <c r="X10" s="29">
        <f t="shared" si="4"/>
        <v>4115873.3870744254</v>
      </c>
      <c r="Y10" s="35">
        <f t="shared" si="12"/>
        <v>42.110389247472568</v>
      </c>
      <c r="Z10" s="36">
        <f t="shared" si="13"/>
        <v>5.8184760338923951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60">
        <v>979</v>
      </c>
      <c r="E11" s="51">
        <v>5</v>
      </c>
      <c r="F11" s="3">
        <f t="shared" si="5"/>
        <v>5.1072522982635342E-3</v>
      </c>
      <c r="G11" s="2">
        <v>0.5</v>
      </c>
      <c r="H11" s="3">
        <f t="shared" si="6"/>
        <v>2.5214321734745335E-2</v>
      </c>
      <c r="I11" s="3">
        <f t="shared" si="7"/>
        <v>0.97478567826525464</v>
      </c>
      <c r="J11" s="5">
        <f t="shared" si="14"/>
        <v>96849.928824739531</v>
      </c>
      <c r="K11" s="5">
        <f t="shared" si="8"/>
        <v>2442.0052653741686</v>
      </c>
      <c r="L11" s="5">
        <f t="shared" si="9"/>
        <v>478144.63096026221</v>
      </c>
      <c r="M11" s="5">
        <f t="shared" si="0"/>
        <v>4198096.7232135069</v>
      </c>
      <c r="N11" s="33">
        <f t="shared" si="10"/>
        <v>43.346409999024566</v>
      </c>
      <c r="O11" s="4"/>
      <c r="Q11" s="27" t="s">
        <v>48</v>
      </c>
      <c r="R11" s="29">
        <f t="shared" si="1"/>
        <v>96849.928824739531</v>
      </c>
      <c r="S11" s="29">
        <f t="shared" si="2"/>
        <v>478144.63096026221</v>
      </c>
      <c r="T11" s="35">
        <f t="shared" si="3"/>
        <v>43.346409999024566</v>
      </c>
      <c r="U11" s="42">
        <v>0.96005435016735896</v>
      </c>
      <c r="V11" s="43">
        <f t="shared" si="15"/>
        <v>3.9945649832641039E-2</v>
      </c>
      <c r="W11" s="29">
        <f t="shared" si="11"/>
        <v>459044.83296256617</v>
      </c>
      <c r="X11" s="29">
        <f t="shared" si="4"/>
        <v>3647090.9641323211</v>
      </c>
      <c r="Y11" s="35">
        <f t="shared" si="12"/>
        <v>37.657136235299959</v>
      </c>
      <c r="Z11" s="36">
        <f t="shared" si="13"/>
        <v>5.6892737637246071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60">
        <v>1043</v>
      </c>
      <c r="E12" s="51">
        <v>5</v>
      </c>
      <c r="F12" s="3">
        <f t="shared" si="5"/>
        <v>4.7938638542665392E-3</v>
      </c>
      <c r="G12" s="2">
        <v>0.5</v>
      </c>
      <c r="H12" s="3">
        <f t="shared" si="6"/>
        <v>2.3685457129322598E-2</v>
      </c>
      <c r="I12" s="3">
        <f t="shared" si="7"/>
        <v>0.97631454287067743</v>
      </c>
      <c r="J12" s="5">
        <f t="shared" si="14"/>
        <v>94407.923559365358</v>
      </c>
      <c r="K12" s="5">
        <f t="shared" si="8"/>
        <v>2236.094826133713</v>
      </c>
      <c r="L12" s="5">
        <f t="shared" si="9"/>
        <v>466449.38073149248</v>
      </c>
      <c r="M12" s="5">
        <f t="shared" si="0"/>
        <v>3719952.0922532445</v>
      </c>
      <c r="N12" s="33">
        <f t="shared" si="10"/>
        <v>39.402964836040205</v>
      </c>
      <c r="O12" s="4"/>
      <c r="Q12" s="27" t="s">
        <v>50</v>
      </c>
      <c r="R12" s="29">
        <f t="shared" si="1"/>
        <v>94407.923559365358</v>
      </c>
      <c r="S12" s="29">
        <f t="shared" si="2"/>
        <v>466449.38073149248</v>
      </c>
      <c r="T12" s="35">
        <f t="shared" si="3"/>
        <v>39.402964836040205</v>
      </c>
      <c r="U12" s="42">
        <v>0.94127750867207383</v>
      </c>
      <c r="V12" s="43">
        <f t="shared" si="15"/>
        <v>5.8722491327926174E-2</v>
      </c>
      <c r="W12" s="29">
        <f t="shared" si="11"/>
        <v>439058.31101657089</v>
      </c>
      <c r="X12" s="29">
        <f t="shared" si="4"/>
        <v>3188046.131169755</v>
      </c>
      <c r="Y12" s="35">
        <f t="shared" si="12"/>
        <v>33.76884069656564</v>
      </c>
      <c r="Z12" s="36">
        <f t="shared" si="13"/>
        <v>5.6341241394745651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60">
        <v>1239</v>
      </c>
      <c r="E13" s="51">
        <v>9</v>
      </c>
      <c r="F13" s="3">
        <f t="shared" si="5"/>
        <v>7.2639225181598066E-3</v>
      </c>
      <c r="G13" s="2">
        <v>0.5</v>
      </c>
      <c r="H13" s="3">
        <f t="shared" si="6"/>
        <v>3.56718192627824E-2</v>
      </c>
      <c r="I13" s="3">
        <f t="shared" si="7"/>
        <v>0.9643281807372176</v>
      </c>
      <c r="J13" s="5">
        <f t="shared" si="14"/>
        <v>92171.828733231639</v>
      </c>
      <c r="K13" s="5">
        <f t="shared" si="8"/>
        <v>3287.9368156919727</v>
      </c>
      <c r="L13" s="5">
        <f t="shared" si="9"/>
        <v>452639.30162692827</v>
      </c>
      <c r="M13" s="5">
        <f t="shared" si="0"/>
        <v>3253502.7115217522</v>
      </c>
      <c r="N13" s="33">
        <f t="shared" si="10"/>
        <v>35.298233269714153</v>
      </c>
      <c r="O13" s="4"/>
      <c r="Q13" s="27" t="s">
        <v>52</v>
      </c>
      <c r="R13" s="29">
        <f t="shared" si="1"/>
        <v>92171.828733231639</v>
      </c>
      <c r="S13" s="29">
        <f t="shared" si="2"/>
        <v>452639.30162692827</v>
      </c>
      <c r="T13" s="35">
        <f t="shared" si="3"/>
        <v>35.298233269714153</v>
      </c>
      <c r="U13" s="42">
        <v>0.95386474178345915</v>
      </c>
      <c r="V13" s="43">
        <f t="shared" si="15"/>
        <v>4.6135258216540853E-2</v>
      </c>
      <c r="W13" s="29">
        <f t="shared" si="11"/>
        <v>431756.67056741519</v>
      </c>
      <c r="X13" s="29">
        <f t="shared" si="4"/>
        <v>2748987.8201531842</v>
      </c>
      <c r="Y13" s="35">
        <f t="shared" si="12"/>
        <v>29.824598881611035</v>
      </c>
      <c r="Z13" s="36">
        <f t="shared" si="13"/>
        <v>5.4736343881031182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60">
        <v>1348</v>
      </c>
      <c r="E14" s="51">
        <v>9</v>
      </c>
      <c r="F14" s="3">
        <f t="shared" si="5"/>
        <v>6.6765578635014835E-3</v>
      </c>
      <c r="G14" s="2">
        <v>0.5</v>
      </c>
      <c r="H14" s="3">
        <f t="shared" si="6"/>
        <v>3.2834731849689894E-2</v>
      </c>
      <c r="I14" s="3">
        <f t="shared" si="7"/>
        <v>0.96716526815031012</v>
      </c>
      <c r="J14" s="5">
        <f t="shared" si="14"/>
        <v>88883.891917539673</v>
      </c>
      <c r="K14" s="5">
        <f t="shared" si="8"/>
        <v>2918.4787568692341</v>
      </c>
      <c r="L14" s="5">
        <f t="shared" si="9"/>
        <v>437123.26269552531</v>
      </c>
      <c r="M14" s="5">
        <f t="shared" si="0"/>
        <v>2800863.409894824</v>
      </c>
      <c r="N14" s="33">
        <f t="shared" si="10"/>
        <v>31.511484808667824</v>
      </c>
      <c r="O14" s="4"/>
      <c r="Q14" s="27" t="s">
        <v>54</v>
      </c>
      <c r="R14" s="29">
        <f t="shared" si="1"/>
        <v>88883.891917539673</v>
      </c>
      <c r="S14" s="29">
        <f t="shared" si="2"/>
        <v>437123.26269552531</v>
      </c>
      <c r="T14" s="35">
        <f t="shared" si="3"/>
        <v>31.511484808667824</v>
      </c>
      <c r="U14" s="42">
        <v>0.94210046609890041</v>
      </c>
      <c r="V14" s="43">
        <f t="shared" si="15"/>
        <v>5.7899533901099587E-2</v>
      </c>
      <c r="W14" s="29">
        <f t="shared" si="11"/>
        <v>411814.02952812647</v>
      </c>
      <c r="X14" s="29">
        <f t="shared" si="4"/>
        <v>2317231.149585769</v>
      </c>
      <c r="Y14" s="35">
        <f t="shared" si="12"/>
        <v>26.070315999838709</v>
      </c>
      <c r="Z14" s="36">
        <f t="shared" si="13"/>
        <v>5.441168808829115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60">
        <v>1191</v>
      </c>
      <c r="E15" s="51">
        <v>13</v>
      </c>
      <c r="F15" s="3">
        <f t="shared" si="5"/>
        <v>1.09151973131822E-2</v>
      </c>
      <c r="G15" s="2">
        <v>0.5</v>
      </c>
      <c r="H15" s="3">
        <f t="shared" si="6"/>
        <v>5.312627707396813E-2</v>
      </c>
      <c r="I15" s="3">
        <f t="shared" si="7"/>
        <v>0.94687372292603189</v>
      </c>
      <c r="J15" s="5">
        <f t="shared" si="14"/>
        <v>85965.413160670447</v>
      </c>
      <c r="K15" s="5">
        <f t="shared" si="8"/>
        <v>4567.0223583519246</v>
      </c>
      <c r="L15" s="5">
        <f t="shared" si="9"/>
        <v>418409.50990747241</v>
      </c>
      <c r="M15" s="5">
        <f t="shared" si="0"/>
        <v>2363740.1471992987</v>
      </c>
      <c r="N15" s="33">
        <f t="shared" si="10"/>
        <v>27.496408849701432</v>
      </c>
      <c r="O15" s="4"/>
      <c r="Q15" s="27" t="s">
        <v>56</v>
      </c>
      <c r="R15" s="29">
        <f t="shared" si="1"/>
        <v>85965.413160670447</v>
      </c>
      <c r="S15" s="29">
        <f t="shared" si="2"/>
        <v>418409.50990747241</v>
      </c>
      <c r="T15" s="35">
        <f t="shared" si="3"/>
        <v>27.496408849701432</v>
      </c>
      <c r="U15" s="42">
        <v>0.91645683631107144</v>
      </c>
      <c r="V15" s="43">
        <f t="shared" si="15"/>
        <v>8.3543163688928557E-2</v>
      </c>
      <c r="W15" s="29">
        <f t="shared" si="11"/>
        <v>383454.2557322681</v>
      </c>
      <c r="X15" s="29">
        <f t="shared" si="4"/>
        <v>1905417.1200576425</v>
      </c>
      <c r="Y15" s="35">
        <f t="shared" si="12"/>
        <v>22.164927149205852</v>
      </c>
      <c r="Z15" s="36">
        <f t="shared" si="13"/>
        <v>5.3314817004955799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60">
        <v>1039</v>
      </c>
      <c r="E16" s="51">
        <v>7</v>
      </c>
      <c r="F16" s="3">
        <f t="shared" si="5"/>
        <v>6.7372473532242537E-3</v>
      </c>
      <c r="G16" s="2">
        <v>0.5</v>
      </c>
      <c r="H16" s="3">
        <f t="shared" si="6"/>
        <v>3.3128253667770946E-2</v>
      </c>
      <c r="I16" s="3">
        <f t="shared" si="7"/>
        <v>0.96687174633222905</v>
      </c>
      <c r="J16" s="5">
        <f t="shared" si="14"/>
        <v>81398.390802318521</v>
      </c>
      <c r="K16" s="5">
        <f t="shared" si="8"/>
        <v>2696.5865386475616</v>
      </c>
      <c r="L16" s="5">
        <f t="shared" si="9"/>
        <v>400250.48766497371</v>
      </c>
      <c r="M16" s="5">
        <f t="shared" si="0"/>
        <v>1945330.6372918263</v>
      </c>
      <c r="N16" s="33">
        <f t="shared" si="10"/>
        <v>23.898883234881055</v>
      </c>
      <c r="O16" s="4"/>
      <c r="Q16" s="27" t="s">
        <v>58</v>
      </c>
      <c r="R16" s="29">
        <f t="shared" si="1"/>
        <v>81398.390802318521</v>
      </c>
      <c r="S16" s="29">
        <f t="shared" si="2"/>
        <v>400250.48766497371</v>
      </c>
      <c r="T16" s="35">
        <f t="shared" si="3"/>
        <v>23.898883234881055</v>
      </c>
      <c r="U16" s="42">
        <v>0.8859396016463057</v>
      </c>
      <c r="V16" s="43">
        <f t="shared" si="15"/>
        <v>0.1140603983536943</v>
      </c>
      <c r="W16" s="29">
        <f t="shared" si="11"/>
        <v>354597.75760064641</v>
      </c>
      <c r="X16" s="29">
        <f t="shared" si="4"/>
        <v>1521962.8643253744</v>
      </c>
      <c r="Y16" s="35">
        <f t="shared" si="12"/>
        <v>18.69770212069135</v>
      </c>
      <c r="Z16" s="36">
        <f t="shared" si="13"/>
        <v>5.2011811141897049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60">
        <v>731</v>
      </c>
      <c r="E17" s="51">
        <v>15</v>
      </c>
      <c r="F17" s="3">
        <f t="shared" si="5"/>
        <v>2.0519835841313269E-2</v>
      </c>
      <c r="G17" s="2">
        <v>0.5</v>
      </c>
      <c r="H17" s="3">
        <f t="shared" si="6"/>
        <v>9.7592713077423565E-2</v>
      </c>
      <c r="I17" s="3">
        <f t="shared" si="7"/>
        <v>0.90240728692257643</v>
      </c>
      <c r="J17" s="5">
        <f t="shared" si="14"/>
        <v>78701.804263670958</v>
      </c>
      <c r="K17" s="5">
        <f t="shared" si="8"/>
        <v>7680.7226021799906</v>
      </c>
      <c r="L17" s="5">
        <f t="shared" si="9"/>
        <v>374307.21481290483</v>
      </c>
      <c r="M17" s="5">
        <f t="shared" si="0"/>
        <v>1545080.1496268527</v>
      </c>
      <c r="N17" s="33">
        <f t="shared" si="10"/>
        <v>19.632080408861317</v>
      </c>
      <c r="O17" s="4"/>
      <c r="Q17" s="27" t="s">
        <v>60</v>
      </c>
      <c r="R17" s="29">
        <f t="shared" si="1"/>
        <v>78701.804263670958</v>
      </c>
      <c r="S17" s="29">
        <f t="shared" si="2"/>
        <v>374307.21481290483</v>
      </c>
      <c r="T17" s="35">
        <f t="shared" si="3"/>
        <v>19.632080408861317</v>
      </c>
      <c r="U17" s="42">
        <v>0.85631920960893304</v>
      </c>
      <c r="V17" s="43">
        <f t="shared" si="15"/>
        <v>0.14368079039106696</v>
      </c>
      <c r="W17" s="29">
        <f t="shared" si="11"/>
        <v>320526.45833950775</v>
      </c>
      <c r="X17" s="29">
        <f t="shared" si="4"/>
        <v>1167365.1067247279</v>
      </c>
      <c r="Y17" s="35">
        <f t="shared" si="12"/>
        <v>14.832761683757077</v>
      </c>
      <c r="Z17" s="36">
        <f t="shared" si="13"/>
        <v>4.7993187251042393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60">
        <v>482</v>
      </c>
      <c r="E18" s="51">
        <v>15</v>
      </c>
      <c r="F18" s="3">
        <f t="shared" si="5"/>
        <v>3.1120331950207469E-2</v>
      </c>
      <c r="G18" s="2">
        <v>0.5</v>
      </c>
      <c r="H18" s="3">
        <f t="shared" si="6"/>
        <v>0.14436958614051973</v>
      </c>
      <c r="I18" s="3">
        <f t="shared" si="7"/>
        <v>0.85563041385948024</v>
      </c>
      <c r="J18" s="5">
        <f t="shared" si="14"/>
        <v>71021.081661490971</v>
      </c>
      <c r="K18" s="5">
        <f t="shared" si="8"/>
        <v>10253.284166721507</v>
      </c>
      <c r="L18" s="5">
        <f t="shared" si="9"/>
        <v>329472.19789065106</v>
      </c>
      <c r="M18" s="5">
        <f t="shared" si="0"/>
        <v>1170772.9348139479</v>
      </c>
      <c r="N18" s="33">
        <f t="shared" si="10"/>
        <v>16.48486487989895</v>
      </c>
      <c r="O18" s="4"/>
      <c r="Q18" s="27" t="s">
        <v>62</v>
      </c>
      <c r="R18" s="29">
        <f t="shared" si="1"/>
        <v>71021.081661490971</v>
      </c>
      <c r="S18" s="29">
        <f t="shared" si="2"/>
        <v>329472.19789065106</v>
      </c>
      <c r="T18" s="35">
        <f t="shared" si="3"/>
        <v>16.48486487989895</v>
      </c>
      <c r="U18" s="42">
        <v>0.77613843304153718</v>
      </c>
      <c r="V18" s="43">
        <f t="shared" si="15"/>
        <v>0.22386156695846282</v>
      </c>
      <c r="W18" s="29">
        <f t="shared" si="11"/>
        <v>255716.03540160117</v>
      </c>
      <c r="X18" s="29">
        <f t="shared" si="4"/>
        <v>846838.64838522021</v>
      </c>
      <c r="Y18" s="35">
        <f t="shared" si="12"/>
        <v>11.923764445344865</v>
      </c>
      <c r="Z18" s="36">
        <f t="shared" si="13"/>
        <v>4.5611004345540849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60">
        <v>299</v>
      </c>
      <c r="E19" s="51">
        <v>13</v>
      </c>
      <c r="F19" s="3">
        <f t="shared" si="5"/>
        <v>4.3478260869565216E-2</v>
      </c>
      <c r="G19" s="2">
        <v>0.5</v>
      </c>
      <c r="H19" s="3">
        <f t="shared" si="6"/>
        <v>0.19607843137254902</v>
      </c>
      <c r="I19" s="3">
        <f t="shared" si="7"/>
        <v>0.80392156862745101</v>
      </c>
      <c r="J19" s="5">
        <f t="shared" si="14"/>
        <v>60767.79749476946</v>
      </c>
      <c r="K19" s="5">
        <f t="shared" si="8"/>
        <v>11915.25441073911</v>
      </c>
      <c r="L19" s="5">
        <f t="shared" si="9"/>
        <v>274050.85144699953</v>
      </c>
      <c r="M19" s="5">
        <f t="shared" si="0"/>
        <v>841300.7369232967</v>
      </c>
      <c r="N19" s="33">
        <f t="shared" si="10"/>
        <v>13.844515872007884</v>
      </c>
      <c r="O19" s="4"/>
      <c r="Q19" s="27" t="s">
        <v>64</v>
      </c>
      <c r="R19" s="29">
        <f t="shared" si="1"/>
        <v>60767.79749476946</v>
      </c>
      <c r="S19" s="29">
        <f t="shared" si="2"/>
        <v>274050.85144699953</v>
      </c>
      <c r="T19" s="35">
        <f t="shared" si="3"/>
        <v>13.844515872007884</v>
      </c>
      <c r="U19" s="42">
        <v>0.73716277889453141</v>
      </c>
      <c r="V19" s="43">
        <f t="shared" si="15"/>
        <v>0.26283722110546859</v>
      </c>
      <c r="W19" s="29">
        <f t="shared" si="11"/>
        <v>202020.08721108257</v>
      </c>
      <c r="X19" s="29">
        <f t="shared" si="4"/>
        <v>591122.6129836191</v>
      </c>
      <c r="Y19" s="35">
        <f t="shared" si="12"/>
        <v>9.7275635674388159</v>
      </c>
      <c r="Z19" s="36">
        <f t="shared" si="13"/>
        <v>4.1169523045690681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60">
        <v>175</v>
      </c>
      <c r="E20" s="51">
        <v>11</v>
      </c>
      <c r="F20" s="3">
        <f t="shared" si="5"/>
        <v>6.2857142857142861E-2</v>
      </c>
      <c r="G20" s="2">
        <v>0.5</v>
      </c>
      <c r="H20" s="3">
        <f t="shared" si="6"/>
        <v>0.27160493827160498</v>
      </c>
      <c r="I20" s="3">
        <f t="shared" si="7"/>
        <v>0.72839506172839497</v>
      </c>
      <c r="J20" s="5">
        <f t="shared" si="14"/>
        <v>48852.543084030352</v>
      </c>
      <c r="K20" s="5">
        <f t="shared" si="8"/>
        <v>13268.591948748986</v>
      </c>
      <c r="L20" s="5">
        <f t="shared" si="9"/>
        <v>211091.23554827931</v>
      </c>
      <c r="M20" s="5">
        <f t="shared" si="0"/>
        <v>567249.88547629723</v>
      </c>
      <c r="N20" s="33">
        <f t="shared" si="10"/>
        <v>11.611470962741514</v>
      </c>
      <c r="O20" s="4"/>
      <c r="Q20" s="27" t="s">
        <v>66</v>
      </c>
      <c r="R20" s="29">
        <f t="shared" si="1"/>
        <v>48852.543084030352</v>
      </c>
      <c r="S20" s="29">
        <f t="shared" si="2"/>
        <v>211091.23554827931</v>
      </c>
      <c r="T20" s="35">
        <f t="shared" si="3"/>
        <v>11.611470962741514</v>
      </c>
      <c r="U20" s="42">
        <v>0.7271372759570951</v>
      </c>
      <c r="V20" s="43">
        <f t="shared" si="15"/>
        <v>0.2728627240429049</v>
      </c>
      <c r="W20" s="29">
        <f t="shared" si="11"/>
        <v>153492.30599499334</v>
      </c>
      <c r="X20" s="29">
        <f t="shared" si="4"/>
        <v>389102.52577253646</v>
      </c>
      <c r="Y20" s="35">
        <f t="shared" si="12"/>
        <v>7.9648366535033484</v>
      </c>
      <c r="Z20" s="36">
        <f t="shared" si="13"/>
        <v>3.6466343092381655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60">
        <v>94</v>
      </c>
      <c r="E21" s="51">
        <v>7</v>
      </c>
      <c r="F21" s="3">
        <f t="shared" si="5"/>
        <v>7.4468085106382975E-2</v>
      </c>
      <c r="G21" s="2">
        <v>0.5</v>
      </c>
      <c r="H21" s="3">
        <f t="shared" si="6"/>
        <v>0.31390134529147978</v>
      </c>
      <c r="I21" s="3">
        <f t="shared" si="7"/>
        <v>0.68609865470852016</v>
      </c>
      <c r="J21" s="5">
        <f t="shared" si="14"/>
        <v>35583.951135281364</v>
      </c>
      <c r="K21" s="5">
        <f t="shared" si="8"/>
        <v>11169.850132151099</v>
      </c>
      <c r="L21" s="5">
        <f t="shared" si="9"/>
        <v>149995.13034602907</v>
      </c>
      <c r="M21" s="5">
        <f>L21+M22</f>
        <v>356158.64992801799</v>
      </c>
      <c r="N21" s="33">
        <f t="shared" si="10"/>
        <v>10.008968609865471</v>
      </c>
      <c r="O21" s="4"/>
      <c r="Q21" s="27" t="s">
        <v>68</v>
      </c>
      <c r="R21" s="29">
        <f t="shared" si="1"/>
        <v>35583.951135281364</v>
      </c>
      <c r="S21" s="29">
        <f t="shared" si="2"/>
        <v>149995.13034602907</v>
      </c>
      <c r="T21" s="35">
        <f t="shared" si="3"/>
        <v>10.008968609865471</v>
      </c>
      <c r="U21" s="42">
        <v>0.68635947845240242</v>
      </c>
      <c r="V21" s="43">
        <f t="shared" si="15"/>
        <v>0.31364052154759758</v>
      </c>
      <c r="W21" s="29">
        <f t="shared" si="11"/>
        <v>102950.57943470063</v>
      </c>
      <c r="X21" s="29">
        <f>X22+W21</f>
        <v>235610.21977754313</v>
      </c>
      <c r="Y21" s="35">
        <f t="shared" si="12"/>
        <v>6.6212495313353896</v>
      </c>
      <c r="Z21" s="36">
        <f t="shared" si="13"/>
        <v>3.3877190785300817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76</v>
      </c>
      <c r="E22" s="57">
        <v>9</v>
      </c>
      <c r="F22" s="17">
        <f t="shared" si="5"/>
        <v>0.11842105263157894</v>
      </c>
      <c r="G22" s="12"/>
      <c r="H22" s="17">
        <v>1</v>
      </c>
      <c r="I22" s="17">
        <f t="shared" si="7"/>
        <v>0</v>
      </c>
      <c r="J22" s="21">
        <f t="shared" si="14"/>
        <v>24414.101003130261</v>
      </c>
      <c r="K22" s="21">
        <f t="shared" si="8"/>
        <v>24414.101003130261</v>
      </c>
      <c r="L22" s="21">
        <f>K22/F22</f>
        <v>206163.51958198889</v>
      </c>
      <c r="M22" s="21">
        <f>L22</f>
        <v>206163.51958198889</v>
      </c>
      <c r="N22" s="34">
        <f t="shared" si="10"/>
        <v>8.4444444444444446</v>
      </c>
      <c r="O22" s="4"/>
      <c r="Q22" s="30" t="s">
        <v>69</v>
      </c>
      <c r="R22" s="31">
        <f t="shared" si="1"/>
        <v>24414.101003130261</v>
      </c>
      <c r="S22" s="31">
        <f t="shared" si="2"/>
        <v>206163.51958198889</v>
      </c>
      <c r="T22" s="38">
        <f t="shared" si="3"/>
        <v>8.4444444444444446</v>
      </c>
      <c r="U22" s="44">
        <v>0.64346806172022719</v>
      </c>
      <c r="V22" s="45">
        <f t="shared" si="15"/>
        <v>0.35653193827977281</v>
      </c>
      <c r="W22" s="31">
        <f t="shared" si="11"/>
        <v>132659.6403428425</v>
      </c>
      <c r="X22" s="31">
        <f>W22</f>
        <v>132659.6403428425</v>
      </c>
      <c r="Y22" s="38">
        <f t="shared" si="12"/>
        <v>5.4337302989708078</v>
      </c>
      <c r="Z22" s="37">
        <f t="shared" si="13"/>
        <v>3.0107141454736368</v>
      </c>
    </row>
    <row r="23" spans="1:26" s="2" customFormat="1" ht="13.2" x14ac:dyDescent="0.25">
      <c r="B23" s="2" t="s">
        <v>70</v>
      </c>
      <c r="D23" s="25">
        <f>SUM(D4:D22)</f>
        <v>14429</v>
      </c>
      <c r="E23" s="58">
        <f>SUM(E4:E22)</f>
        <v>124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9">
        <v>119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7924406.0813189335</v>
      </c>
      <c r="N29" s="32">
        <f>M29/J29</f>
        <v>79.244060813189336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79.244060813189336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7025971.6768581569</v>
      </c>
      <c r="Y29" s="40">
        <f>X29/R29</f>
        <v>70.259716768581569</v>
      </c>
      <c r="Z29" s="36">
        <f>T29-Y29</f>
        <v>8.9843440446077665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491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7824406.0813189335</v>
      </c>
      <c r="N30" s="33">
        <f t="shared" ref="N30:N47" si="26">M30/J30</f>
        <v>78.244060813189336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78.244060813189336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6930107.0028551929</v>
      </c>
      <c r="Y30" s="35">
        <f t="shared" ref="Y30:Y47" si="28">X30/R30</f>
        <v>69.301070028551933</v>
      </c>
      <c r="Z30" s="36">
        <f t="shared" ref="Z30:Z47" si="29">T30-Y30</f>
        <v>8.9429907846374022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830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7424406.0813189335</v>
      </c>
      <c r="N31" s="33">
        <f t="shared" si="26"/>
        <v>74.244060813189336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74.244060813189336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6546648.3068433357</v>
      </c>
      <c r="Y31" s="35">
        <f t="shared" si="28"/>
        <v>65.466483068433362</v>
      </c>
      <c r="Z31" s="36">
        <f t="shared" si="29"/>
        <v>8.7775777447559733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1074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6924406.0813189335</v>
      </c>
      <c r="N32" s="33">
        <f t="shared" si="26"/>
        <v>69.244060813189336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69.244060813189336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6067324.9368285146</v>
      </c>
      <c r="Y32" s="35">
        <f t="shared" si="28"/>
        <v>60.673249368285148</v>
      </c>
      <c r="Z32" s="36">
        <f t="shared" si="29"/>
        <v>8.5708114449041872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1039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6424406.0813189335</v>
      </c>
      <c r="N33" s="33">
        <f t="shared" si="26"/>
        <v>64.244060813189336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64.244060813189336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5588001.5668136934</v>
      </c>
      <c r="Y33" s="35">
        <f t="shared" si="28"/>
        <v>55.880015668136934</v>
      </c>
      <c r="Z33" s="36">
        <f t="shared" si="29"/>
        <v>8.3640451450524012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984</v>
      </c>
      <c r="E34" s="51">
        <v>1</v>
      </c>
      <c r="F34" s="3">
        <f t="shared" si="21"/>
        <v>1.0162601626016261E-3</v>
      </c>
      <c r="G34" s="2">
        <v>0.5</v>
      </c>
      <c r="H34" s="3">
        <f t="shared" si="22"/>
        <v>5.0684237202230122E-3</v>
      </c>
      <c r="I34" s="3">
        <f t="shared" si="23"/>
        <v>0.99493157627977702</v>
      </c>
      <c r="J34" s="5">
        <f t="shared" si="30"/>
        <v>100000</v>
      </c>
      <c r="K34" s="5">
        <f t="shared" si="24"/>
        <v>506.84237202230122</v>
      </c>
      <c r="L34" s="5">
        <f t="shared" si="25"/>
        <v>498732.89406994428</v>
      </c>
      <c r="M34" s="5">
        <f t="shared" si="16"/>
        <v>5924406.0813189335</v>
      </c>
      <c r="N34" s="33">
        <f t="shared" si="26"/>
        <v>59.244060813189336</v>
      </c>
      <c r="O34" s="4"/>
      <c r="Q34" s="27" t="s">
        <v>44</v>
      </c>
      <c r="R34" s="29">
        <f t="shared" si="17"/>
        <v>100000</v>
      </c>
      <c r="S34" s="29">
        <f t="shared" si="18"/>
        <v>498732.89406994428</v>
      </c>
      <c r="T34" s="35">
        <f t="shared" si="19"/>
        <v>59.244060813189336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483362.05463138531</v>
      </c>
      <c r="X34" s="29">
        <f t="shared" si="20"/>
        <v>5108678.1967988722</v>
      </c>
      <c r="Y34" s="35">
        <f t="shared" si="28"/>
        <v>51.086781967988721</v>
      </c>
      <c r="Z34" s="36">
        <f t="shared" si="29"/>
        <v>8.1572788452006151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1057</v>
      </c>
      <c r="E35" s="51">
        <v>2</v>
      </c>
      <c r="F35" s="3">
        <f t="shared" si="21"/>
        <v>1.8921475875118259E-3</v>
      </c>
      <c r="G35" s="2">
        <v>0.5</v>
      </c>
      <c r="H35" s="3">
        <f t="shared" si="22"/>
        <v>9.4161958568738224E-3</v>
      </c>
      <c r="I35" s="3">
        <f t="shared" si="23"/>
        <v>0.99058380414312619</v>
      </c>
      <c r="J35" s="5">
        <f t="shared" si="30"/>
        <v>99493.157627977707</v>
      </c>
      <c r="K35" s="5">
        <f t="shared" si="24"/>
        <v>936.84705864385785</v>
      </c>
      <c r="L35" s="5">
        <f t="shared" si="25"/>
        <v>495123.67049327883</v>
      </c>
      <c r="M35" s="5">
        <f t="shared" si="16"/>
        <v>5425673.187248989</v>
      </c>
      <c r="N35" s="33">
        <f t="shared" si="26"/>
        <v>54.533128876425138</v>
      </c>
      <c r="O35" s="4"/>
      <c r="Q35" s="27" t="s">
        <v>46</v>
      </c>
      <c r="R35" s="29">
        <f t="shared" si="17"/>
        <v>99493.157627977707</v>
      </c>
      <c r="S35" s="29">
        <f t="shared" si="18"/>
        <v>495123.67049327883</v>
      </c>
      <c r="T35" s="35">
        <f t="shared" si="19"/>
        <v>54.533128876425138</v>
      </c>
      <c r="U35" s="42">
        <v>0.96192878092594225</v>
      </c>
      <c r="V35" s="43">
        <f t="shared" si="31"/>
        <v>3.8071219074057749E-2</v>
      </c>
      <c r="W35" s="29">
        <f t="shared" si="27"/>
        <v>476273.70876517764</v>
      </c>
      <c r="X35" s="29">
        <f t="shared" si="20"/>
        <v>4625316.1421674872</v>
      </c>
      <c r="Y35" s="35">
        <f t="shared" si="28"/>
        <v>46.48878628882553</v>
      </c>
      <c r="Z35" s="36">
        <f t="shared" si="29"/>
        <v>8.0443425875996084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961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98556.310569333844</v>
      </c>
      <c r="K36" s="5">
        <f t="shared" si="24"/>
        <v>0</v>
      </c>
      <c r="L36" s="5">
        <f t="shared" si="25"/>
        <v>492781.55284666922</v>
      </c>
      <c r="M36" s="5">
        <f t="shared" si="16"/>
        <v>4930549.5167557104</v>
      </c>
      <c r="N36" s="33">
        <f t="shared" si="26"/>
        <v>50.027740367645912</v>
      </c>
      <c r="O36" s="4"/>
      <c r="Q36" s="27" t="s">
        <v>48</v>
      </c>
      <c r="R36" s="29">
        <f t="shared" si="17"/>
        <v>98556.310569333844</v>
      </c>
      <c r="S36" s="29">
        <f t="shared" si="18"/>
        <v>492781.55284666922</v>
      </c>
      <c r="T36" s="35">
        <f t="shared" si="19"/>
        <v>50.027740367645912</v>
      </c>
      <c r="U36" s="42">
        <v>0.95558309086652893</v>
      </c>
      <c r="V36" s="43">
        <f t="shared" si="31"/>
        <v>4.4416909133471072E-2</v>
      </c>
      <c r="W36" s="29">
        <f t="shared" si="27"/>
        <v>470893.71939122793</v>
      </c>
      <c r="X36" s="29">
        <f t="shared" si="20"/>
        <v>4149042.4334023092</v>
      </c>
      <c r="Y36" s="35">
        <f t="shared" si="28"/>
        <v>42.098191474847063</v>
      </c>
      <c r="Z36" s="36">
        <f t="shared" si="29"/>
        <v>7.9295488927988487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996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98556.310569333844</v>
      </c>
      <c r="K37" s="5">
        <f t="shared" si="24"/>
        <v>0</v>
      </c>
      <c r="L37" s="5">
        <f t="shared" si="25"/>
        <v>492781.55284666922</v>
      </c>
      <c r="M37" s="5">
        <f t="shared" si="16"/>
        <v>4437767.9639090411</v>
      </c>
      <c r="N37" s="33">
        <f t="shared" si="26"/>
        <v>45.027740367645912</v>
      </c>
      <c r="O37" s="4"/>
      <c r="Q37" s="27" t="s">
        <v>50</v>
      </c>
      <c r="R37" s="29">
        <f t="shared" si="17"/>
        <v>98556.310569333844</v>
      </c>
      <c r="S37" s="29">
        <f t="shared" si="18"/>
        <v>492781.55284666922</v>
      </c>
      <c r="T37" s="35">
        <f t="shared" si="19"/>
        <v>45.027740367645912</v>
      </c>
      <c r="U37" s="42">
        <v>0.95343645724036619</v>
      </c>
      <c r="V37" s="43">
        <f t="shared" si="31"/>
        <v>4.6563542759633814E-2</v>
      </c>
      <c r="W37" s="29">
        <f t="shared" si="27"/>
        <v>469835.89793953457</v>
      </c>
      <c r="X37" s="29">
        <f t="shared" si="20"/>
        <v>3678148.714011081</v>
      </c>
      <c r="Y37" s="35">
        <f t="shared" si="28"/>
        <v>37.320276020514413</v>
      </c>
      <c r="Z37" s="36">
        <f t="shared" si="29"/>
        <v>7.7074643471314985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1229</v>
      </c>
      <c r="E38" s="51">
        <v>4</v>
      </c>
      <c r="F38" s="3">
        <f t="shared" si="21"/>
        <v>3.2546786004882017E-3</v>
      </c>
      <c r="G38" s="2">
        <v>0.5</v>
      </c>
      <c r="H38" s="3">
        <f t="shared" si="22"/>
        <v>1.6142050040355127E-2</v>
      </c>
      <c r="I38" s="3">
        <f t="shared" si="23"/>
        <v>0.98385794995964493</v>
      </c>
      <c r="J38" s="5">
        <f t="shared" si="30"/>
        <v>98556.310569333844</v>
      </c>
      <c r="K38" s="5">
        <f t="shared" si="24"/>
        <v>1590.9008970029679</v>
      </c>
      <c r="L38" s="5">
        <f t="shared" si="25"/>
        <v>488804.30060416175</v>
      </c>
      <c r="M38" s="5">
        <f t="shared" si="16"/>
        <v>3944986.4110623719</v>
      </c>
      <c r="N38" s="33">
        <f t="shared" si="26"/>
        <v>40.027740367645912</v>
      </c>
      <c r="O38" s="4"/>
      <c r="Q38" s="27" t="s">
        <v>52</v>
      </c>
      <c r="R38" s="29">
        <f t="shared" si="17"/>
        <v>98556.310569333844</v>
      </c>
      <c r="S38" s="29">
        <f t="shared" si="18"/>
        <v>488804.30060416175</v>
      </c>
      <c r="T38" s="35">
        <f t="shared" si="19"/>
        <v>40.027740367645912</v>
      </c>
      <c r="U38" s="42">
        <v>0.93748024841036759</v>
      </c>
      <c r="V38" s="43">
        <f t="shared" si="31"/>
        <v>6.2519751589632411E-2</v>
      </c>
      <c r="W38" s="29">
        <f t="shared" si="27"/>
        <v>458244.37715444557</v>
      </c>
      <c r="X38" s="29">
        <f t="shared" si="20"/>
        <v>3208312.8160715466</v>
      </c>
      <c r="Y38" s="35">
        <f t="shared" si="28"/>
        <v>32.553093734312583</v>
      </c>
      <c r="Z38" s="36">
        <f t="shared" si="29"/>
        <v>7.4746466333333288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1239</v>
      </c>
      <c r="E39" s="51">
        <v>3</v>
      </c>
      <c r="F39" s="3">
        <f t="shared" si="21"/>
        <v>2.4213075060532689E-3</v>
      </c>
      <c r="G39" s="2">
        <v>0.5</v>
      </c>
      <c r="H39" s="3">
        <f t="shared" si="22"/>
        <v>1.203369434416366E-2</v>
      </c>
      <c r="I39" s="3">
        <f t="shared" si="23"/>
        <v>0.98796630565583632</v>
      </c>
      <c r="J39" s="5">
        <f t="shared" si="30"/>
        <v>96965.409672330876</v>
      </c>
      <c r="K39" s="5">
        <f t="shared" si="24"/>
        <v>1166.8521019534403</v>
      </c>
      <c r="L39" s="5">
        <f t="shared" si="25"/>
        <v>481909.91810677078</v>
      </c>
      <c r="M39" s="5">
        <f t="shared" si="16"/>
        <v>3456182.1104582101</v>
      </c>
      <c r="N39" s="33">
        <f t="shared" si="26"/>
        <v>35.643453909362826</v>
      </c>
      <c r="O39" s="4"/>
      <c r="Q39" s="27" t="s">
        <v>54</v>
      </c>
      <c r="R39" s="29">
        <f t="shared" si="17"/>
        <v>96965.409672330876</v>
      </c>
      <c r="S39" s="29">
        <f t="shared" si="18"/>
        <v>481909.91810677078</v>
      </c>
      <c r="T39" s="35">
        <f t="shared" si="19"/>
        <v>35.643453909362826</v>
      </c>
      <c r="U39" s="42">
        <v>0.91788799906018037</v>
      </c>
      <c r="V39" s="43">
        <f t="shared" si="31"/>
        <v>8.2112000939819629E-2</v>
      </c>
      <c r="W39" s="29">
        <f t="shared" si="27"/>
        <v>442339.33045827923</v>
      </c>
      <c r="X39" s="29">
        <f t="shared" si="20"/>
        <v>2750068.4389171009</v>
      </c>
      <c r="Y39" s="35">
        <f t="shared" si="28"/>
        <v>28.361334709049697</v>
      </c>
      <c r="Z39" s="36">
        <f t="shared" si="29"/>
        <v>7.2821192003131294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1135</v>
      </c>
      <c r="E40" s="51">
        <v>3</v>
      </c>
      <c r="F40" s="3">
        <f t="shared" si="21"/>
        <v>2.6431718061674008E-3</v>
      </c>
      <c r="G40" s="2">
        <v>0.5</v>
      </c>
      <c r="H40" s="3">
        <f t="shared" si="22"/>
        <v>1.3129102844638949E-2</v>
      </c>
      <c r="I40" s="3">
        <f t="shared" si="23"/>
        <v>0.98687089715536103</v>
      </c>
      <c r="J40" s="5">
        <f t="shared" si="30"/>
        <v>95798.557570377438</v>
      </c>
      <c r="K40" s="5">
        <f t="shared" si="24"/>
        <v>1257.7491147095507</v>
      </c>
      <c r="L40" s="5">
        <f t="shared" si="25"/>
        <v>475848.41506511328</v>
      </c>
      <c r="M40" s="5">
        <f t="shared" si="16"/>
        <v>2974272.1923514395</v>
      </c>
      <c r="N40" s="33">
        <f t="shared" si="26"/>
        <v>31.047150059294168</v>
      </c>
      <c r="O40" s="4"/>
      <c r="Q40" s="27" t="s">
        <v>56</v>
      </c>
      <c r="R40" s="29">
        <f t="shared" si="17"/>
        <v>95798.557570377438</v>
      </c>
      <c r="S40" s="29">
        <f t="shared" si="18"/>
        <v>475848.41506511328</v>
      </c>
      <c r="T40" s="35">
        <f t="shared" si="19"/>
        <v>31.047150059294168</v>
      </c>
      <c r="U40" s="42">
        <v>0.89571782863194893</v>
      </c>
      <c r="V40" s="43">
        <f t="shared" si="31"/>
        <v>0.10428217136805107</v>
      </c>
      <c r="W40" s="29">
        <f t="shared" si="27"/>
        <v>426225.90910007764</v>
      </c>
      <c r="X40" s="29">
        <f t="shared" si="20"/>
        <v>2307729.1084588217</v>
      </c>
      <c r="Y40" s="35">
        <f t="shared" si="28"/>
        <v>24.089393065897386</v>
      </c>
      <c r="Z40" s="36">
        <f t="shared" si="29"/>
        <v>6.9577569933967816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926</v>
      </c>
      <c r="E41" s="51">
        <v>8</v>
      </c>
      <c r="F41" s="3">
        <f t="shared" si="21"/>
        <v>8.6393088552915772E-3</v>
      </c>
      <c r="G41" s="2">
        <v>0.5</v>
      </c>
      <c r="H41" s="3">
        <f t="shared" si="22"/>
        <v>4.2283298097251593E-2</v>
      </c>
      <c r="I41" s="3">
        <f t="shared" si="23"/>
        <v>0.95771670190274838</v>
      </c>
      <c r="J41" s="5">
        <f t="shared" si="30"/>
        <v>94540.80845566788</v>
      </c>
      <c r="K41" s="5">
        <f t="shared" si="24"/>
        <v>3997.4971862861689</v>
      </c>
      <c r="L41" s="5">
        <f t="shared" si="25"/>
        <v>462710.29931262397</v>
      </c>
      <c r="M41" s="5">
        <f t="shared" si="16"/>
        <v>2498423.777286326</v>
      </c>
      <c r="N41" s="33">
        <f t="shared" si="26"/>
        <v>26.426934760748193</v>
      </c>
      <c r="O41" s="4"/>
      <c r="Q41" s="27" t="s">
        <v>58</v>
      </c>
      <c r="R41" s="29">
        <f t="shared" si="17"/>
        <v>94540.80845566788</v>
      </c>
      <c r="S41" s="29">
        <f t="shared" si="18"/>
        <v>462710.29931262397</v>
      </c>
      <c r="T41" s="35">
        <f t="shared" si="19"/>
        <v>26.426934760748193</v>
      </c>
      <c r="U41" s="42">
        <v>0.86473435856680392</v>
      </c>
      <c r="V41" s="43">
        <f t="shared" si="31"/>
        <v>0.13526564143319608</v>
      </c>
      <c r="W41" s="29">
        <f t="shared" si="27"/>
        <v>400121.49387835572</v>
      </c>
      <c r="X41" s="29">
        <f t="shared" si="20"/>
        <v>1881503.1993587441</v>
      </c>
      <c r="Y41" s="35">
        <f t="shared" si="28"/>
        <v>19.9014925945024</v>
      </c>
      <c r="Z41" s="36">
        <f t="shared" si="29"/>
        <v>6.5254421662457922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708</v>
      </c>
      <c r="E42" s="51">
        <v>4</v>
      </c>
      <c r="F42" s="3">
        <f t="shared" si="21"/>
        <v>5.6497175141242938E-3</v>
      </c>
      <c r="G42" s="2">
        <v>0.5</v>
      </c>
      <c r="H42" s="3">
        <f t="shared" si="22"/>
        <v>2.7855153203342618E-2</v>
      </c>
      <c r="I42" s="3">
        <f t="shared" si="23"/>
        <v>0.97214484679665736</v>
      </c>
      <c r="J42" s="5">
        <f t="shared" si="30"/>
        <v>90543.311269381709</v>
      </c>
      <c r="K42" s="5">
        <f t="shared" si="24"/>
        <v>2522.0978069465655</v>
      </c>
      <c r="L42" s="5">
        <f t="shared" si="25"/>
        <v>446411.31182954216</v>
      </c>
      <c r="M42" s="5">
        <f t="shared" si="16"/>
        <v>2035713.4779737019</v>
      </c>
      <c r="N42" s="33">
        <f t="shared" si="26"/>
        <v>22.48331157137725</v>
      </c>
      <c r="O42" s="4"/>
      <c r="Q42" s="27" t="s">
        <v>60</v>
      </c>
      <c r="R42" s="29">
        <f t="shared" si="17"/>
        <v>90543.311269381709</v>
      </c>
      <c r="S42" s="29">
        <f t="shared" si="18"/>
        <v>446411.31182954216</v>
      </c>
      <c r="T42" s="35">
        <f t="shared" si="19"/>
        <v>22.48331157137725</v>
      </c>
      <c r="U42" s="42">
        <v>0.81758889711164551</v>
      </c>
      <c r="V42" s="43">
        <f t="shared" si="31"/>
        <v>0.18241110288835449</v>
      </c>
      <c r="W42" s="29">
        <f t="shared" si="27"/>
        <v>364980.93209687824</v>
      </c>
      <c r="X42" s="29">
        <f t="shared" si="20"/>
        <v>1481381.7054803884</v>
      </c>
      <c r="Y42" s="35">
        <f t="shared" si="28"/>
        <v>16.361028602908352</v>
      </c>
      <c r="Z42" s="36">
        <f t="shared" si="29"/>
        <v>6.1222829684688982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537</v>
      </c>
      <c r="E43" s="51">
        <v>8</v>
      </c>
      <c r="F43" s="3">
        <f t="shared" si="21"/>
        <v>1.4897579143389199E-2</v>
      </c>
      <c r="G43" s="2">
        <v>0.5</v>
      </c>
      <c r="H43" s="3">
        <f t="shared" si="22"/>
        <v>7.1813285457809697E-2</v>
      </c>
      <c r="I43" s="3">
        <f t="shared" si="23"/>
        <v>0.92818671454219026</v>
      </c>
      <c r="J43" s="5">
        <f t="shared" si="30"/>
        <v>88021.213462435146</v>
      </c>
      <c r="K43" s="5">
        <f t="shared" si="24"/>
        <v>6321.0925287206574</v>
      </c>
      <c r="L43" s="5">
        <f t="shared" si="25"/>
        <v>424303.33599037403</v>
      </c>
      <c r="M43" s="5">
        <f t="shared" si="16"/>
        <v>1589302.1661441596</v>
      </c>
      <c r="N43" s="33">
        <f t="shared" si="26"/>
        <v>18.055899295485478</v>
      </c>
      <c r="O43" s="4"/>
      <c r="Q43" s="27" t="s">
        <v>62</v>
      </c>
      <c r="R43" s="29">
        <f t="shared" si="17"/>
        <v>88021.213462435146</v>
      </c>
      <c r="S43" s="29">
        <f t="shared" si="18"/>
        <v>424303.33599037403</v>
      </c>
      <c r="T43" s="35">
        <f t="shared" si="19"/>
        <v>18.055899295485478</v>
      </c>
      <c r="U43" s="42">
        <v>0.77888026534586052</v>
      </c>
      <c r="V43" s="43">
        <f t="shared" si="31"/>
        <v>0.22111973465413948</v>
      </c>
      <c r="W43" s="29">
        <f t="shared" si="27"/>
        <v>330481.49492331635</v>
      </c>
      <c r="X43" s="29">
        <f t="shared" si="20"/>
        <v>1116400.7733835101</v>
      </c>
      <c r="Y43" s="35">
        <f t="shared" si="28"/>
        <v>12.683314958614572</v>
      </c>
      <c r="Z43" s="36">
        <f t="shared" si="29"/>
        <v>5.3725843368709061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324</v>
      </c>
      <c r="E44" s="51">
        <v>9</v>
      </c>
      <c r="F44" s="3">
        <f t="shared" si="21"/>
        <v>2.7777777777777776E-2</v>
      </c>
      <c r="G44" s="2">
        <v>0.5</v>
      </c>
      <c r="H44" s="3">
        <f t="shared" si="22"/>
        <v>0.12987012987012989</v>
      </c>
      <c r="I44" s="3">
        <f t="shared" si="23"/>
        <v>0.87012987012987009</v>
      </c>
      <c r="J44" s="5">
        <f t="shared" si="30"/>
        <v>81700.120933714483</v>
      </c>
      <c r="K44" s="5">
        <f t="shared" si="24"/>
        <v>10610.405316066817</v>
      </c>
      <c r="L44" s="5">
        <f t="shared" si="25"/>
        <v>381974.59137840534</v>
      </c>
      <c r="M44" s="5">
        <f t="shared" si="16"/>
        <v>1164998.8301537856</v>
      </c>
      <c r="N44" s="33">
        <f t="shared" si="26"/>
        <v>14.259450498230972</v>
      </c>
      <c r="O44" s="4"/>
      <c r="Q44" s="27" t="s">
        <v>64</v>
      </c>
      <c r="R44" s="29">
        <f t="shared" si="17"/>
        <v>81700.120933714483</v>
      </c>
      <c r="S44" s="29">
        <f t="shared" si="18"/>
        <v>381974.59137840534</v>
      </c>
      <c r="T44" s="35">
        <f t="shared" si="19"/>
        <v>14.259450498230972</v>
      </c>
      <c r="U44" s="42">
        <v>0.71980976748499381</v>
      </c>
      <c r="V44" s="43">
        <f t="shared" si="31"/>
        <v>0.28019023251500619</v>
      </c>
      <c r="W44" s="29">
        <f t="shared" si="27"/>
        <v>274949.04180526547</v>
      </c>
      <c r="X44" s="29">
        <f t="shared" si="20"/>
        <v>785919.27846019366</v>
      </c>
      <c r="Y44" s="35">
        <f t="shared" si="28"/>
        <v>9.6195607727169854</v>
      </c>
      <c r="Z44" s="36">
        <f t="shared" si="29"/>
        <v>4.6398897255139868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223</v>
      </c>
      <c r="E45" s="51">
        <v>13</v>
      </c>
      <c r="F45" s="3">
        <f t="shared" si="21"/>
        <v>5.829596412556054E-2</v>
      </c>
      <c r="G45" s="2">
        <v>0.5</v>
      </c>
      <c r="H45" s="3">
        <f t="shared" si="22"/>
        <v>0.25440313111545987</v>
      </c>
      <c r="I45" s="3">
        <f t="shared" si="23"/>
        <v>0.74559686888454013</v>
      </c>
      <c r="J45" s="5">
        <f t="shared" si="30"/>
        <v>71089.715617647656</v>
      </c>
      <c r="K45" s="5">
        <f t="shared" si="24"/>
        <v>18085.446243237173</v>
      </c>
      <c r="L45" s="5">
        <f t="shared" si="25"/>
        <v>310234.96248014533</v>
      </c>
      <c r="M45" s="5">
        <f t="shared" si="16"/>
        <v>783024.23877538019</v>
      </c>
      <c r="N45" s="33">
        <f t="shared" si="26"/>
        <v>11.014592363638581</v>
      </c>
      <c r="O45" s="4"/>
      <c r="Q45" s="27" t="s">
        <v>66</v>
      </c>
      <c r="R45" s="29">
        <f t="shared" si="17"/>
        <v>71089.715617647656</v>
      </c>
      <c r="S45" s="29">
        <f t="shared" si="18"/>
        <v>310234.96248014533</v>
      </c>
      <c r="T45" s="35">
        <f t="shared" si="19"/>
        <v>11.014592363638581</v>
      </c>
      <c r="U45" s="42">
        <v>0.68480776711742686</v>
      </c>
      <c r="V45" s="43">
        <f t="shared" si="31"/>
        <v>0.31519223288257314</v>
      </c>
      <c r="W45" s="29">
        <f t="shared" si="27"/>
        <v>212451.31193778702</v>
      </c>
      <c r="X45" s="29">
        <f t="shared" si="20"/>
        <v>510970.23665492819</v>
      </c>
      <c r="Y45" s="35">
        <f t="shared" si="28"/>
        <v>7.1876815403673167</v>
      </c>
      <c r="Z45" s="36">
        <f t="shared" si="29"/>
        <v>3.8269108232712643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133</v>
      </c>
      <c r="E46" s="51">
        <v>11</v>
      </c>
      <c r="F46" s="3">
        <f t="shared" si="21"/>
        <v>8.2706766917293228E-2</v>
      </c>
      <c r="G46" s="2">
        <v>0.5</v>
      </c>
      <c r="H46" s="3">
        <f t="shared" si="22"/>
        <v>0.34267912772585668</v>
      </c>
      <c r="I46" s="3">
        <f t="shared" si="23"/>
        <v>0.65732087227414326</v>
      </c>
      <c r="J46" s="5">
        <f t="shared" si="30"/>
        <v>53004.269374410484</v>
      </c>
      <c r="K46" s="5">
        <f t="shared" si="24"/>
        <v>18163.456794969323</v>
      </c>
      <c r="L46" s="5">
        <f t="shared" si="25"/>
        <v>219612.70488462906</v>
      </c>
      <c r="M46" s="5">
        <f>L46+M47</f>
        <v>472789.2762952348</v>
      </c>
      <c r="N46" s="33">
        <f t="shared" si="26"/>
        <v>8.9198338525441319</v>
      </c>
      <c r="O46" s="4"/>
      <c r="Q46" s="27" t="s">
        <v>68</v>
      </c>
      <c r="R46" s="29">
        <f t="shared" si="17"/>
        <v>53004.269374410484</v>
      </c>
      <c r="S46" s="29">
        <f t="shared" si="18"/>
        <v>219612.70488462906</v>
      </c>
      <c r="T46" s="35">
        <f t="shared" si="19"/>
        <v>8.9198338525441319</v>
      </c>
      <c r="U46" s="42">
        <v>0.65629805890441617</v>
      </c>
      <c r="V46" s="43">
        <f t="shared" si="31"/>
        <v>0.34370194109558383</v>
      </c>
      <c r="W46" s="29">
        <f t="shared" si="27"/>
        <v>144131.39192653046</v>
      </c>
      <c r="X46" s="29">
        <f>X47+W46</f>
        <v>298518.9247171412</v>
      </c>
      <c r="Y46" s="35">
        <f t="shared" si="28"/>
        <v>5.6319788620888112</v>
      </c>
      <c r="Z46" s="36">
        <f t="shared" si="29"/>
        <v>3.2878549904553207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109</v>
      </c>
      <c r="E47" s="57">
        <v>15</v>
      </c>
      <c r="F47" s="17">
        <f t="shared" si="21"/>
        <v>0.13761467889908258</v>
      </c>
      <c r="G47" s="12"/>
      <c r="H47" s="17">
        <v>1</v>
      </c>
      <c r="I47" s="17">
        <f t="shared" si="23"/>
        <v>0</v>
      </c>
      <c r="J47" s="21">
        <f t="shared" si="30"/>
        <v>34840.812579441154</v>
      </c>
      <c r="K47" s="21">
        <f t="shared" si="24"/>
        <v>34840.812579441154</v>
      </c>
      <c r="L47" s="21">
        <f>K47/F47</f>
        <v>253176.57141060571</v>
      </c>
      <c r="M47" s="21">
        <f>L47</f>
        <v>253176.57141060571</v>
      </c>
      <c r="N47" s="34">
        <f t="shared" si="26"/>
        <v>7.2666666666666666</v>
      </c>
      <c r="O47" s="4"/>
      <c r="Q47" s="30" t="s">
        <v>69</v>
      </c>
      <c r="R47" s="31">
        <f t="shared" si="17"/>
        <v>34840.812579441154</v>
      </c>
      <c r="S47" s="31">
        <f t="shared" si="18"/>
        <v>253176.57141060571</v>
      </c>
      <c r="T47" s="38">
        <f t="shared" si="19"/>
        <v>7.2666666666666666</v>
      </c>
      <c r="U47" s="44">
        <v>0.6098018151143324</v>
      </c>
      <c r="V47" s="45">
        <f t="shared" si="31"/>
        <v>0.3901981848856676</v>
      </c>
      <c r="W47" s="31">
        <f t="shared" si="27"/>
        <v>154387.53279061077</v>
      </c>
      <c r="X47" s="31">
        <f>W47</f>
        <v>154387.53279061077</v>
      </c>
      <c r="Y47" s="38">
        <f t="shared" si="28"/>
        <v>4.431226523164149</v>
      </c>
      <c r="Z47" s="37">
        <f t="shared" si="29"/>
        <v>2.8354401435025176</v>
      </c>
    </row>
    <row r="48" spans="1:26" s="2" customFormat="1" ht="13.2" x14ac:dyDescent="0.25">
      <c r="B48" s="2" t="s">
        <v>70</v>
      </c>
      <c r="D48" s="25">
        <f>SUM(D29:D47)</f>
        <v>14114</v>
      </c>
      <c r="E48" s="58">
        <f>SUM(E29:E47)</f>
        <v>81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232</v>
      </c>
      <c r="E54" s="49">
        <v>1</v>
      </c>
      <c r="F54" s="3">
        <f>E54/D54</f>
        <v>4.3103448275862068E-3</v>
      </c>
      <c r="G54" s="2">
        <v>0.3</v>
      </c>
      <c r="H54" s="18">
        <f>C54*F54/(1+(1-G54)*C54*F54)</f>
        <v>4.2973785990545769E-3</v>
      </c>
      <c r="I54" s="18">
        <f>1-H54</f>
        <v>0.99570262140094545</v>
      </c>
      <c r="J54" s="19">
        <v>100000</v>
      </c>
      <c r="K54" s="20">
        <f>J54*H54</f>
        <v>429.7378599054577</v>
      </c>
      <c r="L54" s="20">
        <f>C54*(J55+G54*K54)</f>
        <v>99699.183498066181</v>
      </c>
      <c r="M54" s="5">
        <f t="shared" ref="M54:M70" si="32">L54+M55</f>
        <v>7510082.7591582974</v>
      </c>
      <c r="N54" s="32">
        <f>M54/J54</f>
        <v>75.10082759158297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99699.183498066181</v>
      </c>
      <c r="T54" s="35">
        <f t="shared" ref="T54:T72" si="35">N54</f>
        <v>75.10082759158297</v>
      </c>
      <c r="U54" s="42">
        <v>0.96170886472285344</v>
      </c>
      <c r="V54" s="43">
        <f>1-U54</f>
        <v>3.829113527714656E-2</v>
      </c>
      <c r="W54" s="29">
        <f>S54*U54</f>
        <v>95881.588575720671</v>
      </c>
      <c r="X54" s="29">
        <f t="shared" ref="X54:X70" si="36">X55+W54</f>
        <v>6677126.9218869619</v>
      </c>
      <c r="Y54" s="40">
        <f>X54/R54</f>
        <v>66.77126921886962</v>
      </c>
      <c r="Z54" s="36">
        <f>T54-Y54</f>
        <v>8.3295583727133504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1084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99570.26214009455</v>
      </c>
      <c r="K55" s="5">
        <f t="shared" ref="K55:K72" si="40">J55*H55</f>
        <v>0</v>
      </c>
      <c r="L55" s="5">
        <f t="shared" ref="L55:L71" si="41">C55*(J56+G55*K55)</f>
        <v>398281.0485603782</v>
      </c>
      <c r="M55" s="5">
        <f t="shared" si="32"/>
        <v>7410383.5756602315</v>
      </c>
      <c r="N55" s="33">
        <f t="shared" ref="N55:N72" si="42">M55/J55</f>
        <v>74.423662410709355</v>
      </c>
      <c r="O55" s="4"/>
      <c r="Q55" s="27" t="s">
        <v>36</v>
      </c>
      <c r="R55" s="29">
        <f t="shared" si="33"/>
        <v>99570.26214009455</v>
      </c>
      <c r="S55" s="29">
        <f t="shared" si="34"/>
        <v>398281.0485603782</v>
      </c>
      <c r="T55" s="35">
        <f t="shared" si="35"/>
        <v>74.423662410709355</v>
      </c>
      <c r="U55" s="42">
        <v>0.96170886472285344</v>
      </c>
      <c r="V55" s="43">
        <f>1-U55</f>
        <v>3.829113527714656E-2</v>
      </c>
      <c r="W55" s="29">
        <f t="shared" ref="W55:W72" si="43">S55*U55</f>
        <v>383030.41505162895</v>
      </c>
      <c r="X55" s="29">
        <f t="shared" si="36"/>
        <v>6581245.3333112411</v>
      </c>
      <c r="Y55" s="35">
        <f t="shared" ref="Y55:Y72" si="44">X55/R55</f>
        <v>66.096494996181519</v>
      </c>
      <c r="Z55" s="36">
        <f t="shared" ref="Z55:Z72" si="45">T55-Y55</f>
        <v>8.3271674145278354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1702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99570.26214009455</v>
      </c>
      <c r="K56" s="5">
        <f t="shared" si="40"/>
        <v>0</v>
      </c>
      <c r="L56" s="5">
        <f t="shared" si="41"/>
        <v>497851.31070047274</v>
      </c>
      <c r="M56" s="5">
        <f t="shared" si="32"/>
        <v>7012102.5270998534</v>
      </c>
      <c r="N56" s="33">
        <f t="shared" si="42"/>
        <v>70.423662410709355</v>
      </c>
      <c r="O56" s="4"/>
      <c r="Q56" s="27" t="s">
        <v>38</v>
      </c>
      <c r="R56" s="29">
        <f t="shared" si="33"/>
        <v>99570.26214009455</v>
      </c>
      <c r="S56" s="29">
        <f t="shared" si="34"/>
        <v>497851.31070047274</v>
      </c>
      <c r="T56" s="35">
        <f t="shared" si="35"/>
        <v>70.423662410709355</v>
      </c>
      <c r="U56" s="42">
        <v>0.96170886472285344</v>
      </c>
      <c r="V56" s="43">
        <f>1-U56</f>
        <v>3.829113527714656E-2</v>
      </c>
      <c r="W56" s="29">
        <f t="shared" si="43"/>
        <v>478788.01881453622</v>
      </c>
      <c r="X56" s="29">
        <f t="shared" si="36"/>
        <v>6198214.9182596123</v>
      </c>
      <c r="Y56" s="35">
        <f t="shared" si="44"/>
        <v>62.2496595372901</v>
      </c>
      <c r="Z56" s="36">
        <f t="shared" si="45"/>
        <v>8.1740028734192549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2159</v>
      </c>
      <c r="E57" s="49">
        <v>2</v>
      </c>
      <c r="F57" s="3">
        <f t="shared" si="37"/>
        <v>9.2635479388605835E-4</v>
      </c>
      <c r="G57" s="2">
        <v>0.5</v>
      </c>
      <c r="H57" s="3">
        <f t="shared" si="38"/>
        <v>4.6210720887245845E-3</v>
      </c>
      <c r="I57" s="3">
        <f t="shared" si="39"/>
        <v>0.99537892791127547</v>
      </c>
      <c r="J57" s="5">
        <f t="shared" si="46"/>
        <v>99570.26214009455</v>
      </c>
      <c r="K57" s="5">
        <f t="shared" si="40"/>
        <v>460.12135924258115</v>
      </c>
      <c r="L57" s="5">
        <f t="shared" si="41"/>
        <v>496701.00730236631</v>
      </c>
      <c r="M57" s="5">
        <f t="shared" si="32"/>
        <v>6514251.2163993809</v>
      </c>
      <c r="N57" s="33">
        <f t="shared" si="42"/>
        <v>65.423662410709355</v>
      </c>
      <c r="O57" s="4"/>
      <c r="Q57" s="27" t="s">
        <v>40</v>
      </c>
      <c r="R57" s="29">
        <f t="shared" si="33"/>
        <v>99570.26214009455</v>
      </c>
      <c r="S57" s="29">
        <f t="shared" si="34"/>
        <v>496701.00730236631</v>
      </c>
      <c r="T57" s="35">
        <f t="shared" si="35"/>
        <v>65.423662410709355</v>
      </c>
      <c r="U57" s="42">
        <v>0.96170886472285344</v>
      </c>
      <c r="V57" s="43">
        <f>1-U57</f>
        <v>3.829113527714656E-2</v>
      </c>
      <c r="W57" s="29">
        <f t="shared" si="43"/>
        <v>477681.76183945645</v>
      </c>
      <c r="X57" s="29">
        <f t="shared" si="36"/>
        <v>5719426.8994450765</v>
      </c>
      <c r="Y57" s="35">
        <f t="shared" si="44"/>
        <v>57.441115213675836</v>
      </c>
      <c r="Z57" s="36">
        <f t="shared" si="45"/>
        <v>7.9825471970335187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2079</v>
      </c>
      <c r="E58" s="49">
        <v>1</v>
      </c>
      <c r="F58" s="3">
        <f t="shared" si="37"/>
        <v>4.8100048100048102E-4</v>
      </c>
      <c r="G58" s="2">
        <v>0.5</v>
      </c>
      <c r="H58" s="3">
        <f t="shared" si="38"/>
        <v>2.4021138601969735E-3</v>
      </c>
      <c r="I58" s="3">
        <f t="shared" si="39"/>
        <v>0.99759788613980305</v>
      </c>
      <c r="J58" s="5">
        <f t="shared" si="46"/>
        <v>99110.140780851973</v>
      </c>
      <c r="K58" s="5">
        <f t="shared" si="40"/>
        <v>238.07384285575782</v>
      </c>
      <c r="L58" s="5">
        <f t="shared" si="41"/>
        <v>494955.51929712051</v>
      </c>
      <c r="M58" s="5">
        <f t="shared" si="32"/>
        <v>6017550.2090970147</v>
      </c>
      <c r="N58" s="33">
        <f t="shared" si="42"/>
        <v>60.71578712013698</v>
      </c>
      <c r="O58" s="4"/>
      <c r="Q58" s="27" t="s">
        <v>42</v>
      </c>
      <c r="R58" s="29">
        <f t="shared" si="33"/>
        <v>99110.140780851973</v>
      </c>
      <c r="S58" s="29">
        <f t="shared" si="34"/>
        <v>494955.51929712051</v>
      </c>
      <c r="T58" s="35">
        <f t="shared" si="35"/>
        <v>60.71578712013698</v>
      </c>
      <c r="U58" s="42">
        <v>0.96170886472285344</v>
      </c>
      <c r="V58" s="43">
        <f>1-U58</f>
        <v>3.829113527714656E-2</v>
      </c>
      <c r="W58" s="29">
        <f t="shared" si="43"/>
        <v>476003.11055154412</v>
      </c>
      <c r="X58" s="29">
        <f t="shared" si="36"/>
        <v>5241745.1376056196</v>
      </c>
      <c r="Y58" s="35">
        <f t="shared" si="44"/>
        <v>52.88808083923459</v>
      </c>
      <c r="Z58" s="36">
        <f t="shared" si="45"/>
        <v>7.8277062809023903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1921</v>
      </c>
      <c r="E59" s="49">
        <v>1</v>
      </c>
      <c r="F59" s="3">
        <f t="shared" si="37"/>
        <v>5.2056220718375845E-4</v>
      </c>
      <c r="G59" s="2">
        <v>0.5</v>
      </c>
      <c r="H59" s="3">
        <f t="shared" si="38"/>
        <v>2.599428125812321E-3</v>
      </c>
      <c r="I59" s="3">
        <f t="shared" si="39"/>
        <v>0.99740057187418762</v>
      </c>
      <c r="J59" s="5">
        <f t="shared" si="46"/>
        <v>98872.06693799622</v>
      </c>
      <c r="K59" s="5">
        <f t="shared" si="40"/>
        <v>257.01083165582588</v>
      </c>
      <c r="L59" s="5">
        <f t="shared" si="41"/>
        <v>493717.80761084147</v>
      </c>
      <c r="M59" s="5">
        <f t="shared" si="32"/>
        <v>5522594.6897998946</v>
      </c>
      <c r="N59" s="33">
        <f t="shared" si="42"/>
        <v>55.855964791988981</v>
      </c>
      <c r="O59" s="4"/>
      <c r="Q59" s="27" t="s">
        <v>44</v>
      </c>
      <c r="R59" s="29">
        <f t="shared" si="33"/>
        <v>98872.06693799622</v>
      </c>
      <c r="S59" s="29">
        <f t="shared" si="34"/>
        <v>493717.80761084147</v>
      </c>
      <c r="T59" s="35">
        <f t="shared" si="35"/>
        <v>55.855964791988981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475495.51727573673</v>
      </c>
      <c r="X59" s="29">
        <f t="shared" si="36"/>
        <v>4765742.0270540752</v>
      </c>
      <c r="Y59" s="35">
        <f t="shared" si="44"/>
        <v>48.201096372777613</v>
      </c>
      <c r="Z59" s="36">
        <f t="shared" si="45"/>
        <v>7.6548684192113683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2150</v>
      </c>
      <c r="E60" s="49">
        <v>4</v>
      </c>
      <c r="F60" s="3">
        <f t="shared" si="37"/>
        <v>1.8604651162790699E-3</v>
      </c>
      <c r="G60" s="2">
        <v>0.5</v>
      </c>
      <c r="H60" s="3">
        <f t="shared" si="38"/>
        <v>9.2592592592592587E-3</v>
      </c>
      <c r="I60" s="3">
        <f t="shared" si="39"/>
        <v>0.9907407407407407</v>
      </c>
      <c r="J60" s="5">
        <f t="shared" si="46"/>
        <v>98615.056106340387</v>
      </c>
      <c r="K60" s="5">
        <f t="shared" si="40"/>
        <v>913.10237135500358</v>
      </c>
      <c r="L60" s="5">
        <f t="shared" si="41"/>
        <v>490792.52460331435</v>
      </c>
      <c r="M60" s="5">
        <f t="shared" si="32"/>
        <v>5028876.8821890531</v>
      </c>
      <c r="N60" s="33">
        <f t="shared" si="42"/>
        <v>50.995021254829716</v>
      </c>
      <c r="O60" s="4"/>
      <c r="Q60" s="27" t="s">
        <v>46</v>
      </c>
      <c r="R60" s="29">
        <f t="shared" si="33"/>
        <v>98615.056106340387</v>
      </c>
      <c r="S60" s="29">
        <f t="shared" si="34"/>
        <v>490792.52460331435</v>
      </c>
      <c r="T60" s="35">
        <f t="shared" si="35"/>
        <v>50.995021254829716</v>
      </c>
      <c r="U60" s="42">
        <v>0.95736753435116873</v>
      </c>
      <c r="V60" s="43">
        <f t="shared" si="47"/>
        <v>4.2632465648831275E-2</v>
      </c>
      <c r="W60" s="29">
        <f t="shared" si="43"/>
        <v>469868.82915746036</v>
      </c>
      <c r="X60" s="29">
        <f t="shared" si="36"/>
        <v>4290246.5097783385</v>
      </c>
      <c r="Y60" s="35">
        <f t="shared" si="44"/>
        <v>43.504984727200295</v>
      </c>
      <c r="Z60" s="36">
        <f t="shared" si="45"/>
        <v>7.490036527629421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1940</v>
      </c>
      <c r="E61" s="49">
        <v>5</v>
      </c>
      <c r="F61" s="3">
        <f t="shared" si="37"/>
        <v>2.5773195876288659E-3</v>
      </c>
      <c r="G61" s="2">
        <v>0.5</v>
      </c>
      <c r="H61" s="3">
        <f t="shared" si="38"/>
        <v>1.2804097311139564E-2</v>
      </c>
      <c r="I61" s="3">
        <f t="shared" si="39"/>
        <v>0.98719590268886048</v>
      </c>
      <c r="J61" s="5">
        <f t="shared" si="46"/>
        <v>97701.953734985378</v>
      </c>
      <c r="K61" s="5">
        <f t="shared" si="40"/>
        <v>1250.9853231112083</v>
      </c>
      <c r="L61" s="5">
        <f t="shared" si="41"/>
        <v>485382.30536714889</v>
      </c>
      <c r="M61" s="5">
        <f t="shared" si="32"/>
        <v>4538084.3575857384</v>
      </c>
      <c r="N61" s="33">
        <f t="shared" si="42"/>
        <v>46.448245752538405</v>
      </c>
      <c r="O61" s="4"/>
      <c r="Q61" s="27" t="s">
        <v>48</v>
      </c>
      <c r="R61" s="29">
        <f t="shared" si="33"/>
        <v>97701.953734985378</v>
      </c>
      <c r="S61" s="29">
        <f t="shared" si="34"/>
        <v>485382.30536714889</v>
      </c>
      <c r="T61" s="35">
        <f t="shared" si="35"/>
        <v>46.448245752538405</v>
      </c>
      <c r="U61" s="42">
        <v>0.95681081085376496</v>
      </c>
      <c r="V61" s="43">
        <f t="shared" si="47"/>
        <v>4.3189189146235041E-2</v>
      </c>
      <c r="W61" s="29">
        <f t="shared" si="43"/>
        <v>464419.03717241145</v>
      </c>
      <c r="X61" s="29">
        <f t="shared" si="36"/>
        <v>3820377.680620878</v>
      </c>
      <c r="Y61" s="35">
        <f t="shared" si="44"/>
        <v>39.102367297419427</v>
      </c>
      <c r="Z61" s="36">
        <f t="shared" si="45"/>
        <v>7.345878455118978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2039</v>
      </c>
      <c r="E62" s="49">
        <v>5</v>
      </c>
      <c r="F62" s="3">
        <f t="shared" si="37"/>
        <v>2.4521824423737125E-3</v>
      </c>
      <c r="G62" s="2">
        <v>0.5</v>
      </c>
      <c r="H62" s="3">
        <f t="shared" si="38"/>
        <v>1.2186205215695831E-2</v>
      </c>
      <c r="I62" s="3">
        <f t="shared" si="39"/>
        <v>0.9878137947843042</v>
      </c>
      <c r="J62" s="5">
        <f t="shared" si="46"/>
        <v>96450.968411874172</v>
      </c>
      <c r="K62" s="5">
        <f t="shared" si="40"/>
        <v>1175.3712943196949</v>
      </c>
      <c r="L62" s="5">
        <f t="shared" si="41"/>
        <v>479316.41382357164</v>
      </c>
      <c r="M62" s="5">
        <f t="shared" si="32"/>
        <v>4052702.0522185895</v>
      </c>
      <c r="N62" s="33">
        <f t="shared" si="42"/>
        <v>42.018261910158877</v>
      </c>
      <c r="O62" s="4"/>
      <c r="Q62" s="27" t="s">
        <v>50</v>
      </c>
      <c r="R62" s="29">
        <f t="shared" si="33"/>
        <v>96450.968411874172</v>
      </c>
      <c r="S62" s="29">
        <f t="shared" si="34"/>
        <v>479316.41382357164</v>
      </c>
      <c r="T62" s="35">
        <f t="shared" si="35"/>
        <v>42.018261910158877</v>
      </c>
      <c r="U62" s="42">
        <v>0.94800928093814252</v>
      </c>
      <c r="V62" s="43">
        <f t="shared" si="47"/>
        <v>5.1990719061857482E-2</v>
      </c>
      <c r="W62" s="29">
        <f t="shared" si="43"/>
        <v>454396.40881073329</v>
      </c>
      <c r="X62" s="29">
        <f t="shared" si="36"/>
        <v>3355958.6434484664</v>
      </c>
      <c r="Y62" s="35">
        <f t="shared" si="44"/>
        <v>34.794452546267138</v>
      </c>
      <c r="Z62" s="36">
        <f t="shared" si="45"/>
        <v>7.2238093638917391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2468</v>
      </c>
      <c r="E63" s="49">
        <v>13</v>
      </c>
      <c r="F63" s="3">
        <f t="shared" si="37"/>
        <v>5.2674230145867097E-3</v>
      </c>
      <c r="G63" s="2">
        <v>0.5</v>
      </c>
      <c r="H63" s="3">
        <f t="shared" si="38"/>
        <v>2.5994801039792039E-2</v>
      </c>
      <c r="I63" s="3">
        <f t="shared" si="39"/>
        <v>0.97400519896020799</v>
      </c>
      <c r="J63" s="5">
        <f t="shared" si="46"/>
        <v>95275.597117554484</v>
      </c>
      <c r="K63" s="5">
        <f t="shared" si="40"/>
        <v>2476.6701910182128</v>
      </c>
      <c r="L63" s="5">
        <f t="shared" si="41"/>
        <v>470186.31011022686</v>
      </c>
      <c r="M63" s="5">
        <f t="shared" si="32"/>
        <v>3573385.6383950179</v>
      </c>
      <c r="N63" s="33">
        <f t="shared" si="42"/>
        <v>37.505780561900288</v>
      </c>
      <c r="O63" s="4"/>
      <c r="Q63" s="27" t="s">
        <v>52</v>
      </c>
      <c r="R63" s="29">
        <f t="shared" si="33"/>
        <v>95275.597117554484</v>
      </c>
      <c r="S63" s="29">
        <f t="shared" si="34"/>
        <v>470186.31011022686</v>
      </c>
      <c r="T63" s="35">
        <f t="shared" si="35"/>
        <v>37.505780561900288</v>
      </c>
      <c r="U63" s="42">
        <v>0.94216194080535964</v>
      </c>
      <c r="V63" s="43">
        <f t="shared" si="47"/>
        <v>5.7838059194640357E-2</v>
      </c>
      <c r="W63" s="29">
        <f t="shared" si="43"/>
        <v>442991.64647356205</v>
      </c>
      <c r="X63" s="29">
        <f t="shared" si="36"/>
        <v>2901562.2346377331</v>
      </c>
      <c r="Y63" s="35">
        <f t="shared" si="44"/>
        <v>30.454411438195244</v>
      </c>
      <c r="Z63" s="36">
        <f t="shared" si="45"/>
        <v>7.0513691237050438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2587</v>
      </c>
      <c r="E64" s="49">
        <v>12</v>
      </c>
      <c r="F64" s="3">
        <f t="shared" si="37"/>
        <v>4.6385775028991109E-3</v>
      </c>
      <c r="G64" s="2">
        <v>0.5</v>
      </c>
      <c r="H64" s="3">
        <f t="shared" si="38"/>
        <v>2.2927015666794039E-2</v>
      </c>
      <c r="I64" s="3">
        <f t="shared" si="39"/>
        <v>0.977072984333206</v>
      </c>
      <c r="J64" s="5">
        <f t="shared" si="46"/>
        <v>92798.926926536267</v>
      </c>
      <c r="K64" s="5">
        <f t="shared" si="40"/>
        <v>2127.6024515063723</v>
      </c>
      <c r="L64" s="5">
        <f t="shared" si="41"/>
        <v>458675.62850391545</v>
      </c>
      <c r="M64" s="5">
        <f t="shared" si="32"/>
        <v>3103199.3282847912</v>
      </c>
      <c r="N64" s="33">
        <f t="shared" si="42"/>
        <v>33.440034610975843</v>
      </c>
      <c r="O64" s="4"/>
      <c r="Q64" s="27" t="s">
        <v>54</v>
      </c>
      <c r="R64" s="29">
        <f t="shared" si="33"/>
        <v>92798.926926536267</v>
      </c>
      <c r="S64" s="29">
        <f t="shared" si="34"/>
        <v>458675.62850391545</v>
      </c>
      <c r="T64" s="35">
        <f t="shared" si="35"/>
        <v>33.440034610975843</v>
      </c>
      <c r="U64" s="42">
        <v>0.92489605986448908</v>
      </c>
      <c r="V64" s="43">
        <f t="shared" si="47"/>
        <v>7.5103940135510916E-2</v>
      </c>
      <c r="W64" s="29">
        <f t="shared" si="43"/>
        <v>424227.28155913955</v>
      </c>
      <c r="X64" s="29">
        <f t="shared" si="36"/>
        <v>2458570.5881641712</v>
      </c>
      <c r="Y64" s="35">
        <f t="shared" si="44"/>
        <v>26.493523897215798</v>
      </c>
      <c r="Z64" s="36">
        <f t="shared" si="45"/>
        <v>6.9465107137600448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2326</v>
      </c>
      <c r="E65" s="49">
        <v>16</v>
      </c>
      <c r="F65" s="3">
        <f t="shared" si="37"/>
        <v>6.8787618228718832E-3</v>
      </c>
      <c r="G65" s="2">
        <v>0.5</v>
      </c>
      <c r="H65" s="3">
        <f t="shared" si="38"/>
        <v>3.3812341504649193E-2</v>
      </c>
      <c r="I65" s="3">
        <f t="shared" si="39"/>
        <v>0.96618765849535082</v>
      </c>
      <c r="J65" s="5">
        <f t="shared" si="46"/>
        <v>90671.324475029905</v>
      </c>
      <c r="K65" s="5">
        <f t="shared" si="40"/>
        <v>3065.809787828568</v>
      </c>
      <c r="L65" s="5">
        <f t="shared" si="41"/>
        <v>445692.09790557809</v>
      </c>
      <c r="M65" s="5">
        <f t="shared" si="32"/>
        <v>2644523.6997808758</v>
      </c>
      <c r="N65" s="33">
        <f t="shared" si="42"/>
        <v>29.166042462621736</v>
      </c>
      <c r="O65" s="4"/>
      <c r="Q65" s="27" t="s">
        <v>56</v>
      </c>
      <c r="R65" s="29">
        <f t="shared" si="33"/>
        <v>90671.324475029905</v>
      </c>
      <c r="S65" s="29">
        <f t="shared" si="34"/>
        <v>445692.09790557809</v>
      </c>
      <c r="T65" s="35">
        <f t="shared" si="35"/>
        <v>29.166042462621736</v>
      </c>
      <c r="U65" s="42">
        <v>0.89970667843387275</v>
      </c>
      <c r="V65" s="43">
        <f t="shared" si="47"/>
        <v>0.10029332156612725</v>
      </c>
      <c r="W65" s="29">
        <f t="shared" si="43"/>
        <v>400992.15701085207</v>
      </c>
      <c r="X65" s="29">
        <f t="shared" si="36"/>
        <v>2034343.3066050315</v>
      </c>
      <c r="Y65" s="35">
        <f t="shared" si="44"/>
        <v>22.436457373745235</v>
      </c>
      <c r="Z65" s="36">
        <f t="shared" si="45"/>
        <v>6.729585088876501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1965</v>
      </c>
      <c r="E66" s="49">
        <v>15</v>
      </c>
      <c r="F66" s="3">
        <f t="shared" si="37"/>
        <v>7.6335877862595417E-3</v>
      </c>
      <c r="G66" s="2">
        <v>0.5</v>
      </c>
      <c r="H66" s="3">
        <f t="shared" si="38"/>
        <v>3.7453183520599252E-2</v>
      </c>
      <c r="I66" s="3">
        <f t="shared" si="39"/>
        <v>0.96254681647940077</v>
      </c>
      <c r="J66" s="5">
        <f t="shared" si="46"/>
        <v>87605.514687201343</v>
      </c>
      <c r="K66" s="5">
        <f t="shared" si="40"/>
        <v>3281.1054189963052</v>
      </c>
      <c r="L66" s="5">
        <f t="shared" si="41"/>
        <v>429824.80988851597</v>
      </c>
      <c r="M66" s="5">
        <f t="shared" si="32"/>
        <v>2198831.6018752977</v>
      </c>
      <c r="N66" s="33">
        <f t="shared" si="42"/>
        <v>25.099237299458892</v>
      </c>
      <c r="O66" s="4"/>
      <c r="Q66" s="27" t="s">
        <v>58</v>
      </c>
      <c r="R66" s="29">
        <f t="shared" si="33"/>
        <v>87605.514687201343</v>
      </c>
      <c r="S66" s="29">
        <f t="shared" si="34"/>
        <v>429824.80988851597</v>
      </c>
      <c r="T66" s="35">
        <f t="shared" si="35"/>
        <v>25.099237299458892</v>
      </c>
      <c r="U66" s="42">
        <v>0.86438699185239576</v>
      </c>
      <c r="V66" s="43">
        <f t="shared" si="47"/>
        <v>0.13561300814760424</v>
      </c>
      <c r="W66" s="29">
        <f t="shared" si="43"/>
        <v>371534.97444306221</v>
      </c>
      <c r="X66" s="29">
        <f t="shared" si="36"/>
        <v>1633351.1495941794</v>
      </c>
      <c r="Y66" s="35">
        <f t="shared" si="44"/>
        <v>18.644387347373264</v>
      </c>
      <c r="Z66" s="36">
        <f t="shared" si="45"/>
        <v>6.4548499520856275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1439</v>
      </c>
      <c r="E67" s="49">
        <v>19</v>
      </c>
      <c r="F67" s="3">
        <f t="shared" si="37"/>
        <v>1.320361362056984E-2</v>
      </c>
      <c r="G67" s="2">
        <v>0.5</v>
      </c>
      <c r="H67" s="3">
        <f t="shared" si="38"/>
        <v>6.3908509922637066E-2</v>
      </c>
      <c r="I67" s="3">
        <f t="shared" si="39"/>
        <v>0.93609149007736292</v>
      </c>
      <c r="J67" s="5">
        <f t="shared" si="46"/>
        <v>84324.40926820504</v>
      </c>
      <c r="K67" s="5">
        <f t="shared" si="40"/>
        <v>5389.0473464375909</v>
      </c>
      <c r="L67" s="5">
        <f t="shared" si="41"/>
        <v>408149.4279749312</v>
      </c>
      <c r="M67" s="5">
        <f t="shared" si="32"/>
        <v>1769006.7919867816</v>
      </c>
      <c r="N67" s="33">
        <f t="shared" si="42"/>
        <v>20.97858505430165</v>
      </c>
      <c r="O67" s="4"/>
      <c r="Q67" s="27" t="s">
        <v>60</v>
      </c>
      <c r="R67" s="29">
        <f t="shared" si="33"/>
        <v>84324.40926820504</v>
      </c>
      <c r="S67" s="29">
        <f t="shared" si="34"/>
        <v>408149.4279749312</v>
      </c>
      <c r="T67" s="35">
        <f t="shared" si="35"/>
        <v>20.97858505430165</v>
      </c>
      <c r="U67" s="42">
        <v>0.82345390469096191</v>
      </c>
      <c r="V67" s="43">
        <f t="shared" si="47"/>
        <v>0.17654609530903809</v>
      </c>
      <c r="W67" s="29">
        <f t="shared" si="43"/>
        <v>336092.24016333959</v>
      </c>
      <c r="X67" s="29">
        <f t="shared" si="36"/>
        <v>1261816.1751511171</v>
      </c>
      <c r="Y67" s="35">
        <f t="shared" si="44"/>
        <v>14.9638305930818</v>
      </c>
      <c r="Z67" s="36">
        <f t="shared" si="45"/>
        <v>6.0147544612198498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1019</v>
      </c>
      <c r="E68" s="49">
        <v>23</v>
      </c>
      <c r="F68" s="3">
        <f t="shared" si="37"/>
        <v>2.2571148184494603E-2</v>
      </c>
      <c r="G68" s="2">
        <v>0.5</v>
      </c>
      <c r="H68" s="3">
        <f t="shared" si="38"/>
        <v>0.1068276823037622</v>
      </c>
      <c r="I68" s="3">
        <f t="shared" si="39"/>
        <v>0.89317231769623784</v>
      </c>
      <c r="J68" s="5">
        <f t="shared" si="46"/>
        <v>78935.361921767442</v>
      </c>
      <c r="K68" s="5">
        <f t="shared" si="40"/>
        <v>8432.4817659110613</v>
      </c>
      <c r="L68" s="5">
        <f t="shared" si="41"/>
        <v>373595.60519405961</v>
      </c>
      <c r="M68" s="5">
        <f t="shared" si="32"/>
        <v>1360857.3640118504</v>
      </c>
      <c r="N68" s="33">
        <f t="shared" si="42"/>
        <v>17.240148532676539</v>
      </c>
      <c r="O68" s="4"/>
      <c r="Q68" s="27" t="s">
        <v>62</v>
      </c>
      <c r="R68" s="29">
        <f t="shared" si="33"/>
        <v>78935.361921767442</v>
      </c>
      <c r="S68" s="29">
        <f t="shared" si="34"/>
        <v>373595.60519405961</v>
      </c>
      <c r="T68" s="35">
        <f t="shared" si="35"/>
        <v>17.240148532676539</v>
      </c>
      <c r="U68" s="42">
        <v>0.7557222850963411</v>
      </c>
      <c r="V68" s="43">
        <f t="shared" si="47"/>
        <v>0.2442777149036589</v>
      </c>
      <c r="W68" s="29">
        <f t="shared" si="43"/>
        <v>282334.52445920522</v>
      </c>
      <c r="X68" s="29">
        <f t="shared" si="36"/>
        <v>925723.93498777761</v>
      </c>
      <c r="Y68" s="35">
        <f t="shared" si="44"/>
        <v>11.727620073564232</v>
      </c>
      <c r="Z68" s="36">
        <f t="shared" si="45"/>
        <v>5.5125284591123069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623</v>
      </c>
      <c r="E69" s="49">
        <v>22</v>
      </c>
      <c r="F69" s="3">
        <f t="shared" si="37"/>
        <v>3.5313001605136438E-2</v>
      </c>
      <c r="G69" s="2">
        <v>0.5</v>
      </c>
      <c r="H69" s="3">
        <f t="shared" si="38"/>
        <v>0.16224188790560473</v>
      </c>
      <c r="I69" s="3">
        <f t="shared" si="39"/>
        <v>0.83775811209439532</v>
      </c>
      <c r="J69" s="5">
        <f t="shared" si="46"/>
        <v>70502.880155856386</v>
      </c>
      <c r="K69" s="5">
        <f t="shared" si="40"/>
        <v>11438.520379268735</v>
      </c>
      <c r="L69" s="5">
        <f t="shared" si="41"/>
        <v>323918.0998311101</v>
      </c>
      <c r="M69" s="5">
        <f t="shared" si="32"/>
        <v>987261.75881779077</v>
      </c>
      <c r="N69" s="33">
        <f t="shared" si="42"/>
        <v>14.003140816876018</v>
      </c>
      <c r="O69" s="4"/>
      <c r="Q69" s="27" t="s">
        <v>64</v>
      </c>
      <c r="R69" s="29">
        <f t="shared" si="33"/>
        <v>70502.880155856386</v>
      </c>
      <c r="S69" s="29">
        <f t="shared" si="34"/>
        <v>323918.0998311101</v>
      </c>
      <c r="T69" s="35">
        <f t="shared" si="35"/>
        <v>14.003140816876018</v>
      </c>
      <c r="U69" s="42">
        <v>0.69850988448397933</v>
      </c>
      <c r="V69" s="43">
        <f t="shared" si="47"/>
        <v>0.30149011551602067</v>
      </c>
      <c r="W69" s="29">
        <f t="shared" si="43"/>
        <v>226259.9944952988</v>
      </c>
      <c r="X69" s="29">
        <f t="shared" si="36"/>
        <v>643389.41052857239</v>
      </c>
      <c r="Y69" s="35">
        <f t="shared" si="44"/>
        <v>9.1257181140156387</v>
      </c>
      <c r="Z69" s="36">
        <f t="shared" si="45"/>
        <v>4.8774227028603789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398</v>
      </c>
      <c r="E70" s="49">
        <v>24</v>
      </c>
      <c r="F70" s="3">
        <f t="shared" si="37"/>
        <v>6.030150753768844E-2</v>
      </c>
      <c r="G70" s="2">
        <v>0.5</v>
      </c>
      <c r="H70" s="3">
        <f t="shared" si="38"/>
        <v>0.26200873362445415</v>
      </c>
      <c r="I70" s="3">
        <f t="shared" si="39"/>
        <v>0.73799126637554591</v>
      </c>
      <c r="J70" s="5">
        <f t="shared" si="46"/>
        <v>59064.359776587655</v>
      </c>
      <c r="K70" s="5">
        <f t="shared" si="40"/>
        <v>15475.378107402879</v>
      </c>
      <c r="L70" s="5">
        <f t="shared" si="41"/>
        <v>256633.35361443111</v>
      </c>
      <c r="M70" s="5">
        <f t="shared" si="32"/>
        <v>663343.65898668068</v>
      </c>
      <c r="N70" s="33">
        <f t="shared" si="42"/>
        <v>11.230861749721724</v>
      </c>
      <c r="O70" s="4"/>
      <c r="Q70" s="27" t="s">
        <v>66</v>
      </c>
      <c r="R70" s="29">
        <f t="shared" si="33"/>
        <v>59064.359776587655</v>
      </c>
      <c r="S70" s="29">
        <f t="shared" si="34"/>
        <v>256633.35361443111</v>
      </c>
      <c r="T70" s="35">
        <f t="shared" si="35"/>
        <v>11.230861749721724</v>
      </c>
      <c r="U70" s="42">
        <v>0.67065690345363116</v>
      </c>
      <c r="V70" s="43">
        <f t="shared" si="47"/>
        <v>0.32934309654636884</v>
      </c>
      <c r="W70" s="29">
        <f t="shared" si="43"/>
        <v>172112.93025797509</v>
      </c>
      <c r="X70" s="29">
        <f t="shared" si="36"/>
        <v>417129.41603327356</v>
      </c>
      <c r="Y70" s="35">
        <f t="shared" si="44"/>
        <v>7.0622862519982528</v>
      </c>
      <c r="Z70" s="36">
        <f t="shared" si="45"/>
        <v>4.168575497723471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227</v>
      </c>
      <c r="E71" s="49">
        <v>18</v>
      </c>
      <c r="F71" s="3">
        <f t="shared" si="37"/>
        <v>7.9295154185022032E-2</v>
      </c>
      <c r="G71" s="2">
        <v>0.5</v>
      </c>
      <c r="H71" s="3">
        <f t="shared" si="38"/>
        <v>0.33088235294117652</v>
      </c>
      <c r="I71" s="3">
        <f t="shared" si="39"/>
        <v>0.66911764705882348</v>
      </c>
      <c r="J71" s="5">
        <f t="shared" si="46"/>
        <v>43588.981669184781</v>
      </c>
      <c r="K71" s="5">
        <f t="shared" si="40"/>
        <v>14422.824817009672</v>
      </c>
      <c r="L71" s="5">
        <f t="shared" si="41"/>
        <v>181887.84630339974</v>
      </c>
      <c r="M71" s="5">
        <f>L71+M72</f>
        <v>406710.30537224957</v>
      </c>
      <c r="N71" s="33">
        <f t="shared" si="42"/>
        <v>9.3305759803921582</v>
      </c>
      <c r="O71" s="4"/>
      <c r="Q71" s="27" t="s">
        <v>68</v>
      </c>
      <c r="R71" s="29">
        <f t="shared" si="33"/>
        <v>43588.981669184781</v>
      </c>
      <c r="S71" s="29">
        <f t="shared" si="34"/>
        <v>181887.84630339974</v>
      </c>
      <c r="T71" s="35">
        <f t="shared" si="35"/>
        <v>9.3305759803921582</v>
      </c>
      <c r="U71" s="42">
        <v>0.63527807449444496</v>
      </c>
      <c r="V71" s="43">
        <f t="shared" si="47"/>
        <v>0.36472192550555504</v>
      </c>
      <c r="W71" s="29">
        <f t="shared" si="43"/>
        <v>115549.36077356533</v>
      </c>
      <c r="X71" s="29">
        <f>X72+W71</f>
        <v>245016.48577529844</v>
      </c>
      <c r="Y71" s="35">
        <f t="shared" si="44"/>
        <v>5.6210646909540625</v>
      </c>
      <c r="Z71" s="36">
        <f t="shared" si="45"/>
        <v>3.7095112894380957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185</v>
      </c>
      <c r="E72" s="50">
        <v>24</v>
      </c>
      <c r="F72" s="17">
        <f t="shared" si="37"/>
        <v>0.12972972972972974</v>
      </c>
      <c r="G72" s="12"/>
      <c r="H72" s="17">
        <v>1</v>
      </c>
      <c r="I72" s="17">
        <f t="shared" si="39"/>
        <v>0</v>
      </c>
      <c r="J72" s="21">
        <f t="shared" si="46"/>
        <v>29166.156852175111</v>
      </c>
      <c r="K72" s="21">
        <f t="shared" si="40"/>
        <v>29166.156852175111</v>
      </c>
      <c r="L72" s="21">
        <f>K72/F72</f>
        <v>224822.4590688498</v>
      </c>
      <c r="M72" s="21">
        <f>L72</f>
        <v>224822.4590688498</v>
      </c>
      <c r="N72" s="34">
        <f t="shared" si="42"/>
        <v>7.708333333333333</v>
      </c>
      <c r="O72" s="4"/>
      <c r="Q72" s="30" t="s">
        <v>69</v>
      </c>
      <c r="R72" s="31">
        <f t="shared" si="33"/>
        <v>29166.156852175111</v>
      </c>
      <c r="S72" s="31">
        <f t="shared" si="34"/>
        <v>224822.4590688498</v>
      </c>
      <c r="T72" s="38">
        <f t="shared" si="35"/>
        <v>7.708333333333333</v>
      </c>
      <c r="U72" s="44">
        <v>0.57586384179742911</v>
      </c>
      <c r="V72" s="45">
        <f t="shared" si="47"/>
        <v>0.42413615820257089</v>
      </c>
      <c r="W72" s="31">
        <f t="shared" si="43"/>
        <v>129467.1250017331</v>
      </c>
      <c r="X72" s="31">
        <f>W72</f>
        <v>129467.1250017331</v>
      </c>
      <c r="Y72" s="38">
        <f t="shared" si="44"/>
        <v>4.4389504471885157</v>
      </c>
      <c r="Z72" s="37">
        <f t="shared" si="45"/>
        <v>3.2693828861448173</v>
      </c>
    </row>
    <row r="73" spans="1:26" s="2" customFormat="1" ht="13.2" x14ac:dyDescent="0.25">
      <c r="B73" s="2" t="s">
        <v>70</v>
      </c>
      <c r="D73" s="25">
        <f>SUM(D54:D72)</f>
        <v>28543</v>
      </c>
      <c r="E73" s="25">
        <f>SUM(E54:E72)</f>
        <v>205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71.47948141225001</v>
      </c>
      <c r="F78" s="55">
        <f>$Y$4</f>
        <v>64.919931394687907</v>
      </c>
      <c r="G78" s="55">
        <f>E78-F78</f>
        <v>6.5595500175621027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79.244060813189336</v>
      </c>
      <c r="F79" s="55">
        <f>$Y$29</f>
        <v>70.259716768581569</v>
      </c>
      <c r="G79" s="55">
        <f t="shared" ref="G79:G80" si="48">E79-F79</f>
        <v>8.9843440446077665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75.10082759158297</v>
      </c>
      <c r="F80" s="55">
        <f>$Y$54</f>
        <v>66.77126921886962</v>
      </c>
      <c r="G80" s="55">
        <f t="shared" si="48"/>
        <v>8.3295583727133504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0BE5B-BD7A-417A-B037-BF681503E62B}">
  <dimension ref="A1:Z80"/>
  <sheetViews>
    <sheetView tabSelected="1"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9">
        <v>94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7611989.2168117957</v>
      </c>
      <c r="N4" s="32">
        <f>M4/J4</f>
        <v>76.119892168117957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76.119892168117957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6868554.084352646</v>
      </c>
      <c r="Y4" s="40">
        <f>X4/R4</f>
        <v>68.685540843526454</v>
      </c>
      <c r="Z4" s="36">
        <f>T4-Y4</f>
        <v>7.4343513245915034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60">
        <v>549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7511989.2168117957</v>
      </c>
      <c r="N5" s="33">
        <f t="shared" ref="N5:N22" si="10">M5/J5</f>
        <v>75.119892168117957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75.119892168117957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6771873.8901777724</v>
      </c>
      <c r="Y5" s="35">
        <f t="shared" ref="Y5:Y22" si="12">X5/R5</f>
        <v>67.718738901777726</v>
      </c>
      <c r="Z5" s="36">
        <f t="shared" ref="Z5:Z22" si="13">T5-Y5</f>
        <v>7.4011532663402306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60">
        <v>841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7111989.2168117957</v>
      </c>
      <c r="N6" s="33">
        <f t="shared" si="10"/>
        <v>71.119892168117957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71.119892168117957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6385153.1134782778</v>
      </c>
      <c r="Y6" s="35">
        <f t="shared" si="12"/>
        <v>63.851531134782775</v>
      </c>
      <c r="Z6" s="36">
        <f t="shared" si="13"/>
        <v>7.2683610333351822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60">
        <v>1066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6611989.2168117957</v>
      </c>
      <c r="N7" s="33">
        <f t="shared" si="10"/>
        <v>66.119892168117957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66.119892168117957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5901752.1426039096</v>
      </c>
      <c r="Y7" s="35">
        <f t="shared" si="12"/>
        <v>59.017521426039096</v>
      </c>
      <c r="Z7" s="36">
        <f t="shared" si="13"/>
        <v>7.1023707420788611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60">
        <v>1026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6111989.2168117957</v>
      </c>
      <c r="N8" s="33">
        <f t="shared" si="10"/>
        <v>61.119892168117957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61.119892168117957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5418351.1717295414</v>
      </c>
      <c r="Y8" s="35">
        <f t="shared" si="12"/>
        <v>54.183511717295417</v>
      </c>
      <c r="Z8" s="36">
        <f t="shared" si="13"/>
        <v>6.93638045082254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60">
        <v>917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100000</v>
      </c>
      <c r="K9" s="5">
        <f t="shared" si="8"/>
        <v>0</v>
      </c>
      <c r="L9" s="5">
        <f t="shared" si="9"/>
        <v>500000</v>
      </c>
      <c r="M9" s="5">
        <f t="shared" si="0"/>
        <v>5611989.2168117957</v>
      </c>
      <c r="N9" s="33">
        <f t="shared" si="10"/>
        <v>56.119892168117957</v>
      </c>
      <c r="O9" s="4"/>
      <c r="Q9" s="27" t="s">
        <v>44</v>
      </c>
      <c r="R9" s="29">
        <f t="shared" si="1"/>
        <v>100000</v>
      </c>
      <c r="S9" s="29">
        <f t="shared" si="2"/>
        <v>500000</v>
      </c>
      <c r="T9" s="35">
        <f t="shared" si="3"/>
        <v>56.119892168117957</v>
      </c>
      <c r="U9" s="42">
        <v>0.9555940589531835</v>
      </c>
      <c r="V9" s="43">
        <f t="shared" ref="V9:V22" si="15">1-U9</f>
        <v>4.4405941046816499E-2</v>
      </c>
      <c r="W9" s="29">
        <f t="shared" si="11"/>
        <v>477797.02947659174</v>
      </c>
      <c r="X9" s="29">
        <f t="shared" si="4"/>
        <v>4934950.2008551732</v>
      </c>
      <c r="Y9" s="35">
        <f t="shared" si="12"/>
        <v>49.349502008551731</v>
      </c>
      <c r="Z9" s="36">
        <f t="shared" si="13"/>
        <v>6.7703901595662259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60">
        <v>1058</v>
      </c>
      <c r="E10" s="51">
        <v>3</v>
      </c>
      <c r="F10" s="3">
        <f t="shared" si="5"/>
        <v>2.8355387523629491E-3</v>
      </c>
      <c r="G10" s="2">
        <v>0.5</v>
      </c>
      <c r="H10" s="3">
        <f t="shared" si="6"/>
        <v>1.4077897700610043E-2</v>
      </c>
      <c r="I10" s="3">
        <f t="shared" si="7"/>
        <v>0.98592210229938992</v>
      </c>
      <c r="J10" s="5">
        <f t="shared" si="14"/>
        <v>100000</v>
      </c>
      <c r="K10" s="5">
        <f t="shared" si="8"/>
        <v>1407.7897700610042</v>
      </c>
      <c r="L10" s="5">
        <f t="shared" si="9"/>
        <v>496480.52557484747</v>
      </c>
      <c r="M10" s="5">
        <f t="shared" si="0"/>
        <v>5111989.2168117957</v>
      </c>
      <c r="N10" s="33">
        <f t="shared" si="10"/>
        <v>51.119892168117957</v>
      </c>
      <c r="O10" s="4"/>
      <c r="Q10" s="27" t="s">
        <v>46</v>
      </c>
      <c r="R10" s="29">
        <f t="shared" si="1"/>
        <v>100000</v>
      </c>
      <c r="S10" s="29">
        <f t="shared" si="2"/>
        <v>496480.52557484747</v>
      </c>
      <c r="T10" s="35">
        <f t="shared" si="3"/>
        <v>51.119892168117957</v>
      </c>
      <c r="U10" s="42">
        <v>0.96363095511775332</v>
      </c>
      <c r="V10" s="43">
        <f t="shared" si="15"/>
        <v>3.6369044882246682E-2</v>
      </c>
      <c r="W10" s="29">
        <f t="shared" si="11"/>
        <v>478424.00305705442</v>
      </c>
      <c r="X10" s="29">
        <f t="shared" si="4"/>
        <v>4457153.1713785818</v>
      </c>
      <c r="Y10" s="35">
        <f t="shared" si="12"/>
        <v>44.571531713785816</v>
      </c>
      <c r="Z10" s="36">
        <f t="shared" si="13"/>
        <v>6.5483604543321405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60">
        <v>1002</v>
      </c>
      <c r="E11" s="51">
        <v>3</v>
      </c>
      <c r="F11" s="3">
        <f t="shared" si="5"/>
        <v>2.9940119760479044E-3</v>
      </c>
      <c r="G11" s="2">
        <v>0.5</v>
      </c>
      <c r="H11" s="3">
        <f t="shared" si="6"/>
        <v>1.485884101040119E-2</v>
      </c>
      <c r="I11" s="3">
        <f t="shared" si="7"/>
        <v>0.98514115898959886</v>
      </c>
      <c r="J11" s="5">
        <f t="shared" si="14"/>
        <v>98592.210229938995</v>
      </c>
      <c r="K11" s="5">
        <f t="shared" si="8"/>
        <v>1464.9659766707132</v>
      </c>
      <c r="L11" s="5">
        <f t="shared" si="9"/>
        <v>489298.63620801823</v>
      </c>
      <c r="M11" s="5">
        <f t="shared" si="0"/>
        <v>4615508.6912369486</v>
      </c>
      <c r="N11" s="33">
        <f t="shared" si="10"/>
        <v>46.814131466092043</v>
      </c>
      <c r="O11" s="4"/>
      <c r="Q11" s="27" t="s">
        <v>48</v>
      </c>
      <c r="R11" s="29">
        <f t="shared" si="1"/>
        <v>98592.210229938995</v>
      </c>
      <c r="S11" s="29">
        <f t="shared" si="2"/>
        <v>489298.63620801823</v>
      </c>
      <c r="T11" s="35">
        <f t="shared" si="3"/>
        <v>46.814131466092043</v>
      </c>
      <c r="U11" s="42">
        <v>0.96005435016735896</v>
      </c>
      <c r="V11" s="43">
        <f t="shared" si="15"/>
        <v>3.9945649832641039E-2</v>
      </c>
      <c r="W11" s="29">
        <f t="shared" si="11"/>
        <v>469753.2842224639</v>
      </c>
      <c r="X11" s="29">
        <f t="shared" si="4"/>
        <v>3978729.1683215271</v>
      </c>
      <c r="Y11" s="35">
        <f t="shared" si="12"/>
        <v>40.355411031381124</v>
      </c>
      <c r="Z11" s="36">
        <f t="shared" si="13"/>
        <v>6.4587204347109193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60">
        <v>1026</v>
      </c>
      <c r="E12" s="51">
        <v>4</v>
      </c>
      <c r="F12" s="3">
        <f t="shared" si="5"/>
        <v>3.8986354775828458E-3</v>
      </c>
      <c r="G12" s="2">
        <v>0.5</v>
      </c>
      <c r="H12" s="3">
        <f t="shared" si="6"/>
        <v>1.9305019305019305E-2</v>
      </c>
      <c r="I12" s="3">
        <f t="shared" si="7"/>
        <v>0.98069498069498073</v>
      </c>
      <c r="J12" s="5">
        <f t="shared" si="14"/>
        <v>97127.244253268291</v>
      </c>
      <c r="K12" s="5">
        <f t="shared" si="8"/>
        <v>1875.0433253526696</v>
      </c>
      <c r="L12" s="5">
        <f t="shared" si="9"/>
        <v>480948.61295295972</v>
      </c>
      <c r="M12" s="5">
        <f t="shared" si="0"/>
        <v>4126210.0550289308</v>
      </c>
      <c r="N12" s="33">
        <f t="shared" si="10"/>
        <v>42.482519572669595</v>
      </c>
      <c r="O12" s="4"/>
      <c r="Q12" s="27" t="s">
        <v>50</v>
      </c>
      <c r="R12" s="29">
        <f t="shared" si="1"/>
        <v>97127.244253268291</v>
      </c>
      <c r="S12" s="29">
        <f t="shared" si="2"/>
        <v>480948.61295295972</v>
      </c>
      <c r="T12" s="35">
        <f t="shared" si="3"/>
        <v>42.482519572669595</v>
      </c>
      <c r="U12" s="42">
        <v>0.94127750867207383</v>
      </c>
      <c r="V12" s="43">
        <f t="shared" si="15"/>
        <v>5.8722491327926174E-2</v>
      </c>
      <c r="W12" s="29">
        <f t="shared" si="11"/>
        <v>452706.11219965143</v>
      </c>
      <c r="X12" s="29">
        <f t="shared" si="4"/>
        <v>3508975.884099063</v>
      </c>
      <c r="Y12" s="35">
        <f t="shared" si="12"/>
        <v>36.127617035536218</v>
      </c>
      <c r="Z12" s="36">
        <f t="shared" si="13"/>
        <v>6.3549025371333769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60">
        <v>1184</v>
      </c>
      <c r="E13" s="51">
        <v>3</v>
      </c>
      <c r="F13" s="3">
        <f t="shared" si="5"/>
        <v>2.5337837837837839E-3</v>
      </c>
      <c r="G13" s="2">
        <v>0.5</v>
      </c>
      <c r="H13" s="3">
        <f t="shared" si="6"/>
        <v>1.2589173310952582E-2</v>
      </c>
      <c r="I13" s="3">
        <f t="shared" si="7"/>
        <v>0.98741082668904745</v>
      </c>
      <c r="J13" s="5">
        <f t="shared" si="14"/>
        <v>95252.200927915619</v>
      </c>
      <c r="K13" s="5">
        <f t="shared" si="8"/>
        <v>1199.1464657312081</v>
      </c>
      <c r="L13" s="5">
        <f t="shared" si="9"/>
        <v>473263.1384752501</v>
      </c>
      <c r="M13" s="5">
        <f t="shared" si="0"/>
        <v>3645261.442075971</v>
      </c>
      <c r="N13" s="33">
        <f t="shared" si="10"/>
        <v>38.269577044572543</v>
      </c>
      <c r="O13" s="4"/>
      <c r="Q13" s="27" t="s">
        <v>52</v>
      </c>
      <c r="R13" s="29">
        <f t="shared" si="1"/>
        <v>95252.200927915619</v>
      </c>
      <c r="S13" s="29">
        <f t="shared" si="2"/>
        <v>473263.1384752501</v>
      </c>
      <c r="T13" s="35">
        <f t="shared" si="3"/>
        <v>38.269577044572543</v>
      </c>
      <c r="U13" s="42">
        <v>0.95386474178345915</v>
      </c>
      <c r="V13" s="43">
        <f t="shared" si="15"/>
        <v>4.6135258216540853E-2</v>
      </c>
      <c r="W13" s="29">
        <f t="shared" si="11"/>
        <v>451429.02137732389</v>
      </c>
      <c r="X13" s="29">
        <f t="shared" si="4"/>
        <v>3056269.7718994115</v>
      </c>
      <c r="Y13" s="35">
        <f t="shared" si="12"/>
        <v>32.086080343826559</v>
      </c>
      <c r="Z13" s="36">
        <f t="shared" si="13"/>
        <v>6.1834967007459838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60">
        <v>1299</v>
      </c>
      <c r="E14" s="51">
        <v>4</v>
      </c>
      <c r="F14" s="3">
        <f t="shared" si="5"/>
        <v>3.0792917628945341E-3</v>
      </c>
      <c r="G14" s="2">
        <v>0.5</v>
      </c>
      <c r="H14" s="3">
        <f t="shared" si="6"/>
        <v>1.5278838808250572E-2</v>
      </c>
      <c r="I14" s="3">
        <f t="shared" si="7"/>
        <v>0.98472116119174946</v>
      </c>
      <c r="J14" s="5">
        <f t="shared" si="14"/>
        <v>94053.054462184416</v>
      </c>
      <c r="K14" s="5">
        <f t="shared" si="8"/>
        <v>1437.0214585513279</v>
      </c>
      <c r="L14" s="5">
        <f t="shared" si="9"/>
        <v>466672.7186645437</v>
      </c>
      <c r="M14" s="5">
        <f t="shared" si="0"/>
        <v>3171998.3036007211</v>
      </c>
      <c r="N14" s="33">
        <f t="shared" si="10"/>
        <v>33.72562775062319</v>
      </c>
      <c r="O14" s="4"/>
      <c r="Q14" s="27" t="s">
        <v>54</v>
      </c>
      <c r="R14" s="29">
        <f t="shared" si="1"/>
        <v>94053.054462184416</v>
      </c>
      <c r="S14" s="29">
        <f t="shared" si="2"/>
        <v>466672.7186645437</v>
      </c>
      <c r="T14" s="35">
        <f t="shared" si="3"/>
        <v>33.72562775062319</v>
      </c>
      <c r="U14" s="42">
        <v>0.94210046609890041</v>
      </c>
      <c r="V14" s="43">
        <f t="shared" si="15"/>
        <v>5.7899533901099587E-2</v>
      </c>
      <c r="W14" s="29">
        <f t="shared" si="11"/>
        <v>439652.58576950763</v>
      </c>
      <c r="X14" s="29">
        <f t="shared" si="4"/>
        <v>2604840.7505220878</v>
      </c>
      <c r="Y14" s="35">
        <f t="shared" si="12"/>
        <v>27.695440253558239</v>
      </c>
      <c r="Z14" s="36">
        <f t="shared" si="13"/>
        <v>6.0301874970649507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60">
        <v>1210</v>
      </c>
      <c r="E15" s="51">
        <v>9</v>
      </c>
      <c r="F15" s="3">
        <f t="shared" si="5"/>
        <v>7.4380165289256199E-3</v>
      </c>
      <c r="G15" s="2">
        <v>0.5</v>
      </c>
      <c r="H15" s="3">
        <f t="shared" si="6"/>
        <v>3.6511156186612576E-2</v>
      </c>
      <c r="I15" s="3">
        <f t="shared" si="7"/>
        <v>0.9634888438133874</v>
      </c>
      <c r="J15" s="5">
        <f t="shared" si="14"/>
        <v>92616.033003633085</v>
      </c>
      <c r="K15" s="5">
        <f t="shared" si="8"/>
        <v>3381.5184463801124</v>
      </c>
      <c r="L15" s="5">
        <f t="shared" si="9"/>
        <v>454626.36890221515</v>
      </c>
      <c r="M15" s="5">
        <f t="shared" si="0"/>
        <v>2705325.5849361774</v>
      </c>
      <c r="N15" s="33">
        <f t="shared" si="10"/>
        <v>29.210121586940076</v>
      </c>
      <c r="O15" s="4"/>
      <c r="Q15" s="27" t="s">
        <v>56</v>
      </c>
      <c r="R15" s="29">
        <f t="shared" si="1"/>
        <v>92616.033003633085</v>
      </c>
      <c r="S15" s="29">
        <f t="shared" si="2"/>
        <v>454626.36890221515</v>
      </c>
      <c r="T15" s="35">
        <f t="shared" si="3"/>
        <v>29.210121586940076</v>
      </c>
      <c r="U15" s="42">
        <v>0.91645683631107144</v>
      </c>
      <c r="V15" s="43">
        <f t="shared" si="15"/>
        <v>8.3543163688928557E-2</v>
      </c>
      <c r="W15" s="29">
        <f t="shared" si="11"/>
        <v>416645.44374771416</v>
      </c>
      <c r="X15" s="29">
        <f t="shared" si="4"/>
        <v>2165188.1647525802</v>
      </c>
      <c r="Y15" s="35">
        <f t="shared" si="12"/>
        <v>23.37811385926717</v>
      </c>
      <c r="Z15" s="36">
        <f t="shared" si="13"/>
        <v>5.8320077276729059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60">
        <v>1073</v>
      </c>
      <c r="E16" s="51">
        <v>13</v>
      </c>
      <c r="F16" s="3">
        <f t="shared" si="5"/>
        <v>1.2115563839701771E-2</v>
      </c>
      <c r="G16" s="2">
        <v>0.5</v>
      </c>
      <c r="H16" s="3">
        <f t="shared" si="6"/>
        <v>5.8796924468566256E-2</v>
      </c>
      <c r="I16" s="3">
        <f t="shared" si="7"/>
        <v>0.94120307553143379</v>
      </c>
      <c r="J16" s="5">
        <f t="shared" si="14"/>
        <v>89234.514557252973</v>
      </c>
      <c r="K16" s="5">
        <f t="shared" si="8"/>
        <v>5246.7150124119789</v>
      </c>
      <c r="L16" s="5">
        <f t="shared" si="9"/>
        <v>433055.78525523486</v>
      </c>
      <c r="M16" s="5">
        <f t="shared" si="0"/>
        <v>2250699.2160339621</v>
      </c>
      <c r="N16" s="33">
        <f t="shared" si="10"/>
        <v>25.222294615497805</v>
      </c>
      <c r="O16" s="4"/>
      <c r="Q16" s="27" t="s">
        <v>58</v>
      </c>
      <c r="R16" s="29">
        <f t="shared" si="1"/>
        <v>89234.514557252973</v>
      </c>
      <c r="S16" s="29">
        <f t="shared" si="2"/>
        <v>433055.78525523486</v>
      </c>
      <c r="T16" s="35">
        <f t="shared" si="3"/>
        <v>25.222294615497805</v>
      </c>
      <c r="U16" s="42">
        <v>0.8859396016463057</v>
      </c>
      <c r="V16" s="43">
        <f t="shared" si="15"/>
        <v>0.1140603983536943</v>
      </c>
      <c r="W16" s="29">
        <f t="shared" si="11"/>
        <v>383661.26987965091</v>
      </c>
      <c r="X16" s="29">
        <f t="shared" si="4"/>
        <v>1748542.7210048661</v>
      </c>
      <c r="Y16" s="35">
        <f t="shared" si="12"/>
        <v>19.594914923675624</v>
      </c>
      <c r="Z16" s="36">
        <f t="shared" si="13"/>
        <v>5.6273796918221812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60">
        <v>762</v>
      </c>
      <c r="E17" s="51">
        <v>6</v>
      </c>
      <c r="F17" s="3">
        <f t="shared" si="5"/>
        <v>7.874015748031496E-3</v>
      </c>
      <c r="G17" s="2">
        <v>0.5</v>
      </c>
      <c r="H17" s="3">
        <f t="shared" si="6"/>
        <v>3.8610038610038609E-2</v>
      </c>
      <c r="I17" s="3">
        <f t="shared" si="7"/>
        <v>0.96138996138996136</v>
      </c>
      <c r="J17" s="5">
        <f t="shared" si="14"/>
        <v>83987.799544840993</v>
      </c>
      <c r="K17" s="5">
        <f t="shared" si="8"/>
        <v>3242.7721831984941</v>
      </c>
      <c r="L17" s="5">
        <f t="shared" si="9"/>
        <v>411832.0672662087</v>
      </c>
      <c r="M17" s="5">
        <f t="shared" si="0"/>
        <v>1817643.4307787274</v>
      </c>
      <c r="N17" s="33">
        <f t="shared" si="10"/>
        <v>21.641755595802813</v>
      </c>
      <c r="O17" s="4"/>
      <c r="Q17" s="27" t="s">
        <v>60</v>
      </c>
      <c r="R17" s="29">
        <f t="shared" si="1"/>
        <v>83987.799544840993</v>
      </c>
      <c r="S17" s="29">
        <f t="shared" si="2"/>
        <v>411832.0672662087</v>
      </c>
      <c r="T17" s="35">
        <f t="shared" si="3"/>
        <v>21.641755595802813</v>
      </c>
      <c r="U17" s="42">
        <v>0.85631920960893304</v>
      </c>
      <c r="V17" s="43">
        <f t="shared" si="15"/>
        <v>0.14368079039106696</v>
      </c>
      <c r="W17" s="29">
        <f t="shared" si="11"/>
        <v>352659.7103330128</v>
      </c>
      <c r="X17" s="29">
        <f t="shared" si="4"/>
        <v>1364881.451125215</v>
      </c>
      <c r="Y17" s="35">
        <f t="shared" si="12"/>
        <v>16.250949048814004</v>
      </c>
      <c r="Z17" s="36">
        <f t="shared" si="13"/>
        <v>5.3908065469888093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60">
        <v>520</v>
      </c>
      <c r="E18" s="51">
        <v>16</v>
      </c>
      <c r="F18" s="3">
        <f t="shared" si="5"/>
        <v>3.0769230769230771E-2</v>
      </c>
      <c r="G18" s="2">
        <v>0.5</v>
      </c>
      <c r="H18" s="3">
        <f t="shared" si="6"/>
        <v>0.14285714285714288</v>
      </c>
      <c r="I18" s="3">
        <f t="shared" si="7"/>
        <v>0.8571428571428571</v>
      </c>
      <c r="J18" s="5">
        <f t="shared" si="14"/>
        <v>80745.027361642497</v>
      </c>
      <c r="K18" s="5">
        <f t="shared" si="8"/>
        <v>11535.003908806073</v>
      </c>
      <c r="L18" s="5">
        <f t="shared" si="9"/>
        <v>374887.62703619729</v>
      </c>
      <c r="M18" s="5">
        <f t="shared" si="0"/>
        <v>1405811.3635125188</v>
      </c>
      <c r="N18" s="33">
        <f t="shared" si="10"/>
        <v>17.41050080045353</v>
      </c>
      <c r="O18" s="4"/>
      <c r="Q18" s="27" t="s">
        <v>62</v>
      </c>
      <c r="R18" s="29">
        <f t="shared" si="1"/>
        <v>80745.027361642497</v>
      </c>
      <c r="S18" s="29">
        <f t="shared" si="2"/>
        <v>374887.62703619729</v>
      </c>
      <c r="T18" s="35">
        <f t="shared" si="3"/>
        <v>17.41050080045353</v>
      </c>
      <c r="U18" s="42">
        <v>0.77613843304153718</v>
      </c>
      <c r="V18" s="43">
        <f t="shared" si="15"/>
        <v>0.22386156695846282</v>
      </c>
      <c r="W18" s="29">
        <f t="shared" si="11"/>
        <v>290964.69541453436</v>
      </c>
      <c r="X18" s="29">
        <f t="shared" si="4"/>
        <v>1012221.7407922023</v>
      </c>
      <c r="Y18" s="35">
        <f t="shared" si="12"/>
        <v>12.536025732688685</v>
      </c>
      <c r="Z18" s="36">
        <f t="shared" si="13"/>
        <v>4.8744750677648447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60">
        <v>321</v>
      </c>
      <c r="E19" s="51">
        <v>17</v>
      </c>
      <c r="F19" s="3">
        <f t="shared" si="5"/>
        <v>5.2959501557632398E-2</v>
      </c>
      <c r="G19" s="2">
        <v>0.5</v>
      </c>
      <c r="H19" s="3">
        <f t="shared" si="6"/>
        <v>0.23383768913342501</v>
      </c>
      <c r="I19" s="3">
        <f t="shared" si="7"/>
        <v>0.76616231086657494</v>
      </c>
      <c r="J19" s="5">
        <f t="shared" si="14"/>
        <v>69210.023452836424</v>
      </c>
      <c r="K19" s="5">
        <f t="shared" si="8"/>
        <v>16183.911949081417</v>
      </c>
      <c r="L19" s="5">
        <f t="shared" si="9"/>
        <v>305590.33739147859</v>
      </c>
      <c r="M19" s="5">
        <f t="shared" si="0"/>
        <v>1030923.7364763215</v>
      </c>
      <c r="N19" s="33">
        <f t="shared" si="10"/>
        <v>14.895584267195785</v>
      </c>
      <c r="O19" s="4"/>
      <c r="Q19" s="27" t="s">
        <v>64</v>
      </c>
      <c r="R19" s="29">
        <f t="shared" si="1"/>
        <v>69210.023452836424</v>
      </c>
      <c r="S19" s="29">
        <f t="shared" si="2"/>
        <v>305590.33739147859</v>
      </c>
      <c r="T19" s="35">
        <f t="shared" si="3"/>
        <v>14.895584267195785</v>
      </c>
      <c r="U19" s="42">
        <v>0.73716277889453141</v>
      </c>
      <c r="V19" s="43">
        <f t="shared" si="15"/>
        <v>0.26283722110546859</v>
      </c>
      <c r="W19" s="29">
        <f t="shared" si="11"/>
        <v>225269.82231481979</v>
      </c>
      <c r="X19" s="29">
        <f t="shared" si="4"/>
        <v>721257.04537766799</v>
      </c>
      <c r="Y19" s="35">
        <f t="shared" si="12"/>
        <v>10.421280175828475</v>
      </c>
      <c r="Z19" s="36">
        <f t="shared" si="13"/>
        <v>4.4743040913673102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60">
        <v>190</v>
      </c>
      <c r="E20" s="51">
        <v>5</v>
      </c>
      <c r="F20" s="3">
        <f t="shared" si="5"/>
        <v>2.6315789473684209E-2</v>
      </c>
      <c r="G20" s="2">
        <v>0.5</v>
      </c>
      <c r="H20" s="3">
        <f t="shared" si="6"/>
        <v>0.12345679012345677</v>
      </c>
      <c r="I20" s="3">
        <f t="shared" si="7"/>
        <v>0.87654320987654322</v>
      </c>
      <c r="J20" s="5">
        <f t="shared" si="14"/>
        <v>53026.111503755004</v>
      </c>
      <c r="K20" s="5">
        <f t="shared" si="8"/>
        <v>6546.4335189820986</v>
      </c>
      <c r="L20" s="5">
        <f t="shared" si="9"/>
        <v>248764.47372131978</v>
      </c>
      <c r="M20" s="5">
        <f t="shared" si="0"/>
        <v>725333.39908484288</v>
      </c>
      <c r="N20" s="33">
        <f t="shared" si="10"/>
        <v>13.678796700630762</v>
      </c>
      <c r="O20" s="4"/>
      <c r="Q20" s="27" t="s">
        <v>66</v>
      </c>
      <c r="R20" s="29">
        <f t="shared" si="1"/>
        <v>53026.111503755004</v>
      </c>
      <c r="S20" s="29">
        <f t="shared" si="2"/>
        <v>248764.47372131978</v>
      </c>
      <c r="T20" s="35">
        <f t="shared" si="3"/>
        <v>13.678796700630762</v>
      </c>
      <c r="U20" s="42">
        <v>0.7271372759570951</v>
      </c>
      <c r="V20" s="43">
        <f t="shared" si="15"/>
        <v>0.2728627240429049</v>
      </c>
      <c r="W20" s="29">
        <f t="shared" si="11"/>
        <v>180885.92177662085</v>
      </c>
      <c r="X20" s="29">
        <f t="shared" si="4"/>
        <v>495987.22306284826</v>
      </c>
      <c r="Y20" s="35">
        <f t="shared" si="12"/>
        <v>9.3536412344270286</v>
      </c>
      <c r="Z20" s="36">
        <f t="shared" si="13"/>
        <v>4.3251554662037339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60">
        <v>97</v>
      </c>
      <c r="E21" s="51">
        <v>7</v>
      </c>
      <c r="F21" s="3">
        <f t="shared" si="5"/>
        <v>7.2164948453608241E-2</v>
      </c>
      <c r="G21" s="2">
        <v>0.5</v>
      </c>
      <c r="H21" s="3">
        <f t="shared" si="6"/>
        <v>0.30567685589519644</v>
      </c>
      <c r="I21" s="3">
        <f t="shared" si="7"/>
        <v>0.69432314410480356</v>
      </c>
      <c r="J21" s="5">
        <f t="shared" si="14"/>
        <v>46479.677984772905</v>
      </c>
      <c r="K21" s="5">
        <f t="shared" si="8"/>
        <v>14207.761829406561</v>
      </c>
      <c r="L21" s="5">
        <f t="shared" si="9"/>
        <v>196878.98535034811</v>
      </c>
      <c r="M21" s="5">
        <f>L21+M22</f>
        <v>476568.92536352307</v>
      </c>
      <c r="N21" s="33">
        <f t="shared" si="10"/>
        <v>10.253275109170305</v>
      </c>
      <c r="O21" s="4"/>
      <c r="Q21" s="27" t="s">
        <v>68</v>
      </c>
      <c r="R21" s="29">
        <f t="shared" si="1"/>
        <v>46479.677984772905</v>
      </c>
      <c r="S21" s="29">
        <f t="shared" si="2"/>
        <v>196878.98535034811</v>
      </c>
      <c r="T21" s="35">
        <f t="shared" si="3"/>
        <v>10.253275109170305</v>
      </c>
      <c r="U21" s="42">
        <v>0.68635947845240242</v>
      </c>
      <c r="V21" s="43">
        <f t="shared" si="15"/>
        <v>0.31364052154759758</v>
      </c>
      <c r="W21" s="29">
        <f t="shared" si="11"/>
        <v>135129.7577033031</v>
      </c>
      <c r="X21" s="29">
        <f>X22+W21</f>
        <v>315101.30128622742</v>
      </c>
      <c r="Y21" s="35">
        <f t="shared" si="12"/>
        <v>6.7793348609139894</v>
      </c>
      <c r="Z21" s="36">
        <f t="shared" si="13"/>
        <v>3.4739402482563158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78</v>
      </c>
      <c r="E22" s="57">
        <v>9</v>
      </c>
      <c r="F22" s="17">
        <f t="shared" si="5"/>
        <v>0.11538461538461539</v>
      </c>
      <c r="G22" s="12"/>
      <c r="H22" s="17">
        <v>1</v>
      </c>
      <c r="I22" s="17">
        <f t="shared" si="7"/>
        <v>0</v>
      </c>
      <c r="J22" s="21">
        <f t="shared" si="14"/>
        <v>32271.916155366343</v>
      </c>
      <c r="K22" s="21">
        <f t="shared" si="8"/>
        <v>32271.916155366343</v>
      </c>
      <c r="L22" s="21">
        <f>K22/F22</f>
        <v>279689.94001317496</v>
      </c>
      <c r="M22" s="21">
        <f>L22</f>
        <v>279689.94001317496</v>
      </c>
      <c r="N22" s="34">
        <f t="shared" si="10"/>
        <v>8.6666666666666661</v>
      </c>
      <c r="O22" s="4"/>
      <c r="Q22" s="30" t="s">
        <v>69</v>
      </c>
      <c r="R22" s="31">
        <f t="shared" si="1"/>
        <v>32271.916155366343</v>
      </c>
      <c r="S22" s="31">
        <f t="shared" si="2"/>
        <v>279689.94001317496</v>
      </c>
      <c r="T22" s="38">
        <f t="shared" si="3"/>
        <v>8.6666666666666661</v>
      </c>
      <c r="U22" s="44">
        <v>0.64346806172022719</v>
      </c>
      <c r="V22" s="45">
        <f t="shared" si="15"/>
        <v>0.35653193827977281</v>
      </c>
      <c r="W22" s="31">
        <f t="shared" si="11"/>
        <v>179971.54358292429</v>
      </c>
      <c r="X22" s="31">
        <f>W22</f>
        <v>179971.54358292429</v>
      </c>
      <c r="Y22" s="38">
        <f t="shared" si="12"/>
        <v>5.5767232015753017</v>
      </c>
      <c r="Z22" s="37">
        <f t="shared" si="13"/>
        <v>3.0899434650913644</v>
      </c>
    </row>
    <row r="23" spans="1:26" s="2" customFormat="1" ht="13.2" x14ac:dyDescent="0.25">
      <c r="B23" s="2" t="s">
        <v>70</v>
      </c>
      <c r="D23" s="25">
        <f>SUM(D4:D22)</f>
        <v>14313</v>
      </c>
      <c r="E23" s="58">
        <f>SUM(E4:E22)</f>
        <v>99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9">
        <v>87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7952239.7651756825</v>
      </c>
      <c r="N29" s="32">
        <f>M29/J29</f>
        <v>79.522397651756819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79.522397651756819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7043774.8217107952</v>
      </c>
      <c r="Y29" s="40">
        <f>X29/R29</f>
        <v>70.437748217107952</v>
      </c>
      <c r="Z29" s="36">
        <f>T29-Y29</f>
        <v>9.0846494346488669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454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7852239.7651756825</v>
      </c>
      <c r="N30" s="33">
        <f t="shared" ref="N30:N47" si="26">M30/J30</f>
        <v>78.522397651756819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78.522397651756819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6947910.1477078311</v>
      </c>
      <c r="Y30" s="35">
        <f t="shared" ref="Y30:Y47" si="28">X30/R30</f>
        <v>69.479101477078316</v>
      </c>
      <c r="Z30" s="36">
        <f t="shared" ref="Z30:Z47" si="29">T30-Y30</f>
        <v>9.0432961746785026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772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7452239.7651756825</v>
      </c>
      <c r="N31" s="33">
        <f t="shared" si="26"/>
        <v>74.522397651756819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74.522397651756819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6564451.4516959749</v>
      </c>
      <c r="Y31" s="35">
        <f t="shared" si="28"/>
        <v>65.644514516959745</v>
      </c>
      <c r="Z31" s="36">
        <f t="shared" si="29"/>
        <v>8.8778831347970737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1047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6952239.7651756825</v>
      </c>
      <c r="N32" s="33">
        <f t="shared" si="26"/>
        <v>69.522397651756819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69.522397651756819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6085128.0816811537</v>
      </c>
      <c r="Y32" s="35">
        <f t="shared" si="28"/>
        <v>60.851280816811538</v>
      </c>
      <c r="Z32" s="36">
        <f t="shared" si="29"/>
        <v>8.6711168349452805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1081</v>
      </c>
      <c r="E33" s="51">
        <v>1</v>
      </c>
      <c r="F33" s="3">
        <f t="shared" si="21"/>
        <v>9.2506938020351531E-4</v>
      </c>
      <c r="G33" s="2">
        <v>0.5</v>
      </c>
      <c r="H33" s="3">
        <f t="shared" si="22"/>
        <v>4.6146746654360865E-3</v>
      </c>
      <c r="I33" s="3">
        <f t="shared" si="23"/>
        <v>0.99538532533456392</v>
      </c>
      <c r="J33" s="5">
        <f t="shared" si="30"/>
        <v>100000</v>
      </c>
      <c r="K33" s="5">
        <f t="shared" si="24"/>
        <v>461.46746654360862</v>
      </c>
      <c r="L33" s="5">
        <f t="shared" si="25"/>
        <v>498846.33133364096</v>
      </c>
      <c r="M33" s="5">
        <f t="shared" si="16"/>
        <v>6452239.7651756825</v>
      </c>
      <c r="N33" s="33">
        <f t="shared" si="26"/>
        <v>64.522397651756819</v>
      </c>
      <c r="O33" s="4"/>
      <c r="Q33" s="27" t="s">
        <v>42</v>
      </c>
      <c r="R33" s="29">
        <f t="shared" si="17"/>
        <v>100000</v>
      </c>
      <c r="S33" s="29">
        <f t="shared" si="18"/>
        <v>498846.33133364096</v>
      </c>
      <c r="T33" s="35">
        <f t="shared" si="19"/>
        <v>64.522397651756819</v>
      </c>
      <c r="U33" s="42">
        <v>0.95864674002964168</v>
      </c>
      <c r="V33" s="43">
        <f>1-U33</f>
        <v>4.1353259970358325E-2</v>
      </c>
      <c r="W33" s="29">
        <f t="shared" si="27"/>
        <v>478217.40930874139</v>
      </c>
      <c r="X33" s="29">
        <f t="shared" si="20"/>
        <v>5605804.7116663326</v>
      </c>
      <c r="Y33" s="35">
        <f t="shared" si="28"/>
        <v>56.058047116663325</v>
      </c>
      <c r="Z33" s="36">
        <f t="shared" si="29"/>
        <v>8.4643505350934944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944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99538.532533456397</v>
      </c>
      <c r="K34" s="5">
        <f t="shared" si="24"/>
        <v>0</v>
      </c>
      <c r="L34" s="5">
        <f t="shared" si="25"/>
        <v>497692.66266728198</v>
      </c>
      <c r="M34" s="5">
        <f t="shared" si="16"/>
        <v>5953393.4338420415</v>
      </c>
      <c r="N34" s="33">
        <f t="shared" si="26"/>
        <v>59.809937742863717</v>
      </c>
      <c r="O34" s="4"/>
      <c r="Q34" s="27" t="s">
        <v>44</v>
      </c>
      <c r="R34" s="29">
        <f t="shared" si="17"/>
        <v>99538.532533456397</v>
      </c>
      <c r="S34" s="29">
        <f t="shared" si="18"/>
        <v>497692.66266728198</v>
      </c>
      <c r="T34" s="35">
        <f t="shared" si="19"/>
        <v>59.809937742863717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482353.88293454831</v>
      </c>
      <c r="X34" s="29">
        <f t="shared" si="20"/>
        <v>5127587.3023575908</v>
      </c>
      <c r="Y34" s="35">
        <f t="shared" si="28"/>
        <v>51.513591489146492</v>
      </c>
      <c r="Z34" s="36">
        <f t="shared" si="29"/>
        <v>8.2963462537172248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1063</v>
      </c>
      <c r="E35" s="51">
        <v>1</v>
      </c>
      <c r="F35" s="3">
        <f t="shared" si="21"/>
        <v>9.4073377234242712E-4</v>
      </c>
      <c r="G35" s="2">
        <v>0.5</v>
      </c>
      <c r="H35" s="3">
        <f t="shared" si="22"/>
        <v>4.6926325668700149E-3</v>
      </c>
      <c r="I35" s="3">
        <f t="shared" si="23"/>
        <v>0.99530736743312997</v>
      </c>
      <c r="J35" s="5">
        <f t="shared" si="30"/>
        <v>99538.532533456397</v>
      </c>
      <c r="K35" s="5">
        <f t="shared" si="24"/>
        <v>467.09775942494798</v>
      </c>
      <c r="L35" s="5">
        <f t="shared" si="25"/>
        <v>496524.91826871957</v>
      </c>
      <c r="M35" s="5">
        <f t="shared" si="16"/>
        <v>5455700.7711747596</v>
      </c>
      <c r="N35" s="33">
        <f t="shared" si="26"/>
        <v>54.809937742863717</v>
      </c>
      <c r="O35" s="4"/>
      <c r="Q35" s="27" t="s">
        <v>46</v>
      </c>
      <c r="R35" s="29">
        <f t="shared" si="17"/>
        <v>99538.532533456397</v>
      </c>
      <c r="S35" s="29">
        <f t="shared" si="18"/>
        <v>496524.91826871957</v>
      </c>
      <c r="T35" s="35">
        <f t="shared" si="19"/>
        <v>54.809937742863717</v>
      </c>
      <c r="U35" s="42">
        <v>0.96192878092594225</v>
      </c>
      <c r="V35" s="43">
        <f t="shared" si="31"/>
        <v>3.8071219074057749E-2</v>
      </c>
      <c r="W35" s="29">
        <f t="shared" si="27"/>
        <v>477621.60932958254</v>
      </c>
      <c r="X35" s="29">
        <f t="shared" si="20"/>
        <v>4645233.4194230428</v>
      </c>
      <c r="Y35" s="35">
        <f t="shared" si="28"/>
        <v>46.667690402826764</v>
      </c>
      <c r="Z35" s="36">
        <f t="shared" si="29"/>
        <v>8.1422473400369526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951</v>
      </c>
      <c r="E36" s="51">
        <v>2</v>
      </c>
      <c r="F36" s="3">
        <f t="shared" si="21"/>
        <v>2.103049421661409E-3</v>
      </c>
      <c r="G36" s="2">
        <v>0.5</v>
      </c>
      <c r="H36" s="3">
        <f t="shared" si="22"/>
        <v>1.0460251046025106E-2</v>
      </c>
      <c r="I36" s="3">
        <f t="shared" si="23"/>
        <v>0.9895397489539749</v>
      </c>
      <c r="J36" s="5">
        <f t="shared" si="30"/>
        <v>99071.434774031441</v>
      </c>
      <c r="K36" s="5">
        <f t="shared" si="24"/>
        <v>1036.3120792262705</v>
      </c>
      <c r="L36" s="5">
        <f t="shared" si="25"/>
        <v>492766.3936720916</v>
      </c>
      <c r="M36" s="5">
        <f t="shared" si="16"/>
        <v>4959175.8529060399</v>
      </c>
      <c r="N36" s="33">
        <f t="shared" si="26"/>
        <v>50.056566397945588</v>
      </c>
      <c r="O36" s="4"/>
      <c r="Q36" s="27" t="s">
        <v>48</v>
      </c>
      <c r="R36" s="29">
        <f t="shared" si="17"/>
        <v>99071.434774031441</v>
      </c>
      <c r="S36" s="29">
        <f t="shared" si="18"/>
        <v>492766.3936720916</v>
      </c>
      <c r="T36" s="35">
        <f t="shared" si="19"/>
        <v>50.056566397945588</v>
      </c>
      <c r="U36" s="42">
        <v>0.95558309086652893</v>
      </c>
      <c r="V36" s="43">
        <f t="shared" si="31"/>
        <v>4.4416909133471072E-2</v>
      </c>
      <c r="W36" s="29">
        <f t="shared" si="27"/>
        <v>470879.23354033008</v>
      </c>
      <c r="X36" s="29">
        <f t="shared" si="20"/>
        <v>4167611.8100934606</v>
      </c>
      <c r="Y36" s="35">
        <f t="shared" si="28"/>
        <v>42.066735175474342</v>
      </c>
      <c r="Z36" s="36">
        <f t="shared" si="29"/>
        <v>7.9898312224712456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970</v>
      </c>
      <c r="E37" s="51">
        <v>2</v>
      </c>
      <c r="F37" s="3">
        <f t="shared" si="21"/>
        <v>2.0618556701030928E-3</v>
      </c>
      <c r="G37" s="2">
        <v>0.5</v>
      </c>
      <c r="H37" s="3">
        <f t="shared" si="22"/>
        <v>1.0256410256410256E-2</v>
      </c>
      <c r="I37" s="3">
        <f t="shared" si="23"/>
        <v>0.98974358974358978</v>
      </c>
      <c r="J37" s="5">
        <f t="shared" si="30"/>
        <v>98035.122694805177</v>
      </c>
      <c r="K37" s="5">
        <f t="shared" si="24"/>
        <v>1005.4884378954378</v>
      </c>
      <c r="L37" s="5">
        <f t="shared" si="25"/>
        <v>487661.89237928728</v>
      </c>
      <c r="M37" s="5">
        <f t="shared" si="16"/>
        <v>4466409.459233948</v>
      </c>
      <c r="N37" s="33">
        <f t="shared" si="26"/>
        <v>45.559278516317093</v>
      </c>
      <c r="O37" s="4"/>
      <c r="Q37" s="27" t="s">
        <v>50</v>
      </c>
      <c r="R37" s="29">
        <f t="shared" si="17"/>
        <v>98035.122694805177</v>
      </c>
      <c r="S37" s="29">
        <f t="shared" si="18"/>
        <v>487661.89237928728</v>
      </c>
      <c r="T37" s="35">
        <f t="shared" si="19"/>
        <v>45.559278516317093</v>
      </c>
      <c r="U37" s="42">
        <v>0.95343645724036619</v>
      </c>
      <c r="V37" s="43">
        <f t="shared" si="31"/>
        <v>4.6563542759633814E-2</v>
      </c>
      <c r="W37" s="29">
        <f t="shared" si="27"/>
        <v>464954.62700124038</v>
      </c>
      <c r="X37" s="29">
        <f t="shared" si="20"/>
        <v>3696732.5765531305</v>
      </c>
      <c r="Y37" s="35">
        <f t="shared" si="28"/>
        <v>37.708246544062497</v>
      </c>
      <c r="Z37" s="36">
        <f t="shared" si="29"/>
        <v>7.8510319722545958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1154</v>
      </c>
      <c r="E38" s="51">
        <v>2</v>
      </c>
      <c r="F38" s="3">
        <f t="shared" si="21"/>
        <v>1.7331022530329288E-3</v>
      </c>
      <c r="G38" s="2">
        <v>0.5</v>
      </c>
      <c r="H38" s="3">
        <f t="shared" si="22"/>
        <v>8.6281276962899053E-3</v>
      </c>
      <c r="I38" s="3">
        <f t="shared" si="23"/>
        <v>0.99137187230371004</v>
      </c>
      <c r="J38" s="5">
        <f t="shared" si="30"/>
        <v>97029.634256909747</v>
      </c>
      <c r="K38" s="5">
        <f t="shared" si="24"/>
        <v>837.18407469292276</v>
      </c>
      <c r="L38" s="5">
        <f t="shared" si="25"/>
        <v>483055.21109781641</v>
      </c>
      <c r="M38" s="5">
        <f t="shared" si="16"/>
        <v>3978747.5668546609</v>
      </c>
      <c r="N38" s="33">
        <f t="shared" si="26"/>
        <v>41.005488656382553</v>
      </c>
      <c r="O38" s="4"/>
      <c r="Q38" s="27" t="s">
        <v>52</v>
      </c>
      <c r="R38" s="29">
        <f t="shared" si="17"/>
        <v>97029.634256909747</v>
      </c>
      <c r="S38" s="29">
        <f t="shared" si="18"/>
        <v>483055.21109781641</v>
      </c>
      <c r="T38" s="35">
        <f t="shared" si="19"/>
        <v>41.005488656382553</v>
      </c>
      <c r="U38" s="42">
        <v>0.93748024841036759</v>
      </c>
      <c r="V38" s="43">
        <f t="shared" si="31"/>
        <v>6.2519751589632411E-2</v>
      </c>
      <c r="W38" s="29">
        <f t="shared" si="27"/>
        <v>452854.71929590346</v>
      </c>
      <c r="X38" s="29">
        <f t="shared" si="20"/>
        <v>3231777.9495518901</v>
      </c>
      <c r="Y38" s="35">
        <f t="shared" si="28"/>
        <v>33.30712286305198</v>
      </c>
      <c r="Z38" s="36">
        <f t="shared" si="29"/>
        <v>7.6983657933305736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1285</v>
      </c>
      <c r="E39" s="51">
        <v>2</v>
      </c>
      <c r="F39" s="3">
        <f t="shared" si="21"/>
        <v>1.5564202334630351E-3</v>
      </c>
      <c r="G39" s="2">
        <v>0.5</v>
      </c>
      <c r="H39" s="3">
        <f t="shared" si="22"/>
        <v>7.7519379844961239E-3</v>
      </c>
      <c r="I39" s="3">
        <f t="shared" si="23"/>
        <v>0.99224806201550386</v>
      </c>
      <c r="J39" s="5">
        <f t="shared" si="30"/>
        <v>96192.450182216824</v>
      </c>
      <c r="K39" s="5">
        <f t="shared" si="24"/>
        <v>745.67790838927772</v>
      </c>
      <c r="L39" s="5">
        <f t="shared" si="25"/>
        <v>479098.05614011094</v>
      </c>
      <c r="M39" s="5">
        <f t="shared" si="16"/>
        <v>3495692.3557568444</v>
      </c>
      <c r="N39" s="33">
        <f t="shared" si="26"/>
        <v>36.340610402739237</v>
      </c>
      <c r="O39" s="4"/>
      <c r="Q39" s="27" t="s">
        <v>54</v>
      </c>
      <c r="R39" s="29">
        <f t="shared" si="17"/>
        <v>96192.450182216824</v>
      </c>
      <c r="S39" s="29">
        <f t="shared" si="18"/>
        <v>479098.05614011094</v>
      </c>
      <c r="T39" s="35">
        <f t="shared" si="19"/>
        <v>36.340610402739237</v>
      </c>
      <c r="U39" s="42">
        <v>0.91788799906018037</v>
      </c>
      <c r="V39" s="43">
        <f t="shared" si="31"/>
        <v>8.2112000939819629E-2</v>
      </c>
      <c r="W39" s="29">
        <f t="shared" si="27"/>
        <v>439758.3561040684</v>
      </c>
      <c r="X39" s="29">
        <f t="shared" si="20"/>
        <v>2778923.2302559866</v>
      </c>
      <c r="Y39" s="35">
        <f t="shared" si="28"/>
        <v>28.88920310265398</v>
      </c>
      <c r="Z39" s="36">
        <f t="shared" si="29"/>
        <v>7.4514073000852576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1106</v>
      </c>
      <c r="E40" s="51">
        <v>1</v>
      </c>
      <c r="F40" s="3">
        <f t="shared" si="21"/>
        <v>9.0415913200723324E-4</v>
      </c>
      <c r="G40" s="2">
        <v>0.5</v>
      </c>
      <c r="H40" s="3">
        <f t="shared" si="22"/>
        <v>4.5105999097880016E-3</v>
      </c>
      <c r="I40" s="3">
        <f t="shared" si="23"/>
        <v>0.99548940009021203</v>
      </c>
      <c r="J40" s="5">
        <f t="shared" si="30"/>
        <v>95446.772273827548</v>
      </c>
      <c r="K40" s="5">
        <f t="shared" si="24"/>
        <v>430.52220240788245</v>
      </c>
      <c r="L40" s="5">
        <f t="shared" si="25"/>
        <v>476157.55586311803</v>
      </c>
      <c r="M40" s="5">
        <f t="shared" si="16"/>
        <v>3016594.2996167336</v>
      </c>
      <c r="N40" s="33">
        <f t="shared" si="26"/>
        <v>31.604990171510636</v>
      </c>
      <c r="O40" s="4"/>
      <c r="Q40" s="27" t="s">
        <v>56</v>
      </c>
      <c r="R40" s="29">
        <f t="shared" si="17"/>
        <v>95446.772273827548</v>
      </c>
      <c r="S40" s="29">
        <f t="shared" si="18"/>
        <v>476157.55586311803</v>
      </c>
      <c r="T40" s="35">
        <f t="shared" si="19"/>
        <v>31.604990171510636</v>
      </c>
      <c r="U40" s="42">
        <v>0.89571782863194893</v>
      </c>
      <c r="V40" s="43">
        <f t="shared" si="31"/>
        <v>0.10428217136805107</v>
      </c>
      <c r="W40" s="29">
        <f t="shared" si="27"/>
        <v>426502.81202440802</v>
      </c>
      <c r="X40" s="29">
        <f t="shared" si="20"/>
        <v>2339164.8741519181</v>
      </c>
      <c r="Y40" s="35">
        <f t="shared" si="28"/>
        <v>24.507532506610914</v>
      </c>
      <c r="Z40" s="36">
        <f t="shared" si="29"/>
        <v>7.0974576648997214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984</v>
      </c>
      <c r="E41" s="51">
        <v>5</v>
      </c>
      <c r="F41" s="3">
        <f t="shared" si="21"/>
        <v>5.08130081300813E-3</v>
      </c>
      <c r="G41" s="2">
        <v>0.5</v>
      </c>
      <c r="H41" s="3">
        <f t="shared" si="22"/>
        <v>2.5087807325639738E-2</v>
      </c>
      <c r="I41" s="3">
        <f t="shared" si="23"/>
        <v>0.97491219267436025</v>
      </c>
      <c r="J41" s="5">
        <f t="shared" si="30"/>
        <v>95016.250071419665</v>
      </c>
      <c r="K41" s="5">
        <f t="shared" si="24"/>
        <v>2383.7493745965794</v>
      </c>
      <c r="L41" s="5">
        <f t="shared" si="25"/>
        <v>469121.87692060688</v>
      </c>
      <c r="M41" s="5">
        <f t="shared" si="16"/>
        <v>2540436.7437536158</v>
      </c>
      <c r="N41" s="33">
        <f t="shared" si="26"/>
        <v>26.736865976546934</v>
      </c>
      <c r="O41" s="4"/>
      <c r="Q41" s="27" t="s">
        <v>58</v>
      </c>
      <c r="R41" s="29">
        <f t="shared" si="17"/>
        <v>95016.250071419665</v>
      </c>
      <c r="S41" s="29">
        <f t="shared" si="18"/>
        <v>469121.87692060688</v>
      </c>
      <c r="T41" s="35">
        <f t="shared" si="19"/>
        <v>26.736865976546934</v>
      </c>
      <c r="U41" s="42">
        <v>0.86473435856680392</v>
      </c>
      <c r="V41" s="43">
        <f t="shared" si="31"/>
        <v>0.13526564143319608</v>
      </c>
      <c r="W41" s="29">
        <f t="shared" si="27"/>
        <v>405665.80532859615</v>
      </c>
      <c r="X41" s="29">
        <f t="shared" si="20"/>
        <v>1912662.0621275099</v>
      </c>
      <c r="Y41" s="35">
        <f t="shared" si="28"/>
        <v>20.12984158699005</v>
      </c>
      <c r="Z41" s="36">
        <f t="shared" si="29"/>
        <v>6.6070243895568836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760</v>
      </c>
      <c r="E42" s="51">
        <v>5</v>
      </c>
      <c r="F42" s="3">
        <f t="shared" si="21"/>
        <v>6.5789473684210523E-3</v>
      </c>
      <c r="G42" s="2">
        <v>0.5</v>
      </c>
      <c r="H42" s="3">
        <f t="shared" si="22"/>
        <v>3.2362459546925564E-2</v>
      </c>
      <c r="I42" s="3">
        <f t="shared" si="23"/>
        <v>0.96763754045307449</v>
      </c>
      <c r="J42" s="5">
        <f t="shared" si="30"/>
        <v>92632.500696823088</v>
      </c>
      <c r="K42" s="5">
        <f t="shared" si="24"/>
        <v>2997.8155565314914</v>
      </c>
      <c r="L42" s="5">
        <f t="shared" si="25"/>
        <v>455667.96459278674</v>
      </c>
      <c r="M42" s="5">
        <f t="shared" si="16"/>
        <v>2071314.8668330091</v>
      </c>
      <c r="N42" s="33">
        <f t="shared" si="26"/>
        <v>22.360562990868782</v>
      </c>
      <c r="O42" s="4"/>
      <c r="Q42" s="27" t="s">
        <v>60</v>
      </c>
      <c r="R42" s="29">
        <f t="shared" si="17"/>
        <v>92632.500696823088</v>
      </c>
      <c r="S42" s="29">
        <f t="shared" si="18"/>
        <v>455667.96459278674</v>
      </c>
      <c r="T42" s="35">
        <f t="shared" si="19"/>
        <v>22.360562990868782</v>
      </c>
      <c r="U42" s="42">
        <v>0.81758889711164551</v>
      </c>
      <c r="V42" s="43">
        <f t="shared" si="31"/>
        <v>0.18241110288835449</v>
      </c>
      <c r="W42" s="29">
        <f t="shared" si="27"/>
        <v>372549.06862052483</v>
      </c>
      <c r="X42" s="29">
        <f t="shared" si="20"/>
        <v>1506996.2567989137</v>
      </c>
      <c r="Y42" s="35">
        <f t="shared" si="28"/>
        <v>16.268547706934545</v>
      </c>
      <c r="Z42" s="36">
        <f t="shared" si="29"/>
        <v>6.0920152839342379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557</v>
      </c>
      <c r="E43" s="51">
        <v>6</v>
      </c>
      <c r="F43" s="3">
        <f t="shared" si="21"/>
        <v>1.0771992818671455E-2</v>
      </c>
      <c r="G43" s="2">
        <v>0.5</v>
      </c>
      <c r="H43" s="3">
        <f t="shared" si="22"/>
        <v>5.2447552447552455E-2</v>
      </c>
      <c r="I43" s="3">
        <f t="shared" si="23"/>
        <v>0.9475524475524475</v>
      </c>
      <c r="J43" s="5">
        <f t="shared" si="30"/>
        <v>89634.685140291607</v>
      </c>
      <c r="K43" s="5">
        <f t="shared" si="24"/>
        <v>4701.119850015295</v>
      </c>
      <c r="L43" s="5">
        <f t="shared" si="25"/>
        <v>436420.62607641978</v>
      </c>
      <c r="M43" s="5">
        <f t="shared" si="16"/>
        <v>1615646.9022402223</v>
      </c>
      <c r="N43" s="33">
        <f t="shared" si="26"/>
        <v>18.02479586681757</v>
      </c>
      <c r="O43" s="4"/>
      <c r="Q43" s="27" t="s">
        <v>62</v>
      </c>
      <c r="R43" s="29">
        <f t="shared" si="17"/>
        <v>89634.685140291607</v>
      </c>
      <c r="S43" s="29">
        <f t="shared" si="18"/>
        <v>436420.62607641978</v>
      </c>
      <c r="T43" s="35">
        <f t="shared" si="19"/>
        <v>18.02479586681757</v>
      </c>
      <c r="U43" s="42">
        <v>0.77888026534586052</v>
      </c>
      <c r="V43" s="43">
        <f t="shared" si="31"/>
        <v>0.22111973465413948</v>
      </c>
      <c r="W43" s="29">
        <f t="shared" si="27"/>
        <v>339919.4130408084</v>
      </c>
      <c r="X43" s="29">
        <f t="shared" si="20"/>
        <v>1134447.1881783889</v>
      </c>
      <c r="Y43" s="35">
        <f t="shared" si="28"/>
        <v>12.656341531214288</v>
      </c>
      <c r="Z43" s="36">
        <f t="shared" si="29"/>
        <v>5.3684543356032819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341</v>
      </c>
      <c r="E44" s="51">
        <v>14</v>
      </c>
      <c r="F44" s="3">
        <f t="shared" si="21"/>
        <v>4.1055718475073312E-2</v>
      </c>
      <c r="G44" s="2">
        <v>0.5</v>
      </c>
      <c r="H44" s="3">
        <f t="shared" si="22"/>
        <v>0.18617021276595744</v>
      </c>
      <c r="I44" s="3">
        <f t="shared" si="23"/>
        <v>0.81382978723404253</v>
      </c>
      <c r="J44" s="5">
        <f t="shared" si="30"/>
        <v>84933.56529027631</v>
      </c>
      <c r="K44" s="5">
        <f t="shared" si="24"/>
        <v>15812.099921062078</v>
      </c>
      <c r="L44" s="5">
        <f t="shared" si="25"/>
        <v>385137.5766487263</v>
      </c>
      <c r="M44" s="5">
        <f t="shared" si="16"/>
        <v>1179226.2761638025</v>
      </c>
      <c r="N44" s="33">
        <f t="shared" si="26"/>
        <v>13.884101911106365</v>
      </c>
      <c r="O44" s="4"/>
      <c r="Q44" s="27" t="s">
        <v>64</v>
      </c>
      <c r="R44" s="29">
        <f t="shared" si="17"/>
        <v>84933.56529027631</v>
      </c>
      <c r="S44" s="29">
        <f t="shared" si="18"/>
        <v>385137.5766487263</v>
      </c>
      <c r="T44" s="35">
        <f t="shared" si="19"/>
        <v>13.884101911106365</v>
      </c>
      <c r="U44" s="42">
        <v>0.71980976748499381</v>
      </c>
      <c r="V44" s="43">
        <f t="shared" si="31"/>
        <v>0.28019023251500619</v>
      </c>
      <c r="W44" s="29">
        <f t="shared" si="27"/>
        <v>277225.78949725366</v>
      </c>
      <c r="X44" s="29">
        <f t="shared" si="20"/>
        <v>794527.77513758047</v>
      </c>
      <c r="Y44" s="35">
        <f t="shared" si="28"/>
        <v>9.3546970790892097</v>
      </c>
      <c r="Z44" s="36">
        <f t="shared" si="29"/>
        <v>4.5294048320171552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230</v>
      </c>
      <c r="E45" s="51">
        <v>13</v>
      </c>
      <c r="F45" s="3">
        <f t="shared" si="21"/>
        <v>5.6521739130434782E-2</v>
      </c>
      <c r="G45" s="2">
        <v>0.5</v>
      </c>
      <c r="H45" s="3">
        <f t="shared" si="22"/>
        <v>0.2476190476190476</v>
      </c>
      <c r="I45" s="3">
        <f t="shared" si="23"/>
        <v>0.75238095238095237</v>
      </c>
      <c r="J45" s="5">
        <f t="shared" si="30"/>
        <v>69121.465369214231</v>
      </c>
      <c r="K45" s="5">
        <f t="shared" si="24"/>
        <v>17115.791424757808</v>
      </c>
      <c r="L45" s="5">
        <f t="shared" si="25"/>
        <v>302817.84828417667</v>
      </c>
      <c r="M45" s="5">
        <f t="shared" si="16"/>
        <v>794088.69951507612</v>
      </c>
      <c r="N45" s="33">
        <f t="shared" si="26"/>
        <v>11.4883082306405</v>
      </c>
      <c r="O45" s="4"/>
      <c r="Q45" s="27" t="s">
        <v>66</v>
      </c>
      <c r="R45" s="29">
        <f t="shared" si="17"/>
        <v>69121.465369214231</v>
      </c>
      <c r="S45" s="29">
        <f t="shared" si="18"/>
        <v>302817.84828417667</v>
      </c>
      <c r="T45" s="35">
        <f t="shared" si="19"/>
        <v>11.4883082306405</v>
      </c>
      <c r="U45" s="42">
        <v>0.68480776711742686</v>
      </c>
      <c r="V45" s="43">
        <f t="shared" si="31"/>
        <v>0.31519223288257314</v>
      </c>
      <c r="W45" s="29">
        <f t="shared" si="27"/>
        <v>207372.01452679076</v>
      </c>
      <c r="X45" s="29">
        <f t="shared" si="20"/>
        <v>517301.98564032681</v>
      </c>
      <c r="Y45" s="35">
        <f t="shared" si="28"/>
        <v>7.48395571299225</v>
      </c>
      <c r="Z45" s="36">
        <f t="shared" si="29"/>
        <v>4.0043525176482504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134</v>
      </c>
      <c r="E46" s="51">
        <v>9</v>
      </c>
      <c r="F46" s="3">
        <f t="shared" si="21"/>
        <v>6.7164179104477612E-2</v>
      </c>
      <c r="G46" s="2">
        <v>0.5</v>
      </c>
      <c r="H46" s="3">
        <f t="shared" si="22"/>
        <v>0.28753993610223644</v>
      </c>
      <c r="I46" s="3">
        <f t="shared" si="23"/>
        <v>0.71246006389776362</v>
      </c>
      <c r="J46" s="5">
        <f t="shared" si="30"/>
        <v>52005.673944456423</v>
      </c>
      <c r="K46" s="5">
        <f t="shared" si="24"/>
        <v>14953.708162942743</v>
      </c>
      <c r="L46" s="5">
        <f t="shared" si="25"/>
        <v>222644.09931492526</v>
      </c>
      <c r="M46" s="5">
        <f>L46+M47</f>
        <v>491270.85123089945</v>
      </c>
      <c r="N46" s="33">
        <f t="shared" si="26"/>
        <v>9.4464856230031948</v>
      </c>
      <c r="O46" s="4"/>
      <c r="Q46" s="27" t="s">
        <v>68</v>
      </c>
      <c r="R46" s="29">
        <f t="shared" si="17"/>
        <v>52005.673944456423</v>
      </c>
      <c r="S46" s="29">
        <f t="shared" si="18"/>
        <v>222644.09931492526</v>
      </c>
      <c r="T46" s="35">
        <f t="shared" si="19"/>
        <v>9.4464856230031948</v>
      </c>
      <c r="U46" s="42">
        <v>0.65629805890441617</v>
      </c>
      <c r="V46" s="43">
        <f t="shared" si="31"/>
        <v>0.34370194109558383</v>
      </c>
      <c r="W46" s="29">
        <f t="shared" si="27"/>
        <v>146120.8902069075</v>
      </c>
      <c r="X46" s="29">
        <f>X47+W46</f>
        <v>309929.97111353604</v>
      </c>
      <c r="Y46" s="35">
        <f t="shared" si="28"/>
        <v>5.9595414808882259</v>
      </c>
      <c r="Z46" s="36">
        <f t="shared" si="29"/>
        <v>3.4869441421149689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116</v>
      </c>
      <c r="E47" s="57">
        <v>16</v>
      </c>
      <c r="F47" s="17">
        <f t="shared" si="21"/>
        <v>0.13793103448275862</v>
      </c>
      <c r="G47" s="12"/>
      <c r="H47" s="17">
        <v>1</v>
      </c>
      <c r="I47" s="17">
        <f t="shared" si="23"/>
        <v>0</v>
      </c>
      <c r="J47" s="21">
        <f t="shared" si="30"/>
        <v>37051.965781513682</v>
      </c>
      <c r="K47" s="21">
        <f t="shared" si="24"/>
        <v>37051.965781513682</v>
      </c>
      <c r="L47" s="21">
        <f>K47/F47</f>
        <v>268626.75191597419</v>
      </c>
      <c r="M47" s="21">
        <f>L47</f>
        <v>268626.75191597419</v>
      </c>
      <c r="N47" s="34">
        <f t="shared" si="26"/>
        <v>7.25</v>
      </c>
      <c r="O47" s="4"/>
      <c r="Q47" s="30" t="s">
        <v>69</v>
      </c>
      <c r="R47" s="31">
        <f t="shared" si="17"/>
        <v>37051.965781513682</v>
      </c>
      <c r="S47" s="31">
        <f t="shared" si="18"/>
        <v>268626.75191597419</v>
      </c>
      <c r="T47" s="38">
        <f t="shared" si="19"/>
        <v>7.25</v>
      </c>
      <c r="U47" s="44">
        <v>0.6098018151143324</v>
      </c>
      <c r="V47" s="45">
        <f t="shared" si="31"/>
        <v>0.3901981848856676</v>
      </c>
      <c r="W47" s="31">
        <f t="shared" si="27"/>
        <v>163809.08090662854</v>
      </c>
      <c r="X47" s="31">
        <f>W47</f>
        <v>163809.08090662854</v>
      </c>
      <c r="Y47" s="38">
        <f t="shared" si="28"/>
        <v>4.4210631595789103</v>
      </c>
      <c r="Z47" s="37">
        <f t="shared" si="29"/>
        <v>2.8289368404210897</v>
      </c>
    </row>
    <row r="48" spans="1:26" s="2" customFormat="1" ht="13.2" x14ac:dyDescent="0.25">
      <c r="B48" s="2" t="s">
        <v>70</v>
      </c>
      <c r="D48" s="25">
        <f>SUM(D29:D47)</f>
        <v>14036</v>
      </c>
      <c r="E48" s="58">
        <f>SUM(E29:E47)</f>
        <v>79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181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7764509.9013686068</v>
      </c>
      <c r="N54" s="32">
        <f>M54/J54</f>
        <v>77.645099013686064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77.645099013686064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6873214.2198376376</v>
      </c>
      <c r="Y54" s="40">
        <f>X54/R54</f>
        <v>68.73214219837638</v>
      </c>
      <c r="Z54" s="36">
        <f>T54-Y54</f>
        <v>8.9129568153096841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1003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7664509.9013686068</v>
      </c>
      <c r="N55" s="33">
        <f t="shared" ref="N55:N72" si="42">M55/J55</f>
        <v>76.645099013686064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76.645099013686064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6777043.3333653519</v>
      </c>
      <c r="Y55" s="35">
        <f t="shared" ref="Y55:Y72" si="44">X55/R55</f>
        <v>67.770433333653514</v>
      </c>
      <c r="Z55" s="36">
        <f t="shared" ref="Z55:Z72" si="45">T55-Y55</f>
        <v>8.8746656800325496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1613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7264509.9013686068</v>
      </c>
      <c r="N56" s="33">
        <f t="shared" si="42"/>
        <v>72.645099013686064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72.645099013686064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6392359.7874762109</v>
      </c>
      <c r="Y56" s="35">
        <f t="shared" si="44"/>
        <v>63.923597874762109</v>
      </c>
      <c r="Z56" s="36">
        <f t="shared" si="45"/>
        <v>8.721501138923955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2113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100000</v>
      </c>
      <c r="K57" s="5">
        <f t="shared" si="40"/>
        <v>0</v>
      </c>
      <c r="L57" s="5">
        <f t="shared" si="41"/>
        <v>500000</v>
      </c>
      <c r="M57" s="5">
        <f t="shared" si="32"/>
        <v>6764509.9013686068</v>
      </c>
      <c r="N57" s="33">
        <f t="shared" si="42"/>
        <v>67.645099013686064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67.645099013686064</v>
      </c>
      <c r="U57" s="42">
        <v>0.96170886472285344</v>
      </c>
      <c r="V57" s="43">
        <f>1-U57</f>
        <v>3.829113527714656E-2</v>
      </c>
      <c r="W57" s="29">
        <f t="shared" si="43"/>
        <v>480854.43236142671</v>
      </c>
      <c r="X57" s="29">
        <f t="shared" si="36"/>
        <v>5911505.3551147841</v>
      </c>
      <c r="Y57" s="35">
        <f t="shared" si="44"/>
        <v>59.115053551147838</v>
      </c>
      <c r="Z57" s="36">
        <f t="shared" si="45"/>
        <v>8.5300454625382258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2107</v>
      </c>
      <c r="E58" s="49">
        <v>1</v>
      </c>
      <c r="F58" s="3">
        <f t="shared" si="37"/>
        <v>4.7460844803037496E-4</v>
      </c>
      <c r="G58" s="2">
        <v>0.5</v>
      </c>
      <c r="H58" s="3">
        <f t="shared" si="38"/>
        <v>2.3702299123014932E-3</v>
      </c>
      <c r="I58" s="3">
        <f t="shared" si="39"/>
        <v>0.99762977008769849</v>
      </c>
      <c r="J58" s="5">
        <f t="shared" si="46"/>
        <v>100000</v>
      </c>
      <c r="K58" s="5">
        <f t="shared" si="40"/>
        <v>237.02299123014933</v>
      </c>
      <c r="L58" s="5">
        <f t="shared" si="41"/>
        <v>499407.44252192462</v>
      </c>
      <c r="M58" s="5">
        <f t="shared" si="32"/>
        <v>6264509.9013686068</v>
      </c>
      <c r="N58" s="33">
        <f t="shared" si="42"/>
        <v>62.645099013686071</v>
      </c>
      <c r="O58" s="4"/>
      <c r="Q58" s="27" t="s">
        <v>42</v>
      </c>
      <c r="R58" s="29">
        <f t="shared" si="33"/>
        <v>100000</v>
      </c>
      <c r="S58" s="29">
        <f t="shared" si="34"/>
        <v>499407.44252192462</v>
      </c>
      <c r="T58" s="35">
        <f t="shared" si="35"/>
        <v>62.645099013686071</v>
      </c>
      <c r="U58" s="42">
        <v>0.96170886472285344</v>
      </c>
      <c r="V58" s="43">
        <f>1-U58</f>
        <v>3.829113527714656E-2</v>
      </c>
      <c r="W58" s="29">
        <f t="shared" si="43"/>
        <v>480284.5645819038</v>
      </c>
      <c r="X58" s="29">
        <f t="shared" si="36"/>
        <v>5430650.9227533573</v>
      </c>
      <c r="Y58" s="35">
        <f t="shared" si="44"/>
        <v>54.306509227533574</v>
      </c>
      <c r="Z58" s="36">
        <f t="shared" si="45"/>
        <v>8.3385897861524967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1861</v>
      </c>
      <c r="E59" s="49">
        <v>0</v>
      </c>
      <c r="F59" s="3">
        <f t="shared" si="37"/>
        <v>0</v>
      </c>
      <c r="G59" s="2">
        <v>0.5</v>
      </c>
      <c r="H59" s="3">
        <f t="shared" si="38"/>
        <v>0</v>
      </c>
      <c r="I59" s="3">
        <f t="shared" si="39"/>
        <v>1</v>
      </c>
      <c r="J59" s="5">
        <f t="shared" si="46"/>
        <v>99762.977008769842</v>
      </c>
      <c r="K59" s="5">
        <f t="shared" si="40"/>
        <v>0</v>
      </c>
      <c r="L59" s="5">
        <f t="shared" si="41"/>
        <v>498814.88504384924</v>
      </c>
      <c r="M59" s="5">
        <f t="shared" si="32"/>
        <v>5765102.4588466818</v>
      </c>
      <c r="N59" s="33">
        <f t="shared" si="42"/>
        <v>57.787995423792239</v>
      </c>
      <c r="O59" s="4"/>
      <c r="Q59" s="27" t="s">
        <v>44</v>
      </c>
      <c r="R59" s="29">
        <f t="shared" si="33"/>
        <v>99762.977008769842</v>
      </c>
      <c r="S59" s="29">
        <f t="shared" si="34"/>
        <v>498814.88504384924</v>
      </c>
      <c r="T59" s="35">
        <f t="shared" si="35"/>
        <v>57.787995423792239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480404.47019021795</v>
      </c>
      <c r="X59" s="29">
        <f t="shared" si="36"/>
        <v>4950366.3581714537</v>
      </c>
      <c r="Y59" s="35">
        <f t="shared" si="44"/>
        <v>49.621277417736671</v>
      </c>
      <c r="Z59" s="36">
        <f t="shared" si="45"/>
        <v>8.166718006055568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2121</v>
      </c>
      <c r="E60" s="49">
        <v>4</v>
      </c>
      <c r="F60" s="3">
        <f t="shared" si="37"/>
        <v>1.8859028760018859E-3</v>
      </c>
      <c r="G60" s="2">
        <v>0.5</v>
      </c>
      <c r="H60" s="3">
        <f t="shared" si="38"/>
        <v>9.385265133740028E-3</v>
      </c>
      <c r="I60" s="3">
        <f t="shared" si="39"/>
        <v>0.99061473486625995</v>
      </c>
      <c r="J60" s="5">
        <f t="shared" si="46"/>
        <v>99762.977008769842</v>
      </c>
      <c r="K60" s="5">
        <f t="shared" si="40"/>
        <v>936.30198975851567</v>
      </c>
      <c r="L60" s="5">
        <f t="shared" si="41"/>
        <v>496474.13006945286</v>
      </c>
      <c r="M60" s="5">
        <f t="shared" si="32"/>
        <v>5266287.5738028325</v>
      </c>
      <c r="N60" s="33">
        <f t="shared" si="42"/>
        <v>52.787995423792239</v>
      </c>
      <c r="O60" s="4"/>
      <c r="Q60" s="27" t="s">
        <v>46</v>
      </c>
      <c r="R60" s="29">
        <f t="shared" si="33"/>
        <v>99762.977008769842</v>
      </c>
      <c r="S60" s="29">
        <f t="shared" si="34"/>
        <v>496474.13006945286</v>
      </c>
      <c r="T60" s="35">
        <f t="shared" si="35"/>
        <v>52.787995423792239</v>
      </c>
      <c r="U60" s="42">
        <v>0.95736753435116873</v>
      </c>
      <c r="V60" s="43">
        <f t="shared" si="47"/>
        <v>4.2632465648831275E-2</v>
      </c>
      <c r="W60" s="29">
        <f t="shared" si="43"/>
        <v>475308.21377373353</v>
      </c>
      <c r="X60" s="29">
        <f t="shared" si="36"/>
        <v>4469961.887981236</v>
      </c>
      <c r="Y60" s="35">
        <f t="shared" si="44"/>
        <v>44.805818972185406</v>
      </c>
      <c r="Z60" s="36">
        <f t="shared" si="45"/>
        <v>7.9821764516068328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1953</v>
      </c>
      <c r="E61" s="49">
        <v>5</v>
      </c>
      <c r="F61" s="3">
        <f t="shared" si="37"/>
        <v>2.5601638504864311E-3</v>
      </c>
      <c r="G61" s="2">
        <v>0.5</v>
      </c>
      <c r="H61" s="3">
        <f t="shared" si="38"/>
        <v>1.2719409819384382E-2</v>
      </c>
      <c r="I61" s="3">
        <f t="shared" si="39"/>
        <v>0.98728059018061565</v>
      </c>
      <c r="J61" s="5">
        <f t="shared" si="46"/>
        <v>98826.675019011323</v>
      </c>
      <c r="K61" s="5">
        <f t="shared" si="40"/>
        <v>1257.0169806539218</v>
      </c>
      <c r="L61" s="5">
        <f t="shared" si="41"/>
        <v>490990.83264342183</v>
      </c>
      <c r="M61" s="5">
        <f t="shared" si="32"/>
        <v>4769813.4437333792</v>
      </c>
      <c r="N61" s="33">
        <f t="shared" si="42"/>
        <v>48.264433087684154</v>
      </c>
      <c r="O61" s="4"/>
      <c r="Q61" s="27" t="s">
        <v>48</v>
      </c>
      <c r="R61" s="29">
        <f t="shared" si="33"/>
        <v>98826.675019011323</v>
      </c>
      <c r="S61" s="29">
        <f t="shared" si="34"/>
        <v>490990.83264342183</v>
      </c>
      <c r="T61" s="35">
        <f t="shared" si="35"/>
        <v>48.264433087684154</v>
      </c>
      <c r="U61" s="42">
        <v>0.95681081085376496</v>
      </c>
      <c r="V61" s="43">
        <f t="shared" si="47"/>
        <v>4.3189189146235041E-2</v>
      </c>
      <c r="W61" s="29">
        <f t="shared" si="43"/>
        <v>469785.33670331765</v>
      </c>
      <c r="X61" s="29">
        <f t="shared" si="36"/>
        <v>3994653.6742075025</v>
      </c>
      <c r="Y61" s="35">
        <f t="shared" si="44"/>
        <v>40.420804134501637</v>
      </c>
      <c r="Z61" s="36">
        <f t="shared" si="45"/>
        <v>7.8436289531825167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1996</v>
      </c>
      <c r="E62" s="49">
        <v>6</v>
      </c>
      <c r="F62" s="3">
        <f t="shared" si="37"/>
        <v>3.0060120240480962E-3</v>
      </c>
      <c r="G62" s="2">
        <v>0.5</v>
      </c>
      <c r="H62" s="3">
        <f t="shared" si="38"/>
        <v>1.4917951268025855E-2</v>
      </c>
      <c r="I62" s="3">
        <f t="shared" si="39"/>
        <v>0.98508204873197414</v>
      </c>
      <c r="J62" s="5">
        <f t="shared" si="46"/>
        <v>97569.658038357404</v>
      </c>
      <c r="K62" s="5">
        <f t="shared" si="40"/>
        <v>1455.5394038541629</v>
      </c>
      <c r="L62" s="5">
        <f t="shared" si="41"/>
        <v>484209.44168215158</v>
      </c>
      <c r="M62" s="5">
        <f t="shared" si="32"/>
        <v>4278822.6110899579</v>
      </c>
      <c r="N62" s="33">
        <f t="shared" si="42"/>
        <v>43.854028979048294</v>
      </c>
      <c r="O62" s="4"/>
      <c r="Q62" s="27" t="s">
        <v>50</v>
      </c>
      <c r="R62" s="29">
        <f t="shared" si="33"/>
        <v>97569.658038357404</v>
      </c>
      <c r="S62" s="29">
        <f t="shared" si="34"/>
        <v>484209.44168215158</v>
      </c>
      <c r="T62" s="35">
        <f t="shared" si="35"/>
        <v>43.854028979048294</v>
      </c>
      <c r="U62" s="42">
        <v>0.94800928093814252</v>
      </c>
      <c r="V62" s="43">
        <f t="shared" si="47"/>
        <v>5.1990719061857482E-2</v>
      </c>
      <c r="W62" s="29">
        <f t="shared" si="43"/>
        <v>459035.04463255598</v>
      </c>
      <c r="X62" s="29">
        <f t="shared" si="36"/>
        <v>3524868.3375041848</v>
      </c>
      <c r="Y62" s="35">
        <f t="shared" si="44"/>
        <v>36.126685368913144</v>
      </c>
      <c r="Z62" s="36">
        <f t="shared" si="45"/>
        <v>7.7273436101351507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2338</v>
      </c>
      <c r="E63" s="49">
        <v>5</v>
      </c>
      <c r="F63" s="3">
        <f t="shared" si="37"/>
        <v>2.1385799828913601E-3</v>
      </c>
      <c r="G63" s="2">
        <v>0.5</v>
      </c>
      <c r="H63" s="3">
        <f t="shared" si="38"/>
        <v>1.0636034886194426E-2</v>
      </c>
      <c r="I63" s="3">
        <f t="shared" si="39"/>
        <v>0.98936396511380553</v>
      </c>
      <c r="J63" s="5">
        <f t="shared" si="46"/>
        <v>96114.118634503233</v>
      </c>
      <c r="K63" s="5">
        <f t="shared" si="40"/>
        <v>1022.2731188524061</v>
      </c>
      <c r="L63" s="5">
        <f t="shared" si="41"/>
        <v>478014.91037538514</v>
      </c>
      <c r="M63" s="5">
        <f t="shared" si="32"/>
        <v>3794613.1694078059</v>
      </c>
      <c r="N63" s="33">
        <f t="shared" si="42"/>
        <v>39.480288882819849</v>
      </c>
      <c r="O63" s="4"/>
      <c r="Q63" s="27" t="s">
        <v>52</v>
      </c>
      <c r="R63" s="29">
        <f t="shared" si="33"/>
        <v>96114.118634503233</v>
      </c>
      <c r="S63" s="29">
        <f t="shared" si="34"/>
        <v>478014.91037538514</v>
      </c>
      <c r="T63" s="35">
        <f t="shared" si="35"/>
        <v>39.480288882819849</v>
      </c>
      <c r="U63" s="42">
        <v>0.94216194080535964</v>
      </c>
      <c r="V63" s="43">
        <f t="shared" si="47"/>
        <v>5.7838059194640357E-2</v>
      </c>
      <c r="W63" s="29">
        <f t="shared" si="43"/>
        <v>450367.45569317293</v>
      </c>
      <c r="X63" s="29">
        <f t="shared" si="36"/>
        <v>3065833.2928716289</v>
      </c>
      <c r="Y63" s="35">
        <f t="shared" si="44"/>
        <v>31.897845357456674</v>
      </c>
      <c r="Z63" s="36">
        <f t="shared" si="45"/>
        <v>7.5824435253631748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2584</v>
      </c>
      <c r="E64" s="49">
        <v>6</v>
      </c>
      <c r="F64" s="3">
        <f t="shared" si="37"/>
        <v>2.3219814241486067E-3</v>
      </c>
      <c r="G64" s="2">
        <v>0.5</v>
      </c>
      <c r="H64" s="3">
        <f t="shared" si="38"/>
        <v>1.1542901115813773E-2</v>
      </c>
      <c r="I64" s="3">
        <f t="shared" si="39"/>
        <v>0.9884570988841862</v>
      </c>
      <c r="J64" s="5">
        <f t="shared" si="46"/>
        <v>95091.845515650828</v>
      </c>
      <c r="K64" s="5">
        <f t="shared" si="40"/>
        <v>1097.6357697073968</v>
      </c>
      <c r="L64" s="5">
        <f t="shared" si="41"/>
        <v>472715.13815398561</v>
      </c>
      <c r="M64" s="5">
        <f t="shared" si="32"/>
        <v>3316598.2590324208</v>
      </c>
      <c r="N64" s="33">
        <f t="shared" si="42"/>
        <v>34.877840902630851</v>
      </c>
      <c r="O64" s="4"/>
      <c r="Q64" s="27" t="s">
        <v>54</v>
      </c>
      <c r="R64" s="29">
        <f t="shared" si="33"/>
        <v>95091.845515650828</v>
      </c>
      <c r="S64" s="29">
        <f t="shared" si="34"/>
        <v>472715.13815398561</v>
      </c>
      <c r="T64" s="35">
        <f t="shared" si="35"/>
        <v>34.877840902630851</v>
      </c>
      <c r="U64" s="42">
        <v>0.92489605986448908</v>
      </c>
      <c r="V64" s="43">
        <f t="shared" si="47"/>
        <v>7.5103940135510916E-2</v>
      </c>
      <c r="W64" s="29">
        <f t="shared" si="43"/>
        <v>437212.36871691892</v>
      </c>
      <c r="X64" s="29">
        <f t="shared" si="36"/>
        <v>2615465.8371784561</v>
      </c>
      <c r="Y64" s="35">
        <f t="shared" si="44"/>
        <v>27.504628004595684</v>
      </c>
      <c r="Z64" s="36">
        <f t="shared" si="45"/>
        <v>7.3732128980351668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2316</v>
      </c>
      <c r="E65" s="49">
        <v>10</v>
      </c>
      <c r="F65" s="3">
        <f t="shared" si="37"/>
        <v>4.3177892918825561E-3</v>
      </c>
      <c r="G65" s="2">
        <v>0.5</v>
      </c>
      <c r="H65" s="3">
        <f t="shared" si="38"/>
        <v>2.1358393848782572E-2</v>
      </c>
      <c r="I65" s="3">
        <f t="shared" si="39"/>
        <v>0.97864160615121742</v>
      </c>
      <c r="J65" s="5">
        <f t="shared" si="46"/>
        <v>93994.20974594343</v>
      </c>
      <c r="K65" s="5">
        <f t="shared" si="40"/>
        <v>2007.565351258937</v>
      </c>
      <c r="L65" s="5">
        <f t="shared" si="41"/>
        <v>464952.1353515698</v>
      </c>
      <c r="M65" s="5">
        <f t="shared" si="32"/>
        <v>2843883.1208784352</v>
      </c>
      <c r="N65" s="33">
        <f t="shared" si="42"/>
        <v>30.255939472922378</v>
      </c>
      <c r="O65" s="4"/>
      <c r="Q65" s="27" t="s">
        <v>56</v>
      </c>
      <c r="R65" s="29">
        <f t="shared" si="33"/>
        <v>93994.20974594343</v>
      </c>
      <c r="S65" s="29">
        <f t="shared" si="34"/>
        <v>464952.1353515698</v>
      </c>
      <c r="T65" s="35">
        <f t="shared" si="35"/>
        <v>30.255939472922378</v>
      </c>
      <c r="U65" s="42">
        <v>0.89970667843387275</v>
      </c>
      <c r="V65" s="43">
        <f t="shared" si="47"/>
        <v>0.10029332156612725</v>
      </c>
      <c r="W65" s="29">
        <f t="shared" si="43"/>
        <v>418320.54132789728</v>
      </c>
      <c r="X65" s="29">
        <f t="shared" si="36"/>
        <v>2178253.4684615373</v>
      </c>
      <c r="Y65" s="35">
        <f t="shared" si="44"/>
        <v>23.174336742115603</v>
      </c>
      <c r="Z65" s="36">
        <f t="shared" si="45"/>
        <v>7.0816027308067753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2057</v>
      </c>
      <c r="E66" s="49">
        <v>18</v>
      </c>
      <c r="F66" s="3">
        <f t="shared" si="37"/>
        <v>8.7506076810889653E-3</v>
      </c>
      <c r="G66" s="2">
        <v>0.5</v>
      </c>
      <c r="H66" s="3">
        <f t="shared" si="38"/>
        <v>4.2816365366317798E-2</v>
      </c>
      <c r="I66" s="3">
        <f t="shared" si="39"/>
        <v>0.95718363463368217</v>
      </c>
      <c r="J66" s="5">
        <f t="shared" si="46"/>
        <v>91986.644394684496</v>
      </c>
      <c r="K66" s="5">
        <f t="shared" si="40"/>
        <v>3938.5337752243604</v>
      </c>
      <c r="L66" s="5">
        <f t="shared" si="41"/>
        <v>450086.88753536151</v>
      </c>
      <c r="M66" s="5">
        <f t="shared" si="32"/>
        <v>2378930.9855268653</v>
      </c>
      <c r="N66" s="33">
        <f t="shared" si="42"/>
        <v>25.861699828071274</v>
      </c>
      <c r="O66" s="4"/>
      <c r="Q66" s="27" t="s">
        <v>58</v>
      </c>
      <c r="R66" s="29">
        <f t="shared" si="33"/>
        <v>91986.644394684496</v>
      </c>
      <c r="S66" s="29">
        <f t="shared" si="34"/>
        <v>450086.88753536151</v>
      </c>
      <c r="T66" s="35">
        <f t="shared" si="35"/>
        <v>25.861699828071274</v>
      </c>
      <c r="U66" s="42">
        <v>0.86438699185239576</v>
      </c>
      <c r="V66" s="43">
        <f t="shared" si="47"/>
        <v>0.13561300814760424</v>
      </c>
      <c r="W66" s="29">
        <f t="shared" si="43"/>
        <v>389049.25078889867</v>
      </c>
      <c r="X66" s="29">
        <f t="shared" si="36"/>
        <v>1759932.9271336398</v>
      </c>
      <c r="Y66" s="35">
        <f t="shared" si="44"/>
        <v>19.132483185084407</v>
      </c>
      <c r="Z66" s="36">
        <f t="shared" si="45"/>
        <v>6.7292166429868665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1522</v>
      </c>
      <c r="E67" s="49">
        <v>11</v>
      </c>
      <c r="F67" s="3">
        <f t="shared" si="37"/>
        <v>7.2273324572930354E-3</v>
      </c>
      <c r="G67" s="2">
        <v>0.5</v>
      </c>
      <c r="H67" s="3">
        <f t="shared" si="38"/>
        <v>3.5495321071313327E-2</v>
      </c>
      <c r="I67" s="3">
        <f t="shared" si="39"/>
        <v>0.96450467892868663</v>
      </c>
      <c r="J67" s="5">
        <f t="shared" si="46"/>
        <v>88048.110619460131</v>
      </c>
      <c r="K67" s="5">
        <f t="shared" si="40"/>
        <v>3125.2959561602497</v>
      </c>
      <c r="L67" s="5">
        <f t="shared" si="41"/>
        <v>432427.31320690009</v>
      </c>
      <c r="M67" s="5">
        <f t="shared" si="32"/>
        <v>1928844.0979915038</v>
      </c>
      <c r="N67" s="33">
        <f t="shared" si="42"/>
        <v>21.906706281613229</v>
      </c>
      <c r="O67" s="4"/>
      <c r="Q67" s="27" t="s">
        <v>60</v>
      </c>
      <c r="R67" s="29">
        <f t="shared" si="33"/>
        <v>88048.110619460131</v>
      </c>
      <c r="S67" s="29">
        <f t="shared" si="34"/>
        <v>432427.31320690009</v>
      </c>
      <c r="T67" s="35">
        <f t="shared" si="35"/>
        <v>21.906706281613229</v>
      </c>
      <c r="U67" s="42">
        <v>0.82345390469096191</v>
      </c>
      <c r="V67" s="43">
        <f t="shared" si="47"/>
        <v>0.17654609530903809</v>
      </c>
      <c r="W67" s="29">
        <f t="shared" si="43"/>
        <v>356083.95955524343</v>
      </c>
      <c r="X67" s="29">
        <f t="shared" si="36"/>
        <v>1370883.6763447411</v>
      </c>
      <c r="Y67" s="35">
        <f t="shared" si="44"/>
        <v>15.569711453203546</v>
      </c>
      <c r="Z67" s="36">
        <f t="shared" si="45"/>
        <v>6.3369948284096829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1077</v>
      </c>
      <c r="E68" s="49">
        <v>22</v>
      </c>
      <c r="F68" s="3">
        <f t="shared" si="37"/>
        <v>2.0427112349117919E-2</v>
      </c>
      <c r="G68" s="2">
        <v>0.5</v>
      </c>
      <c r="H68" s="3">
        <f t="shared" si="38"/>
        <v>9.7173144876325085E-2</v>
      </c>
      <c r="I68" s="3">
        <f t="shared" si="39"/>
        <v>0.90282685512367489</v>
      </c>
      <c r="J68" s="5">
        <f t="shared" si="46"/>
        <v>84922.814663299883</v>
      </c>
      <c r="K68" s="5">
        <f t="shared" si="40"/>
        <v>8252.2169725821441</v>
      </c>
      <c r="L68" s="5">
        <f t="shared" si="41"/>
        <v>403983.53088504402</v>
      </c>
      <c r="M68" s="5">
        <f t="shared" si="32"/>
        <v>1496416.7847846036</v>
      </c>
      <c r="N68" s="33">
        <f t="shared" si="42"/>
        <v>17.620904237778319</v>
      </c>
      <c r="O68" s="4"/>
      <c r="Q68" s="27" t="s">
        <v>62</v>
      </c>
      <c r="R68" s="29">
        <f t="shared" si="33"/>
        <v>84922.814663299883</v>
      </c>
      <c r="S68" s="29">
        <f t="shared" si="34"/>
        <v>403983.53088504402</v>
      </c>
      <c r="T68" s="35">
        <f t="shared" si="35"/>
        <v>17.620904237778319</v>
      </c>
      <c r="U68" s="42">
        <v>0.7557222850963411</v>
      </c>
      <c r="V68" s="43">
        <f t="shared" si="47"/>
        <v>0.2442777149036589</v>
      </c>
      <c r="W68" s="29">
        <f t="shared" si="43"/>
        <v>305299.35710173374</v>
      </c>
      <c r="X68" s="29">
        <f t="shared" si="36"/>
        <v>1014799.7167894978</v>
      </c>
      <c r="Y68" s="35">
        <f t="shared" si="44"/>
        <v>11.949671249274456</v>
      </c>
      <c r="Z68" s="36">
        <f t="shared" si="45"/>
        <v>5.6712329885038635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662</v>
      </c>
      <c r="E69" s="49">
        <v>31</v>
      </c>
      <c r="F69" s="3">
        <f t="shared" si="37"/>
        <v>4.6827794561933533E-2</v>
      </c>
      <c r="G69" s="2">
        <v>0.5</v>
      </c>
      <c r="H69" s="3">
        <f t="shared" si="38"/>
        <v>0.20960108181203516</v>
      </c>
      <c r="I69" s="3">
        <f t="shared" si="39"/>
        <v>0.79039891818796482</v>
      </c>
      <c r="J69" s="5">
        <f t="shared" si="46"/>
        <v>76670.597690717739</v>
      </c>
      <c r="K69" s="5">
        <f t="shared" si="40"/>
        <v>16070.240219149762</v>
      </c>
      <c r="L69" s="5">
        <f t="shared" si="41"/>
        <v>343177.38790571428</v>
      </c>
      <c r="M69" s="5">
        <f t="shared" si="32"/>
        <v>1092433.2538995596</v>
      </c>
      <c r="N69" s="33">
        <f t="shared" si="42"/>
        <v>14.248398823057785</v>
      </c>
      <c r="O69" s="4"/>
      <c r="Q69" s="27" t="s">
        <v>64</v>
      </c>
      <c r="R69" s="29">
        <f t="shared" si="33"/>
        <v>76670.597690717739</v>
      </c>
      <c r="S69" s="29">
        <f t="shared" si="34"/>
        <v>343177.38790571428</v>
      </c>
      <c r="T69" s="35">
        <f t="shared" si="35"/>
        <v>14.248398823057785</v>
      </c>
      <c r="U69" s="42">
        <v>0.69850988448397933</v>
      </c>
      <c r="V69" s="43">
        <f t="shared" si="47"/>
        <v>0.30149011551602067</v>
      </c>
      <c r="W69" s="29">
        <f t="shared" si="43"/>
        <v>239712.79758353424</v>
      </c>
      <c r="X69" s="29">
        <f t="shared" si="36"/>
        <v>709500.35968776396</v>
      </c>
      <c r="Y69" s="35">
        <f t="shared" si="44"/>
        <v>9.2538780322259164</v>
      </c>
      <c r="Z69" s="36">
        <f t="shared" si="45"/>
        <v>4.994520790831869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420</v>
      </c>
      <c r="E70" s="49">
        <v>18</v>
      </c>
      <c r="F70" s="3">
        <f t="shared" si="37"/>
        <v>4.2857142857142858E-2</v>
      </c>
      <c r="G70" s="2">
        <v>0.5</v>
      </c>
      <c r="H70" s="3">
        <f t="shared" si="38"/>
        <v>0.19354838709677419</v>
      </c>
      <c r="I70" s="3">
        <f t="shared" si="39"/>
        <v>0.80645161290322576</v>
      </c>
      <c r="J70" s="5">
        <f t="shared" si="46"/>
        <v>60600.357471567972</v>
      </c>
      <c r="K70" s="5">
        <f t="shared" si="40"/>
        <v>11729.101446109929</v>
      </c>
      <c r="L70" s="5">
        <f t="shared" si="41"/>
        <v>273679.03374256502</v>
      </c>
      <c r="M70" s="5">
        <f t="shared" si="32"/>
        <v>749255.86599384528</v>
      </c>
      <c r="N70" s="33">
        <f t="shared" si="42"/>
        <v>12.363885251755745</v>
      </c>
      <c r="O70" s="4"/>
      <c r="Q70" s="27" t="s">
        <v>66</v>
      </c>
      <c r="R70" s="29">
        <f t="shared" si="33"/>
        <v>60600.357471567972</v>
      </c>
      <c r="S70" s="29">
        <f t="shared" si="34"/>
        <v>273679.03374256502</v>
      </c>
      <c r="T70" s="35">
        <f t="shared" si="35"/>
        <v>12.363885251755745</v>
      </c>
      <c r="U70" s="42">
        <v>0.67065690345363116</v>
      </c>
      <c r="V70" s="43">
        <f t="shared" si="47"/>
        <v>0.32934309654636884</v>
      </c>
      <c r="W70" s="29">
        <f t="shared" si="43"/>
        <v>183544.7333099705</v>
      </c>
      <c r="X70" s="29">
        <f t="shared" si="36"/>
        <v>469787.5621042297</v>
      </c>
      <c r="Y70" s="35">
        <f t="shared" si="44"/>
        <v>7.7522242723508876</v>
      </c>
      <c r="Z70" s="36">
        <f t="shared" si="45"/>
        <v>4.6116609794048573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231</v>
      </c>
      <c r="E71" s="49">
        <v>16</v>
      </c>
      <c r="F71" s="3">
        <f t="shared" si="37"/>
        <v>6.9264069264069264E-2</v>
      </c>
      <c r="G71" s="2">
        <v>0.5</v>
      </c>
      <c r="H71" s="3">
        <f t="shared" si="38"/>
        <v>0.29520295202952029</v>
      </c>
      <c r="I71" s="3">
        <f t="shared" si="39"/>
        <v>0.70479704797047971</v>
      </c>
      <c r="J71" s="5">
        <f t="shared" si="46"/>
        <v>48871.256025458038</v>
      </c>
      <c r="K71" s="5">
        <f t="shared" si="40"/>
        <v>14426.939048105694</v>
      </c>
      <c r="L71" s="5">
        <f t="shared" si="41"/>
        <v>208288.93250702595</v>
      </c>
      <c r="M71" s="5">
        <f>L71+M72</f>
        <v>475576.8322512802</v>
      </c>
      <c r="N71" s="33">
        <f t="shared" si="42"/>
        <v>9.7312177121771235</v>
      </c>
      <c r="O71" s="4"/>
      <c r="Q71" s="27" t="s">
        <v>68</v>
      </c>
      <c r="R71" s="29">
        <f t="shared" si="33"/>
        <v>48871.256025458038</v>
      </c>
      <c r="S71" s="29">
        <f t="shared" si="34"/>
        <v>208288.93250702595</v>
      </c>
      <c r="T71" s="35">
        <f t="shared" si="35"/>
        <v>9.7312177121771235</v>
      </c>
      <c r="U71" s="42">
        <v>0.63527807449444496</v>
      </c>
      <c r="V71" s="43">
        <f t="shared" si="47"/>
        <v>0.36472192550555504</v>
      </c>
      <c r="W71" s="29">
        <f t="shared" si="43"/>
        <v>132321.39198156685</v>
      </c>
      <c r="X71" s="29">
        <f>X72+W71</f>
        <v>286242.82879425917</v>
      </c>
      <c r="Y71" s="35">
        <f t="shared" si="44"/>
        <v>5.8570794383747664</v>
      </c>
      <c r="Z71" s="36">
        <f t="shared" si="45"/>
        <v>3.8741382738023571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194</v>
      </c>
      <c r="E72" s="50">
        <v>25</v>
      </c>
      <c r="F72" s="17">
        <f t="shared" si="37"/>
        <v>0.12886597938144329</v>
      </c>
      <c r="G72" s="12"/>
      <c r="H72" s="17">
        <v>1</v>
      </c>
      <c r="I72" s="17">
        <f t="shared" si="39"/>
        <v>0</v>
      </c>
      <c r="J72" s="21">
        <f t="shared" si="46"/>
        <v>34444.316977352348</v>
      </c>
      <c r="K72" s="21">
        <f t="shared" si="40"/>
        <v>34444.316977352348</v>
      </c>
      <c r="L72" s="21">
        <f>K72/F72</f>
        <v>267287.89974425425</v>
      </c>
      <c r="M72" s="21">
        <f>L72</f>
        <v>267287.89974425425</v>
      </c>
      <c r="N72" s="34">
        <f t="shared" si="42"/>
        <v>7.7600000000000007</v>
      </c>
      <c r="O72" s="4"/>
      <c r="Q72" s="30" t="s">
        <v>69</v>
      </c>
      <c r="R72" s="31">
        <f t="shared" si="33"/>
        <v>34444.316977352348</v>
      </c>
      <c r="S72" s="31">
        <f t="shared" si="34"/>
        <v>267287.89974425425</v>
      </c>
      <c r="T72" s="38">
        <f t="shared" si="35"/>
        <v>7.7600000000000007</v>
      </c>
      <c r="U72" s="44">
        <v>0.57586384179742911</v>
      </c>
      <c r="V72" s="45">
        <f t="shared" si="47"/>
        <v>0.42413615820257089</v>
      </c>
      <c r="W72" s="31">
        <f t="shared" si="43"/>
        <v>153921.43681269232</v>
      </c>
      <c r="X72" s="31">
        <f>W72</f>
        <v>153921.43681269232</v>
      </c>
      <c r="Y72" s="38">
        <f t="shared" si="44"/>
        <v>4.4687034123480505</v>
      </c>
      <c r="Z72" s="37">
        <f t="shared" si="45"/>
        <v>3.2912965876519502</v>
      </c>
    </row>
    <row r="73" spans="1:26" s="2" customFormat="1" ht="13.2" x14ac:dyDescent="0.25">
      <c r="B73" s="2" t="s">
        <v>70</v>
      </c>
      <c r="D73" s="25">
        <f>SUM(D54:D72)</f>
        <v>28349</v>
      </c>
      <c r="E73" s="25">
        <f>SUM(E54:E72)</f>
        <v>178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76.119892168117957</v>
      </c>
      <c r="F78" s="55">
        <f>$Y$4</f>
        <v>68.685540843526454</v>
      </c>
      <c r="G78" s="55">
        <f>E78-F78</f>
        <v>7.4343513245915034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79.522397651756819</v>
      </c>
      <c r="F79" s="55">
        <f>$Y$29</f>
        <v>70.437748217107952</v>
      </c>
      <c r="G79" s="55">
        <f t="shared" ref="G79:G80" si="48">E79-F79</f>
        <v>9.0846494346488669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77.645099013686064</v>
      </c>
      <c r="F80" s="55">
        <f>$Y$54</f>
        <v>68.73214219837638</v>
      </c>
      <c r="G80" s="55">
        <f t="shared" si="48"/>
        <v>8.9129568153096841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2026-01-22T14:57:58Z</dcterms:modified>
  <cp:category/>
  <cp:contentStatus/>
</cp:coreProperties>
</file>