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6C7BB955-B15E-4CA2-86DD-1E0E817D0454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F70" i="16"/>
  <c r="H70" i="16" s="1"/>
  <c r="I70" i="16" s="1"/>
  <c r="V69" i="16"/>
  <c r="F69" i="16"/>
  <c r="H69" i="16" s="1"/>
  <c r="I69" i="16" s="1"/>
  <c r="V68" i="16"/>
  <c r="F68" i="16"/>
  <c r="H68" i="16" s="1"/>
  <c r="I68" i="16" s="1"/>
  <c r="V67" i="16"/>
  <c r="F67" i="16"/>
  <c r="H67" i="16" s="1"/>
  <c r="I67" i="16" s="1"/>
  <c r="V66" i="16"/>
  <c r="F66" i="16"/>
  <c r="H66" i="16" s="1"/>
  <c r="I66" i="16" s="1"/>
  <c r="V65" i="16"/>
  <c r="V64" i="16"/>
  <c r="F64" i="16"/>
  <c r="H64" i="16" s="1"/>
  <c r="I64" i="16" s="1"/>
  <c r="V63" i="16"/>
  <c r="F63" i="16"/>
  <c r="H63" i="16" s="1"/>
  <c r="I63" i="16" s="1"/>
  <c r="V62" i="16"/>
  <c r="V61" i="16"/>
  <c r="V60" i="16"/>
  <c r="F60" i="16"/>
  <c r="H60" i="16" s="1"/>
  <c r="I60" i="16" s="1"/>
  <c r="V59" i="16"/>
  <c r="V58" i="16"/>
  <c r="F58" i="16"/>
  <c r="H58" i="16" s="1"/>
  <c r="I58" i="16" s="1"/>
  <c r="V57" i="16"/>
  <c r="F57" i="16"/>
  <c r="H57" i="16" s="1"/>
  <c r="I57" i="16" s="1"/>
  <c r="V56" i="16"/>
  <c r="F56" i="16"/>
  <c r="H56" i="16" s="1"/>
  <c r="I56" i="16" s="1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I45" i="16"/>
  <c r="H45" i="16"/>
  <c r="F45" i="16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I39" i="16"/>
  <c r="H39" i="16"/>
  <c r="F39" i="16"/>
  <c r="V38" i="16"/>
  <c r="F38" i="16"/>
  <c r="H38" i="16" s="1"/>
  <c r="I38" i="16" s="1"/>
  <c r="V37" i="16"/>
  <c r="F37" i="16"/>
  <c r="H37" i="16" s="1"/>
  <c r="I37" i="16" s="1"/>
  <c r="V36" i="16"/>
  <c r="I36" i="16"/>
  <c r="H36" i="16"/>
  <c r="F36" i="16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I30" i="16"/>
  <c r="H30" i="16"/>
  <c r="F30" i="16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K4" i="16" s="1"/>
  <c r="V72" i="15"/>
  <c r="I72" i="15"/>
  <c r="F72" i="15"/>
  <c r="V71" i="15"/>
  <c r="V70" i="15"/>
  <c r="V69" i="15"/>
  <c r="F69" i="15"/>
  <c r="H69" i="15" s="1"/>
  <c r="I69" i="15" s="1"/>
  <c r="V68" i="15"/>
  <c r="F68" i="15"/>
  <c r="H68" i="15" s="1"/>
  <c r="I68" i="15" s="1"/>
  <c r="V67" i="15"/>
  <c r="V66" i="15"/>
  <c r="V65" i="15"/>
  <c r="F65" i="15"/>
  <c r="H65" i="15" s="1"/>
  <c r="I65" i="15" s="1"/>
  <c r="V64" i="15"/>
  <c r="F64" i="15"/>
  <c r="H64" i="15" s="1"/>
  <c r="I64" i="15" s="1"/>
  <c r="V63" i="15"/>
  <c r="V62" i="15"/>
  <c r="V61" i="15"/>
  <c r="F61" i="15"/>
  <c r="H61" i="15" s="1"/>
  <c r="I61" i="15" s="1"/>
  <c r="V60" i="15"/>
  <c r="F60" i="15"/>
  <c r="H60" i="15" s="1"/>
  <c r="I60" i="15" s="1"/>
  <c r="V59" i="15"/>
  <c r="V58" i="15"/>
  <c r="V57" i="15"/>
  <c r="F57" i="15"/>
  <c r="H57" i="15" s="1"/>
  <c r="I57" i="15" s="1"/>
  <c r="V56" i="15"/>
  <c r="F56" i="15"/>
  <c r="H56" i="15" s="1"/>
  <c r="I56" i="15" s="1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F45" i="15"/>
  <c r="H45" i="15" s="1"/>
  <c r="I45" i="15" s="1"/>
  <c r="V44" i="15"/>
  <c r="I44" i="15"/>
  <c r="H44" i="15"/>
  <c r="F44" i="15"/>
  <c r="V43" i="15"/>
  <c r="H43" i="15"/>
  <c r="I43" i="15" s="1"/>
  <c r="F43" i="15"/>
  <c r="V42" i="15"/>
  <c r="H42" i="15"/>
  <c r="I42" i="15" s="1"/>
  <c r="F42" i="15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H37" i="15"/>
  <c r="I37" i="15" s="1"/>
  <c r="F37" i="15"/>
  <c r="V36" i="15"/>
  <c r="H36" i="15"/>
  <c r="I36" i="15" s="1"/>
  <c r="F36" i="15"/>
  <c r="V35" i="15"/>
  <c r="H35" i="15"/>
  <c r="I35" i="15" s="1"/>
  <c r="F35" i="15"/>
  <c r="V34" i="15"/>
  <c r="H34" i="15"/>
  <c r="I34" i="15" s="1"/>
  <c r="F34" i="15"/>
  <c r="V33" i="15"/>
  <c r="H33" i="15"/>
  <c r="I33" i="15" s="1"/>
  <c r="F33" i="15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H29" i="15"/>
  <c r="K29" i="15" s="1"/>
  <c r="F29" i="15"/>
  <c r="E23" i="15"/>
  <c r="D23" i="15"/>
  <c r="V22" i="15"/>
  <c r="I22" i="15"/>
  <c r="F22" i="15"/>
  <c r="V21" i="15"/>
  <c r="H21" i="15"/>
  <c r="I21" i="15" s="1"/>
  <c r="F21" i="15"/>
  <c r="V20" i="15"/>
  <c r="H20" i="15"/>
  <c r="I20" i="15" s="1"/>
  <c r="F20" i="15"/>
  <c r="V19" i="15"/>
  <c r="H19" i="15"/>
  <c r="I19" i="15" s="1"/>
  <c r="F19" i="15"/>
  <c r="V18" i="15"/>
  <c r="F18" i="15"/>
  <c r="H18" i="15" s="1"/>
  <c r="I18" i="15" s="1"/>
  <c r="V17" i="15"/>
  <c r="F17" i="15"/>
  <c r="H17" i="15" s="1"/>
  <c r="I17" i="15" s="1"/>
  <c r="V16" i="15"/>
  <c r="H16" i="15"/>
  <c r="I16" i="15" s="1"/>
  <c r="F16" i="15"/>
  <c r="V15" i="15"/>
  <c r="F15" i="15"/>
  <c r="H15" i="15" s="1"/>
  <c r="I15" i="15" s="1"/>
  <c r="V14" i="15"/>
  <c r="H14" i="15"/>
  <c r="I14" i="15" s="1"/>
  <c r="F14" i="15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H10" i="15"/>
  <c r="I10" i="15" s="1"/>
  <c r="F10" i="15"/>
  <c r="V9" i="15"/>
  <c r="H9" i="15"/>
  <c r="I9" i="15" s="1"/>
  <c r="F9" i="15"/>
  <c r="V8" i="15"/>
  <c r="F8" i="15"/>
  <c r="H8" i="15" s="1"/>
  <c r="I8" i="15" s="1"/>
  <c r="V7" i="15"/>
  <c r="F7" i="15"/>
  <c r="H7" i="15" s="1"/>
  <c r="I7" i="15" s="1"/>
  <c r="V6" i="15"/>
  <c r="H6" i="15"/>
  <c r="I6" i="15" s="1"/>
  <c r="F6" i="15"/>
  <c r="V5" i="15"/>
  <c r="F5" i="15"/>
  <c r="H5" i="15" s="1"/>
  <c r="I5" i="15" s="1"/>
  <c r="V4" i="15"/>
  <c r="R4" i="15"/>
  <c r="F4" i="15"/>
  <c r="H4" i="15" s="1"/>
  <c r="K4" i="15" s="1"/>
  <c r="D54" i="14"/>
  <c r="E54" i="14"/>
  <c r="D55" i="14"/>
  <c r="E55" i="14"/>
  <c r="D56" i="14"/>
  <c r="E56" i="14"/>
  <c r="D57" i="14"/>
  <c r="E57" i="14"/>
  <c r="D58" i="14"/>
  <c r="E58" i="14"/>
  <c r="D59" i="14"/>
  <c r="E59" i="14"/>
  <c r="D60" i="14"/>
  <c r="E60" i="14"/>
  <c r="D61" i="14"/>
  <c r="E61" i="14"/>
  <c r="D62" i="14"/>
  <c r="E62" i="14"/>
  <c r="D63" i="14"/>
  <c r="E63" i="14"/>
  <c r="D64" i="14"/>
  <c r="E64" i="14"/>
  <c r="D65" i="14"/>
  <c r="E65" i="14"/>
  <c r="F65" i="14" s="1"/>
  <c r="H65" i="14" s="1"/>
  <c r="I65" i="14" s="1"/>
  <c r="D66" i="14"/>
  <c r="E66" i="14"/>
  <c r="D67" i="14"/>
  <c r="E67" i="14"/>
  <c r="D68" i="14"/>
  <c r="E68" i="14"/>
  <c r="D69" i="14"/>
  <c r="F69" i="14" s="1"/>
  <c r="H69" i="14" s="1"/>
  <c r="I69" i="14" s="1"/>
  <c r="E69" i="14"/>
  <c r="D70" i="14"/>
  <c r="E70" i="14"/>
  <c r="D71" i="14"/>
  <c r="E71" i="14"/>
  <c r="D72" i="14"/>
  <c r="E72" i="14"/>
  <c r="V72" i="14"/>
  <c r="I72" i="14"/>
  <c r="V71" i="14"/>
  <c r="V70" i="14"/>
  <c r="V69" i="14"/>
  <c r="V68" i="14"/>
  <c r="V67" i="14"/>
  <c r="V66" i="14"/>
  <c r="V65" i="14"/>
  <c r="V64" i="14"/>
  <c r="V63" i="14"/>
  <c r="V62" i="14"/>
  <c r="V61" i="14"/>
  <c r="V60" i="14"/>
  <c r="V59" i="14"/>
  <c r="V58" i="14"/>
  <c r="V57" i="14"/>
  <c r="V56" i="14"/>
  <c r="V55" i="14"/>
  <c r="V54" i="14"/>
  <c r="R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K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F62" i="16" l="1"/>
  <c r="H62" i="16" s="1"/>
  <c r="I62" i="16" s="1"/>
  <c r="F72" i="16"/>
  <c r="F54" i="16"/>
  <c r="H54" i="16" s="1"/>
  <c r="D73" i="16"/>
  <c r="F61" i="16"/>
  <c r="H61" i="16" s="1"/>
  <c r="I61" i="16" s="1"/>
  <c r="F55" i="16"/>
  <c r="H55" i="16" s="1"/>
  <c r="I55" i="16" s="1"/>
  <c r="F71" i="16"/>
  <c r="H71" i="16" s="1"/>
  <c r="I71" i="16" s="1"/>
  <c r="F65" i="16"/>
  <c r="H65" i="16" s="1"/>
  <c r="I65" i="16" s="1"/>
  <c r="F59" i="16"/>
  <c r="H59" i="16" s="1"/>
  <c r="I59" i="16" s="1"/>
  <c r="F54" i="15"/>
  <c r="H54" i="15" s="1"/>
  <c r="K54" i="15" s="1"/>
  <c r="F55" i="15"/>
  <c r="H55" i="15" s="1"/>
  <c r="I55" i="15" s="1"/>
  <c r="F59" i="15"/>
  <c r="H59" i="15" s="1"/>
  <c r="I59" i="15" s="1"/>
  <c r="F63" i="15"/>
  <c r="H63" i="15" s="1"/>
  <c r="I63" i="15" s="1"/>
  <c r="F67" i="15"/>
  <c r="H67" i="15" s="1"/>
  <c r="I67" i="15" s="1"/>
  <c r="F71" i="15"/>
  <c r="H71" i="15" s="1"/>
  <c r="I71" i="15" s="1"/>
  <c r="F58" i="15"/>
  <c r="H58" i="15" s="1"/>
  <c r="I58" i="15" s="1"/>
  <c r="F62" i="15"/>
  <c r="H62" i="15" s="1"/>
  <c r="I62" i="15" s="1"/>
  <c r="F66" i="15"/>
  <c r="H66" i="15" s="1"/>
  <c r="I66" i="15" s="1"/>
  <c r="F70" i="15"/>
  <c r="H70" i="15" s="1"/>
  <c r="I70" i="15" s="1"/>
  <c r="I4" i="15"/>
  <c r="J5" i="15" s="1"/>
  <c r="K5" i="15" s="1"/>
  <c r="D73" i="15"/>
  <c r="K54" i="16"/>
  <c r="I54" i="16"/>
  <c r="J55" i="16" s="1"/>
  <c r="J56" i="16" s="1"/>
  <c r="J57" i="16" s="1"/>
  <c r="I4" i="16"/>
  <c r="J5" i="16" s="1"/>
  <c r="K29" i="16"/>
  <c r="I29" i="16"/>
  <c r="J30" i="16" s="1"/>
  <c r="E73" i="16"/>
  <c r="R5" i="15"/>
  <c r="E73" i="15"/>
  <c r="I54" i="15"/>
  <c r="J55" i="15" s="1"/>
  <c r="I29" i="15"/>
  <c r="J30" i="15" s="1"/>
  <c r="F68" i="14"/>
  <c r="H68" i="14" s="1"/>
  <c r="I68" i="14" s="1"/>
  <c r="F70" i="14"/>
  <c r="H70" i="14" s="1"/>
  <c r="I70" i="14" s="1"/>
  <c r="F67" i="14"/>
  <c r="H67" i="14" s="1"/>
  <c r="I67" i="14" s="1"/>
  <c r="F56" i="14"/>
  <c r="H56" i="14" s="1"/>
  <c r="I56" i="14" s="1"/>
  <c r="F58" i="14"/>
  <c r="H58" i="14" s="1"/>
  <c r="I58" i="14" s="1"/>
  <c r="F54" i="14"/>
  <c r="H54" i="14" s="1"/>
  <c r="I54" i="14" s="1"/>
  <c r="J55" i="14" s="1"/>
  <c r="F59" i="14"/>
  <c r="H59" i="14" s="1"/>
  <c r="I59" i="14" s="1"/>
  <c r="F63" i="14"/>
  <c r="H63" i="14" s="1"/>
  <c r="I63" i="14" s="1"/>
  <c r="F57" i="14"/>
  <c r="H57" i="14" s="1"/>
  <c r="I57" i="14" s="1"/>
  <c r="F61" i="14"/>
  <c r="H61" i="14" s="1"/>
  <c r="I61" i="14" s="1"/>
  <c r="F71" i="14"/>
  <c r="H71" i="14" s="1"/>
  <c r="I71" i="14" s="1"/>
  <c r="D73" i="14"/>
  <c r="I4" i="14"/>
  <c r="J5" i="14" s="1"/>
  <c r="K5" i="14" s="1"/>
  <c r="F72" i="14"/>
  <c r="F55" i="14"/>
  <c r="H55" i="14" s="1"/>
  <c r="I55" i="14" s="1"/>
  <c r="F64" i="14"/>
  <c r="H64" i="14" s="1"/>
  <c r="I64" i="14" s="1"/>
  <c r="F66" i="14"/>
  <c r="H66" i="14" s="1"/>
  <c r="I66" i="14" s="1"/>
  <c r="F60" i="14"/>
  <c r="H60" i="14" s="1"/>
  <c r="I60" i="14" s="1"/>
  <c r="F62" i="14"/>
  <c r="H62" i="14" s="1"/>
  <c r="I62" i="14" s="1"/>
  <c r="L4" i="14"/>
  <c r="K54" i="14"/>
  <c r="I29" i="14"/>
  <c r="J30" i="14" s="1"/>
  <c r="E73" i="14"/>
  <c r="F65" i="8"/>
  <c r="H65" i="8" s="1"/>
  <c r="I65" i="8" s="1"/>
  <c r="F56" i="7"/>
  <c r="H56" i="7" s="1"/>
  <c r="I56" i="7" s="1"/>
  <c r="F67" i="7"/>
  <c r="H67" i="7" s="1"/>
  <c r="I67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72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D61" i="5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D63" i="8"/>
  <c r="F63" i="8" s="1"/>
  <c r="H63" i="8" s="1"/>
  <c r="I63" i="8" s="1"/>
  <c r="F64" i="8"/>
  <c r="H64" i="8" s="1"/>
  <c r="I64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F55" i="10" s="1"/>
  <c r="H55" i="10" s="1"/>
  <c r="I55" i="10" s="1"/>
  <c r="D62" i="10"/>
  <c r="F62" i="10" s="1"/>
  <c r="H62" i="10" s="1"/>
  <c r="I62" i="10" s="1"/>
  <c r="D66" i="10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3" i="12"/>
  <c r="H63" i="12" s="1"/>
  <c r="I63" i="12" s="1"/>
  <c r="D66" i="12"/>
  <c r="F67" i="12"/>
  <c r="H67" i="12" s="1"/>
  <c r="I67" i="12" s="1"/>
  <c r="D70" i="12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F55" i="8"/>
  <c r="H55" i="8" s="1"/>
  <c r="I55" i="8" s="1"/>
  <c r="D58" i="8"/>
  <c r="F59" i="8"/>
  <c r="H59" i="8" s="1"/>
  <c r="I59" i="8" s="1"/>
  <c r="D62" i="8"/>
  <c r="F62" i="8" s="1"/>
  <c r="H62" i="8" s="1"/>
  <c r="I62" i="8" s="1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57" i="5"/>
  <c r="H57" i="5" s="1"/>
  <c r="I57" i="5" s="1"/>
  <c r="F72" i="5"/>
  <c r="F60" i="6"/>
  <c r="H60" i="6" s="1"/>
  <c r="I60" i="6" s="1"/>
  <c r="F60" i="7"/>
  <c r="H60" i="7" s="1"/>
  <c r="I60" i="7" s="1"/>
  <c r="F58" i="8"/>
  <c r="H58" i="8" s="1"/>
  <c r="I58" i="8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1" i="5"/>
  <c r="H61" i="5" s="1"/>
  <c r="I61" i="5" s="1"/>
  <c r="F56" i="6"/>
  <c r="H56" i="6" s="1"/>
  <c r="I56" i="6" s="1"/>
  <c r="F64" i="6"/>
  <c r="H64" i="6" s="1"/>
  <c r="I64" i="6" s="1"/>
  <c r="F64" i="7"/>
  <c r="H64" i="7" s="1"/>
  <c r="I64" i="7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7" i="10"/>
  <c r="H57" i="10" s="1"/>
  <c r="I57" i="10" s="1"/>
  <c r="F62" i="12"/>
  <c r="H62" i="12" s="1"/>
  <c r="I62" i="12" s="1"/>
  <c r="F70" i="12"/>
  <c r="H70" i="12" s="1"/>
  <c r="I70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56" i="12"/>
  <c r="H56" i="12" s="1"/>
  <c r="I56" i="12" s="1"/>
  <c r="F66" i="12"/>
  <c r="H66" i="12" s="1"/>
  <c r="I6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J6" i="15" l="1"/>
  <c r="L4" i="15"/>
  <c r="K57" i="16"/>
  <c r="R57" i="16"/>
  <c r="K5" i="16"/>
  <c r="L4" i="16"/>
  <c r="R5" i="16"/>
  <c r="J6" i="16"/>
  <c r="L55" i="16"/>
  <c r="R56" i="16"/>
  <c r="K56" i="16"/>
  <c r="L56" i="16" s="1"/>
  <c r="L29" i="16"/>
  <c r="J31" i="16"/>
  <c r="R30" i="16"/>
  <c r="K30" i="16"/>
  <c r="J58" i="16"/>
  <c r="K55" i="16"/>
  <c r="R55" i="16"/>
  <c r="L54" i="16"/>
  <c r="S4" i="15"/>
  <c r="W4" i="15" s="1"/>
  <c r="L5" i="15"/>
  <c r="R6" i="15"/>
  <c r="K6" i="15"/>
  <c r="J7" i="15"/>
  <c r="L29" i="15"/>
  <c r="R30" i="15"/>
  <c r="K30" i="15"/>
  <c r="K55" i="15"/>
  <c r="L54" i="15"/>
  <c r="R55" i="15"/>
  <c r="J56" i="15"/>
  <c r="J31" i="15"/>
  <c r="J56" i="14"/>
  <c r="J57" i="14" s="1"/>
  <c r="R57" i="14" s="1"/>
  <c r="R5" i="14"/>
  <c r="J6" i="14"/>
  <c r="J7" i="14" s="1"/>
  <c r="J8" i="14" s="1"/>
  <c r="J9" i="14" s="1"/>
  <c r="J10" i="14" s="1"/>
  <c r="R10" i="14" s="1"/>
  <c r="L29" i="14"/>
  <c r="R30" i="14"/>
  <c r="K30" i="14"/>
  <c r="J31" i="14"/>
  <c r="K55" i="14"/>
  <c r="L55" i="14" s="1"/>
  <c r="L54" i="14"/>
  <c r="R55" i="14"/>
  <c r="J58" i="14"/>
  <c r="R56" i="14"/>
  <c r="K56" i="14"/>
  <c r="L56" i="14" s="1"/>
  <c r="S4" i="14"/>
  <c r="W4" i="14" s="1"/>
  <c r="L5" i="14"/>
  <c r="K6" i="14"/>
  <c r="L6" i="14" s="1"/>
  <c r="I4" i="11"/>
  <c r="J5" i="11" s="1"/>
  <c r="J6" i="11" s="1"/>
  <c r="R6" i="11" s="1"/>
  <c r="F54" i="6"/>
  <c r="H54" i="6" s="1"/>
  <c r="D73" i="5"/>
  <c r="D73" i="6"/>
  <c r="D73" i="8"/>
  <c r="D73" i="12"/>
  <c r="D73" i="10"/>
  <c r="I4" i="10"/>
  <c r="J5" i="10" s="1"/>
  <c r="K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K6" i="11"/>
  <c r="J7" i="11"/>
  <c r="R5" i="11"/>
  <c r="K5" i="11"/>
  <c r="L5" i="11" s="1"/>
  <c r="L4" i="11"/>
  <c r="K56" i="10"/>
  <c r="K30" i="10"/>
  <c r="R30" i="10"/>
  <c r="J31" i="10"/>
  <c r="R5" i="10"/>
  <c r="J6" i="10"/>
  <c r="R5" i="9"/>
  <c r="K5" i="9"/>
  <c r="J6" i="9"/>
  <c r="J6" i="8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S56" i="16" l="1"/>
  <c r="W56" i="16" s="1"/>
  <c r="S4" i="16"/>
  <c r="W4" i="16" s="1"/>
  <c r="S29" i="16"/>
  <c r="W29" i="16" s="1"/>
  <c r="L5" i="16"/>
  <c r="R6" i="16"/>
  <c r="K6" i="16"/>
  <c r="J7" i="16"/>
  <c r="R31" i="16"/>
  <c r="L30" i="16"/>
  <c r="K31" i="16"/>
  <c r="J32" i="16"/>
  <c r="S55" i="16"/>
  <c r="W55" i="16" s="1"/>
  <c r="S54" i="16"/>
  <c r="W54" i="16" s="1"/>
  <c r="L57" i="16"/>
  <c r="R58" i="16"/>
  <c r="K58" i="16"/>
  <c r="J59" i="16"/>
  <c r="S5" i="15"/>
  <c r="W5" i="15" s="1"/>
  <c r="R7" i="15"/>
  <c r="K7" i="15"/>
  <c r="L6" i="15"/>
  <c r="J8" i="15"/>
  <c r="R31" i="15"/>
  <c r="K31" i="15"/>
  <c r="L30" i="15"/>
  <c r="J32" i="15"/>
  <c r="S54" i="15"/>
  <c r="W54" i="15" s="1"/>
  <c r="S29" i="15"/>
  <c r="W29" i="15" s="1"/>
  <c r="L55" i="15"/>
  <c r="R56" i="15"/>
  <c r="K56" i="15"/>
  <c r="J57" i="15"/>
  <c r="K57" i="14"/>
  <c r="K8" i="14"/>
  <c r="L8" i="14" s="1"/>
  <c r="S8" i="14" s="1"/>
  <c r="W8" i="14" s="1"/>
  <c r="R8" i="14"/>
  <c r="K10" i="14"/>
  <c r="K9" i="14"/>
  <c r="L9" i="14" s="1"/>
  <c r="S9" i="14" s="1"/>
  <c r="W9" i="14" s="1"/>
  <c r="K7" i="14"/>
  <c r="L7" i="14" s="1"/>
  <c r="S7" i="14" s="1"/>
  <c r="W7" i="14" s="1"/>
  <c r="R6" i="14"/>
  <c r="R7" i="14"/>
  <c r="R9" i="14"/>
  <c r="J11" i="14"/>
  <c r="R11" i="14" s="1"/>
  <c r="S6" i="14"/>
  <c r="W6" i="14" s="1"/>
  <c r="L30" i="14"/>
  <c r="R31" i="14"/>
  <c r="K31" i="14"/>
  <c r="J32" i="14"/>
  <c r="R58" i="14"/>
  <c r="K58" i="14"/>
  <c r="L57" i="14"/>
  <c r="J59" i="14"/>
  <c r="S5" i="14"/>
  <c r="W5" i="14" s="1"/>
  <c r="S55" i="14"/>
  <c r="W55" i="14" s="1"/>
  <c r="S54" i="14"/>
  <c r="W54" i="14" s="1"/>
  <c r="S56" i="14"/>
  <c r="W56" i="14" s="1"/>
  <c r="S29" i="14"/>
  <c r="W29" i="14" s="1"/>
  <c r="J57" i="10"/>
  <c r="K57" i="10" s="1"/>
  <c r="L4" i="10"/>
  <c r="L4" i="8"/>
  <c r="L55" i="10"/>
  <c r="I54" i="9"/>
  <c r="J55" i="9" s="1"/>
  <c r="J56" i="9" s="1"/>
  <c r="R56" i="9" s="1"/>
  <c r="K5" i="8"/>
  <c r="J7" i="13"/>
  <c r="R7" i="13" s="1"/>
  <c r="L4" i="6"/>
  <c r="K6" i="13"/>
  <c r="J6" i="6"/>
  <c r="R5" i="6"/>
  <c r="K54" i="5"/>
  <c r="I54" i="11"/>
  <c r="J55" i="11" s="1"/>
  <c r="K5" i="13"/>
  <c r="L5" i="13" s="1"/>
  <c r="S5" i="13" s="1"/>
  <c r="W5" i="13" s="1"/>
  <c r="R5" i="13"/>
  <c r="I54" i="8"/>
  <c r="J55" i="8" s="1"/>
  <c r="R55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54" i="13"/>
  <c r="S54" i="13" s="1"/>
  <c r="W54" i="13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L54" i="9"/>
  <c r="S54" i="9" s="1"/>
  <c r="W54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R55" i="12"/>
  <c r="S5" i="11"/>
  <c r="W5" i="11" s="1"/>
  <c r="R7" i="11"/>
  <c r="K7" i="11"/>
  <c r="L6" i="11"/>
  <c r="J8" i="11"/>
  <c r="S4" i="11"/>
  <c r="W4" i="11" s="1"/>
  <c r="L54" i="11"/>
  <c r="R55" i="11"/>
  <c r="K55" i="11"/>
  <c r="J56" i="11"/>
  <c r="S55" i="10"/>
  <c r="W55" i="10" s="1"/>
  <c r="S4" i="10"/>
  <c r="W4" i="10" s="1"/>
  <c r="R6" i="10"/>
  <c r="K6" i="10"/>
  <c r="L5" i="10"/>
  <c r="J7" i="10"/>
  <c r="S29" i="10"/>
  <c r="W29" i="10" s="1"/>
  <c r="R57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L54" i="8"/>
  <c r="K55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" i="6"/>
  <c r="J7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30" i="16" l="1"/>
  <c r="W30" i="16" s="1"/>
  <c r="K59" i="16"/>
  <c r="R59" i="16"/>
  <c r="L58" i="16"/>
  <c r="J60" i="16"/>
  <c r="S5" i="16"/>
  <c r="W5" i="16" s="1"/>
  <c r="K32" i="16"/>
  <c r="L31" i="16"/>
  <c r="R32" i="16"/>
  <c r="J33" i="16"/>
  <c r="R7" i="16"/>
  <c r="L6" i="16"/>
  <c r="K7" i="16"/>
  <c r="J8" i="16"/>
  <c r="S57" i="16"/>
  <c r="W57" i="16" s="1"/>
  <c r="K32" i="15"/>
  <c r="L31" i="15"/>
  <c r="R32" i="15"/>
  <c r="J33" i="15"/>
  <c r="S6" i="15"/>
  <c r="W6" i="15" s="1"/>
  <c r="S30" i="15"/>
  <c r="W30" i="15" s="1"/>
  <c r="K8" i="15"/>
  <c r="L7" i="15"/>
  <c r="R8" i="15"/>
  <c r="J9" i="15"/>
  <c r="S55" i="15"/>
  <c r="W55" i="15" s="1"/>
  <c r="K57" i="15"/>
  <c r="R57" i="15"/>
  <c r="L56" i="15"/>
  <c r="J58" i="15"/>
  <c r="L10" i="14"/>
  <c r="S10" i="14" s="1"/>
  <c r="W10" i="14" s="1"/>
  <c r="J12" i="14"/>
  <c r="K12" i="14" s="1"/>
  <c r="K11" i="14"/>
  <c r="S30" i="14"/>
  <c r="W30" i="14" s="1"/>
  <c r="L58" i="14"/>
  <c r="K59" i="14"/>
  <c r="R59" i="14"/>
  <c r="J60" i="14"/>
  <c r="K32" i="14"/>
  <c r="L31" i="14"/>
  <c r="R32" i="14"/>
  <c r="J33" i="14"/>
  <c r="S57" i="14"/>
  <c r="W57" i="14" s="1"/>
  <c r="L56" i="10"/>
  <c r="S56" i="10" s="1"/>
  <c r="W56" i="10" s="1"/>
  <c r="J58" i="10"/>
  <c r="L57" i="10" s="1"/>
  <c r="R55" i="9"/>
  <c r="K55" i="9"/>
  <c r="L55" i="9" s="1"/>
  <c r="S55" i="9" s="1"/>
  <c r="W55" i="9" s="1"/>
  <c r="J57" i="9"/>
  <c r="R57" i="9" s="1"/>
  <c r="K56" i="9"/>
  <c r="L56" i="9" s="1"/>
  <c r="S56" i="9" s="1"/>
  <c r="W56" i="9" s="1"/>
  <c r="J56" i="8"/>
  <c r="R33" i="9"/>
  <c r="K7" i="13"/>
  <c r="L6" i="13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6" i="13"/>
  <c r="W6" i="13" s="1"/>
  <c r="S54" i="12"/>
  <c r="W54" i="12" s="1"/>
  <c r="K56" i="12"/>
  <c r="L55" i="12"/>
  <c r="J57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" i="10"/>
  <c r="W5" i="10" s="1"/>
  <c r="L31" i="10"/>
  <c r="R32" i="10"/>
  <c r="K32" i="10"/>
  <c r="J33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L59" i="16" l="1"/>
  <c r="R60" i="16"/>
  <c r="K60" i="16"/>
  <c r="J61" i="16"/>
  <c r="S6" i="16"/>
  <c r="W6" i="16" s="1"/>
  <c r="L32" i="16"/>
  <c r="K33" i="16"/>
  <c r="R33" i="16"/>
  <c r="J34" i="16"/>
  <c r="S31" i="16"/>
  <c r="W31" i="16" s="1"/>
  <c r="S58" i="16"/>
  <c r="W58" i="16" s="1"/>
  <c r="K8" i="16"/>
  <c r="L7" i="16"/>
  <c r="R8" i="16"/>
  <c r="J9" i="16"/>
  <c r="S56" i="15"/>
  <c r="W56" i="15" s="1"/>
  <c r="L32" i="15"/>
  <c r="R33" i="15"/>
  <c r="K33" i="15"/>
  <c r="J34" i="15"/>
  <c r="L8" i="15"/>
  <c r="R9" i="15"/>
  <c r="K9" i="15"/>
  <c r="J10" i="15"/>
  <c r="S7" i="15"/>
  <c r="W7" i="15" s="1"/>
  <c r="L57" i="15"/>
  <c r="R58" i="15"/>
  <c r="K58" i="15"/>
  <c r="J59" i="15"/>
  <c r="S31" i="15"/>
  <c r="W31" i="15" s="1"/>
  <c r="R12" i="14"/>
  <c r="L11" i="14"/>
  <c r="S11" i="14" s="1"/>
  <c r="W11" i="14" s="1"/>
  <c r="J13" i="14"/>
  <c r="K13" i="14" s="1"/>
  <c r="L32" i="14"/>
  <c r="K33" i="14"/>
  <c r="R33" i="14"/>
  <c r="J34" i="14"/>
  <c r="R60" i="14"/>
  <c r="K60" i="14"/>
  <c r="L59" i="14"/>
  <c r="J61" i="14"/>
  <c r="S31" i="14"/>
  <c r="W31" i="14" s="1"/>
  <c r="S58" i="14"/>
  <c r="W58" i="14" s="1"/>
  <c r="K57" i="9"/>
  <c r="J58" i="9"/>
  <c r="R58" i="13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L56" i="12"/>
  <c r="R57" i="12"/>
  <c r="K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R34" i="16" l="1"/>
  <c r="L33" i="16"/>
  <c r="K34" i="16"/>
  <c r="J35" i="16"/>
  <c r="K61" i="16"/>
  <c r="L60" i="16"/>
  <c r="R61" i="16"/>
  <c r="J62" i="16"/>
  <c r="S32" i="16"/>
  <c r="W32" i="16" s="1"/>
  <c r="L8" i="16"/>
  <c r="J10" i="16"/>
  <c r="K9" i="16"/>
  <c r="R9" i="16"/>
  <c r="S7" i="16"/>
  <c r="W7" i="16" s="1"/>
  <c r="S59" i="16"/>
  <c r="W59" i="16" s="1"/>
  <c r="S8" i="15"/>
  <c r="W8" i="15" s="1"/>
  <c r="R34" i="15"/>
  <c r="K34" i="15"/>
  <c r="L33" i="15"/>
  <c r="J35" i="15"/>
  <c r="R10" i="15"/>
  <c r="K10" i="15"/>
  <c r="L9" i="15"/>
  <c r="J11" i="15"/>
  <c r="K59" i="15"/>
  <c r="R59" i="15"/>
  <c r="L58" i="15"/>
  <c r="J60" i="15"/>
  <c r="S32" i="15"/>
  <c r="W32" i="15" s="1"/>
  <c r="S57" i="15"/>
  <c r="W57" i="15" s="1"/>
  <c r="J14" i="14"/>
  <c r="L12" i="14"/>
  <c r="S12" i="14" s="1"/>
  <c r="W12" i="14" s="1"/>
  <c r="R13" i="14"/>
  <c r="L60" i="14"/>
  <c r="R61" i="14"/>
  <c r="K61" i="14"/>
  <c r="J62" i="14"/>
  <c r="L13" i="14"/>
  <c r="R14" i="14"/>
  <c r="K14" i="14"/>
  <c r="J15" i="14"/>
  <c r="L33" i="14"/>
  <c r="K34" i="14"/>
  <c r="R34" i="14"/>
  <c r="J35" i="14"/>
  <c r="S59" i="14"/>
  <c r="W59" i="14" s="1"/>
  <c r="S32" i="14"/>
  <c r="W32" i="14" s="1"/>
  <c r="K58" i="9"/>
  <c r="L57" i="9"/>
  <c r="S57" i="9" s="1"/>
  <c r="W57" i="9" s="1"/>
  <c r="J59" i="9"/>
  <c r="R58" i="9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L61" i="16" l="1"/>
  <c r="R62" i="16"/>
  <c r="K62" i="16"/>
  <c r="J63" i="16"/>
  <c r="R10" i="16"/>
  <c r="L9" i="16"/>
  <c r="K10" i="16"/>
  <c r="J11" i="16"/>
  <c r="S60" i="16"/>
  <c r="W60" i="16" s="1"/>
  <c r="K35" i="16"/>
  <c r="L34" i="16"/>
  <c r="R35" i="16"/>
  <c r="J36" i="16"/>
  <c r="S8" i="16"/>
  <c r="W8" i="16" s="1"/>
  <c r="S33" i="16"/>
  <c r="W33" i="16" s="1"/>
  <c r="K35" i="15"/>
  <c r="L34" i="15"/>
  <c r="R35" i="15"/>
  <c r="J36" i="15"/>
  <c r="K11" i="15"/>
  <c r="L10" i="15"/>
  <c r="R11" i="15"/>
  <c r="J12" i="15"/>
  <c r="S33" i="15"/>
  <c r="W33" i="15" s="1"/>
  <c r="S9" i="15"/>
  <c r="W9" i="15" s="1"/>
  <c r="L59" i="15"/>
  <c r="R60" i="15"/>
  <c r="K60" i="15"/>
  <c r="J61" i="15"/>
  <c r="S58" i="15"/>
  <c r="W58" i="15" s="1"/>
  <c r="R62" i="14"/>
  <c r="K62" i="14"/>
  <c r="L61" i="14"/>
  <c r="J63" i="14"/>
  <c r="L34" i="14"/>
  <c r="K35" i="14"/>
  <c r="R35" i="14"/>
  <c r="J36" i="14"/>
  <c r="R15" i="14"/>
  <c r="L14" i="14"/>
  <c r="K15" i="14"/>
  <c r="J16" i="14"/>
  <c r="S33" i="14"/>
  <c r="W33" i="14" s="1"/>
  <c r="S13" i="14"/>
  <c r="W13" i="14" s="1"/>
  <c r="S60" i="14"/>
  <c r="W60" i="14" s="1"/>
  <c r="J60" i="9"/>
  <c r="K59" i="9"/>
  <c r="L58" i="9"/>
  <c r="S58" i="9" s="1"/>
  <c r="W58" i="9" s="1"/>
  <c r="R59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S9" i="16" l="1"/>
  <c r="W9" i="16" s="1"/>
  <c r="K63" i="16"/>
  <c r="L62" i="16"/>
  <c r="R63" i="16"/>
  <c r="J64" i="16"/>
  <c r="K11" i="16"/>
  <c r="L10" i="16"/>
  <c r="R11" i="16"/>
  <c r="J12" i="16"/>
  <c r="L35" i="16"/>
  <c r="K36" i="16"/>
  <c r="J37" i="16"/>
  <c r="R36" i="16"/>
  <c r="S34" i="16"/>
  <c r="W34" i="16" s="1"/>
  <c r="S61" i="16"/>
  <c r="W61" i="16" s="1"/>
  <c r="S10" i="15"/>
  <c r="W10" i="15" s="1"/>
  <c r="K61" i="15"/>
  <c r="L60" i="15"/>
  <c r="R61" i="15"/>
  <c r="J62" i="15"/>
  <c r="L35" i="15"/>
  <c r="R36" i="15"/>
  <c r="K36" i="15"/>
  <c r="J37" i="15"/>
  <c r="S34" i="15"/>
  <c r="W34" i="15" s="1"/>
  <c r="L11" i="15"/>
  <c r="R12" i="15"/>
  <c r="K12" i="15"/>
  <c r="J13" i="15"/>
  <c r="S59" i="15"/>
  <c r="W59" i="15" s="1"/>
  <c r="L62" i="14"/>
  <c r="K63" i="14"/>
  <c r="R63" i="14"/>
  <c r="J64" i="14"/>
  <c r="S61" i="14"/>
  <c r="W61" i="14" s="1"/>
  <c r="S34" i="14"/>
  <c r="W34" i="14" s="1"/>
  <c r="R16" i="14"/>
  <c r="K16" i="14"/>
  <c r="L15" i="14"/>
  <c r="J17" i="14"/>
  <c r="L35" i="14"/>
  <c r="K36" i="14"/>
  <c r="R36" i="14"/>
  <c r="J37" i="14"/>
  <c r="S14" i="14"/>
  <c r="W14" i="14" s="1"/>
  <c r="L59" i="9"/>
  <c r="S59" i="9" s="1"/>
  <c r="W59" i="9" s="1"/>
  <c r="J61" i="9"/>
  <c r="R60" i="9"/>
  <c r="K60" i="9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11" i="16" l="1"/>
  <c r="R12" i="16"/>
  <c r="K12" i="16"/>
  <c r="J13" i="16"/>
  <c r="S35" i="16"/>
  <c r="W35" i="16" s="1"/>
  <c r="S10" i="16"/>
  <c r="W10" i="16" s="1"/>
  <c r="L63" i="16"/>
  <c r="R64" i="16"/>
  <c r="K64" i="16"/>
  <c r="J65" i="16"/>
  <c r="S62" i="16"/>
  <c r="W62" i="16" s="1"/>
  <c r="R37" i="16"/>
  <c r="L36" i="16"/>
  <c r="K37" i="16"/>
  <c r="J38" i="16"/>
  <c r="S35" i="15"/>
  <c r="W35" i="15" s="1"/>
  <c r="L61" i="15"/>
  <c r="R62" i="15"/>
  <c r="K62" i="15"/>
  <c r="J63" i="15"/>
  <c r="R13" i="15"/>
  <c r="K13" i="15"/>
  <c r="L12" i="15"/>
  <c r="J14" i="15"/>
  <c r="S60" i="15"/>
  <c r="W60" i="15" s="1"/>
  <c r="R37" i="15"/>
  <c r="K37" i="15"/>
  <c r="L36" i="15"/>
  <c r="J38" i="15"/>
  <c r="S11" i="15"/>
  <c r="W11" i="15" s="1"/>
  <c r="L36" i="14"/>
  <c r="K37" i="14"/>
  <c r="R37" i="14"/>
  <c r="J38" i="14"/>
  <c r="L16" i="14"/>
  <c r="R17" i="14"/>
  <c r="K17" i="14"/>
  <c r="J18" i="14"/>
  <c r="R64" i="14"/>
  <c r="K64" i="14"/>
  <c r="L63" i="14"/>
  <c r="J65" i="14"/>
  <c r="S15" i="14"/>
  <c r="W15" i="14" s="1"/>
  <c r="S35" i="14"/>
  <c r="W35" i="14" s="1"/>
  <c r="S62" i="14"/>
  <c r="W62" i="14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K38" i="16" l="1"/>
  <c r="L37" i="16"/>
  <c r="R38" i="16"/>
  <c r="J39" i="16"/>
  <c r="K65" i="16"/>
  <c r="L64" i="16"/>
  <c r="R65" i="16"/>
  <c r="J66" i="16"/>
  <c r="S36" i="16"/>
  <c r="W36" i="16" s="1"/>
  <c r="R13" i="16"/>
  <c r="L12" i="16"/>
  <c r="K13" i="16"/>
  <c r="J14" i="16"/>
  <c r="S63" i="16"/>
  <c r="W63" i="16" s="1"/>
  <c r="S11" i="16"/>
  <c r="W11" i="16" s="1"/>
  <c r="K14" i="15"/>
  <c r="L13" i="15"/>
  <c r="R14" i="15"/>
  <c r="J15" i="15"/>
  <c r="K63" i="15"/>
  <c r="L62" i="15"/>
  <c r="R63" i="15"/>
  <c r="J64" i="15"/>
  <c r="K38" i="15"/>
  <c r="L37" i="15"/>
  <c r="R38" i="15"/>
  <c r="J39" i="15"/>
  <c r="S12" i="15"/>
  <c r="W12" i="15" s="1"/>
  <c r="S36" i="15"/>
  <c r="W36" i="15" s="1"/>
  <c r="S61" i="15"/>
  <c r="W61" i="15" s="1"/>
  <c r="L64" i="14"/>
  <c r="R65" i="14"/>
  <c r="K65" i="14"/>
  <c r="J66" i="14"/>
  <c r="L17" i="14"/>
  <c r="R18" i="14"/>
  <c r="K18" i="14"/>
  <c r="J19" i="14"/>
  <c r="L37" i="14"/>
  <c r="K38" i="14"/>
  <c r="R38" i="14"/>
  <c r="J39" i="14"/>
  <c r="S63" i="14"/>
  <c r="W63" i="14" s="1"/>
  <c r="S16" i="14"/>
  <c r="W16" i="14" s="1"/>
  <c r="S36" i="14"/>
  <c r="W36" i="14" s="1"/>
  <c r="R62" i="9"/>
  <c r="L61" i="9"/>
  <c r="S61" i="9" s="1"/>
  <c r="W61" i="9" s="1"/>
  <c r="J63" i="9"/>
  <c r="K62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S12" i="16" l="1"/>
  <c r="W12" i="16" s="1"/>
  <c r="L65" i="16"/>
  <c r="R66" i="16"/>
  <c r="K66" i="16"/>
  <c r="J67" i="16"/>
  <c r="S64" i="16"/>
  <c r="W64" i="16" s="1"/>
  <c r="L38" i="16"/>
  <c r="R39" i="16"/>
  <c r="K39" i="16"/>
  <c r="J40" i="16"/>
  <c r="K14" i="16"/>
  <c r="L13" i="16"/>
  <c r="R14" i="16"/>
  <c r="J15" i="16"/>
  <c r="S37" i="16"/>
  <c r="W37" i="16" s="1"/>
  <c r="L63" i="15"/>
  <c r="R64" i="15"/>
  <c r="K64" i="15"/>
  <c r="J65" i="15"/>
  <c r="S62" i="15"/>
  <c r="W62" i="15" s="1"/>
  <c r="L14" i="15"/>
  <c r="R15" i="15"/>
  <c r="K15" i="15"/>
  <c r="J16" i="15"/>
  <c r="L38" i="15"/>
  <c r="R39" i="15"/>
  <c r="K39" i="15"/>
  <c r="J40" i="15"/>
  <c r="S37" i="15"/>
  <c r="W37" i="15" s="1"/>
  <c r="S13" i="15"/>
  <c r="W13" i="15" s="1"/>
  <c r="L38" i="14"/>
  <c r="K39" i="14"/>
  <c r="R39" i="14"/>
  <c r="J40" i="14"/>
  <c r="L18" i="14"/>
  <c r="R19" i="14"/>
  <c r="K19" i="14"/>
  <c r="J20" i="14"/>
  <c r="R66" i="14"/>
  <c r="K66" i="14"/>
  <c r="L65" i="14"/>
  <c r="J67" i="14"/>
  <c r="S37" i="14"/>
  <c r="W37" i="14" s="1"/>
  <c r="S17" i="14"/>
  <c r="W17" i="14" s="1"/>
  <c r="S64" i="14"/>
  <c r="W64" i="14" s="1"/>
  <c r="L62" i="9"/>
  <c r="S62" i="9" s="1"/>
  <c r="W62" i="9" s="1"/>
  <c r="K63" i="9"/>
  <c r="R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K67" i="16" l="1"/>
  <c r="L66" i="16"/>
  <c r="R67" i="16"/>
  <c r="J68" i="16"/>
  <c r="L14" i="16"/>
  <c r="R15" i="16"/>
  <c r="J16" i="16"/>
  <c r="K15" i="16"/>
  <c r="R40" i="16"/>
  <c r="L39" i="16"/>
  <c r="K40" i="16"/>
  <c r="J41" i="16"/>
  <c r="S65" i="16"/>
  <c r="W65" i="16" s="1"/>
  <c r="S38" i="16"/>
  <c r="W38" i="16" s="1"/>
  <c r="S13" i="16"/>
  <c r="W13" i="16" s="1"/>
  <c r="R16" i="15"/>
  <c r="K16" i="15"/>
  <c r="L15" i="15"/>
  <c r="J17" i="15"/>
  <c r="S14" i="15"/>
  <c r="W14" i="15" s="1"/>
  <c r="S38" i="15"/>
  <c r="W38" i="15" s="1"/>
  <c r="K65" i="15"/>
  <c r="L64" i="15"/>
  <c r="R65" i="15"/>
  <c r="J66" i="15"/>
  <c r="R40" i="15"/>
  <c r="K40" i="15"/>
  <c r="L39" i="15"/>
  <c r="J41" i="15"/>
  <c r="S63" i="15"/>
  <c r="W63" i="15" s="1"/>
  <c r="L66" i="14"/>
  <c r="K67" i="14"/>
  <c r="R67" i="14"/>
  <c r="J68" i="14"/>
  <c r="L19" i="14"/>
  <c r="R20" i="14"/>
  <c r="K20" i="14"/>
  <c r="J21" i="14"/>
  <c r="L39" i="14"/>
  <c r="K40" i="14"/>
  <c r="R40" i="14"/>
  <c r="J41" i="14"/>
  <c r="S65" i="14"/>
  <c r="W65" i="14" s="1"/>
  <c r="S18" i="14"/>
  <c r="W18" i="14" s="1"/>
  <c r="S38" i="14"/>
  <c r="W38" i="14" s="1"/>
  <c r="L63" i="9"/>
  <c r="S63" i="9" s="1"/>
  <c r="W63" i="9" s="1"/>
  <c r="J65" i="9"/>
  <c r="R64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S39" i="16" l="1"/>
  <c r="W39" i="16" s="1"/>
  <c r="K41" i="16"/>
  <c r="L40" i="16"/>
  <c r="R41" i="16"/>
  <c r="J42" i="16"/>
  <c r="R16" i="16"/>
  <c r="L15" i="16"/>
  <c r="K16" i="16"/>
  <c r="J17" i="16"/>
  <c r="S14" i="16"/>
  <c r="W14" i="16" s="1"/>
  <c r="L67" i="16"/>
  <c r="R68" i="16"/>
  <c r="K68" i="16"/>
  <c r="J69" i="16"/>
  <c r="S66" i="16"/>
  <c r="W66" i="16" s="1"/>
  <c r="L65" i="15"/>
  <c r="R66" i="15"/>
  <c r="K66" i="15"/>
  <c r="J67" i="15"/>
  <c r="S64" i="15"/>
  <c r="W64" i="15" s="1"/>
  <c r="K41" i="15"/>
  <c r="L40" i="15"/>
  <c r="R41" i="15"/>
  <c r="J42" i="15"/>
  <c r="K17" i="15"/>
  <c r="L16" i="15"/>
  <c r="R17" i="15"/>
  <c r="J18" i="15"/>
  <c r="S39" i="15"/>
  <c r="W39" i="15" s="1"/>
  <c r="S15" i="15"/>
  <c r="W15" i="15" s="1"/>
  <c r="S19" i="14"/>
  <c r="W19" i="14" s="1"/>
  <c r="L40" i="14"/>
  <c r="K41" i="14"/>
  <c r="R41" i="14"/>
  <c r="J42" i="14"/>
  <c r="R68" i="14"/>
  <c r="K68" i="14"/>
  <c r="L67" i="14"/>
  <c r="J69" i="14"/>
  <c r="S39" i="14"/>
  <c r="W39" i="14" s="1"/>
  <c r="S66" i="14"/>
  <c r="W66" i="14" s="1"/>
  <c r="L20" i="14"/>
  <c r="R21" i="14"/>
  <c r="K21" i="14"/>
  <c r="J22" i="14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K17" i="16" l="1"/>
  <c r="L16" i="16"/>
  <c r="R17" i="16"/>
  <c r="J18" i="16"/>
  <c r="S15" i="16"/>
  <c r="W15" i="16" s="1"/>
  <c r="L41" i="16"/>
  <c r="J43" i="16"/>
  <c r="R42" i="16"/>
  <c r="K42" i="16"/>
  <c r="K69" i="16"/>
  <c r="L68" i="16"/>
  <c r="R69" i="16"/>
  <c r="J70" i="16"/>
  <c r="S40" i="16"/>
  <c r="W40" i="16" s="1"/>
  <c r="S67" i="16"/>
  <c r="W67" i="16" s="1"/>
  <c r="S16" i="15"/>
  <c r="W16" i="15" s="1"/>
  <c r="L41" i="15"/>
  <c r="R42" i="15"/>
  <c r="K42" i="15"/>
  <c r="J43" i="15"/>
  <c r="S40" i="15"/>
  <c r="W40" i="15" s="1"/>
  <c r="K67" i="15"/>
  <c r="L66" i="15"/>
  <c r="R67" i="15"/>
  <c r="J68" i="15"/>
  <c r="L17" i="15"/>
  <c r="R18" i="15"/>
  <c r="K18" i="15"/>
  <c r="J19" i="15"/>
  <c r="S65" i="15"/>
  <c r="W65" i="15" s="1"/>
  <c r="S20" i="14"/>
  <c r="W20" i="14" s="1"/>
  <c r="S40" i="14"/>
  <c r="W40" i="14" s="1"/>
  <c r="L68" i="14"/>
  <c r="R69" i="14"/>
  <c r="K69" i="14"/>
  <c r="J70" i="14"/>
  <c r="L41" i="14"/>
  <c r="K42" i="14"/>
  <c r="R42" i="14"/>
  <c r="J43" i="14"/>
  <c r="L21" i="14"/>
  <c r="K22" i="14"/>
  <c r="L22" i="14" s="1"/>
  <c r="R22" i="14"/>
  <c r="S67" i="14"/>
  <c r="W67" i="14" s="1"/>
  <c r="J67" i="9"/>
  <c r="L65" i="9"/>
  <c r="S65" i="9" s="1"/>
  <c r="W65" i="9" s="1"/>
  <c r="R66" i="9"/>
  <c r="K66" i="9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S68" i="16" l="1"/>
  <c r="W68" i="16" s="1"/>
  <c r="R43" i="16"/>
  <c r="L42" i="16"/>
  <c r="K43" i="16"/>
  <c r="J44" i="16"/>
  <c r="S41" i="16"/>
  <c r="W41" i="16" s="1"/>
  <c r="L17" i="16"/>
  <c r="J19" i="16"/>
  <c r="R18" i="16"/>
  <c r="K18" i="16"/>
  <c r="L69" i="16"/>
  <c r="R70" i="16"/>
  <c r="K70" i="16"/>
  <c r="J71" i="16"/>
  <c r="S16" i="16"/>
  <c r="W16" i="16" s="1"/>
  <c r="L67" i="15"/>
  <c r="R68" i="15"/>
  <c r="K68" i="15"/>
  <c r="J69" i="15"/>
  <c r="S66" i="15"/>
  <c r="W66" i="15" s="1"/>
  <c r="R43" i="15"/>
  <c r="K43" i="15"/>
  <c r="L42" i="15"/>
  <c r="J44" i="15"/>
  <c r="R19" i="15"/>
  <c r="K19" i="15"/>
  <c r="L18" i="15"/>
  <c r="J20" i="15"/>
  <c r="S41" i="15"/>
  <c r="W41" i="15" s="1"/>
  <c r="S17" i="15"/>
  <c r="W17" i="15" s="1"/>
  <c r="L42" i="14"/>
  <c r="K43" i="14"/>
  <c r="R43" i="14"/>
  <c r="J44" i="14"/>
  <c r="M22" i="14"/>
  <c r="N22" i="14" s="1"/>
  <c r="T22" i="14" s="1"/>
  <c r="S22" i="14"/>
  <c r="W22" i="14" s="1"/>
  <c r="X22" i="14" s="1"/>
  <c r="R70" i="14"/>
  <c r="K70" i="14"/>
  <c r="L69" i="14"/>
  <c r="J71" i="14"/>
  <c r="S21" i="14"/>
  <c r="W21" i="14" s="1"/>
  <c r="S41" i="14"/>
  <c r="W41" i="14" s="1"/>
  <c r="S68" i="14"/>
  <c r="W68" i="14" s="1"/>
  <c r="J68" i="9"/>
  <c r="L66" i="9"/>
  <c r="S66" i="9" s="1"/>
  <c r="W66" i="9" s="1"/>
  <c r="K67" i="9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R19" i="16" l="1"/>
  <c r="L18" i="16"/>
  <c r="K19" i="16"/>
  <c r="J20" i="16"/>
  <c r="K44" i="16"/>
  <c r="L43" i="16"/>
  <c r="R44" i="16"/>
  <c r="J45" i="16"/>
  <c r="S17" i="16"/>
  <c r="W17" i="16" s="1"/>
  <c r="K71" i="16"/>
  <c r="L70" i="16"/>
  <c r="J72" i="16"/>
  <c r="R71" i="16"/>
  <c r="S42" i="16"/>
  <c r="W42" i="16" s="1"/>
  <c r="S69" i="16"/>
  <c r="W69" i="16" s="1"/>
  <c r="K44" i="15"/>
  <c r="L43" i="15"/>
  <c r="R44" i="15"/>
  <c r="J45" i="15"/>
  <c r="S42" i="15"/>
  <c r="W42" i="15" s="1"/>
  <c r="K69" i="15"/>
  <c r="L68" i="15"/>
  <c r="R69" i="15"/>
  <c r="J70" i="15"/>
  <c r="K20" i="15"/>
  <c r="L19" i="15"/>
  <c r="R20" i="15"/>
  <c r="J21" i="15"/>
  <c r="S18" i="15"/>
  <c r="W18" i="15" s="1"/>
  <c r="S67" i="15"/>
  <c r="W67" i="15" s="1"/>
  <c r="M21" i="14"/>
  <c r="N21" i="14" s="1"/>
  <c r="T21" i="14" s="1"/>
  <c r="L70" i="14"/>
  <c r="K71" i="14"/>
  <c r="R71" i="14"/>
  <c r="J72" i="14"/>
  <c r="Y22" i="14"/>
  <c r="Z22" i="14" s="1"/>
  <c r="X21" i="14"/>
  <c r="K44" i="14"/>
  <c r="R44" i="14"/>
  <c r="L43" i="14"/>
  <c r="J45" i="14"/>
  <c r="S69" i="14"/>
  <c r="W69" i="14" s="1"/>
  <c r="S42" i="14"/>
  <c r="W42" i="14" s="1"/>
  <c r="J69" i="9"/>
  <c r="R68" i="9"/>
  <c r="K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S43" i="16" l="1"/>
  <c r="W43" i="16" s="1"/>
  <c r="K20" i="16"/>
  <c r="L19" i="16"/>
  <c r="R20" i="16"/>
  <c r="J21" i="16"/>
  <c r="S70" i="16"/>
  <c r="W70" i="16" s="1"/>
  <c r="L44" i="16"/>
  <c r="J46" i="16"/>
  <c r="R45" i="16"/>
  <c r="K45" i="16"/>
  <c r="S18" i="16"/>
  <c r="W18" i="16" s="1"/>
  <c r="L71" i="16"/>
  <c r="R72" i="16"/>
  <c r="K72" i="16"/>
  <c r="L72" i="16" s="1"/>
  <c r="S19" i="15"/>
  <c r="W19" i="15" s="1"/>
  <c r="L69" i="15"/>
  <c r="R70" i="15"/>
  <c r="K70" i="15"/>
  <c r="J71" i="15"/>
  <c r="S68" i="15"/>
  <c r="W68" i="15" s="1"/>
  <c r="L44" i="15"/>
  <c r="R45" i="15"/>
  <c r="K45" i="15"/>
  <c r="J46" i="15"/>
  <c r="L20" i="15"/>
  <c r="R21" i="15"/>
  <c r="K21" i="15"/>
  <c r="J22" i="15"/>
  <c r="S43" i="15"/>
  <c r="W43" i="15" s="1"/>
  <c r="M20" i="14"/>
  <c r="N20" i="14" s="1"/>
  <c r="T20" i="14" s="1"/>
  <c r="L44" i="14"/>
  <c r="K45" i="14"/>
  <c r="R45" i="14"/>
  <c r="J46" i="14"/>
  <c r="S43" i="14"/>
  <c r="W43" i="14" s="1"/>
  <c r="S70" i="14"/>
  <c r="W70" i="14" s="1"/>
  <c r="R72" i="14"/>
  <c r="K72" i="14"/>
  <c r="L72" i="14" s="1"/>
  <c r="L71" i="14"/>
  <c r="Y21" i="14"/>
  <c r="Z21" i="14" s="1"/>
  <c r="X20" i="14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R46" i="16" l="1"/>
  <c r="L45" i="16"/>
  <c r="K46" i="16"/>
  <c r="J47" i="16"/>
  <c r="L20" i="16"/>
  <c r="K21" i="16"/>
  <c r="R21" i="16"/>
  <c r="J22" i="16"/>
  <c r="S72" i="16"/>
  <c r="W72" i="16" s="1"/>
  <c r="X72" i="16" s="1"/>
  <c r="M72" i="16"/>
  <c r="N72" i="16" s="1"/>
  <c r="T72" i="16" s="1"/>
  <c r="S44" i="16"/>
  <c r="W44" i="16" s="1"/>
  <c r="S19" i="16"/>
  <c r="W19" i="16" s="1"/>
  <c r="S71" i="16"/>
  <c r="W71" i="16" s="1"/>
  <c r="R46" i="15"/>
  <c r="K46" i="15"/>
  <c r="L45" i="15"/>
  <c r="J47" i="15"/>
  <c r="L70" i="15"/>
  <c r="K71" i="15"/>
  <c r="R71" i="15"/>
  <c r="J72" i="15"/>
  <c r="S44" i="15"/>
  <c r="W44" i="15" s="1"/>
  <c r="R22" i="15"/>
  <c r="L21" i="15"/>
  <c r="K22" i="15"/>
  <c r="L22" i="15" s="1"/>
  <c r="S69" i="15"/>
  <c r="W69" i="15" s="1"/>
  <c r="S20" i="15"/>
  <c r="W20" i="15" s="1"/>
  <c r="M19" i="14"/>
  <c r="N19" i="14" s="1"/>
  <c r="T19" i="14" s="1"/>
  <c r="L45" i="14"/>
  <c r="K46" i="14"/>
  <c r="R46" i="14"/>
  <c r="J47" i="14"/>
  <c r="Y20" i="14"/>
  <c r="Z20" i="14" s="1"/>
  <c r="X19" i="14"/>
  <c r="M72" i="14"/>
  <c r="N72" i="14" s="1"/>
  <c r="T72" i="14" s="1"/>
  <c r="S72" i="14"/>
  <c r="W72" i="14" s="1"/>
  <c r="X72" i="14" s="1"/>
  <c r="S71" i="14"/>
  <c r="W71" i="14" s="1"/>
  <c r="S44" i="14"/>
  <c r="W44" i="14" s="1"/>
  <c r="J71" i="9"/>
  <c r="R70" i="9"/>
  <c r="K70" i="9"/>
  <c r="L69" i="9"/>
  <c r="S69" i="9" s="1"/>
  <c r="W69" i="9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Y72" i="16" l="1"/>
  <c r="Z72" i="16" s="1"/>
  <c r="X71" i="16"/>
  <c r="R22" i="16"/>
  <c r="L21" i="16"/>
  <c r="K22" i="16"/>
  <c r="L22" i="16" s="1"/>
  <c r="S20" i="16"/>
  <c r="W20" i="16" s="1"/>
  <c r="R47" i="16"/>
  <c r="K47" i="16"/>
  <c r="L47" i="16" s="1"/>
  <c r="L46" i="16"/>
  <c r="M71" i="16"/>
  <c r="S45" i="16"/>
  <c r="W45" i="16" s="1"/>
  <c r="L71" i="15"/>
  <c r="R72" i="15"/>
  <c r="K72" i="15"/>
  <c r="L72" i="15" s="1"/>
  <c r="S21" i="15"/>
  <c r="W21" i="15" s="1"/>
  <c r="S70" i="15"/>
  <c r="W70" i="15" s="1"/>
  <c r="R47" i="15"/>
  <c r="K47" i="15"/>
  <c r="L47" i="15" s="1"/>
  <c r="L46" i="15"/>
  <c r="S45" i="15"/>
  <c r="W45" i="15" s="1"/>
  <c r="S22" i="15"/>
  <c r="W22" i="15" s="1"/>
  <c r="X22" i="15" s="1"/>
  <c r="M22" i="15"/>
  <c r="N22" i="15" s="1"/>
  <c r="T22" i="15" s="1"/>
  <c r="M18" i="14"/>
  <c r="M17" i="14" s="1"/>
  <c r="M71" i="14"/>
  <c r="N71" i="14" s="1"/>
  <c r="T71" i="14" s="1"/>
  <c r="Y19" i="14"/>
  <c r="Z19" i="14" s="1"/>
  <c r="X18" i="14"/>
  <c r="S45" i="14"/>
  <c r="W45" i="14" s="1"/>
  <c r="N18" i="14"/>
  <c r="T18" i="14" s="1"/>
  <c r="Y72" i="14"/>
  <c r="Z72" i="14" s="1"/>
  <c r="X71" i="14"/>
  <c r="L46" i="14"/>
  <c r="K47" i="14"/>
  <c r="L47" i="14" s="1"/>
  <c r="R47" i="14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21" i="15" l="1"/>
  <c r="S22" i="16"/>
  <c r="W22" i="16" s="1"/>
  <c r="X22" i="16" s="1"/>
  <c r="M22" i="16"/>
  <c r="N22" i="16" s="1"/>
  <c r="T22" i="16" s="1"/>
  <c r="S21" i="16"/>
  <c r="W21" i="16" s="1"/>
  <c r="M21" i="16"/>
  <c r="S46" i="16"/>
  <c r="W46" i="16" s="1"/>
  <c r="N71" i="16"/>
  <c r="T71" i="16" s="1"/>
  <c r="M70" i="16"/>
  <c r="X70" i="16"/>
  <c r="Y71" i="16"/>
  <c r="M47" i="16"/>
  <c r="N47" i="16" s="1"/>
  <c r="T47" i="16" s="1"/>
  <c r="S47" i="16"/>
  <c r="W47" i="16" s="1"/>
  <c r="X47" i="16" s="1"/>
  <c r="M47" i="15"/>
  <c r="N47" i="15" s="1"/>
  <c r="T47" i="15" s="1"/>
  <c r="S47" i="15"/>
  <c r="W47" i="15" s="1"/>
  <c r="X47" i="15" s="1"/>
  <c r="S46" i="15"/>
  <c r="W46" i="15" s="1"/>
  <c r="M46" i="15"/>
  <c r="N21" i="15"/>
  <c r="T21" i="15" s="1"/>
  <c r="M20" i="15"/>
  <c r="S72" i="15"/>
  <c r="W72" i="15" s="1"/>
  <c r="X72" i="15" s="1"/>
  <c r="M72" i="15"/>
  <c r="N72" i="15" s="1"/>
  <c r="T72" i="15" s="1"/>
  <c r="X21" i="15"/>
  <c r="Y22" i="15"/>
  <c r="Z22" i="15" s="1"/>
  <c r="M71" i="15"/>
  <c r="S71" i="15"/>
  <c r="W71" i="15" s="1"/>
  <c r="M70" i="14"/>
  <c r="N70" i="14" s="1"/>
  <c r="T70" i="14" s="1"/>
  <c r="X70" i="14"/>
  <c r="Y71" i="14"/>
  <c r="Z71" i="14" s="1"/>
  <c r="Y18" i="14"/>
  <c r="Z18" i="14" s="1"/>
  <c r="X17" i="14"/>
  <c r="M47" i="14"/>
  <c r="N47" i="14" s="1"/>
  <c r="T47" i="14" s="1"/>
  <c r="S47" i="14"/>
  <c r="W47" i="14" s="1"/>
  <c r="X47" i="14" s="1"/>
  <c r="N17" i="14"/>
  <c r="T17" i="14" s="1"/>
  <c r="M16" i="14"/>
  <c r="S46" i="14"/>
  <c r="W46" i="14" s="1"/>
  <c r="R72" i="9"/>
  <c r="L71" i="9"/>
  <c r="S71" i="9" s="1"/>
  <c r="W71" i="9" s="1"/>
  <c r="K72" i="9"/>
  <c r="L72" i="9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5" i="5" s="1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S70" i="5"/>
  <c r="W70" i="5" s="1"/>
  <c r="N70" i="16" l="1"/>
  <c r="T70" i="16" s="1"/>
  <c r="M69" i="16"/>
  <c r="Z71" i="16"/>
  <c r="M46" i="16"/>
  <c r="Y47" i="16"/>
  <c r="Z47" i="16" s="1"/>
  <c r="X46" i="16"/>
  <c r="N21" i="16"/>
  <c r="T21" i="16" s="1"/>
  <c r="M20" i="16"/>
  <c r="X69" i="16"/>
  <c r="Y70" i="16"/>
  <c r="Z22" i="16"/>
  <c r="X21" i="16"/>
  <c r="Y22" i="16"/>
  <c r="Y72" i="15"/>
  <c r="Z72" i="15" s="1"/>
  <c r="X71" i="15"/>
  <c r="N20" i="15"/>
  <c r="T20" i="15" s="1"/>
  <c r="M19" i="15"/>
  <c r="N71" i="15"/>
  <c r="T71" i="15" s="1"/>
  <c r="M70" i="15"/>
  <c r="N46" i="15"/>
  <c r="T46" i="15" s="1"/>
  <c r="M45" i="15"/>
  <c r="Y21" i="15"/>
  <c r="Z21" i="15" s="1"/>
  <c r="X20" i="15"/>
  <c r="Y47" i="15"/>
  <c r="Z47" i="15" s="1"/>
  <c r="X46" i="15"/>
  <c r="M69" i="14"/>
  <c r="M68" i="14" s="1"/>
  <c r="M46" i="14"/>
  <c r="N46" i="14" s="1"/>
  <c r="T46" i="14" s="1"/>
  <c r="N16" i="14"/>
  <c r="T16" i="14" s="1"/>
  <c r="M15" i="14"/>
  <c r="Y17" i="14"/>
  <c r="Z17" i="14" s="1"/>
  <c r="X16" i="14"/>
  <c r="Y47" i="14"/>
  <c r="Z47" i="14" s="1"/>
  <c r="X46" i="14"/>
  <c r="X69" i="14"/>
  <c r="Y70" i="14"/>
  <c r="Z70" i="14" s="1"/>
  <c r="N46" i="13"/>
  <c r="T46" i="13" s="1"/>
  <c r="M20" i="11"/>
  <c r="M19" i="11" s="1"/>
  <c r="M72" i="9"/>
  <c r="N72" i="9" s="1"/>
  <c r="T72" i="9" s="1"/>
  <c r="S72" i="9"/>
  <c r="W72" i="9" s="1"/>
  <c r="X72" i="9" s="1"/>
  <c r="M71" i="9"/>
  <c r="N71" i="9" s="1"/>
  <c r="T71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N20" i="16" l="1"/>
  <c r="T20" i="16" s="1"/>
  <c r="M19" i="16"/>
  <c r="X45" i="16"/>
  <c r="Y46" i="16"/>
  <c r="Z21" i="16"/>
  <c r="N69" i="16"/>
  <c r="T69" i="16" s="1"/>
  <c r="M68" i="16"/>
  <c r="Z70" i="16"/>
  <c r="X68" i="16"/>
  <c r="Y69" i="16"/>
  <c r="N46" i="16"/>
  <c r="T46" i="16" s="1"/>
  <c r="Z46" i="16" s="1"/>
  <c r="M45" i="16"/>
  <c r="Y21" i="16"/>
  <c r="X20" i="16"/>
  <c r="N45" i="15"/>
  <c r="T45" i="15" s="1"/>
  <c r="M44" i="15"/>
  <c r="N70" i="15"/>
  <c r="T70" i="15" s="1"/>
  <c r="M69" i="15"/>
  <c r="Z71" i="15"/>
  <c r="N19" i="15"/>
  <c r="T19" i="15" s="1"/>
  <c r="M18" i="15"/>
  <c r="Y20" i="15"/>
  <c r="Z20" i="15" s="1"/>
  <c r="X19" i="15"/>
  <c r="X70" i="15"/>
  <c r="Y71" i="15"/>
  <c r="X45" i="15"/>
  <c r="Y46" i="15"/>
  <c r="Z46" i="15" s="1"/>
  <c r="M45" i="14"/>
  <c r="N45" i="14" s="1"/>
  <c r="T45" i="14" s="1"/>
  <c r="N69" i="14"/>
  <c r="T69" i="14" s="1"/>
  <c r="X68" i="14"/>
  <c r="Y69" i="14"/>
  <c r="Y16" i="14"/>
  <c r="Z16" i="14" s="1"/>
  <c r="X15" i="14"/>
  <c r="N15" i="14"/>
  <c r="T15" i="14" s="1"/>
  <c r="M14" i="14"/>
  <c r="X45" i="14"/>
  <c r="Y46" i="14"/>
  <c r="Z46" i="14" s="1"/>
  <c r="N68" i="14"/>
  <c r="T68" i="14" s="1"/>
  <c r="M67" i="14"/>
  <c r="M70" i="9"/>
  <c r="N70" i="9" s="1"/>
  <c r="T70" i="9" s="1"/>
  <c r="X71" i="9"/>
  <c r="Y72" i="9"/>
  <c r="Z72" i="9" s="1"/>
  <c r="Z45" i="9"/>
  <c r="M44" i="8"/>
  <c r="N44" i="8" s="1"/>
  <c r="T44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69" i="9"/>
  <c r="M68" i="9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N69" i="9"/>
  <c r="T69" i="9" s="1"/>
  <c r="Y45" i="8"/>
  <c r="Z45" i="8" s="1"/>
  <c r="X44" i="8"/>
  <c r="M71" i="8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Z69" i="16" l="1"/>
  <c r="N45" i="16"/>
  <c r="T45" i="16" s="1"/>
  <c r="M44" i="16"/>
  <c r="N68" i="16"/>
  <c r="T68" i="16" s="1"/>
  <c r="M67" i="16"/>
  <c r="Y45" i="16"/>
  <c r="X44" i="16"/>
  <c r="X67" i="16"/>
  <c r="Y68" i="16"/>
  <c r="Y20" i="16"/>
  <c r="Z20" i="16" s="1"/>
  <c r="X19" i="16"/>
  <c r="N19" i="16"/>
  <c r="T19" i="16" s="1"/>
  <c r="M18" i="16"/>
  <c r="N18" i="15"/>
  <c r="T18" i="15" s="1"/>
  <c r="M17" i="15"/>
  <c r="X69" i="15"/>
  <c r="Y70" i="15"/>
  <c r="X18" i="15"/>
  <c r="Y19" i="15"/>
  <c r="Z19" i="15" s="1"/>
  <c r="N69" i="15"/>
  <c r="T69" i="15" s="1"/>
  <c r="M68" i="15"/>
  <c r="Z70" i="15"/>
  <c r="Y45" i="15"/>
  <c r="Z45" i="15" s="1"/>
  <c r="X44" i="15"/>
  <c r="N44" i="15"/>
  <c r="T44" i="15" s="1"/>
  <c r="M43" i="15"/>
  <c r="M44" i="14"/>
  <c r="N44" i="14" s="1"/>
  <c r="T44" i="14" s="1"/>
  <c r="Z69" i="14"/>
  <c r="X67" i="14"/>
  <c r="Y68" i="14"/>
  <c r="Z68" i="14" s="1"/>
  <c r="N67" i="14"/>
  <c r="T67" i="14" s="1"/>
  <c r="M66" i="14"/>
  <c r="N14" i="14"/>
  <c r="T14" i="14" s="1"/>
  <c r="M13" i="14"/>
  <c r="Y15" i="14"/>
  <c r="Z15" i="14" s="1"/>
  <c r="X14" i="14"/>
  <c r="X44" i="14"/>
  <c r="Y45" i="14"/>
  <c r="Z45" i="14" s="1"/>
  <c r="X70" i="9"/>
  <c r="Y71" i="9"/>
  <c r="Z71" i="9" s="1"/>
  <c r="M70" i="5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X66" i="16" l="1"/>
  <c r="Y67" i="16"/>
  <c r="Y44" i="16"/>
  <c r="X43" i="16"/>
  <c r="N67" i="16"/>
  <c r="T67" i="16" s="1"/>
  <c r="Z67" i="16" s="1"/>
  <c r="M66" i="16"/>
  <c r="Z68" i="16"/>
  <c r="X18" i="16"/>
  <c r="Y19" i="16"/>
  <c r="N44" i="16"/>
  <c r="T44" i="16" s="1"/>
  <c r="Z44" i="16" s="1"/>
  <c r="M43" i="16"/>
  <c r="Z19" i="16"/>
  <c r="Z45" i="16"/>
  <c r="N18" i="16"/>
  <c r="T18" i="16" s="1"/>
  <c r="M17" i="16"/>
  <c r="Y18" i="15"/>
  <c r="X17" i="15"/>
  <c r="Y44" i="15"/>
  <c r="Z44" i="15" s="1"/>
  <c r="X43" i="15"/>
  <c r="X68" i="15"/>
  <c r="Y69" i="15"/>
  <c r="Z69" i="15" s="1"/>
  <c r="N43" i="15"/>
  <c r="T43" i="15" s="1"/>
  <c r="M42" i="15"/>
  <c r="N17" i="15"/>
  <c r="T17" i="15" s="1"/>
  <c r="M16" i="15"/>
  <c r="N68" i="15"/>
  <c r="T68" i="15" s="1"/>
  <c r="M67" i="15"/>
  <c r="Z18" i="15"/>
  <c r="M43" i="14"/>
  <c r="M42" i="14" s="1"/>
  <c r="X43" i="14"/>
  <c r="Y44" i="14"/>
  <c r="Z44" i="14" s="1"/>
  <c r="Y14" i="14"/>
  <c r="Z14" i="14" s="1"/>
  <c r="X13" i="14"/>
  <c r="N66" i="14"/>
  <c r="T66" i="14" s="1"/>
  <c r="M65" i="14"/>
  <c r="X66" i="14"/>
  <c r="Y67" i="14"/>
  <c r="Z67" i="14" s="1"/>
  <c r="N13" i="14"/>
  <c r="T13" i="14" s="1"/>
  <c r="M12" i="14"/>
  <c r="X69" i="9"/>
  <c r="Y70" i="9"/>
  <c r="Z70" i="9" s="1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Y18" i="16" l="1"/>
  <c r="X17" i="16"/>
  <c r="N66" i="16"/>
  <c r="T66" i="16" s="1"/>
  <c r="Z66" i="16" s="1"/>
  <c r="M65" i="16"/>
  <c r="X42" i="16"/>
  <c r="Y43" i="16"/>
  <c r="N17" i="16"/>
  <c r="T17" i="16" s="1"/>
  <c r="M16" i="16"/>
  <c r="N43" i="16"/>
  <c r="T43" i="16" s="1"/>
  <c r="M42" i="16"/>
  <c r="Z18" i="16"/>
  <c r="X65" i="16"/>
  <c r="Y66" i="16"/>
  <c r="X67" i="15"/>
  <c r="Y68" i="15"/>
  <c r="X42" i="15"/>
  <c r="Y43" i="15"/>
  <c r="Z43" i="15" s="1"/>
  <c r="Y17" i="15"/>
  <c r="Z17" i="15" s="1"/>
  <c r="X16" i="15"/>
  <c r="Z68" i="15"/>
  <c r="N16" i="15"/>
  <c r="T16" i="15" s="1"/>
  <c r="M15" i="15"/>
  <c r="N42" i="15"/>
  <c r="T42" i="15" s="1"/>
  <c r="M41" i="15"/>
  <c r="N67" i="15"/>
  <c r="T67" i="15" s="1"/>
  <c r="M66" i="15"/>
  <c r="N43" i="14"/>
  <c r="T43" i="14" s="1"/>
  <c r="N42" i="14"/>
  <c r="T42" i="14" s="1"/>
  <c r="M41" i="14"/>
  <c r="X65" i="14"/>
  <c r="Y66" i="14"/>
  <c r="Z66" i="14" s="1"/>
  <c r="N65" i="14"/>
  <c r="T65" i="14" s="1"/>
  <c r="M64" i="14"/>
  <c r="N12" i="14"/>
  <c r="T12" i="14" s="1"/>
  <c r="M11" i="14"/>
  <c r="Y13" i="14"/>
  <c r="Z13" i="14" s="1"/>
  <c r="X12" i="14"/>
  <c r="Y43" i="14"/>
  <c r="X42" i="14"/>
  <c r="Y69" i="9"/>
  <c r="Z69" i="9" s="1"/>
  <c r="X68" i="9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Z43" i="16" l="1"/>
  <c r="X64" i="16"/>
  <c r="Y65" i="16"/>
  <c r="N42" i="16"/>
  <c r="T42" i="16" s="1"/>
  <c r="M41" i="16"/>
  <c r="N16" i="16"/>
  <c r="T16" i="16" s="1"/>
  <c r="M15" i="16"/>
  <c r="Y42" i="16"/>
  <c r="X41" i="16"/>
  <c r="N65" i="16"/>
  <c r="T65" i="16" s="1"/>
  <c r="Z65" i="16" s="1"/>
  <c r="M64" i="16"/>
  <c r="Y17" i="16"/>
  <c r="Z17" i="16" s="1"/>
  <c r="X16" i="16"/>
  <c r="X15" i="15"/>
  <c r="Y16" i="15"/>
  <c r="N15" i="15"/>
  <c r="T15" i="15" s="1"/>
  <c r="M14" i="15"/>
  <c r="Z16" i="15"/>
  <c r="Y42" i="15"/>
  <c r="Z42" i="15" s="1"/>
  <c r="X41" i="15"/>
  <c r="N66" i="15"/>
  <c r="T66" i="15" s="1"/>
  <c r="M65" i="15"/>
  <c r="X66" i="15"/>
  <c r="Y67" i="15"/>
  <c r="Z67" i="15" s="1"/>
  <c r="N41" i="15"/>
  <c r="T41" i="15" s="1"/>
  <c r="M40" i="15"/>
  <c r="Z43" i="14"/>
  <c r="Y42" i="14"/>
  <c r="Z42" i="14" s="1"/>
  <c r="X41" i="14"/>
  <c r="N64" i="14"/>
  <c r="T64" i="14" s="1"/>
  <c r="M63" i="14"/>
  <c r="X64" i="14"/>
  <c r="Y65" i="14"/>
  <c r="Z65" i="14" s="1"/>
  <c r="N41" i="14"/>
  <c r="T41" i="14" s="1"/>
  <c r="M40" i="14"/>
  <c r="Y12" i="14"/>
  <c r="Z12" i="14" s="1"/>
  <c r="X11" i="14"/>
  <c r="N11" i="14"/>
  <c r="T11" i="14" s="1"/>
  <c r="M10" i="14"/>
  <c r="Z18" i="9"/>
  <c r="X67" i="9"/>
  <c r="Y68" i="9"/>
  <c r="Z68" i="9" s="1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Y41" i="16" l="1"/>
  <c r="X40" i="16"/>
  <c r="N15" i="16"/>
  <c r="T15" i="16" s="1"/>
  <c r="M14" i="16"/>
  <c r="N41" i="16"/>
  <c r="T41" i="16" s="1"/>
  <c r="Z41" i="16" s="1"/>
  <c r="M40" i="16"/>
  <c r="Z42" i="16"/>
  <c r="N64" i="16"/>
  <c r="T64" i="16" s="1"/>
  <c r="Z64" i="16" s="1"/>
  <c r="M63" i="16"/>
  <c r="X15" i="16"/>
  <c r="Y16" i="16"/>
  <c r="Z16" i="16" s="1"/>
  <c r="X63" i="16"/>
  <c r="Y64" i="16"/>
  <c r="N14" i="15"/>
  <c r="T14" i="15" s="1"/>
  <c r="M13" i="15"/>
  <c r="X65" i="15"/>
  <c r="Y66" i="15"/>
  <c r="N40" i="15"/>
  <c r="T40" i="15" s="1"/>
  <c r="M39" i="15"/>
  <c r="Z15" i="15"/>
  <c r="Z66" i="15"/>
  <c r="N65" i="15"/>
  <c r="T65" i="15" s="1"/>
  <c r="M64" i="15"/>
  <c r="Y41" i="15"/>
  <c r="Z41" i="15" s="1"/>
  <c r="X40" i="15"/>
  <c r="Y15" i="15"/>
  <c r="X14" i="15"/>
  <c r="Y41" i="14"/>
  <c r="Z41" i="14" s="1"/>
  <c r="X40" i="14"/>
  <c r="X63" i="14"/>
  <c r="Y64" i="14"/>
  <c r="Z64" i="14" s="1"/>
  <c r="Y11" i="14"/>
  <c r="Z11" i="14" s="1"/>
  <c r="X10" i="14"/>
  <c r="N10" i="14"/>
  <c r="T10" i="14" s="1"/>
  <c r="M9" i="14"/>
  <c r="N40" i="14"/>
  <c r="T40" i="14" s="1"/>
  <c r="M39" i="14"/>
  <c r="N63" i="14"/>
  <c r="T63" i="14" s="1"/>
  <c r="M62" i="14"/>
  <c r="Y67" i="9"/>
  <c r="Z67" i="9" s="1"/>
  <c r="X66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Y15" i="16" l="1"/>
  <c r="X14" i="16"/>
  <c r="N63" i="16"/>
  <c r="T63" i="16" s="1"/>
  <c r="M62" i="16"/>
  <c r="N40" i="16"/>
  <c r="T40" i="16" s="1"/>
  <c r="M39" i="16"/>
  <c r="N14" i="16"/>
  <c r="T14" i="16" s="1"/>
  <c r="M13" i="16"/>
  <c r="Z15" i="16"/>
  <c r="X39" i="16"/>
  <c r="Y40" i="16"/>
  <c r="X62" i="16"/>
  <c r="Y63" i="16"/>
  <c r="N64" i="15"/>
  <c r="T64" i="15" s="1"/>
  <c r="M63" i="15"/>
  <c r="N39" i="15"/>
  <c r="T39" i="15" s="1"/>
  <c r="M38" i="15"/>
  <c r="Z40" i="15"/>
  <c r="Y14" i="15"/>
  <c r="Z14" i="15" s="1"/>
  <c r="X13" i="15"/>
  <c r="X64" i="15"/>
  <c r="Y65" i="15"/>
  <c r="Z65" i="15" s="1"/>
  <c r="N13" i="15"/>
  <c r="T13" i="15" s="1"/>
  <c r="M12" i="15"/>
  <c r="X39" i="15"/>
  <c r="Y40" i="15"/>
  <c r="Y10" i="14"/>
  <c r="Z10" i="14" s="1"/>
  <c r="X9" i="14"/>
  <c r="N62" i="14"/>
  <c r="T62" i="14" s="1"/>
  <c r="M61" i="14"/>
  <c r="N39" i="14"/>
  <c r="T39" i="14" s="1"/>
  <c r="M38" i="14"/>
  <c r="X62" i="14"/>
  <c r="Y63" i="14"/>
  <c r="Z63" i="14" s="1"/>
  <c r="Y40" i="14"/>
  <c r="Z40" i="14" s="1"/>
  <c r="X39" i="14"/>
  <c r="N9" i="14"/>
  <c r="T9" i="14" s="1"/>
  <c r="M8" i="14"/>
  <c r="Y66" i="9"/>
  <c r="Z66" i="9" s="1"/>
  <c r="X65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X61" i="16" l="1"/>
  <c r="Y62" i="16"/>
  <c r="Y39" i="16"/>
  <c r="X38" i="16"/>
  <c r="Z14" i="16"/>
  <c r="N39" i="16"/>
  <c r="T39" i="16" s="1"/>
  <c r="M38" i="16"/>
  <c r="Z40" i="16"/>
  <c r="N62" i="16"/>
  <c r="T62" i="16" s="1"/>
  <c r="Z62" i="16" s="1"/>
  <c r="M61" i="16"/>
  <c r="Z63" i="16"/>
  <c r="N13" i="16"/>
  <c r="T13" i="16" s="1"/>
  <c r="M12" i="16"/>
  <c r="Y14" i="16"/>
  <c r="X13" i="16"/>
  <c r="X63" i="15"/>
  <c r="Y64" i="15"/>
  <c r="Z64" i="15" s="1"/>
  <c r="X12" i="15"/>
  <c r="Y13" i="15"/>
  <c r="Z13" i="15" s="1"/>
  <c r="N38" i="15"/>
  <c r="T38" i="15" s="1"/>
  <c r="M37" i="15"/>
  <c r="Z39" i="15"/>
  <c r="N63" i="15"/>
  <c r="T63" i="15" s="1"/>
  <c r="M62" i="15"/>
  <c r="N12" i="15"/>
  <c r="T12" i="15" s="1"/>
  <c r="M11" i="15"/>
  <c r="Y39" i="15"/>
  <c r="X38" i="15"/>
  <c r="Y39" i="14"/>
  <c r="Z39" i="14" s="1"/>
  <c r="X38" i="14"/>
  <c r="N38" i="14"/>
  <c r="T38" i="14" s="1"/>
  <c r="M37" i="14"/>
  <c r="N8" i="14"/>
  <c r="T8" i="14" s="1"/>
  <c r="M7" i="14"/>
  <c r="N61" i="14"/>
  <c r="T61" i="14" s="1"/>
  <c r="M60" i="14"/>
  <c r="Y9" i="14"/>
  <c r="Z9" i="14" s="1"/>
  <c r="X8" i="14"/>
  <c r="X61" i="14"/>
  <c r="Y62" i="14"/>
  <c r="Z62" i="14" s="1"/>
  <c r="X64" i="9"/>
  <c r="Y65" i="9"/>
  <c r="Z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39" i="16" l="1"/>
  <c r="N61" i="16"/>
  <c r="T61" i="16" s="1"/>
  <c r="M60" i="16"/>
  <c r="N38" i="16"/>
  <c r="T38" i="16" s="1"/>
  <c r="M37" i="16"/>
  <c r="Y38" i="16"/>
  <c r="X37" i="16"/>
  <c r="X12" i="16"/>
  <c r="Y13" i="16"/>
  <c r="Z13" i="16" s="1"/>
  <c r="N12" i="16"/>
  <c r="T12" i="16" s="1"/>
  <c r="M11" i="16"/>
  <c r="X60" i="16"/>
  <c r="Y61" i="16"/>
  <c r="N37" i="15"/>
  <c r="T37" i="15" s="1"/>
  <c r="M36" i="15"/>
  <c r="Z63" i="15"/>
  <c r="Y12" i="15"/>
  <c r="Z12" i="15" s="1"/>
  <c r="X11" i="15"/>
  <c r="Y38" i="15"/>
  <c r="Z38" i="15" s="1"/>
  <c r="X37" i="15"/>
  <c r="N11" i="15"/>
  <c r="T11" i="15" s="1"/>
  <c r="M10" i="15"/>
  <c r="N62" i="15"/>
  <c r="T62" i="15" s="1"/>
  <c r="M61" i="15"/>
  <c r="X62" i="15"/>
  <c r="Y63" i="15"/>
  <c r="Y8" i="14"/>
  <c r="X7" i="14"/>
  <c r="N37" i="14"/>
  <c r="T37" i="14" s="1"/>
  <c r="M36" i="14"/>
  <c r="N60" i="14"/>
  <c r="T60" i="14" s="1"/>
  <c r="M59" i="14"/>
  <c r="N7" i="14"/>
  <c r="T7" i="14" s="1"/>
  <c r="M6" i="14"/>
  <c r="Y38" i="14"/>
  <c r="Z38" i="14" s="1"/>
  <c r="X37" i="14"/>
  <c r="X60" i="14"/>
  <c r="Y61" i="14"/>
  <c r="Z61" i="14" s="1"/>
  <c r="Z8" i="14"/>
  <c r="Y64" i="9"/>
  <c r="Z64" i="9" s="1"/>
  <c r="X63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61" i="16" l="1"/>
  <c r="Y12" i="16"/>
  <c r="X11" i="16"/>
  <c r="Z12" i="16"/>
  <c r="X36" i="16"/>
  <c r="Y37" i="16"/>
  <c r="N37" i="16"/>
  <c r="T37" i="16" s="1"/>
  <c r="Z37" i="16" s="1"/>
  <c r="M36" i="16"/>
  <c r="X59" i="16"/>
  <c r="Y60" i="16"/>
  <c r="Z38" i="16"/>
  <c r="N60" i="16"/>
  <c r="T60" i="16" s="1"/>
  <c r="Z60" i="16" s="1"/>
  <c r="M59" i="16"/>
  <c r="N11" i="16"/>
  <c r="T11" i="16" s="1"/>
  <c r="M10" i="16"/>
  <c r="Y11" i="15"/>
  <c r="X10" i="15"/>
  <c r="Z11" i="15"/>
  <c r="N10" i="15"/>
  <c r="T10" i="15" s="1"/>
  <c r="M9" i="15"/>
  <c r="X36" i="15"/>
  <c r="Y37" i="15"/>
  <c r="Z37" i="15" s="1"/>
  <c r="X61" i="15"/>
  <c r="Y62" i="15"/>
  <c r="Z62" i="15" s="1"/>
  <c r="N36" i="15"/>
  <c r="T36" i="15" s="1"/>
  <c r="M35" i="15"/>
  <c r="N61" i="15"/>
  <c r="T61" i="15" s="1"/>
  <c r="M60" i="15"/>
  <c r="X59" i="14"/>
  <c r="Y60" i="14"/>
  <c r="Z60" i="14" s="1"/>
  <c r="N36" i="14"/>
  <c r="T36" i="14" s="1"/>
  <c r="M35" i="14"/>
  <c r="Y37" i="14"/>
  <c r="Z37" i="14" s="1"/>
  <c r="X36" i="14"/>
  <c r="N59" i="14"/>
  <c r="T59" i="14" s="1"/>
  <c r="M58" i="14"/>
  <c r="Y7" i="14"/>
  <c r="Z7" i="14" s="1"/>
  <c r="X6" i="14"/>
  <c r="N6" i="14"/>
  <c r="T6" i="14" s="1"/>
  <c r="M5" i="14"/>
  <c r="X62" i="9"/>
  <c r="Y63" i="9"/>
  <c r="Z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X58" i="16" l="1"/>
  <c r="Y59" i="16"/>
  <c r="N36" i="16"/>
  <c r="T36" i="16" s="1"/>
  <c r="M35" i="16"/>
  <c r="Y36" i="16"/>
  <c r="X35" i="16"/>
  <c r="N10" i="16"/>
  <c r="T10" i="16" s="1"/>
  <c r="M9" i="16"/>
  <c r="Y11" i="16"/>
  <c r="Z11" i="16" s="1"/>
  <c r="X10" i="16"/>
  <c r="N59" i="16"/>
  <c r="T59" i="16" s="1"/>
  <c r="Z59" i="16" s="1"/>
  <c r="M58" i="16"/>
  <c r="N35" i="15"/>
  <c r="T35" i="15" s="1"/>
  <c r="M34" i="15"/>
  <c r="Y36" i="15"/>
  <c r="X35" i="15"/>
  <c r="N9" i="15"/>
  <c r="T9" i="15" s="1"/>
  <c r="M8" i="15"/>
  <c r="Z36" i="15"/>
  <c r="N60" i="15"/>
  <c r="T60" i="15" s="1"/>
  <c r="M59" i="15"/>
  <c r="X9" i="15"/>
  <c r="Y10" i="15"/>
  <c r="Z10" i="15" s="1"/>
  <c r="X60" i="15"/>
  <c r="Y61" i="15"/>
  <c r="Z61" i="15" s="1"/>
  <c r="N5" i="14"/>
  <c r="T5" i="14" s="1"/>
  <c r="M4" i="14"/>
  <c r="N4" i="14" s="1"/>
  <c r="Y36" i="14"/>
  <c r="Z36" i="14" s="1"/>
  <c r="X35" i="14"/>
  <c r="Y6" i="14"/>
  <c r="Z6" i="14" s="1"/>
  <c r="X5" i="14"/>
  <c r="N58" i="14"/>
  <c r="T58" i="14" s="1"/>
  <c r="M57" i="14"/>
  <c r="N35" i="14"/>
  <c r="T35" i="14" s="1"/>
  <c r="M34" i="14"/>
  <c r="X58" i="14"/>
  <c r="Y59" i="14"/>
  <c r="Z59" i="14" s="1"/>
  <c r="Y62" i="9"/>
  <c r="Z62" i="9" s="1"/>
  <c r="X61" i="9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N9" i="16" l="1"/>
  <c r="T9" i="16" s="1"/>
  <c r="M8" i="16"/>
  <c r="N58" i="16"/>
  <c r="T58" i="16" s="1"/>
  <c r="M57" i="16"/>
  <c r="Y35" i="16"/>
  <c r="X34" i="16"/>
  <c r="N35" i="16"/>
  <c r="T35" i="16" s="1"/>
  <c r="Z35" i="16" s="1"/>
  <c r="M34" i="16"/>
  <c r="Z36" i="16"/>
  <c r="X9" i="16"/>
  <c r="Y10" i="16"/>
  <c r="Z10" i="16" s="1"/>
  <c r="X57" i="16"/>
  <c r="Y58" i="16"/>
  <c r="N8" i="15"/>
  <c r="T8" i="15" s="1"/>
  <c r="M7" i="15"/>
  <c r="Z60" i="15"/>
  <c r="Y35" i="15"/>
  <c r="Z35" i="15" s="1"/>
  <c r="X34" i="15"/>
  <c r="N59" i="15"/>
  <c r="T59" i="15" s="1"/>
  <c r="M58" i="15"/>
  <c r="N34" i="15"/>
  <c r="T34" i="15" s="1"/>
  <c r="M33" i="15"/>
  <c r="Y9" i="15"/>
  <c r="Z9" i="15" s="1"/>
  <c r="X8" i="15"/>
  <c r="X59" i="15"/>
  <c r="Y60" i="15"/>
  <c r="E78" i="14"/>
  <c r="T4" i="14"/>
  <c r="X57" i="14"/>
  <c r="Y58" i="14"/>
  <c r="Z58" i="14" s="1"/>
  <c r="Y35" i="14"/>
  <c r="Z35" i="14" s="1"/>
  <c r="X34" i="14"/>
  <c r="N57" i="14"/>
  <c r="T57" i="14" s="1"/>
  <c r="M56" i="14"/>
  <c r="N34" i="14"/>
  <c r="T34" i="14" s="1"/>
  <c r="M33" i="14"/>
  <c r="Y5" i="14"/>
  <c r="Z5" i="14" s="1"/>
  <c r="X4" i="14"/>
  <c r="Y4" i="14" s="1"/>
  <c r="F78" i="14" s="1"/>
  <c r="Y61" i="9"/>
  <c r="Z61" i="9" s="1"/>
  <c r="X60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Z58" i="16" l="1"/>
  <c r="X33" i="16"/>
  <c r="Y34" i="16"/>
  <c r="N34" i="16"/>
  <c r="T34" i="16" s="1"/>
  <c r="M33" i="16"/>
  <c r="Y9" i="16"/>
  <c r="Z9" i="16" s="1"/>
  <c r="X8" i="16"/>
  <c r="N57" i="16"/>
  <c r="T57" i="16" s="1"/>
  <c r="M56" i="16"/>
  <c r="N8" i="16"/>
  <c r="T8" i="16" s="1"/>
  <c r="M7" i="16"/>
  <c r="X56" i="16"/>
  <c r="Y57" i="16"/>
  <c r="Y8" i="15"/>
  <c r="X7" i="15"/>
  <c r="X33" i="15"/>
  <c r="Y34" i="15"/>
  <c r="Z34" i="15" s="1"/>
  <c r="N33" i="15"/>
  <c r="T33" i="15" s="1"/>
  <c r="M32" i="15"/>
  <c r="N58" i="15"/>
  <c r="T58" i="15" s="1"/>
  <c r="M57" i="15"/>
  <c r="N7" i="15"/>
  <c r="T7" i="15" s="1"/>
  <c r="M6" i="15"/>
  <c r="Z59" i="15"/>
  <c r="X58" i="15"/>
  <c r="Y59" i="15"/>
  <c r="Z8" i="15"/>
  <c r="Y34" i="14"/>
  <c r="Z34" i="14" s="1"/>
  <c r="X33" i="14"/>
  <c r="X56" i="14"/>
  <c r="Y57" i="14"/>
  <c r="Z57" i="14" s="1"/>
  <c r="N56" i="14"/>
  <c r="T56" i="14" s="1"/>
  <c r="M55" i="14"/>
  <c r="Z4" i="14"/>
  <c r="N33" i="14"/>
  <c r="T33" i="14" s="1"/>
  <c r="M32" i="14"/>
  <c r="G78" i="14"/>
  <c r="X59" i="9"/>
  <c r="Y60" i="9"/>
  <c r="Z60" i="9" s="1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X55" i="16" l="1"/>
  <c r="Y56" i="16"/>
  <c r="N7" i="16"/>
  <c r="T7" i="16" s="1"/>
  <c r="M6" i="16"/>
  <c r="Z57" i="16"/>
  <c r="Y8" i="16"/>
  <c r="X7" i="16"/>
  <c r="Z8" i="16"/>
  <c r="N56" i="16"/>
  <c r="T56" i="16" s="1"/>
  <c r="Z56" i="16" s="1"/>
  <c r="M55" i="16"/>
  <c r="N33" i="16"/>
  <c r="T33" i="16" s="1"/>
  <c r="Z33" i="16" s="1"/>
  <c r="M32" i="16"/>
  <c r="Z34" i="16"/>
  <c r="Y33" i="16"/>
  <c r="X32" i="16"/>
  <c r="Z7" i="15"/>
  <c r="Y33" i="15"/>
  <c r="Z33" i="15" s="1"/>
  <c r="X32" i="15"/>
  <c r="N6" i="15"/>
  <c r="T6" i="15" s="1"/>
  <c r="M5" i="15"/>
  <c r="N57" i="15"/>
  <c r="T57" i="15" s="1"/>
  <c r="M56" i="15"/>
  <c r="N32" i="15"/>
  <c r="T32" i="15" s="1"/>
  <c r="M31" i="15"/>
  <c r="X6" i="15"/>
  <c r="Y7" i="15"/>
  <c r="X57" i="15"/>
  <c r="Y58" i="15"/>
  <c r="Z58" i="15" s="1"/>
  <c r="X55" i="14"/>
  <c r="Y56" i="14"/>
  <c r="Z56" i="14" s="1"/>
  <c r="N55" i="14"/>
  <c r="T55" i="14" s="1"/>
  <c r="M54" i="14"/>
  <c r="N54" i="14" s="1"/>
  <c r="Y33" i="14"/>
  <c r="Z33" i="14" s="1"/>
  <c r="X32" i="14"/>
  <c r="N32" i="14"/>
  <c r="T32" i="14" s="1"/>
  <c r="M31" i="14"/>
  <c r="Y59" i="9"/>
  <c r="Z59" i="9" s="1"/>
  <c r="X58" i="9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N55" i="16" l="1"/>
  <c r="T55" i="16" s="1"/>
  <c r="M54" i="16"/>
  <c r="N54" i="16" s="1"/>
  <c r="N32" i="16"/>
  <c r="T32" i="16" s="1"/>
  <c r="M31" i="16"/>
  <c r="X6" i="16"/>
  <c r="Y7" i="16"/>
  <c r="N6" i="16"/>
  <c r="T6" i="16" s="1"/>
  <c r="M5" i="16"/>
  <c r="Y32" i="16"/>
  <c r="X31" i="16"/>
  <c r="Z7" i="16"/>
  <c r="X54" i="16"/>
  <c r="Y54" i="16" s="1"/>
  <c r="F80" i="16" s="1"/>
  <c r="Y55" i="16"/>
  <c r="N31" i="15"/>
  <c r="T31" i="15" s="1"/>
  <c r="M30" i="15"/>
  <c r="Y6" i="15"/>
  <c r="X5" i="15"/>
  <c r="N5" i="15"/>
  <c r="T5" i="15" s="1"/>
  <c r="M4" i="15"/>
  <c r="N4" i="15" s="1"/>
  <c r="N56" i="15"/>
  <c r="T56" i="15" s="1"/>
  <c r="M55" i="15"/>
  <c r="Z6" i="15"/>
  <c r="Y32" i="15"/>
  <c r="Z32" i="15" s="1"/>
  <c r="X31" i="15"/>
  <c r="X56" i="15"/>
  <c r="Y57" i="15"/>
  <c r="Z57" i="15" s="1"/>
  <c r="E80" i="14"/>
  <c r="T54" i="14"/>
  <c r="Y32" i="14"/>
  <c r="Z32" i="14" s="1"/>
  <c r="X31" i="14"/>
  <c r="N31" i="14"/>
  <c r="T31" i="14" s="1"/>
  <c r="M30" i="14"/>
  <c r="Y55" i="14"/>
  <c r="Z55" i="14" s="1"/>
  <c r="X54" i="14"/>
  <c r="Y54" i="14" s="1"/>
  <c r="F80" i="14" s="1"/>
  <c r="Y58" i="9"/>
  <c r="Z58" i="9" s="1"/>
  <c r="X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X30" i="16" l="1"/>
  <c r="Y31" i="16"/>
  <c r="N5" i="16"/>
  <c r="T5" i="16" s="1"/>
  <c r="M4" i="16"/>
  <c r="N4" i="16" s="1"/>
  <c r="Y6" i="16"/>
  <c r="Z6" i="16" s="1"/>
  <c r="X5" i="16"/>
  <c r="N31" i="16"/>
  <c r="T31" i="16" s="1"/>
  <c r="Z31" i="16" s="1"/>
  <c r="M30" i="16"/>
  <c r="Z32" i="16"/>
  <c r="E80" i="16"/>
  <c r="G80" i="16" s="1"/>
  <c r="T54" i="16"/>
  <c r="Z54" i="16" s="1"/>
  <c r="Z55" i="16"/>
  <c r="X30" i="15"/>
  <c r="Y31" i="15"/>
  <c r="Z31" i="15" s="1"/>
  <c r="T4" i="15"/>
  <c r="E78" i="15"/>
  <c r="Y5" i="15"/>
  <c r="Z5" i="15" s="1"/>
  <c r="X4" i="15"/>
  <c r="Y4" i="15" s="1"/>
  <c r="F78" i="15" s="1"/>
  <c r="N55" i="15"/>
  <c r="T55" i="15" s="1"/>
  <c r="M54" i="15"/>
  <c r="N54" i="15" s="1"/>
  <c r="X55" i="15"/>
  <c r="Y56" i="15"/>
  <c r="Z56" i="15" s="1"/>
  <c r="N30" i="15"/>
  <c r="T30" i="15" s="1"/>
  <c r="M29" i="15"/>
  <c r="N29" i="15" s="1"/>
  <c r="N30" i="14"/>
  <c r="T30" i="14" s="1"/>
  <c r="M29" i="14"/>
  <c r="N29" i="14" s="1"/>
  <c r="Y31" i="14"/>
  <c r="Z31" i="14" s="1"/>
  <c r="X30" i="14"/>
  <c r="Z54" i="14"/>
  <c r="G80" i="14"/>
  <c r="Y57" i="9"/>
  <c r="Z57" i="9" s="1"/>
  <c r="X56" i="9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T4" i="16" l="1"/>
  <c r="E78" i="16"/>
  <c r="N30" i="16"/>
  <c r="T30" i="16" s="1"/>
  <c r="M29" i="16"/>
  <c r="N29" i="16" s="1"/>
  <c r="Y5" i="16"/>
  <c r="Z5" i="16" s="1"/>
  <c r="X4" i="16"/>
  <c r="Y4" i="16" s="1"/>
  <c r="F78" i="16" s="1"/>
  <c r="Y30" i="16"/>
  <c r="X29" i="16"/>
  <c r="Y29" i="16" s="1"/>
  <c r="F79" i="16" s="1"/>
  <c r="E80" i="15"/>
  <c r="T54" i="15"/>
  <c r="G78" i="15"/>
  <c r="Z4" i="15"/>
  <c r="X54" i="15"/>
  <c r="Y54" i="15" s="1"/>
  <c r="F80" i="15" s="1"/>
  <c r="Y55" i="15"/>
  <c r="Z55" i="15" s="1"/>
  <c r="E79" i="15"/>
  <c r="T29" i="15"/>
  <c r="Y30" i="15"/>
  <c r="Z30" i="15" s="1"/>
  <c r="X29" i="15"/>
  <c r="Y29" i="15" s="1"/>
  <c r="F79" i="15" s="1"/>
  <c r="E79" i="14"/>
  <c r="T29" i="14"/>
  <c r="Y30" i="14"/>
  <c r="Z30" i="14" s="1"/>
  <c r="X29" i="14"/>
  <c r="Y29" i="14" s="1"/>
  <c r="F79" i="14" s="1"/>
  <c r="Y56" i="9"/>
  <c r="Z56" i="9" s="1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E79" i="16" l="1"/>
  <c r="G79" i="16" s="1"/>
  <c r="T29" i="16"/>
  <c r="Z29" i="16" s="1"/>
  <c r="Z30" i="16"/>
  <c r="G78" i="16"/>
  <c r="Z4" i="16"/>
  <c r="Z29" i="15"/>
  <c r="Z54" i="15"/>
  <c r="G79" i="15"/>
  <c r="G80" i="15"/>
  <c r="Z29" i="14"/>
  <c r="G79" i="14"/>
  <c r="X54" i="9"/>
  <c r="Y54" i="9" s="1"/>
  <c r="Y55" i="9"/>
  <c r="Z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F80" i="9" l="1"/>
  <c r="G80" i="9" s="1"/>
  <c r="Z54" i="9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<sst xmlns="http://schemas.openxmlformats.org/spreadsheetml/2006/main" count="2990" uniqueCount="93">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</sst>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3" fillId="0" borderId="2" xfId="0" applyFont="1" applyBorder="1"/>
    <xf numFmtId="0" fontId="23" fillId="0" borderId="3" xfId="0" applyFont="1" applyBorder="1"/>
    <xf numFmtId="0" fontId="27" fillId="0" borderId="0" xfId="0" applyFont="1"/>
    <xf numFmtId="3" fontId="27" fillId="0" borderId="0" xfId="0" applyNumberFormat="1" applyFont="1" applyAlignment="1">
      <alignment wrapText="1"/>
    </xf>
    <xf numFmtId="166" fontId="28" fillId="0" borderId="0" xfId="2" applyNumberFormat="1" applyFont="1"/>
    <xf numFmtId="3" fontId="27" fillId="0" borderId="3" xfId="0" applyNumberFormat="1" applyFont="1" applyBorder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42" zoomScale="80" zoomScaleNormal="80" workbookViewId="0">
      <selection activeCell="D59" sqref="D59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155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7305468.3912126869</v>
      </c>
      <c r="N4" s="32">
        <f>M4/J4</f>
        <v>73.054683912126876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73.054683912126876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6644094.5807545735</v>
      </c>
      <c r="Y4" s="40">
        <f>X4/R4</f>
        <v>66.440945807545731</v>
      </c>
      <c r="Z4" s="36">
        <f>T4-Y4</f>
        <v>6.6137381045811452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717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7205468.3912126869</v>
      </c>
      <c r="N5" s="33">
        <f t="shared" ref="N5:N22" si="10">M5/J5</f>
        <v>72.054683912126876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72.054683912126876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6547414.3865796998</v>
      </c>
      <c r="Y5" s="35">
        <f t="shared" ref="Y5:Y22" si="12">X5/R5</f>
        <v>65.474143865797004</v>
      </c>
      <c r="Z5" s="36">
        <f t="shared" ref="Z5:Z22" si="13">T5-Y5</f>
        <v>6.5805400463298724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893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6805468.3912126869</v>
      </c>
      <c r="N6" s="33">
        <f t="shared" si="10"/>
        <v>68.054683912126876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68.054683912126876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6160693.6098802052</v>
      </c>
      <c r="Y6" s="35">
        <f t="shared" si="12"/>
        <v>61.606936098802052</v>
      </c>
      <c r="Z6" s="36">
        <f t="shared" si="13"/>
        <v>6.4477478133248241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861</v>
      </c>
      <c r="E7" s="51">
        <v>1</v>
      </c>
      <c r="F7" s="3">
        <f t="shared" si="5"/>
        <v>1.1614401858304297E-3</v>
      </c>
      <c r="G7" s="2">
        <v>0.5</v>
      </c>
      <c r="H7" s="3">
        <f t="shared" si="6"/>
        <v>5.7903879559930514E-3</v>
      </c>
      <c r="I7" s="3">
        <f t="shared" si="7"/>
        <v>0.99420961204400693</v>
      </c>
      <c r="J7" s="5">
        <f t="shared" si="14"/>
        <v>100000</v>
      </c>
      <c r="K7" s="5">
        <f t="shared" si="8"/>
        <v>579.0387955993051</v>
      </c>
      <c r="L7" s="5">
        <f t="shared" si="9"/>
        <v>498552.40301100176</v>
      </c>
      <c r="M7" s="5">
        <f t="shared" si="0"/>
        <v>6305468.3912126869</v>
      </c>
      <c r="N7" s="33">
        <f t="shared" si="10"/>
        <v>63.054683912126869</v>
      </c>
      <c r="O7" s="4"/>
      <c r="Q7" s="27" t="s">
        <v>40</v>
      </c>
      <c r="R7" s="29">
        <f t="shared" si="1"/>
        <v>100000</v>
      </c>
      <c r="S7" s="29">
        <f t="shared" si="2"/>
        <v>498552.40301100176</v>
      </c>
      <c r="T7" s="35">
        <f t="shared" si="3"/>
        <v>63.054683912126869</v>
      </c>
      <c r="U7" s="42">
        <v>0.96680194174873568</v>
      </c>
      <c r="V7" s="43">
        <f>1-U7</f>
        <v>3.3198058251264317E-2</v>
      </c>
      <c r="W7" s="29">
        <f t="shared" si="11"/>
        <v>482001.4312945347</v>
      </c>
      <c r="X7" s="29">
        <f t="shared" si="4"/>
        <v>5677292.639005837</v>
      </c>
      <c r="Y7" s="35">
        <f t="shared" si="12"/>
        <v>56.772926390058373</v>
      </c>
      <c r="Z7" s="36">
        <f t="shared" si="13"/>
        <v>6.2817575220684958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1123</v>
      </c>
      <c r="E8" s="51">
        <v>1</v>
      </c>
      <c r="F8" s="3">
        <f t="shared" si="5"/>
        <v>8.9047195013357077E-4</v>
      </c>
      <c r="G8" s="2">
        <v>0.5</v>
      </c>
      <c r="H8" s="3">
        <f t="shared" si="6"/>
        <v>4.4424700133274091E-3</v>
      </c>
      <c r="I8" s="3">
        <f t="shared" si="7"/>
        <v>0.99555752998667257</v>
      </c>
      <c r="J8" s="5">
        <f t="shared" si="14"/>
        <v>99420.961204400694</v>
      </c>
      <c r="K8" s="5">
        <f t="shared" si="8"/>
        <v>441.67463884673776</v>
      </c>
      <c r="L8" s="5">
        <f t="shared" si="9"/>
        <v>496000.61942488659</v>
      </c>
      <c r="M8" s="5">
        <f t="shared" si="0"/>
        <v>5806915.9882016852</v>
      </c>
      <c r="N8" s="33">
        <f t="shared" si="10"/>
        <v>58.407361162634309</v>
      </c>
      <c r="O8" s="4"/>
      <c r="Q8" s="27" t="s">
        <v>42</v>
      </c>
      <c r="R8" s="29">
        <f t="shared" si="1"/>
        <v>99420.961204400694</v>
      </c>
      <c r="S8" s="29">
        <f t="shared" si="2"/>
        <v>496000.61942488659</v>
      </c>
      <c r="T8" s="35">
        <f t="shared" si="3"/>
        <v>58.407361162634309</v>
      </c>
      <c r="U8" s="42">
        <v>0.96680194174873568</v>
      </c>
      <c r="V8" s="43">
        <f>1-U8</f>
        <v>3.3198058251264317E-2</v>
      </c>
      <c r="W8" s="29">
        <f t="shared" si="11"/>
        <v>479534.36196855601</v>
      </c>
      <c r="X8" s="29">
        <f t="shared" si="4"/>
        <v>5195291.2077113027</v>
      </c>
      <c r="Y8" s="35">
        <f t="shared" si="12"/>
        <v>52.255491646577866</v>
      </c>
      <c r="Z8" s="36">
        <f t="shared" si="13"/>
        <v>6.1518695160564434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1036</v>
      </c>
      <c r="E9" s="51">
        <v>1</v>
      </c>
      <c r="F9" s="3">
        <f t="shared" si="5"/>
        <v>9.6525096525096527E-4</v>
      </c>
      <c r="G9" s="2">
        <v>0.5</v>
      </c>
      <c r="H9" s="3">
        <f t="shared" si="6"/>
        <v>4.8146364949446319E-3</v>
      </c>
      <c r="I9" s="3">
        <f t="shared" si="7"/>
        <v>0.99518536350505538</v>
      </c>
      <c r="J9" s="5">
        <f t="shared" si="14"/>
        <v>98979.28656555395</v>
      </c>
      <c r="K9" s="5">
        <f t="shared" si="8"/>
        <v>476.54928534209898</v>
      </c>
      <c r="L9" s="5">
        <f t="shared" si="9"/>
        <v>493705.05961441447</v>
      </c>
      <c r="M9" s="5">
        <f t="shared" si="0"/>
        <v>5310915.3687767982</v>
      </c>
      <c r="N9" s="33">
        <f t="shared" si="10"/>
        <v>53.65683622360099</v>
      </c>
      <c r="O9" s="4"/>
      <c r="Q9" s="27" t="s">
        <v>44</v>
      </c>
      <c r="R9" s="29">
        <f t="shared" si="1"/>
        <v>98979.28656555395</v>
      </c>
      <c r="S9" s="29">
        <f t="shared" si="2"/>
        <v>493705.05961441447</v>
      </c>
      <c r="T9" s="35">
        <f t="shared" si="3"/>
        <v>53.65683622360099</v>
      </c>
      <c r="U9" s="42">
        <v>0.9555940589531835</v>
      </c>
      <c r="V9" s="43">
        <f t="shared" ref="V9:V22" si="15">1-U9</f>
        <v>4.4405941046816499E-2</v>
      </c>
      <c r="W9" s="29">
        <f t="shared" si="11"/>
        <v>471781.62184266176</v>
      </c>
      <c r="X9" s="29">
        <f t="shared" si="4"/>
        <v>4715756.8457427463</v>
      </c>
      <c r="Y9" s="35">
        <f t="shared" si="12"/>
        <v>47.643875899423684</v>
      </c>
      <c r="Z9" s="36">
        <f t="shared" si="13"/>
        <v>6.0129603241773069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1117</v>
      </c>
      <c r="E10" s="51">
        <v>3</v>
      </c>
      <c r="F10" s="3">
        <f t="shared" si="5"/>
        <v>2.6857654431512983E-3</v>
      </c>
      <c r="G10" s="2">
        <v>0.5</v>
      </c>
      <c r="H10" s="3">
        <f t="shared" si="6"/>
        <v>1.333926189417519E-2</v>
      </c>
      <c r="I10" s="3">
        <f t="shared" si="7"/>
        <v>0.98666073810582477</v>
      </c>
      <c r="J10" s="5">
        <f t="shared" si="14"/>
        <v>98502.737280211848</v>
      </c>
      <c r="K10" s="5">
        <f t="shared" si="8"/>
        <v>1313.9538098738799</v>
      </c>
      <c r="L10" s="5">
        <f t="shared" si="9"/>
        <v>489228.80187637452</v>
      </c>
      <c r="M10" s="5">
        <f t="shared" si="0"/>
        <v>4817210.3091623839</v>
      </c>
      <c r="N10" s="33">
        <f t="shared" si="10"/>
        <v>48.904329383850637</v>
      </c>
      <c r="O10" s="4"/>
      <c r="Q10" s="27" t="s">
        <v>46</v>
      </c>
      <c r="R10" s="29">
        <f t="shared" si="1"/>
        <v>98502.737280211848</v>
      </c>
      <c r="S10" s="29">
        <f t="shared" si="2"/>
        <v>489228.80187637452</v>
      </c>
      <c r="T10" s="35">
        <f t="shared" si="3"/>
        <v>48.904329383850637</v>
      </c>
      <c r="U10" s="42">
        <v>0.96363095511775332</v>
      </c>
      <c r="V10" s="43">
        <f t="shared" si="15"/>
        <v>3.6369044882246682E-2</v>
      </c>
      <c r="W10" s="29">
        <f t="shared" si="11"/>
        <v>471436.0176232449</v>
      </c>
      <c r="X10" s="29">
        <f t="shared" si="4"/>
        <v>4243975.2239000844</v>
      </c>
      <c r="Y10" s="35">
        <f t="shared" si="12"/>
        <v>43.084845569592652</v>
      </c>
      <c r="Z10" s="36">
        <f t="shared" si="13"/>
        <v>5.8194838142579854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1274</v>
      </c>
      <c r="E11" s="51">
        <v>2</v>
      </c>
      <c r="F11" s="3">
        <f t="shared" si="5"/>
        <v>1.5698587127158557E-3</v>
      </c>
      <c r="G11" s="2">
        <v>0.5</v>
      </c>
      <c r="H11" s="3">
        <f t="shared" si="6"/>
        <v>7.8186082877247862E-3</v>
      </c>
      <c r="I11" s="3">
        <f t="shared" si="7"/>
        <v>0.99218139171227526</v>
      </c>
      <c r="J11" s="5">
        <f t="shared" si="14"/>
        <v>97188.783470337963</v>
      </c>
      <c r="K11" s="5">
        <f t="shared" si="8"/>
        <v>759.88102791507413</v>
      </c>
      <c r="L11" s="5">
        <f t="shared" si="9"/>
        <v>484044.21478190221</v>
      </c>
      <c r="M11" s="5">
        <f t="shared" si="0"/>
        <v>4327981.5072860094</v>
      </c>
      <c r="N11" s="33">
        <f t="shared" si="10"/>
        <v>44.531697514321806</v>
      </c>
      <c r="O11" s="4"/>
      <c r="Q11" s="27" t="s">
        <v>48</v>
      </c>
      <c r="R11" s="29">
        <f t="shared" si="1"/>
        <v>97188.783470337963</v>
      </c>
      <c r="S11" s="29">
        <f t="shared" si="2"/>
        <v>484044.21478190221</v>
      </c>
      <c r="T11" s="35">
        <f t="shared" si="3"/>
        <v>44.531697514321806</v>
      </c>
      <c r="U11" s="42">
        <v>0.96005435016735896</v>
      </c>
      <c r="V11" s="43">
        <f t="shared" si="15"/>
        <v>3.9945649832641039E-2</v>
      </c>
      <c r="W11" s="29">
        <f t="shared" si="11"/>
        <v>464708.75407470868</v>
      </c>
      <c r="X11" s="29">
        <f t="shared" si="4"/>
        <v>3772539.2062768391</v>
      </c>
      <c r="Y11" s="35">
        <f t="shared" si="12"/>
        <v>38.816611048827653</v>
      </c>
      <c r="Z11" s="36">
        <f t="shared" si="13"/>
        <v>5.7150864654941529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1224</v>
      </c>
      <c r="E12" s="51">
        <v>5</v>
      </c>
      <c r="F12" s="3">
        <f t="shared" si="5"/>
        <v>4.0849673202614381E-3</v>
      </c>
      <c r="G12" s="2">
        <v>0.5</v>
      </c>
      <c r="H12" s="3">
        <f t="shared" si="6"/>
        <v>2.0218358269308533E-2</v>
      </c>
      <c r="I12" s="3">
        <f t="shared" si="7"/>
        <v>0.97978164173069149</v>
      </c>
      <c r="J12" s="5">
        <f t="shared" si="14"/>
        <v>96428.902442422899</v>
      </c>
      <c r="K12" s="5">
        <f t="shared" si="8"/>
        <v>1949.6340970971069</v>
      </c>
      <c r="L12" s="5">
        <f t="shared" si="9"/>
        <v>477270.42696937174</v>
      </c>
      <c r="M12" s="5">
        <f t="shared" si="0"/>
        <v>3843937.2925041076</v>
      </c>
      <c r="N12" s="33">
        <f t="shared" si="10"/>
        <v>39.86291656486808</v>
      </c>
      <c r="O12" s="4"/>
      <c r="Q12" s="27" t="s">
        <v>50</v>
      </c>
      <c r="R12" s="29">
        <f t="shared" si="1"/>
        <v>96428.902442422899</v>
      </c>
      <c r="S12" s="29">
        <f t="shared" si="2"/>
        <v>477270.42696937174</v>
      </c>
      <c r="T12" s="35">
        <f t="shared" si="3"/>
        <v>39.86291656486808</v>
      </c>
      <c r="U12" s="42">
        <v>0.94127750867207383</v>
      </c>
      <c r="V12" s="43">
        <f t="shared" si="15"/>
        <v>5.8722491327926174E-2</v>
      </c>
      <c r="W12" s="29">
        <f t="shared" si="11"/>
        <v>449243.91846058716</v>
      </c>
      <c r="X12" s="29">
        <f t="shared" si="4"/>
        <v>3307830.4522021306</v>
      </c>
      <c r="Y12" s="35">
        <f t="shared" si="12"/>
        <v>34.303309157513389</v>
      </c>
      <c r="Z12" s="36">
        <f t="shared" si="13"/>
        <v>5.5596074073546902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1212</v>
      </c>
      <c r="E13" s="51">
        <v>8</v>
      </c>
      <c r="F13" s="3">
        <f t="shared" si="5"/>
        <v>6.6006600660066007E-3</v>
      </c>
      <c r="G13" s="2">
        <v>0.5</v>
      </c>
      <c r="H13" s="3">
        <f t="shared" si="6"/>
        <v>3.2467532467532464E-2</v>
      </c>
      <c r="I13" s="3">
        <f t="shared" si="7"/>
        <v>0.96753246753246758</v>
      </c>
      <c r="J13" s="5">
        <f t="shared" si="14"/>
        <v>94479.268345325792</v>
      </c>
      <c r="K13" s="5">
        <f t="shared" si="8"/>
        <v>3067.5087125105774</v>
      </c>
      <c r="L13" s="5">
        <f t="shared" si="9"/>
        <v>464727.5699453525</v>
      </c>
      <c r="M13" s="5">
        <f t="shared" si="0"/>
        <v>3366666.8655347358</v>
      </c>
      <c r="N13" s="33">
        <f t="shared" si="10"/>
        <v>35.63392185923184</v>
      </c>
      <c r="O13" s="4"/>
      <c r="Q13" s="27" t="s">
        <v>52</v>
      </c>
      <c r="R13" s="29">
        <f t="shared" si="1"/>
        <v>94479.268345325792</v>
      </c>
      <c r="S13" s="29">
        <f t="shared" si="2"/>
        <v>464727.5699453525</v>
      </c>
      <c r="T13" s="35">
        <f t="shared" si="3"/>
        <v>35.63392185923184</v>
      </c>
      <c r="U13" s="42">
        <v>0.95386474178345915</v>
      </c>
      <c r="V13" s="43">
        <f t="shared" si="15"/>
        <v>4.6135258216540853E-2</v>
      </c>
      <c r="W13" s="29">
        <f t="shared" si="11"/>
        <v>443287.24350557814</v>
      </c>
      <c r="X13" s="29">
        <f t="shared" si="4"/>
        <v>2858586.5337415435</v>
      </c>
      <c r="Y13" s="35">
        <f t="shared" si="12"/>
        <v>30.256230639861506</v>
      </c>
      <c r="Z13" s="36">
        <f t="shared" si="13"/>
        <v>5.3776912193703339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1081</v>
      </c>
      <c r="E14" s="51">
        <v>4</v>
      </c>
      <c r="F14" s="3">
        <f t="shared" si="5"/>
        <v>3.7002775208140612E-3</v>
      </c>
      <c r="G14" s="2">
        <v>0.5</v>
      </c>
      <c r="H14" s="3">
        <f t="shared" si="6"/>
        <v>1.8331805682859761E-2</v>
      </c>
      <c r="I14" s="3">
        <f t="shared" si="7"/>
        <v>0.98166819431714025</v>
      </c>
      <c r="J14" s="5">
        <f t="shared" si="14"/>
        <v>91411.759632815214</v>
      </c>
      <c r="K14" s="5">
        <f t="shared" si="8"/>
        <v>1675.7426147170524</v>
      </c>
      <c r="L14" s="5">
        <f t="shared" si="9"/>
        <v>452869.44162728346</v>
      </c>
      <c r="M14" s="5">
        <f t="shared" si="0"/>
        <v>2901939.2955893832</v>
      </c>
      <c r="N14" s="33">
        <f t="shared" si="10"/>
        <v>31.745798431689288</v>
      </c>
      <c r="O14" s="4"/>
      <c r="Q14" s="27" t="s">
        <v>54</v>
      </c>
      <c r="R14" s="29">
        <f t="shared" si="1"/>
        <v>91411.759632815214</v>
      </c>
      <c r="S14" s="29">
        <f t="shared" si="2"/>
        <v>452869.44162728346</v>
      </c>
      <c r="T14" s="35">
        <f t="shared" si="3"/>
        <v>31.745798431689288</v>
      </c>
      <c r="U14" s="42">
        <v>0.94210046609890041</v>
      </c>
      <c r="V14" s="43">
        <f t="shared" si="15"/>
        <v>5.7899533901099587E-2</v>
      </c>
      <c r="W14" s="29">
        <f t="shared" si="11"/>
        <v>426648.51203901251</v>
      </c>
      <c r="X14" s="29">
        <f t="shared" si="4"/>
        <v>2415299.2902359655</v>
      </c>
      <c r="Y14" s="35">
        <f t="shared" si="12"/>
        <v>26.422194474078537</v>
      </c>
      <c r="Z14" s="36">
        <f t="shared" si="13"/>
        <v>5.3236039576107501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835</v>
      </c>
      <c r="E15" s="51">
        <v>8</v>
      </c>
      <c r="F15" s="3">
        <f t="shared" si="5"/>
        <v>9.5808383233532933E-3</v>
      </c>
      <c r="G15" s="2">
        <v>0.5</v>
      </c>
      <c r="H15" s="3">
        <f t="shared" si="6"/>
        <v>4.6783625730994156E-2</v>
      </c>
      <c r="I15" s="3">
        <f t="shared" si="7"/>
        <v>0.95321637426900585</v>
      </c>
      <c r="J15" s="5">
        <f t="shared" si="14"/>
        <v>89736.017018098166</v>
      </c>
      <c r="K15" s="5">
        <f t="shared" si="8"/>
        <v>4198.1762347648273</v>
      </c>
      <c r="L15" s="5">
        <f t="shared" si="9"/>
        <v>438184.64450357878</v>
      </c>
      <c r="M15" s="5">
        <f t="shared" si="0"/>
        <v>2449069.8539620996</v>
      </c>
      <c r="N15" s="33">
        <f t="shared" si="10"/>
        <v>27.291938458424845</v>
      </c>
      <c r="O15" s="4"/>
      <c r="Q15" s="27" t="s">
        <v>56</v>
      </c>
      <c r="R15" s="29">
        <f t="shared" si="1"/>
        <v>89736.017018098166</v>
      </c>
      <c r="S15" s="29">
        <f t="shared" si="2"/>
        <v>438184.64450357878</v>
      </c>
      <c r="T15" s="35">
        <f t="shared" si="3"/>
        <v>27.291938458424845</v>
      </c>
      <c r="U15" s="42">
        <v>0.91645683631107144</v>
      </c>
      <c r="V15" s="43">
        <f t="shared" si="15"/>
        <v>8.3543163688928557E-2</v>
      </c>
      <c r="W15" s="29">
        <f t="shared" si="11"/>
        <v>401577.31302184134</v>
      </c>
      <c r="X15" s="29">
        <f t="shared" si="4"/>
        <v>1988650.7781969528</v>
      </c>
      <c r="Y15" s="35">
        <f t="shared" si="12"/>
        <v>22.161121523767619</v>
      </c>
      <c r="Z15" s="36">
        <f t="shared" si="13"/>
        <v>5.1308169346572257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666</v>
      </c>
      <c r="E16" s="51">
        <v>5</v>
      </c>
      <c r="F16" s="3">
        <f t="shared" si="5"/>
        <v>7.5075075075075074E-3</v>
      </c>
      <c r="G16" s="2">
        <v>0.5</v>
      </c>
      <c r="H16" s="3">
        <f t="shared" si="6"/>
        <v>3.6845983787767135E-2</v>
      </c>
      <c r="I16" s="3">
        <f t="shared" si="7"/>
        <v>0.96315401621223284</v>
      </c>
      <c r="J16" s="5">
        <f t="shared" si="14"/>
        <v>85537.840783333333</v>
      </c>
      <c r="K16" s="5">
        <f t="shared" si="8"/>
        <v>3151.7258947433065</v>
      </c>
      <c r="L16" s="5">
        <f t="shared" si="9"/>
        <v>419809.88917980838</v>
      </c>
      <c r="M16" s="5">
        <f t="shared" si="0"/>
        <v>2010885.2094585209</v>
      </c>
      <c r="N16" s="33">
        <f t="shared" si="10"/>
        <v>23.508720714053059</v>
      </c>
      <c r="O16" s="4"/>
      <c r="Q16" s="27" t="s">
        <v>58</v>
      </c>
      <c r="R16" s="29">
        <f t="shared" si="1"/>
        <v>85537.840783333333</v>
      </c>
      <c r="S16" s="29">
        <f t="shared" si="2"/>
        <v>419809.88917980838</v>
      </c>
      <c r="T16" s="35">
        <f t="shared" si="3"/>
        <v>23.508720714053059</v>
      </c>
      <c r="U16" s="42">
        <v>0.8859396016463057</v>
      </c>
      <c r="V16" s="43">
        <f t="shared" si="15"/>
        <v>0.1140603983536943</v>
      </c>
      <c r="W16" s="29">
        <f t="shared" si="11"/>
        <v>371926.2059871392</v>
      </c>
      <c r="X16" s="29">
        <f t="shared" si="4"/>
        <v>1587073.4651751113</v>
      </c>
      <c r="Y16" s="35">
        <f t="shared" si="12"/>
        <v>18.554051056714837</v>
      </c>
      <c r="Z16" s="36">
        <f t="shared" si="13"/>
        <v>4.9546696573382221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548</v>
      </c>
      <c r="E17" s="51">
        <v>6</v>
      </c>
      <c r="F17" s="3">
        <f t="shared" si="5"/>
        <v>1.0948905109489052E-2</v>
      </c>
      <c r="G17" s="2">
        <v>0.5</v>
      </c>
      <c r="H17" s="3">
        <f t="shared" si="6"/>
        <v>5.328596802841918E-2</v>
      </c>
      <c r="I17" s="3">
        <f t="shared" si="7"/>
        <v>0.94671403197158077</v>
      </c>
      <c r="J17" s="5">
        <f t="shared" si="14"/>
        <v>82386.114888590018</v>
      </c>
      <c r="K17" s="5">
        <f t="shared" si="8"/>
        <v>4390.0238839390768</v>
      </c>
      <c r="L17" s="5">
        <f t="shared" si="9"/>
        <v>400955.51473310241</v>
      </c>
      <c r="M17" s="5">
        <f t="shared" si="0"/>
        <v>1591075.3202787125</v>
      </c>
      <c r="N17" s="33">
        <f t="shared" si="10"/>
        <v>19.312420817880646</v>
      </c>
      <c r="O17" s="4"/>
      <c r="Q17" s="27" t="s">
        <v>60</v>
      </c>
      <c r="R17" s="29">
        <f t="shared" si="1"/>
        <v>82386.114888590018</v>
      </c>
      <c r="S17" s="29">
        <f t="shared" si="2"/>
        <v>400955.51473310241</v>
      </c>
      <c r="T17" s="35">
        <f t="shared" si="3"/>
        <v>19.312420817880646</v>
      </c>
      <c r="U17" s="42">
        <v>0.85631920960893304</v>
      </c>
      <c r="V17" s="43">
        <f t="shared" si="15"/>
        <v>0.14368079039106696</v>
      </c>
      <c r="W17" s="29">
        <f t="shared" si="11"/>
        <v>343345.90946459316</v>
      </c>
      <c r="X17" s="29">
        <f t="shared" si="4"/>
        <v>1215147.2591879722</v>
      </c>
      <c r="Y17" s="35">
        <f t="shared" si="12"/>
        <v>14.749418161436603</v>
      </c>
      <c r="Z17" s="36">
        <f t="shared" si="13"/>
        <v>4.5630026564440431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388</v>
      </c>
      <c r="E18" s="51">
        <v>12</v>
      </c>
      <c r="F18" s="3">
        <f t="shared" si="5"/>
        <v>3.0927835051546393E-2</v>
      </c>
      <c r="G18" s="2">
        <v>0.5</v>
      </c>
      <c r="H18" s="3">
        <f t="shared" si="6"/>
        <v>0.14354066985645933</v>
      </c>
      <c r="I18" s="3">
        <f t="shared" si="7"/>
        <v>0.8564593301435407</v>
      </c>
      <c r="J18" s="5">
        <f t="shared" si="14"/>
        <v>77996.091004650938</v>
      </c>
      <c r="K18" s="5">
        <f t="shared" si="8"/>
        <v>11195.611148992957</v>
      </c>
      <c r="L18" s="5">
        <f t="shared" si="9"/>
        <v>361991.4271507723</v>
      </c>
      <c r="M18" s="5">
        <f t="shared" si="0"/>
        <v>1190119.8055456101</v>
      </c>
      <c r="N18" s="33">
        <f t="shared" si="10"/>
        <v>15.258710920200382</v>
      </c>
      <c r="O18" s="4"/>
      <c r="Q18" s="27" t="s">
        <v>62</v>
      </c>
      <c r="R18" s="29">
        <f t="shared" si="1"/>
        <v>77996.091004650938</v>
      </c>
      <c r="S18" s="29">
        <f t="shared" si="2"/>
        <v>361991.4271507723</v>
      </c>
      <c r="T18" s="35">
        <f t="shared" si="3"/>
        <v>15.258710920200382</v>
      </c>
      <c r="U18" s="42">
        <v>0.77613843304153718</v>
      </c>
      <c r="V18" s="43">
        <f t="shared" si="15"/>
        <v>0.22386156695846282</v>
      </c>
      <c r="W18" s="29">
        <f t="shared" si="11"/>
        <v>280955.45904327015</v>
      </c>
      <c r="X18" s="29">
        <f t="shared" si="4"/>
        <v>871801.34972337889</v>
      </c>
      <c r="Y18" s="35">
        <f t="shared" si="12"/>
        <v>11.177500545141333</v>
      </c>
      <c r="Z18" s="36">
        <f t="shared" si="13"/>
        <v>4.0812103750590492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227</v>
      </c>
      <c r="E19" s="51">
        <v>6</v>
      </c>
      <c r="F19" s="3">
        <f t="shared" si="5"/>
        <v>2.643171806167401E-2</v>
      </c>
      <c r="G19" s="2">
        <v>0.5</v>
      </c>
      <c r="H19" s="3">
        <f t="shared" si="6"/>
        <v>0.12396694214876032</v>
      </c>
      <c r="I19" s="3">
        <f t="shared" si="7"/>
        <v>0.87603305785123964</v>
      </c>
      <c r="J19" s="5">
        <f t="shared" si="14"/>
        <v>66800.479855657977</v>
      </c>
      <c r="K19" s="5">
        <f t="shared" si="8"/>
        <v>8281.0512217757823</v>
      </c>
      <c r="L19" s="5">
        <f t="shared" si="9"/>
        <v>313299.77122385043</v>
      </c>
      <c r="M19" s="5">
        <f t="shared" si="0"/>
        <v>828128.37839483784</v>
      </c>
      <c r="N19" s="33">
        <f t="shared" si="10"/>
        <v>12.397042359340112</v>
      </c>
      <c r="O19" s="4"/>
      <c r="Q19" s="27" t="s">
        <v>64</v>
      </c>
      <c r="R19" s="29">
        <f t="shared" si="1"/>
        <v>66800.479855657977</v>
      </c>
      <c r="S19" s="29">
        <f t="shared" si="2"/>
        <v>313299.77122385043</v>
      </c>
      <c r="T19" s="35">
        <f t="shared" si="3"/>
        <v>12.397042359340112</v>
      </c>
      <c r="U19" s="42">
        <v>0.73716277889453141</v>
      </c>
      <c r="V19" s="43">
        <f t="shared" si="15"/>
        <v>0.26283722110546859</v>
      </c>
      <c r="W19" s="29">
        <f t="shared" si="11"/>
        <v>230952.92998239453</v>
      </c>
      <c r="X19" s="29">
        <f t="shared" si="4"/>
        <v>590845.8906801088</v>
      </c>
      <c r="Y19" s="35">
        <f t="shared" si="12"/>
        <v>8.8449348261689824</v>
      </c>
      <c r="Z19" s="36">
        <f t="shared" si="13"/>
        <v>3.5521075331711298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155</v>
      </c>
      <c r="E20" s="51">
        <v>9</v>
      </c>
      <c r="F20" s="3">
        <f t="shared" si="5"/>
        <v>5.8064516129032261E-2</v>
      </c>
      <c r="G20" s="2">
        <v>0.5</v>
      </c>
      <c r="H20" s="3">
        <f t="shared" si="6"/>
        <v>0.25352112676056338</v>
      </c>
      <c r="I20" s="3">
        <f t="shared" si="7"/>
        <v>0.74647887323943662</v>
      </c>
      <c r="J20" s="5">
        <f t="shared" si="14"/>
        <v>58519.428633882191</v>
      </c>
      <c r="K20" s="5">
        <f t="shared" si="8"/>
        <v>14835.911484646189</v>
      </c>
      <c r="L20" s="5">
        <f t="shared" si="9"/>
        <v>255507.36445779548</v>
      </c>
      <c r="M20" s="5">
        <f t="shared" si="0"/>
        <v>514828.60717098741</v>
      </c>
      <c r="N20" s="33">
        <f t="shared" si="10"/>
        <v>8.7975672215108833</v>
      </c>
      <c r="O20" s="4"/>
      <c r="Q20" s="27" t="s">
        <v>66</v>
      </c>
      <c r="R20" s="29">
        <f t="shared" si="1"/>
        <v>58519.428633882191</v>
      </c>
      <c r="S20" s="29">
        <f t="shared" si="2"/>
        <v>255507.36445779548</v>
      </c>
      <c r="T20" s="35">
        <f t="shared" si="3"/>
        <v>8.7975672215108833</v>
      </c>
      <c r="U20" s="42">
        <v>0.7271372759570951</v>
      </c>
      <c r="V20" s="43">
        <f t="shared" si="15"/>
        <v>0.2728627240429049</v>
      </c>
      <c r="W20" s="29">
        <f t="shared" si="11"/>
        <v>185788.92897881812</v>
      </c>
      <c r="X20" s="29">
        <f t="shared" si="4"/>
        <v>359892.96069771424</v>
      </c>
      <c r="Y20" s="35">
        <f t="shared" si="12"/>
        <v>6.1499739334320784</v>
      </c>
      <c r="Z20" s="36">
        <f t="shared" si="13"/>
        <v>2.6475932880788049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85</v>
      </c>
      <c r="E21" s="51">
        <v>10</v>
      </c>
      <c r="F21" s="3">
        <f t="shared" si="5"/>
        <v>0.11764705882352941</v>
      </c>
      <c r="G21" s="2">
        <v>0.5</v>
      </c>
      <c r="H21" s="3">
        <f t="shared" si="6"/>
        <v>0.45454545454545453</v>
      </c>
      <c r="I21" s="3">
        <f t="shared" si="7"/>
        <v>0.54545454545454541</v>
      </c>
      <c r="J21" s="5">
        <f t="shared" si="14"/>
        <v>43683.517149236002</v>
      </c>
      <c r="K21" s="5">
        <f t="shared" si="8"/>
        <v>19856.144158743638</v>
      </c>
      <c r="L21" s="5">
        <f t="shared" si="9"/>
        <v>168777.22534932091</v>
      </c>
      <c r="M21" s="5">
        <f>L21+M22</f>
        <v>259321.2427131919</v>
      </c>
      <c r="N21" s="33">
        <f t="shared" si="10"/>
        <v>5.9363636363636365</v>
      </c>
      <c r="O21" s="4"/>
      <c r="Q21" s="27" t="s">
        <v>68</v>
      </c>
      <c r="R21" s="29">
        <f t="shared" si="1"/>
        <v>43683.517149236002</v>
      </c>
      <c r="S21" s="29">
        <f t="shared" si="2"/>
        <v>168777.22534932091</v>
      </c>
      <c r="T21" s="35">
        <f t="shared" si="3"/>
        <v>5.9363636363636365</v>
      </c>
      <c r="U21" s="42">
        <v>0.68635947845240242</v>
      </c>
      <c r="V21" s="43">
        <f t="shared" si="15"/>
        <v>0.31364052154759758</v>
      </c>
      <c r="W21" s="29">
        <f t="shared" si="11"/>
        <v>115841.84836540349</v>
      </c>
      <c r="X21" s="29">
        <f>X22+W21</f>
        <v>174104.03171889615</v>
      </c>
      <c r="Y21" s="35">
        <f t="shared" si="12"/>
        <v>3.9855772401316618</v>
      </c>
      <c r="Z21" s="36">
        <f t="shared" si="13"/>
        <v>1.9507863962319747</v>
      </c>
    </row>
    <row r="22" spans="1:26" s="2" customFormat="1" x14ac:dyDescent="0.25">
      <c r="A22" s="12">
        <v>19</v>
      </c>
      <c r="B22" s="13" t="s">
        <v>69</v>
      </c>
      <c r="C22" s="12"/>
      <c r="D22">
        <v>38</v>
      </c>
      <c r="E22" s="51">
        <v>10</v>
      </c>
      <c r="F22" s="17">
        <f t="shared" si="5"/>
        <v>0.26315789473684209</v>
      </c>
      <c r="G22" s="12"/>
      <c r="H22" s="17">
        <v>1</v>
      </c>
      <c r="I22" s="17">
        <f t="shared" si="7"/>
        <v>0</v>
      </c>
      <c r="J22" s="21">
        <f t="shared" si="14"/>
        <v>23827.372990492364</v>
      </c>
      <c r="K22" s="21">
        <f t="shared" si="8"/>
        <v>23827.372990492364</v>
      </c>
      <c r="L22" s="21">
        <f>K22/F22</f>
        <v>90544.017363870982</v>
      </c>
      <c r="M22" s="21">
        <f>L22</f>
        <v>90544.017363870982</v>
      </c>
      <c r="N22" s="34">
        <f t="shared" si="10"/>
        <v>3.8</v>
      </c>
      <c r="O22" s="4"/>
      <c r="Q22" s="30" t="s">
        <v>69</v>
      </c>
      <c r="R22" s="31">
        <f t="shared" si="1"/>
        <v>23827.372990492364</v>
      </c>
      <c r="S22" s="31">
        <f t="shared" si="2"/>
        <v>90544.017363870982</v>
      </c>
      <c r="T22" s="38">
        <f t="shared" si="3"/>
        <v>3.8</v>
      </c>
      <c r="U22" s="44">
        <v>0.64346806172022719</v>
      </c>
      <c r="V22" s="45">
        <f t="shared" si="15"/>
        <v>0.35653193827977281</v>
      </c>
      <c r="W22" s="31">
        <f t="shared" si="11"/>
        <v>58262.183353492655</v>
      </c>
      <c r="X22" s="31">
        <f>W22</f>
        <v>58262.183353492655</v>
      </c>
      <c r="Y22" s="38">
        <f t="shared" si="12"/>
        <v>2.4451786345368633</v>
      </c>
      <c r="Z22" s="37">
        <f t="shared" si="13"/>
        <v>1.3548213654631365</v>
      </c>
    </row>
    <row r="23" spans="1:26" s="2" customFormat="1" ht="13.2" x14ac:dyDescent="0.25">
      <c r="B23" s="2" t="s">
        <v>70</v>
      </c>
      <c r="D23" s="25">
        <f>SUM(D4:D22)</f>
        <v>13635</v>
      </c>
      <c r="E23" s="25">
        <f>SUM(E4:E22)</f>
        <v>91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157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7959773.7958662808</v>
      </c>
      <c r="N29" s="32">
        <f>M29/J29</f>
        <v>79.597737958662805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79.597737958662805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7009536.9009806253</v>
      </c>
      <c r="Y29" s="40">
        <f>X29/R29</f>
        <v>70.095369009806248</v>
      </c>
      <c r="Z29" s="36">
        <f>T29-Y29</f>
        <v>9.5023689488565566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695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7859773.7958662808</v>
      </c>
      <c r="N30" s="33">
        <f t="shared" ref="N30:N47" si="26">M30/J30</f>
        <v>78.597737958662805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78.597737958662805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6913672.2269776613</v>
      </c>
      <c r="Y30" s="35">
        <f t="shared" ref="Y30:Y47" si="28">X30/R30</f>
        <v>69.136722269776612</v>
      </c>
      <c r="Z30" s="36">
        <f t="shared" ref="Z30:Z47" si="29">T30-Y30</f>
        <v>9.4610156888861923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838</v>
      </c>
      <c r="E31" s="51">
        <v>1</v>
      </c>
      <c r="F31" s="3">
        <f t="shared" si="21"/>
        <v>1.1933174224343676E-3</v>
      </c>
      <c r="G31" s="2">
        <v>0.5</v>
      </c>
      <c r="H31" s="3">
        <f t="shared" si="22"/>
        <v>5.9488399762046415E-3</v>
      </c>
      <c r="I31" s="3">
        <f t="shared" si="23"/>
        <v>0.99405116002379534</v>
      </c>
      <c r="J31" s="5">
        <f t="shared" ref="J31:J47" si="30">I30*J30</f>
        <v>100000</v>
      </c>
      <c r="K31" s="5">
        <f t="shared" si="24"/>
        <v>594.88399762046413</v>
      </c>
      <c r="L31" s="5">
        <f t="shared" si="25"/>
        <v>498512.79000594886</v>
      </c>
      <c r="M31" s="5">
        <f t="shared" si="16"/>
        <v>7459773.7958662808</v>
      </c>
      <c r="N31" s="33">
        <f t="shared" si="26"/>
        <v>74.597737958662805</v>
      </c>
      <c r="O31" s="4"/>
      <c r="Q31" s="27" t="s">
        <v>38</v>
      </c>
      <c r="R31" s="29">
        <f t="shared" si="17"/>
        <v>100000</v>
      </c>
      <c r="S31" s="29">
        <f t="shared" si="18"/>
        <v>498512.79000594886</v>
      </c>
      <c r="T31" s="35">
        <f t="shared" si="19"/>
        <v>74.597737958662805</v>
      </c>
      <c r="U31" s="42">
        <v>0.95864674002964168</v>
      </c>
      <c r="V31" s="43">
        <f>1-U31</f>
        <v>4.1353259970358325E-2</v>
      </c>
      <c r="W31" s="29">
        <f t="shared" si="27"/>
        <v>477897.66100228421</v>
      </c>
      <c r="X31" s="29">
        <f t="shared" si="20"/>
        <v>6530213.5309658041</v>
      </c>
      <c r="Y31" s="35">
        <f t="shared" si="28"/>
        <v>65.302135309658041</v>
      </c>
      <c r="Z31" s="36">
        <f t="shared" si="29"/>
        <v>9.2956026490047634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846</v>
      </c>
      <c r="E32" s="51">
        <v>1</v>
      </c>
      <c r="F32" s="3">
        <f t="shared" si="21"/>
        <v>1.1820330969267139E-3</v>
      </c>
      <c r="G32" s="2">
        <v>0.5</v>
      </c>
      <c r="H32" s="3">
        <f t="shared" si="22"/>
        <v>5.8927519151443725E-3</v>
      </c>
      <c r="I32" s="3">
        <f t="shared" si="23"/>
        <v>0.99410724808485562</v>
      </c>
      <c r="J32" s="5">
        <f t="shared" si="30"/>
        <v>99405.116002379538</v>
      </c>
      <c r="K32" s="5">
        <f t="shared" si="24"/>
        <v>585.76968769817051</v>
      </c>
      <c r="L32" s="5">
        <f t="shared" si="25"/>
        <v>495561.15579265228</v>
      </c>
      <c r="M32" s="5">
        <f t="shared" si="16"/>
        <v>6961261.0058603315</v>
      </c>
      <c r="N32" s="33">
        <f t="shared" si="26"/>
        <v>70.029202578403456</v>
      </c>
      <c r="O32" s="4"/>
      <c r="Q32" s="27" t="s">
        <v>40</v>
      </c>
      <c r="R32" s="29">
        <f t="shared" si="17"/>
        <v>99405.116002379538</v>
      </c>
      <c r="S32" s="29">
        <f t="shared" si="18"/>
        <v>495561.15579265228</v>
      </c>
      <c r="T32" s="35">
        <f t="shared" si="19"/>
        <v>70.029202578403456</v>
      </c>
      <c r="U32" s="42">
        <v>0.95864674002964168</v>
      </c>
      <c r="V32" s="43">
        <f>1-U32</f>
        <v>4.1353259970358325E-2</v>
      </c>
      <c r="W32" s="29">
        <f t="shared" si="27"/>
        <v>475068.08648594748</v>
      </c>
      <c r="X32" s="29">
        <f t="shared" si="20"/>
        <v>6052315.8699635202</v>
      </c>
      <c r="Y32" s="35">
        <f t="shared" si="28"/>
        <v>60.885355939010637</v>
      </c>
      <c r="Z32" s="36">
        <f t="shared" si="29"/>
        <v>9.1438466393928195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993</v>
      </c>
      <c r="E33" s="51">
        <v>1</v>
      </c>
      <c r="F33" s="3">
        <f t="shared" si="21"/>
        <v>1.0070493454179255E-3</v>
      </c>
      <c r="G33" s="2">
        <v>0.5</v>
      </c>
      <c r="H33" s="3">
        <f t="shared" si="22"/>
        <v>5.02260170768458E-3</v>
      </c>
      <c r="I33" s="3">
        <f t="shared" si="23"/>
        <v>0.99497739829231546</v>
      </c>
      <c r="J33" s="5">
        <f t="shared" si="30"/>
        <v>98819.346314681374</v>
      </c>
      <c r="K33" s="5">
        <f t="shared" si="24"/>
        <v>496.33021755239258</v>
      </c>
      <c r="L33" s="5">
        <f t="shared" si="25"/>
        <v>492855.90602952591</v>
      </c>
      <c r="M33" s="5">
        <f t="shared" si="16"/>
        <v>6465699.8500676788</v>
      </c>
      <c r="N33" s="33">
        <f t="shared" si="26"/>
        <v>65.429494235655397</v>
      </c>
      <c r="O33" s="4"/>
      <c r="Q33" s="27" t="s">
        <v>42</v>
      </c>
      <c r="R33" s="29">
        <f t="shared" si="17"/>
        <v>98819.346314681374</v>
      </c>
      <c r="S33" s="29">
        <f t="shared" si="18"/>
        <v>492855.90602952591</v>
      </c>
      <c r="T33" s="35">
        <f t="shared" si="19"/>
        <v>65.429494235655397</v>
      </c>
      <c r="U33" s="42">
        <v>0.95864674002964168</v>
      </c>
      <c r="V33" s="43">
        <f>1-U33</f>
        <v>4.1353259970358325E-2</v>
      </c>
      <c r="W33" s="29">
        <f t="shared" si="27"/>
        <v>472474.70761956042</v>
      </c>
      <c r="X33" s="29">
        <f t="shared" si="20"/>
        <v>5577247.7834775727</v>
      </c>
      <c r="Y33" s="35">
        <f t="shared" si="28"/>
        <v>56.438824900918952</v>
      </c>
      <c r="Z33" s="36">
        <f t="shared" si="29"/>
        <v>8.9906693347364453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1087</v>
      </c>
      <c r="E34" s="51">
        <v>2</v>
      </c>
      <c r="F34" s="3">
        <f t="shared" si="21"/>
        <v>1.8399264029438822E-3</v>
      </c>
      <c r="G34" s="2">
        <v>0.5</v>
      </c>
      <c r="H34" s="3">
        <f t="shared" si="22"/>
        <v>9.1575091575091562E-3</v>
      </c>
      <c r="I34" s="3">
        <f t="shared" si="23"/>
        <v>0.99084249084249088</v>
      </c>
      <c r="J34" s="5">
        <f t="shared" si="30"/>
        <v>98323.016097128988</v>
      </c>
      <c r="K34" s="5">
        <f t="shared" si="24"/>
        <v>900.39392030337888</v>
      </c>
      <c r="L34" s="5">
        <f t="shared" si="25"/>
        <v>489364.0956848865</v>
      </c>
      <c r="M34" s="5">
        <f t="shared" si="16"/>
        <v>5972843.9440381527</v>
      </c>
      <c r="N34" s="33">
        <f t="shared" si="26"/>
        <v>60.747159527102411</v>
      </c>
      <c r="O34" s="4"/>
      <c r="Q34" s="27" t="s">
        <v>44</v>
      </c>
      <c r="R34" s="29">
        <f t="shared" si="17"/>
        <v>98323.016097128988</v>
      </c>
      <c r="S34" s="29">
        <f t="shared" si="18"/>
        <v>489364.0956848865</v>
      </c>
      <c r="T34" s="35">
        <f t="shared" si="19"/>
        <v>60.747159527102411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474282.00057705294</v>
      </c>
      <c r="X34" s="29">
        <f t="shared" si="20"/>
        <v>5104773.0758580118</v>
      </c>
      <c r="Y34" s="35">
        <f t="shared" si="28"/>
        <v>51.918393866347941</v>
      </c>
      <c r="Z34" s="36">
        <f t="shared" si="29"/>
        <v>8.8287656607544704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1055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97422.622176825607</v>
      </c>
      <c r="K35" s="5">
        <f t="shared" si="24"/>
        <v>0</v>
      </c>
      <c r="L35" s="5">
        <f t="shared" si="25"/>
        <v>487113.11088412802</v>
      </c>
      <c r="M35" s="5">
        <f t="shared" si="16"/>
        <v>5483479.8483532658</v>
      </c>
      <c r="N35" s="33">
        <f t="shared" si="26"/>
        <v>56.285488173378766</v>
      </c>
      <c r="O35" s="4"/>
      <c r="Q35" s="27" t="s">
        <v>46</v>
      </c>
      <c r="R35" s="29">
        <f t="shared" si="17"/>
        <v>97422.622176825607</v>
      </c>
      <c r="S35" s="29">
        <f t="shared" si="18"/>
        <v>487113.11088412802</v>
      </c>
      <c r="T35" s="35">
        <f t="shared" si="19"/>
        <v>56.285488173378766</v>
      </c>
      <c r="U35" s="42">
        <v>0.96192878092594225</v>
      </c>
      <c r="V35" s="43">
        <f t="shared" si="31"/>
        <v>3.8071219074057749E-2</v>
      </c>
      <c r="W35" s="29">
        <f t="shared" si="27"/>
        <v>468568.12092581257</v>
      </c>
      <c r="X35" s="29">
        <f t="shared" si="20"/>
        <v>4630491.0752809588</v>
      </c>
      <c r="Y35" s="35">
        <f t="shared" si="28"/>
        <v>47.52993680334788</v>
      </c>
      <c r="Z35" s="36">
        <f t="shared" si="29"/>
        <v>8.7555513700308865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1102</v>
      </c>
      <c r="E36" s="51">
        <v>1</v>
      </c>
      <c r="F36" s="3">
        <f t="shared" si="21"/>
        <v>9.0744101633393826E-4</v>
      </c>
      <c r="G36" s="2">
        <v>0.5</v>
      </c>
      <c r="H36" s="3">
        <f t="shared" si="22"/>
        <v>4.5269352648257119E-3</v>
      </c>
      <c r="I36" s="3">
        <f t="shared" si="23"/>
        <v>0.99547306473517427</v>
      </c>
      <c r="J36" s="5">
        <f t="shared" si="30"/>
        <v>97422.622176825607</v>
      </c>
      <c r="K36" s="5">
        <f t="shared" si="24"/>
        <v>441.0259039240633</v>
      </c>
      <c r="L36" s="5">
        <f t="shared" si="25"/>
        <v>486010.54612431792</v>
      </c>
      <c r="M36" s="5">
        <f t="shared" si="16"/>
        <v>4996366.7374691376</v>
      </c>
      <c r="N36" s="33">
        <f t="shared" si="26"/>
        <v>51.285488173378766</v>
      </c>
      <c r="O36" s="4"/>
      <c r="Q36" s="27" t="s">
        <v>48</v>
      </c>
      <c r="R36" s="29">
        <f t="shared" si="17"/>
        <v>97422.622176825607</v>
      </c>
      <c r="S36" s="29">
        <f t="shared" si="18"/>
        <v>486010.54612431792</v>
      </c>
      <c r="T36" s="35">
        <f t="shared" si="19"/>
        <v>51.285488173378766</v>
      </c>
      <c r="U36" s="42">
        <v>0.95558309086652893</v>
      </c>
      <c r="V36" s="43">
        <f t="shared" si="31"/>
        <v>4.4416909133471072E-2</v>
      </c>
      <c r="W36" s="29">
        <f t="shared" si="27"/>
        <v>464423.45985920541</v>
      </c>
      <c r="X36" s="29">
        <f t="shared" si="20"/>
        <v>4161922.9543551463</v>
      </c>
      <c r="Y36" s="35">
        <f t="shared" si="28"/>
        <v>42.720292898718171</v>
      </c>
      <c r="Z36" s="36">
        <f t="shared" si="29"/>
        <v>8.5651952746605957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1193</v>
      </c>
      <c r="E37" s="51">
        <v>2</v>
      </c>
      <c r="F37" s="3">
        <f t="shared" si="21"/>
        <v>1.6764459346186086E-3</v>
      </c>
      <c r="G37" s="2">
        <v>0.5</v>
      </c>
      <c r="H37" s="3">
        <f t="shared" si="22"/>
        <v>8.3472454090150246E-3</v>
      </c>
      <c r="I37" s="3">
        <f t="shared" si="23"/>
        <v>0.99165275459098501</v>
      </c>
      <c r="J37" s="5">
        <f t="shared" si="30"/>
        <v>96981.596272901545</v>
      </c>
      <c r="K37" s="5">
        <f t="shared" si="24"/>
        <v>809.52918424792608</v>
      </c>
      <c r="L37" s="5">
        <f t="shared" si="25"/>
        <v>482884.15840388794</v>
      </c>
      <c r="M37" s="5">
        <f t="shared" si="16"/>
        <v>4510356.19134482</v>
      </c>
      <c r="N37" s="33">
        <f t="shared" si="26"/>
        <v>46.507341234649246</v>
      </c>
      <c r="O37" s="4"/>
      <c r="Q37" s="27" t="s">
        <v>50</v>
      </c>
      <c r="R37" s="29">
        <f t="shared" si="17"/>
        <v>96981.596272901545</v>
      </c>
      <c r="S37" s="29">
        <f t="shared" si="18"/>
        <v>482884.15840388794</v>
      </c>
      <c r="T37" s="35">
        <f t="shared" si="19"/>
        <v>46.507341234649246</v>
      </c>
      <c r="U37" s="42">
        <v>0.95343645724036619</v>
      </c>
      <c r="V37" s="43">
        <f t="shared" si="31"/>
        <v>4.6563542759633814E-2</v>
      </c>
      <c r="W37" s="29">
        <f t="shared" si="27"/>
        <v>460399.36124609871</v>
      </c>
      <c r="X37" s="29">
        <f t="shared" si="20"/>
        <v>3697499.4944959409</v>
      </c>
      <c r="Y37" s="35">
        <f t="shared" si="28"/>
        <v>38.125785062264342</v>
      </c>
      <c r="Z37" s="36">
        <f t="shared" si="29"/>
        <v>8.3815561723849044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1152</v>
      </c>
      <c r="E38" s="51">
        <v>4</v>
      </c>
      <c r="F38" s="3">
        <f t="shared" si="21"/>
        <v>3.472222222222222E-3</v>
      </c>
      <c r="G38" s="2">
        <v>0.5</v>
      </c>
      <c r="H38" s="3">
        <f t="shared" si="22"/>
        <v>1.7211703958691912E-2</v>
      </c>
      <c r="I38" s="3">
        <f t="shared" si="23"/>
        <v>0.98278829604130813</v>
      </c>
      <c r="J38" s="5">
        <f t="shared" si="30"/>
        <v>96172.067088653625</v>
      </c>
      <c r="K38" s="5">
        <f t="shared" si="24"/>
        <v>1655.2851478253638</v>
      </c>
      <c r="L38" s="5">
        <f t="shared" si="25"/>
        <v>476722.12257370475</v>
      </c>
      <c r="M38" s="5">
        <f t="shared" si="16"/>
        <v>4027472.0329409316</v>
      </c>
      <c r="N38" s="33">
        <f t="shared" si="26"/>
        <v>41.877773399924067</v>
      </c>
      <c r="O38" s="4"/>
      <c r="Q38" s="27" t="s">
        <v>52</v>
      </c>
      <c r="R38" s="29">
        <f t="shared" si="17"/>
        <v>96172.067088653625</v>
      </c>
      <c r="S38" s="29">
        <f t="shared" si="18"/>
        <v>476722.12257370475</v>
      </c>
      <c r="T38" s="35">
        <f t="shared" si="19"/>
        <v>41.877773399924067</v>
      </c>
      <c r="U38" s="42">
        <v>0.93748024841036759</v>
      </c>
      <c r="V38" s="43">
        <f t="shared" si="31"/>
        <v>6.2519751589632411E-2</v>
      </c>
      <c r="W38" s="29">
        <f t="shared" si="27"/>
        <v>446917.57389311446</v>
      </c>
      <c r="X38" s="29">
        <f t="shared" si="20"/>
        <v>3237100.1332498421</v>
      </c>
      <c r="Y38" s="35">
        <f t="shared" si="28"/>
        <v>33.659462994237288</v>
      </c>
      <c r="Z38" s="36">
        <f t="shared" si="29"/>
        <v>8.2183104056867791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1132</v>
      </c>
      <c r="E39" s="51">
        <v>3</v>
      </c>
      <c r="F39" s="3">
        <f t="shared" si="21"/>
        <v>2.6501766784452299E-3</v>
      </c>
      <c r="G39" s="2">
        <v>0.5</v>
      </c>
      <c r="H39" s="3">
        <f t="shared" si="22"/>
        <v>1.3163668275559455E-2</v>
      </c>
      <c r="I39" s="3">
        <f t="shared" si="23"/>
        <v>0.98683633172444052</v>
      </c>
      <c r="J39" s="5">
        <f t="shared" si="30"/>
        <v>94516.781940828267</v>
      </c>
      <c r="K39" s="5">
        <f t="shared" si="24"/>
        <v>1244.1875639424518</v>
      </c>
      <c r="L39" s="5">
        <f t="shared" si="25"/>
        <v>469473.44079428521</v>
      </c>
      <c r="M39" s="5">
        <f t="shared" si="16"/>
        <v>3550749.9103672267</v>
      </c>
      <c r="N39" s="33">
        <f t="shared" si="26"/>
        <v>37.567401655614503</v>
      </c>
      <c r="O39" s="4"/>
      <c r="Q39" s="27" t="s">
        <v>54</v>
      </c>
      <c r="R39" s="29">
        <f t="shared" si="17"/>
        <v>94516.781940828267</v>
      </c>
      <c r="S39" s="29">
        <f t="shared" si="18"/>
        <v>469473.44079428521</v>
      </c>
      <c r="T39" s="35">
        <f t="shared" si="19"/>
        <v>37.567401655614503</v>
      </c>
      <c r="U39" s="42">
        <v>0.91788799906018037</v>
      </c>
      <c r="V39" s="43">
        <f t="shared" si="31"/>
        <v>8.2112000939819629E-2</v>
      </c>
      <c r="W39" s="29">
        <f t="shared" si="27"/>
        <v>430924.0371825645</v>
      </c>
      <c r="X39" s="29">
        <f t="shared" si="20"/>
        <v>2790182.5593567276</v>
      </c>
      <c r="Y39" s="35">
        <f t="shared" si="28"/>
        <v>29.520498921593699</v>
      </c>
      <c r="Z39" s="36">
        <f t="shared" si="29"/>
        <v>8.0469027340208044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824</v>
      </c>
      <c r="E40" s="51">
        <v>1</v>
      </c>
      <c r="F40" s="3">
        <f t="shared" si="21"/>
        <v>1.2135922330097086E-3</v>
      </c>
      <c r="G40" s="2">
        <v>0.5</v>
      </c>
      <c r="H40" s="3">
        <f t="shared" si="22"/>
        <v>6.0496067755595869E-3</v>
      </c>
      <c r="I40" s="3">
        <f t="shared" si="23"/>
        <v>0.99395039322444045</v>
      </c>
      <c r="J40" s="5">
        <f t="shared" si="30"/>
        <v>93272.594376885812</v>
      </c>
      <c r="K40" s="5">
        <f t="shared" si="24"/>
        <v>564.26251891642949</v>
      </c>
      <c r="L40" s="5">
        <f t="shared" si="25"/>
        <v>464952.315587138</v>
      </c>
      <c r="M40" s="5">
        <f t="shared" si="16"/>
        <v>3081276.4695729413</v>
      </c>
      <c r="N40" s="33">
        <f t="shared" si="26"/>
        <v>33.035174910246973</v>
      </c>
      <c r="O40" s="4"/>
      <c r="Q40" s="27" t="s">
        <v>56</v>
      </c>
      <c r="R40" s="29">
        <f t="shared" si="17"/>
        <v>93272.594376885812</v>
      </c>
      <c r="S40" s="29">
        <f t="shared" si="18"/>
        <v>464952.315587138</v>
      </c>
      <c r="T40" s="35">
        <f t="shared" si="19"/>
        <v>33.035174910246973</v>
      </c>
      <c r="U40" s="42">
        <v>0.89571782863194893</v>
      </c>
      <c r="V40" s="43">
        <f t="shared" si="31"/>
        <v>0.10428217136805107</v>
      </c>
      <c r="W40" s="29">
        <f t="shared" si="27"/>
        <v>416466.0785351079</v>
      </c>
      <c r="X40" s="29">
        <f t="shared" si="20"/>
        <v>2359258.5221741633</v>
      </c>
      <c r="Y40" s="35">
        <f t="shared" si="28"/>
        <v>25.294230721632193</v>
      </c>
      <c r="Z40" s="36">
        <f t="shared" si="29"/>
        <v>7.7409441886147796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695</v>
      </c>
      <c r="E41" s="51">
        <v>5</v>
      </c>
      <c r="F41" s="3">
        <f t="shared" si="21"/>
        <v>7.1942446043165471E-3</v>
      </c>
      <c r="G41" s="2">
        <v>0.5</v>
      </c>
      <c r="H41" s="3">
        <f t="shared" si="22"/>
        <v>3.5335689045936397E-2</v>
      </c>
      <c r="I41" s="3">
        <f t="shared" si="23"/>
        <v>0.96466431095406358</v>
      </c>
      <c r="J41" s="5">
        <f t="shared" si="30"/>
        <v>92708.331857969388</v>
      </c>
      <c r="K41" s="5">
        <f t="shared" si="24"/>
        <v>3275.9127865006853</v>
      </c>
      <c r="L41" s="5">
        <f t="shared" si="25"/>
        <v>455351.87732359517</v>
      </c>
      <c r="M41" s="5">
        <f t="shared" si="16"/>
        <v>2616324.1539858035</v>
      </c>
      <c r="N41" s="33">
        <f t="shared" si="26"/>
        <v>28.221025031429246</v>
      </c>
      <c r="O41" s="4"/>
      <c r="Q41" s="27" t="s">
        <v>58</v>
      </c>
      <c r="R41" s="29">
        <f t="shared" si="17"/>
        <v>92708.331857969388</v>
      </c>
      <c r="S41" s="29">
        <f t="shared" si="18"/>
        <v>455351.87732359517</v>
      </c>
      <c r="T41" s="35">
        <f t="shared" si="19"/>
        <v>28.221025031429246</v>
      </c>
      <c r="U41" s="42">
        <v>0.86473435856680392</v>
      </c>
      <c r="V41" s="43">
        <f t="shared" si="31"/>
        <v>0.13526564143319608</v>
      </c>
      <c r="W41" s="29">
        <f t="shared" si="27"/>
        <v>393758.41355960903</v>
      </c>
      <c r="X41" s="29">
        <f t="shared" si="20"/>
        <v>1942792.4436390554</v>
      </c>
      <c r="Y41" s="35">
        <f t="shared" si="28"/>
        <v>20.955963770499547</v>
      </c>
      <c r="Z41" s="36">
        <f t="shared" si="29"/>
        <v>7.2650612609296985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564</v>
      </c>
      <c r="E42" s="51">
        <v>2</v>
      </c>
      <c r="F42" s="3">
        <f t="shared" si="21"/>
        <v>3.5460992907801418E-3</v>
      </c>
      <c r="G42" s="2">
        <v>0.5</v>
      </c>
      <c r="H42" s="3">
        <f t="shared" si="22"/>
        <v>1.7574692442882244E-2</v>
      </c>
      <c r="I42" s="3">
        <f t="shared" si="23"/>
        <v>0.98242530755711777</v>
      </c>
      <c r="J42" s="5">
        <f t="shared" si="30"/>
        <v>89432.419071468699</v>
      </c>
      <c r="K42" s="5">
        <f t="shared" si="24"/>
        <v>1571.7472596040188</v>
      </c>
      <c r="L42" s="5">
        <f t="shared" si="25"/>
        <v>443232.72720833344</v>
      </c>
      <c r="M42" s="5">
        <f t="shared" si="16"/>
        <v>2160972.2766622081</v>
      </c>
      <c r="N42" s="33">
        <f t="shared" si="26"/>
        <v>24.163187120492587</v>
      </c>
      <c r="O42" s="4"/>
      <c r="Q42" s="27" t="s">
        <v>60</v>
      </c>
      <c r="R42" s="29">
        <f t="shared" si="17"/>
        <v>89432.419071468699</v>
      </c>
      <c r="S42" s="29">
        <f t="shared" si="18"/>
        <v>443232.72720833344</v>
      </c>
      <c r="T42" s="35">
        <f t="shared" si="19"/>
        <v>24.163187120492587</v>
      </c>
      <c r="U42" s="42">
        <v>0.81758889711164551</v>
      </c>
      <c r="V42" s="43">
        <f t="shared" si="31"/>
        <v>0.18241110288835449</v>
      </c>
      <c r="W42" s="29">
        <f t="shared" si="27"/>
        <v>362382.15660204814</v>
      </c>
      <c r="X42" s="29">
        <f t="shared" si="20"/>
        <v>1549034.0300794463</v>
      </c>
      <c r="Y42" s="35">
        <f t="shared" si="28"/>
        <v>17.320721570122764</v>
      </c>
      <c r="Z42" s="36">
        <f t="shared" si="29"/>
        <v>6.8424655503698233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365</v>
      </c>
      <c r="E43" s="51">
        <v>12</v>
      </c>
      <c r="F43" s="3">
        <f t="shared" si="21"/>
        <v>3.287671232876712E-2</v>
      </c>
      <c r="G43" s="2">
        <v>0.5</v>
      </c>
      <c r="H43" s="3">
        <f t="shared" si="22"/>
        <v>0.15189873417721519</v>
      </c>
      <c r="I43" s="3">
        <f t="shared" si="23"/>
        <v>0.84810126582278478</v>
      </c>
      <c r="J43" s="5">
        <f t="shared" si="30"/>
        <v>87860.671811864682</v>
      </c>
      <c r="K43" s="5">
        <f t="shared" si="24"/>
        <v>13345.924832181978</v>
      </c>
      <c r="L43" s="5">
        <f t="shared" si="25"/>
        <v>405938.54697886849</v>
      </c>
      <c r="M43" s="5">
        <f t="shared" si="16"/>
        <v>1717739.5494538748</v>
      </c>
      <c r="N43" s="33">
        <f t="shared" si="26"/>
        <v>19.550721773810881</v>
      </c>
      <c r="O43" s="4"/>
      <c r="Q43" s="27" t="s">
        <v>62</v>
      </c>
      <c r="R43" s="29">
        <f t="shared" si="17"/>
        <v>87860.671811864682</v>
      </c>
      <c r="S43" s="29">
        <f t="shared" si="18"/>
        <v>405938.54697886849</v>
      </c>
      <c r="T43" s="35">
        <f t="shared" si="19"/>
        <v>19.550721773810881</v>
      </c>
      <c r="U43" s="42">
        <v>0.77888026534586052</v>
      </c>
      <c r="V43" s="43">
        <f t="shared" si="31"/>
        <v>0.22111973465413948</v>
      </c>
      <c r="W43" s="29">
        <f t="shared" si="27"/>
        <v>316177.52318501414</v>
      </c>
      <c r="X43" s="29">
        <f t="shared" si="20"/>
        <v>1186651.8734773982</v>
      </c>
      <c r="Y43" s="35">
        <f t="shared" si="28"/>
        <v>13.506064192388216</v>
      </c>
      <c r="Z43" s="36">
        <f t="shared" si="29"/>
        <v>6.0446575814226655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282</v>
      </c>
      <c r="E44" s="51">
        <v>9</v>
      </c>
      <c r="F44" s="3">
        <f t="shared" si="21"/>
        <v>3.1914893617021274E-2</v>
      </c>
      <c r="G44" s="2">
        <v>0.5</v>
      </c>
      <c r="H44" s="3">
        <f t="shared" si="22"/>
        <v>0.14778325123152708</v>
      </c>
      <c r="I44" s="3">
        <f t="shared" si="23"/>
        <v>0.85221674876847286</v>
      </c>
      <c r="J44" s="5">
        <f t="shared" si="30"/>
        <v>74514.746979682706</v>
      </c>
      <c r="K44" s="5">
        <f t="shared" si="24"/>
        <v>11012.031573352124</v>
      </c>
      <c r="L44" s="5">
        <f t="shared" si="25"/>
        <v>345043.65596503316</v>
      </c>
      <c r="M44" s="5">
        <f t="shared" si="16"/>
        <v>1311801.0024750063</v>
      </c>
      <c r="N44" s="33">
        <f t="shared" si="26"/>
        <v>17.604582390015814</v>
      </c>
      <c r="O44" s="4"/>
      <c r="Q44" s="27" t="s">
        <v>64</v>
      </c>
      <c r="R44" s="29">
        <f t="shared" si="17"/>
        <v>74514.746979682706</v>
      </c>
      <c r="S44" s="29">
        <f t="shared" si="18"/>
        <v>345043.65596503316</v>
      </c>
      <c r="T44" s="35">
        <f t="shared" si="19"/>
        <v>17.604582390015814</v>
      </c>
      <c r="U44" s="42">
        <v>0.71980976748499381</v>
      </c>
      <c r="V44" s="43">
        <f t="shared" si="31"/>
        <v>0.28019023251500619</v>
      </c>
      <c r="W44" s="29">
        <f t="shared" si="27"/>
        <v>248365.79377236273</v>
      </c>
      <c r="X44" s="29">
        <f t="shared" si="20"/>
        <v>870474.35029238404</v>
      </c>
      <c r="Y44" s="35">
        <f t="shared" si="28"/>
        <v>11.681907079812387</v>
      </c>
      <c r="Z44" s="36">
        <f t="shared" si="29"/>
        <v>5.9226753102034273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194</v>
      </c>
      <c r="E45" s="51">
        <v>9</v>
      </c>
      <c r="F45" s="3">
        <f t="shared" si="21"/>
        <v>4.6391752577319589E-2</v>
      </c>
      <c r="G45" s="2">
        <v>0.5</v>
      </c>
      <c r="H45" s="3">
        <f t="shared" si="22"/>
        <v>0.20785219399538107</v>
      </c>
      <c r="I45" s="3">
        <f t="shared" si="23"/>
        <v>0.79214780600461898</v>
      </c>
      <c r="J45" s="5">
        <f t="shared" si="30"/>
        <v>63502.715406330579</v>
      </c>
      <c r="K45" s="5">
        <f t="shared" si="24"/>
        <v>13199.178721870097</v>
      </c>
      <c r="L45" s="5">
        <f t="shared" si="25"/>
        <v>284515.63022697764</v>
      </c>
      <c r="M45" s="5">
        <f t="shared" si="16"/>
        <v>966757.34650997305</v>
      </c>
      <c r="N45" s="33">
        <f t="shared" si="26"/>
        <v>15.223874133949193</v>
      </c>
      <c r="O45" s="4"/>
      <c r="Q45" s="27" t="s">
        <v>66</v>
      </c>
      <c r="R45" s="29">
        <f t="shared" si="17"/>
        <v>63502.715406330579</v>
      </c>
      <c r="S45" s="29">
        <f t="shared" si="18"/>
        <v>284515.63022697764</v>
      </c>
      <c r="T45" s="35">
        <f t="shared" si="19"/>
        <v>15.223874133949193</v>
      </c>
      <c r="U45" s="42">
        <v>0.68480776711742686</v>
      </c>
      <c r="V45" s="43">
        <f t="shared" si="31"/>
        <v>0.31519223288257314</v>
      </c>
      <c r="W45" s="29">
        <f t="shared" si="27"/>
        <v>194838.51344574403</v>
      </c>
      <c r="X45" s="29">
        <f t="shared" si="20"/>
        <v>622108.55652002129</v>
      </c>
      <c r="Y45" s="35">
        <f t="shared" si="28"/>
        <v>9.7965662183006952</v>
      </c>
      <c r="Z45" s="36">
        <f t="shared" si="29"/>
        <v>5.4273079156484982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123</v>
      </c>
      <c r="E46" s="51">
        <v>2</v>
      </c>
      <c r="F46" s="3">
        <f t="shared" si="21"/>
        <v>1.6260162601626018E-2</v>
      </c>
      <c r="G46" s="2">
        <v>0.5</v>
      </c>
      <c r="H46" s="3">
        <f t="shared" si="22"/>
        <v>7.8125E-2</v>
      </c>
      <c r="I46" s="3">
        <f t="shared" si="23"/>
        <v>0.921875</v>
      </c>
      <c r="J46" s="5">
        <f t="shared" si="30"/>
        <v>50303.536684460487</v>
      </c>
      <c r="K46" s="5">
        <f t="shared" si="24"/>
        <v>3929.9638034734753</v>
      </c>
      <c r="L46" s="5">
        <f t="shared" si="25"/>
        <v>241692.77391361876</v>
      </c>
      <c r="M46" s="5">
        <f>L46+M47</f>
        <v>682241.71628299542</v>
      </c>
      <c r="N46" s="33">
        <f t="shared" si="26"/>
        <v>13.562500000000002</v>
      </c>
      <c r="O46" s="4"/>
      <c r="Q46" s="27" t="s">
        <v>68</v>
      </c>
      <c r="R46" s="29">
        <f t="shared" si="17"/>
        <v>50303.536684460487</v>
      </c>
      <c r="S46" s="29">
        <f t="shared" si="18"/>
        <v>241692.77391361876</v>
      </c>
      <c r="T46" s="35">
        <f t="shared" si="19"/>
        <v>13.562500000000002</v>
      </c>
      <c r="U46" s="42">
        <v>0.65629805890441617</v>
      </c>
      <c r="V46" s="43">
        <f t="shared" si="31"/>
        <v>0.34370194109558383</v>
      </c>
      <c r="W46" s="29">
        <f t="shared" si="27"/>
        <v>158622.49837073192</v>
      </c>
      <c r="X46" s="29">
        <f>X47+W46</f>
        <v>427270.04307427723</v>
      </c>
      <c r="Y46" s="35">
        <f t="shared" si="28"/>
        <v>8.4938370388233029</v>
      </c>
      <c r="Z46" s="36">
        <f t="shared" si="29"/>
        <v>5.0686629611766989</v>
      </c>
    </row>
    <row r="47" spans="1:26" s="2" customFormat="1" x14ac:dyDescent="0.25">
      <c r="A47" s="12">
        <v>19</v>
      </c>
      <c r="B47" s="13" t="s">
        <v>69</v>
      </c>
      <c r="C47" s="12"/>
      <c r="D47">
        <v>76</v>
      </c>
      <c r="E47" s="51">
        <v>8</v>
      </c>
      <c r="F47" s="17">
        <f t="shared" si="21"/>
        <v>0.10526315789473684</v>
      </c>
      <c r="G47" s="12"/>
      <c r="H47" s="17">
        <v>1</v>
      </c>
      <c r="I47" s="17">
        <f t="shared" si="23"/>
        <v>0</v>
      </c>
      <c r="J47" s="21">
        <f t="shared" si="30"/>
        <v>46373.572880987012</v>
      </c>
      <c r="K47" s="21">
        <f t="shared" si="24"/>
        <v>46373.572880987012</v>
      </c>
      <c r="L47" s="21">
        <f>K47/F47</f>
        <v>440548.94236937666</v>
      </c>
      <c r="M47" s="21">
        <f>L47</f>
        <v>440548.94236937666</v>
      </c>
      <c r="N47" s="34">
        <f t="shared" si="26"/>
        <v>9.5</v>
      </c>
      <c r="O47" s="4"/>
      <c r="Q47" s="30" t="s">
        <v>69</v>
      </c>
      <c r="R47" s="31">
        <f t="shared" si="17"/>
        <v>46373.572880987012</v>
      </c>
      <c r="S47" s="31">
        <f t="shared" si="18"/>
        <v>440548.94236937666</v>
      </c>
      <c r="T47" s="38">
        <f t="shared" si="19"/>
        <v>9.5</v>
      </c>
      <c r="U47" s="44">
        <v>0.6098018151143324</v>
      </c>
      <c r="V47" s="45">
        <f t="shared" si="31"/>
        <v>0.3901981848856676</v>
      </c>
      <c r="W47" s="31">
        <f t="shared" si="27"/>
        <v>268647.54470354528</v>
      </c>
      <c r="X47" s="31">
        <f>W47</f>
        <v>268647.54470354528</v>
      </c>
      <c r="Y47" s="38">
        <f t="shared" si="28"/>
        <v>5.793117243586158</v>
      </c>
      <c r="Z47" s="37">
        <f t="shared" si="29"/>
        <v>3.706882756413842</v>
      </c>
    </row>
    <row r="48" spans="1:26" s="2" customFormat="1" ht="13.2" x14ac:dyDescent="0.25">
      <c r="B48" s="2" t="s">
        <v>70</v>
      </c>
      <c r="D48" s="25">
        <f>SUM(D29:D47)</f>
        <v>13373</v>
      </c>
      <c r="E48" s="25">
        <f>SUM(E29:E47)</f>
        <v>63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312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7585119.1250781333</v>
      </c>
      <c r="N54" s="32">
        <f>M54/J54</f>
        <v>75.851191250781326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75.851191250781326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6732716.3475645361</v>
      </c>
      <c r="Y54" s="40">
        <f>X54/R54</f>
        <v>67.327163475645364</v>
      </c>
      <c r="Z54" s="36">
        <f>T54-Y54</f>
        <v>8.5240277751359628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1412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7485119.1250781333</v>
      </c>
      <c r="N55" s="33">
        <f t="shared" ref="N55:N72" si="43">M55/J55</f>
        <v>74.851191250781326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74.851191250781326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6636545.4610922504</v>
      </c>
      <c r="Y55" s="35">
        <f t="shared" ref="Y55:Y72" si="45">X55/R55</f>
        <v>66.365454610922498</v>
      </c>
      <c r="Z55" s="36">
        <f t="shared" ref="Z55:Z72" si="46">T55-Y55</f>
        <v>8.4857366398588283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1731</v>
      </c>
      <c r="E56" s="49">
        <f t="shared" si="37"/>
        <v>1</v>
      </c>
      <c r="F56" s="3">
        <f t="shared" si="38"/>
        <v>5.7770075101097628E-4</v>
      </c>
      <c r="G56" s="2">
        <v>0.5</v>
      </c>
      <c r="H56" s="3">
        <f t="shared" si="39"/>
        <v>2.8843380444188052E-3</v>
      </c>
      <c r="I56" s="3">
        <f t="shared" si="40"/>
        <v>0.99711566195558121</v>
      </c>
      <c r="J56" s="5">
        <f t="shared" ref="J56:J72" si="47">I55*J55</f>
        <v>100000</v>
      </c>
      <c r="K56" s="5">
        <f t="shared" si="41"/>
        <v>288.43380444188051</v>
      </c>
      <c r="L56" s="5">
        <f t="shared" si="42"/>
        <v>499278.91548889526</v>
      </c>
      <c r="M56" s="5">
        <f t="shared" si="32"/>
        <v>7085119.1250781333</v>
      </c>
      <c r="N56" s="33">
        <f t="shared" si="43"/>
        <v>70.851191250781326</v>
      </c>
      <c r="O56" s="4"/>
      <c r="Q56" s="27" t="s">
        <v>38</v>
      </c>
      <c r="R56" s="29">
        <f t="shared" si="33"/>
        <v>100000</v>
      </c>
      <c r="S56" s="29">
        <f t="shared" si="34"/>
        <v>499278.91548889526</v>
      </c>
      <c r="T56" s="35">
        <f t="shared" si="35"/>
        <v>70.851191250781326</v>
      </c>
      <c r="U56" s="42">
        <v>0.96170886472285344</v>
      </c>
      <c r="V56" s="43">
        <f>1-U56</f>
        <v>3.829113527714656E-2</v>
      </c>
      <c r="W56" s="29">
        <f t="shared" si="44"/>
        <v>480160.95899488294</v>
      </c>
      <c r="X56" s="29">
        <f t="shared" si="36"/>
        <v>6251861.9152031094</v>
      </c>
      <c r="Y56" s="35">
        <f t="shared" si="45"/>
        <v>62.518619152031093</v>
      </c>
      <c r="Z56" s="36">
        <f t="shared" si="46"/>
        <v>8.3325720987502336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1707</v>
      </c>
      <c r="E57" s="49">
        <f t="shared" si="37"/>
        <v>2</v>
      </c>
      <c r="F57" s="3">
        <f t="shared" si="38"/>
        <v>1.1716461628588166E-3</v>
      </c>
      <c r="G57" s="2">
        <v>0.5</v>
      </c>
      <c r="H57" s="3">
        <f t="shared" si="39"/>
        <v>5.8411214953271026E-3</v>
      </c>
      <c r="I57" s="3">
        <f t="shared" si="40"/>
        <v>0.99415887850467288</v>
      </c>
      <c r="J57" s="5">
        <f t="shared" si="47"/>
        <v>99711.566195558116</v>
      </c>
      <c r="K57" s="5">
        <f t="shared" si="41"/>
        <v>582.4273726376058</v>
      </c>
      <c r="L57" s="5">
        <f t="shared" si="42"/>
        <v>497101.76254619658</v>
      </c>
      <c r="M57" s="5">
        <f t="shared" si="32"/>
        <v>6585840.2095892383</v>
      </c>
      <c r="N57" s="33">
        <f t="shared" si="43"/>
        <v>66.048909478292998</v>
      </c>
      <c r="O57" s="4"/>
      <c r="Q57" s="27" t="s">
        <v>40</v>
      </c>
      <c r="R57" s="29">
        <f t="shared" si="33"/>
        <v>99711.566195558116</v>
      </c>
      <c r="S57" s="29">
        <f t="shared" si="34"/>
        <v>497101.76254619658</v>
      </c>
      <c r="T57" s="35">
        <f t="shared" si="35"/>
        <v>66.048909478292998</v>
      </c>
      <c r="U57" s="42">
        <v>0.96170886472285344</v>
      </c>
      <c r="V57" s="43">
        <f>1-U57</f>
        <v>3.829113527714656E-2</v>
      </c>
      <c r="W57" s="29">
        <f t="shared" si="44"/>
        <v>478067.17171003215</v>
      </c>
      <c r="X57" s="29">
        <f t="shared" si="36"/>
        <v>5771700.9562082263</v>
      </c>
      <c r="Y57" s="35">
        <f t="shared" si="45"/>
        <v>57.883966488787735</v>
      </c>
      <c r="Z57" s="36">
        <f t="shared" si="46"/>
        <v>8.1649429895052634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2116</v>
      </c>
      <c r="E58" s="49">
        <f t="shared" si="37"/>
        <v>2</v>
      </c>
      <c r="F58" s="3">
        <f t="shared" si="38"/>
        <v>9.4517958412098301E-4</v>
      </c>
      <c r="G58" s="2">
        <v>0.5</v>
      </c>
      <c r="H58" s="3">
        <f t="shared" si="39"/>
        <v>4.7147571900047142E-3</v>
      </c>
      <c r="I58" s="3">
        <f t="shared" si="40"/>
        <v>0.99528524280999531</v>
      </c>
      <c r="J58" s="5">
        <f t="shared" si="47"/>
        <v>99129.138822920504</v>
      </c>
      <c r="K58" s="5">
        <f t="shared" si="41"/>
        <v>467.36982000433989</v>
      </c>
      <c r="L58" s="5">
        <f t="shared" si="42"/>
        <v>494477.26956459164</v>
      </c>
      <c r="M58" s="5">
        <f t="shared" si="32"/>
        <v>6088738.4470430417</v>
      </c>
      <c r="N58" s="33">
        <f t="shared" si="43"/>
        <v>61.422287324816466</v>
      </c>
      <c r="O58" s="4"/>
      <c r="Q58" s="27" t="s">
        <v>42</v>
      </c>
      <c r="R58" s="29">
        <f t="shared" si="33"/>
        <v>99129.138822920504</v>
      </c>
      <c r="S58" s="29">
        <f t="shared" si="34"/>
        <v>494477.26956459164</v>
      </c>
      <c r="T58" s="35">
        <f t="shared" si="35"/>
        <v>61.422287324816466</v>
      </c>
      <c r="U58" s="42">
        <v>0.96170886472285344</v>
      </c>
      <c r="V58" s="43">
        <f>1-U58</f>
        <v>3.829113527714656E-2</v>
      </c>
      <c r="W58" s="29">
        <f t="shared" si="44"/>
        <v>475543.17354421981</v>
      </c>
      <c r="X58" s="29">
        <f t="shared" si="36"/>
        <v>5293633.7844981942</v>
      </c>
      <c r="Y58" s="35">
        <f t="shared" si="45"/>
        <v>53.401389816918368</v>
      </c>
      <c r="Z58" s="36">
        <f t="shared" si="46"/>
        <v>8.0208975078980984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2123</v>
      </c>
      <c r="E59" s="49">
        <f t="shared" si="37"/>
        <v>3</v>
      </c>
      <c r="F59" s="3">
        <f t="shared" si="38"/>
        <v>1.4130946773433821E-3</v>
      </c>
      <c r="G59" s="2">
        <v>0.5</v>
      </c>
      <c r="H59" s="3">
        <f t="shared" si="39"/>
        <v>7.0406007979347575E-3</v>
      </c>
      <c r="I59" s="3">
        <f t="shared" si="40"/>
        <v>0.99295939920206522</v>
      </c>
      <c r="J59" s="5">
        <f t="shared" si="47"/>
        <v>98661.76900291616</v>
      </c>
      <c r="K59" s="5">
        <f t="shared" si="41"/>
        <v>694.63812956758625</v>
      </c>
      <c r="L59" s="5">
        <f t="shared" si="42"/>
        <v>491572.24969066185</v>
      </c>
      <c r="M59" s="5">
        <f t="shared" si="32"/>
        <v>5594261.1774784504</v>
      </c>
      <c r="N59" s="33">
        <f t="shared" si="43"/>
        <v>56.701407586895186</v>
      </c>
      <c r="O59" s="4"/>
      <c r="Q59" s="27" t="s">
        <v>44</v>
      </c>
      <c r="R59" s="29">
        <f t="shared" si="33"/>
        <v>98661.76900291616</v>
      </c>
      <c r="S59" s="29">
        <f t="shared" si="34"/>
        <v>491572.24969066185</v>
      </c>
      <c r="T59" s="35">
        <f t="shared" si="35"/>
        <v>56.701407586895186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473429.14827430708</v>
      </c>
      <c r="X59" s="29">
        <f t="shared" si="36"/>
        <v>4818090.6109539745</v>
      </c>
      <c r="Y59" s="35">
        <f t="shared" si="45"/>
        <v>48.834423502091937</v>
      </c>
      <c r="Z59" s="36">
        <f t="shared" si="46"/>
        <v>7.8669840848032493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2172</v>
      </c>
      <c r="E60" s="49">
        <f t="shared" si="37"/>
        <v>3</v>
      </c>
      <c r="F60" s="3">
        <f t="shared" si="38"/>
        <v>1.3812154696132596E-3</v>
      </c>
      <c r="G60" s="2">
        <v>0.5</v>
      </c>
      <c r="H60" s="3">
        <f t="shared" si="39"/>
        <v>6.8823124569855464E-3</v>
      </c>
      <c r="I60" s="3">
        <f t="shared" si="40"/>
        <v>0.99311768754301444</v>
      </c>
      <c r="J60" s="5">
        <f t="shared" si="47"/>
        <v>97967.130873348578</v>
      </c>
      <c r="K60" s="5">
        <f t="shared" si="41"/>
        <v>674.24040518478023</v>
      </c>
      <c r="L60" s="5">
        <f t="shared" si="42"/>
        <v>488150.05335378088</v>
      </c>
      <c r="M60" s="5">
        <f t="shared" si="32"/>
        <v>5102688.9277877882</v>
      </c>
      <c r="N60" s="33">
        <f t="shared" si="43"/>
        <v>52.085723877986375</v>
      </c>
      <c r="O60" s="4"/>
      <c r="Q60" s="27" t="s">
        <v>46</v>
      </c>
      <c r="R60" s="29">
        <f t="shared" si="33"/>
        <v>97967.130873348578</v>
      </c>
      <c r="S60" s="29">
        <f t="shared" si="34"/>
        <v>488150.05335378088</v>
      </c>
      <c r="T60" s="35">
        <f t="shared" si="35"/>
        <v>52.085723877986375</v>
      </c>
      <c r="U60" s="42">
        <v>0.95736753435116873</v>
      </c>
      <c r="V60" s="43">
        <f t="shared" si="48"/>
        <v>4.2632465648831275E-2</v>
      </c>
      <c r="W60" s="29">
        <f t="shared" si="44"/>
        <v>467339.01297270064</v>
      </c>
      <c r="X60" s="29">
        <f t="shared" si="36"/>
        <v>4344661.4626796674</v>
      </c>
      <c r="Y60" s="35">
        <f t="shared" si="45"/>
        <v>44.348154569275117</v>
      </c>
      <c r="Z60" s="36">
        <f t="shared" si="46"/>
        <v>7.737569308711258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2376</v>
      </c>
      <c r="E61" s="49">
        <f t="shared" si="37"/>
        <v>3</v>
      </c>
      <c r="F61" s="3">
        <f t="shared" si="38"/>
        <v>1.2626262626262627E-3</v>
      </c>
      <c r="G61" s="2">
        <v>0.5</v>
      </c>
      <c r="H61" s="3">
        <f t="shared" si="39"/>
        <v>6.2932662051604785E-3</v>
      </c>
      <c r="I61" s="3">
        <f t="shared" si="40"/>
        <v>0.99370673379483954</v>
      </c>
      <c r="J61" s="5">
        <f t="shared" si="47"/>
        <v>97292.890468163794</v>
      </c>
      <c r="K61" s="5">
        <f t="shared" si="41"/>
        <v>612.29005958567529</v>
      </c>
      <c r="L61" s="5">
        <f t="shared" si="42"/>
        <v>484933.72719185479</v>
      </c>
      <c r="M61" s="5">
        <f t="shared" si="32"/>
        <v>4614538.8744340073</v>
      </c>
      <c r="N61" s="33">
        <f t="shared" si="43"/>
        <v>47.429353288090233</v>
      </c>
      <c r="O61" s="4"/>
      <c r="Q61" s="27" t="s">
        <v>48</v>
      </c>
      <c r="R61" s="29">
        <f t="shared" si="33"/>
        <v>97292.890468163794</v>
      </c>
      <c r="S61" s="29">
        <f t="shared" si="34"/>
        <v>484933.72719185479</v>
      </c>
      <c r="T61" s="35">
        <f t="shared" si="35"/>
        <v>47.429353288090233</v>
      </c>
      <c r="U61" s="42">
        <v>0.95681081085376496</v>
      </c>
      <c r="V61" s="43">
        <f t="shared" si="48"/>
        <v>4.3189189146235041E-2</v>
      </c>
      <c r="W61" s="29">
        <f t="shared" si="44"/>
        <v>463989.83272477705</v>
      </c>
      <c r="X61" s="29">
        <f t="shared" si="36"/>
        <v>3877322.4497069665</v>
      </c>
      <c r="Y61" s="35">
        <f t="shared" si="45"/>
        <v>39.852063506898325</v>
      </c>
      <c r="Z61" s="36">
        <f t="shared" si="46"/>
        <v>7.577289781191908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2417</v>
      </c>
      <c r="E62" s="49">
        <f t="shared" si="37"/>
        <v>7</v>
      </c>
      <c r="F62" s="3">
        <f t="shared" si="38"/>
        <v>2.8961522548613984E-3</v>
      </c>
      <c r="G62" s="2">
        <v>0.5</v>
      </c>
      <c r="H62" s="3">
        <f t="shared" si="39"/>
        <v>1.4376668720476484E-2</v>
      </c>
      <c r="I62" s="3">
        <f t="shared" si="40"/>
        <v>0.98562333127952351</v>
      </c>
      <c r="J62" s="5">
        <f t="shared" si="47"/>
        <v>96680.600408578117</v>
      </c>
      <c r="K62" s="5">
        <f t="shared" si="41"/>
        <v>1389.944963770891</v>
      </c>
      <c r="L62" s="5">
        <f t="shared" si="42"/>
        <v>479928.13963346335</v>
      </c>
      <c r="M62" s="5">
        <f t="shared" si="32"/>
        <v>4129605.1472421521</v>
      </c>
      <c r="N62" s="33">
        <f t="shared" si="43"/>
        <v>42.713896374145264</v>
      </c>
      <c r="O62" s="4"/>
      <c r="Q62" s="27" t="s">
        <v>50</v>
      </c>
      <c r="R62" s="29">
        <f t="shared" si="33"/>
        <v>96680.600408578117</v>
      </c>
      <c r="S62" s="29">
        <f t="shared" si="34"/>
        <v>479928.13963346335</v>
      </c>
      <c r="T62" s="35">
        <f t="shared" si="35"/>
        <v>42.713896374145264</v>
      </c>
      <c r="U62" s="42">
        <v>0.94800928093814252</v>
      </c>
      <c r="V62" s="43">
        <f t="shared" si="48"/>
        <v>5.1990719061857482E-2</v>
      </c>
      <c r="W62" s="29">
        <f t="shared" si="44"/>
        <v>454976.33055590006</v>
      </c>
      <c r="X62" s="29">
        <f t="shared" si="36"/>
        <v>3413332.6169821895</v>
      </c>
      <c r="Y62" s="35">
        <f t="shared" si="45"/>
        <v>35.305248442368352</v>
      </c>
      <c r="Z62" s="36">
        <f t="shared" si="46"/>
        <v>7.4086479317769118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2364</v>
      </c>
      <c r="E63" s="49">
        <f t="shared" si="37"/>
        <v>12</v>
      </c>
      <c r="F63" s="3">
        <f t="shared" si="38"/>
        <v>5.076142131979695E-3</v>
      </c>
      <c r="G63" s="2">
        <v>0.5</v>
      </c>
      <c r="H63" s="3">
        <f t="shared" si="39"/>
        <v>2.5062656641604009E-2</v>
      </c>
      <c r="I63" s="3">
        <f t="shared" si="40"/>
        <v>0.97493734335839599</v>
      </c>
      <c r="J63" s="5">
        <f t="shared" si="47"/>
        <v>95290.655444807227</v>
      </c>
      <c r="K63" s="5">
        <f t="shared" si="41"/>
        <v>2388.2369785665969</v>
      </c>
      <c r="L63" s="5">
        <f t="shared" si="42"/>
        <v>470482.68477761967</v>
      </c>
      <c r="M63" s="5">
        <f t="shared" si="32"/>
        <v>3649677.0076086889</v>
      </c>
      <c r="N63" s="33">
        <f t="shared" si="43"/>
        <v>38.300471232697085</v>
      </c>
      <c r="O63" s="4"/>
      <c r="Q63" s="27" t="s">
        <v>52</v>
      </c>
      <c r="R63" s="29">
        <f t="shared" si="33"/>
        <v>95290.655444807227</v>
      </c>
      <c r="S63" s="29">
        <f t="shared" si="34"/>
        <v>470482.68477761967</v>
      </c>
      <c r="T63" s="35">
        <f t="shared" si="35"/>
        <v>38.300471232697085</v>
      </c>
      <c r="U63" s="42">
        <v>0.94216194080535964</v>
      </c>
      <c r="V63" s="43">
        <f t="shared" si="48"/>
        <v>5.7838059194640357E-2</v>
      </c>
      <c r="W63" s="29">
        <f t="shared" si="44"/>
        <v>443270.87940539839</v>
      </c>
      <c r="X63" s="29">
        <f t="shared" si="36"/>
        <v>2958356.2864262895</v>
      </c>
      <c r="Y63" s="35">
        <f t="shared" si="45"/>
        <v>31.045607490230587</v>
      </c>
      <c r="Z63" s="36">
        <f t="shared" si="46"/>
        <v>7.2548637424664975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2213</v>
      </c>
      <c r="E64" s="49">
        <f t="shared" si="37"/>
        <v>7</v>
      </c>
      <c r="F64" s="3">
        <f t="shared" si="38"/>
        <v>3.1631269769543608E-3</v>
      </c>
      <c r="G64" s="2">
        <v>0.5</v>
      </c>
      <c r="H64" s="3">
        <f t="shared" si="39"/>
        <v>1.5691548980049316E-2</v>
      </c>
      <c r="I64" s="3">
        <f t="shared" si="40"/>
        <v>0.98430845101995068</v>
      </c>
      <c r="J64" s="5">
        <f t="shared" si="47"/>
        <v>92902.418466240633</v>
      </c>
      <c r="K64" s="5">
        <f t="shared" si="41"/>
        <v>1457.782849728053</v>
      </c>
      <c r="L64" s="5">
        <f t="shared" si="42"/>
        <v>460867.63520688296</v>
      </c>
      <c r="M64" s="5">
        <f t="shared" si="32"/>
        <v>3179194.3228310691</v>
      </c>
      <c r="N64" s="33">
        <f t="shared" si="43"/>
        <v>34.220791829938648</v>
      </c>
      <c r="O64" s="4"/>
      <c r="Q64" s="27" t="s">
        <v>54</v>
      </c>
      <c r="R64" s="29">
        <f t="shared" si="33"/>
        <v>92902.418466240633</v>
      </c>
      <c r="S64" s="29">
        <f t="shared" si="34"/>
        <v>460867.63520688296</v>
      </c>
      <c r="T64" s="35">
        <f t="shared" si="35"/>
        <v>34.220791829938648</v>
      </c>
      <c r="U64" s="42">
        <v>0.92489605986448908</v>
      </c>
      <c r="V64" s="43">
        <f t="shared" si="48"/>
        <v>7.5103940135510916E-2</v>
      </c>
      <c r="W64" s="29">
        <f t="shared" si="44"/>
        <v>426254.65992191073</v>
      </c>
      <c r="X64" s="29">
        <f t="shared" si="36"/>
        <v>2515085.4070208911</v>
      </c>
      <c r="Y64" s="35">
        <f t="shared" si="45"/>
        <v>27.07233512908855</v>
      </c>
      <c r="Z64" s="36">
        <f t="shared" si="46"/>
        <v>7.1484567008500974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1659</v>
      </c>
      <c r="E65" s="49">
        <f t="shared" si="37"/>
        <v>9</v>
      </c>
      <c r="F65" s="3">
        <f t="shared" si="38"/>
        <v>5.4249547920433997E-3</v>
      </c>
      <c r="G65" s="2">
        <v>0.5</v>
      </c>
      <c r="H65" s="3">
        <f t="shared" si="39"/>
        <v>2.6761819803746655E-2</v>
      </c>
      <c r="I65" s="3">
        <f t="shared" si="40"/>
        <v>0.9732381801962533</v>
      </c>
      <c r="J65" s="5">
        <f t="shared" si="47"/>
        <v>91444.635616512576</v>
      </c>
      <c r="K65" s="5">
        <f t="shared" si="41"/>
        <v>2447.2248603883831</v>
      </c>
      <c r="L65" s="5">
        <f t="shared" si="42"/>
        <v>451105.11593159183</v>
      </c>
      <c r="M65" s="5">
        <f t="shared" si="32"/>
        <v>2718326.6876241863</v>
      </c>
      <c r="N65" s="33">
        <f t="shared" si="43"/>
        <v>29.726475143100966</v>
      </c>
      <c r="O65" s="4"/>
      <c r="Q65" s="27" t="s">
        <v>56</v>
      </c>
      <c r="R65" s="29">
        <f t="shared" si="33"/>
        <v>91444.635616512576</v>
      </c>
      <c r="S65" s="29">
        <f t="shared" si="34"/>
        <v>451105.11593159183</v>
      </c>
      <c r="T65" s="35">
        <f t="shared" si="35"/>
        <v>29.726475143100966</v>
      </c>
      <c r="U65" s="42">
        <v>0.89970667843387275</v>
      </c>
      <c r="V65" s="43">
        <f t="shared" si="48"/>
        <v>0.10029332156612725</v>
      </c>
      <c r="W65" s="29">
        <f t="shared" si="44"/>
        <v>405862.2854793396</v>
      </c>
      <c r="X65" s="29">
        <f t="shared" si="36"/>
        <v>2088830.7470989802</v>
      </c>
      <c r="Y65" s="35">
        <f t="shared" si="45"/>
        <v>22.842572809397147</v>
      </c>
      <c r="Z65" s="36">
        <f t="shared" si="46"/>
        <v>6.8839023337038192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1361</v>
      </c>
      <c r="E66" s="49">
        <f t="shared" si="37"/>
        <v>10</v>
      </c>
      <c r="F66" s="3">
        <f t="shared" si="38"/>
        <v>7.3475385745775165E-3</v>
      </c>
      <c r="G66" s="2">
        <v>0.5</v>
      </c>
      <c r="H66" s="3">
        <f t="shared" si="39"/>
        <v>3.6075036075036079E-2</v>
      </c>
      <c r="I66" s="3">
        <f t="shared" si="40"/>
        <v>0.96392496392496396</v>
      </c>
      <c r="J66" s="5">
        <f t="shared" si="47"/>
        <v>88997.410756124184</v>
      </c>
      <c r="K66" s="5">
        <f t="shared" si="41"/>
        <v>3210.5848036119837</v>
      </c>
      <c r="L66" s="5">
        <f t="shared" si="42"/>
        <v>436960.59177159093</v>
      </c>
      <c r="M66" s="5">
        <f t="shared" si="32"/>
        <v>2267221.5716925943</v>
      </c>
      <c r="N66" s="33">
        <f t="shared" si="43"/>
        <v>25.475140820729774</v>
      </c>
      <c r="O66" s="4"/>
      <c r="Q66" s="27" t="s">
        <v>58</v>
      </c>
      <c r="R66" s="29">
        <f t="shared" si="33"/>
        <v>88997.410756124184</v>
      </c>
      <c r="S66" s="29">
        <f t="shared" si="34"/>
        <v>436960.59177159093</v>
      </c>
      <c r="T66" s="35">
        <f t="shared" si="35"/>
        <v>25.475140820729774</v>
      </c>
      <c r="U66" s="42">
        <v>0.86438699185239576</v>
      </c>
      <c r="V66" s="43">
        <f t="shared" si="48"/>
        <v>0.13561300814760424</v>
      </c>
      <c r="W66" s="29">
        <f t="shared" si="44"/>
        <v>377703.0514794882</v>
      </c>
      <c r="X66" s="29">
        <f t="shared" si="36"/>
        <v>1682968.4616196407</v>
      </c>
      <c r="Y66" s="35">
        <f t="shared" si="45"/>
        <v>18.910308146283125</v>
      </c>
      <c r="Z66" s="36">
        <f t="shared" si="46"/>
        <v>6.5648326744466488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1112</v>
      </c>
      <c r="E67" s="49">
        <f t="shared" si="37"/>
        <v>8</v>
      </c>
      <c r="F67" s="3">
        <f t="shared" si="38"/>
        <v>7.1942446043165471E-3</v>
      </c>
      <c r="G67" s="2">
        <v>0.5</v>
      </c>
      <c r="H67" s="3">
        <f t="shared" si="39"/>
        <v>3.5335689045936397E-2</v>
      </c>
      <c r="I67" s="3">
        <f t="shared" si="40"/>
        <v>0.96466431095406358</v>
      </c>
      <c r="J67" s="5">
        <f t="shared" si="47"/>
        <v>85786.825952512198</v>
      </c>
      <c r="K67" s="5">
        <f t="shared" si="41"/>
        <v>3031.3366060958374</v>
      </c>
      <c r="L67" s="5">
        <f t="shared" si="42"/>
        <v>421355.78824732138</v>
      </c>
      <c r="M67" s="5">
        <f t="shared" si="32"/>
        <v>1830260.9799210033</v>
      </c>
      <c r="N67" s="33">
        <f t="shared" si="43"/>
        <v>21.334988905337926</v>
      </c>
      <c r="O67" s="4"/>
      <c r="Q67" s="27" t="s">
        <v>60</v>
      </c>
      <c r="R67" s="29">
        <f t="shared" si="33"/>
        <v>85786.825952512198</v>
      </c>
      <c r="S67" s="29">
        <f t="shared" si="34"/>
        <v>421355.78824732138</v>
      </c>
      <c r="T67" s="35">
        <f t="shared" si="35"/>
        <v>21.334988905337926</v>
      </c>
      <c r="U67" s="42">
        <v>0.82345390469096191</v>
      </c>
      <c r="V67" s="43">
        <f t="shared" si="48"/>
        <v>0.17654609530903809</v>
      </c>
      <c r="W67" s="29">
        <f t="shared" si="44"/>
        <v>346967.06909639493</v>
      </c>
      <c r="X67" s="29">
        <f t="shared" si="36"/>
        <v>1305265.4101401526</v>
      </c>
      <c r="Y67" s="35">
        <f t="shared" si="45"/>
        <v>15.215219768856933</v>
      </c>
      <c r="Z67" s="36">
        <f t="shared" si="46"/>
        <v>6.1197691364809934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753</v>
      </c>
      <c r="E68" s="49">
        <f t="shared" si="37"/>
        <v>24</v>
      </c>
      <c r="F68" s="3">
        <f t="shared" si="38"/>
        <v>3.1872509960159362E-2</v>
      </c>
      <c r="G68" s="2">
        <v>0.5</v>
      </c>
      <c r="H68" s="3">
        <f t="shared" si="39"/>
        <v>0.14760147601476015</v>
      </c>
      <c r="I68" s="3">
        <f t="shared" si="40"/>
        <v>0.85239852398523985</v>
      </c>
      <c r="J68" s="5">
        <f t="shared" si="47"/>
        <v>82755.489346416362</v>
      </c>
      <c r="K68" s="5">
        <f t="shared" si="41"/>
        <v>12214.832375854814</v>
      </c>
      <c r="L68" s="5">
        <f t="shared" si="42"/>
        <v>383240.36579244479</v>
      </c>
      <c r="M68" s="5">
        <f t="shared" si="32"/>
        <v>1408905.1916736821</v>
      </c>
      <c r="N68" s="33">
        <f t="shared" si="43"/>
        <v>17.024915238866789</v>
      </c>
      <c r="O68" s="4"/>
      <c r="Q68" s="27" t="s">
        <v>62</v>
      </c>
      <c r="R68" s="29">
        <f t="shared" si="33"/>
        <v>82755.489346416362</v>
      </c>
      <c r="S68" s="29">
        <f t="shared" si="34"/>
        <v>383240.36579244479</v>
      </c>
      <c r="T68" s="35">
        <f t="shared" si="35"/>
        <v>17.024915238866789</v>
      </c>
      <c r="U68" s="42">
        <v>0.7557222850963411</v>
      </c>
      <c r="V68" s="43">
        <f t="shared" si="48"/>
        <v>0.2442777149036589</v>
      </c>
      <c r="W68" s="29">
        <f t="shared" si="44"/>
        <v>289623.28497782402</v>
      </c>
      <c r="X68" s="29">
        <f t="shared" si="36"/>
        <v>958298.34104375751</v>
      </c>
      <c r="Y68" s="35">
        <f t="shared" si="45"/>
        <v>11.579876436139466</v>
      </c>
      <c r="Z68" s="36">
        <f t="shared" si="46"/>
        <v>5.4450388027273231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509</v>
      </c>
      <c r="E69" s="49">
        <f t="shared" si="37"/>
        <v>15</v>
      </c>
      <c r="F69" s="3">
        <f t="shared" si="38"/>
        <v>2.9469548133595286E-2</v>
      </c>
      <c r="G69" s="2">
        <v>0.5</v>
      </c>
      <c r="H69" s="3">
        <f t="shared" si="39"/>
        <v>0.13723696248856357</v>
      </c>
      <c r="I69" s="3">
        <f t="shared" si="40"/>
        <v>0.86276303751143646</v>
      </c>
      <c r="J69" s="5">
        <f t="shared" si="47"/>
        <v>70540.656970561555</v>
      </c>
      <c r="K69" s="5">
        <f t="shared" si="41"/>
        <v>9680.7854945875861</v>
      </c>
      <c r="L69" s="5">
        <f t="shared" si="42"/>
        <v>328501.32111633883</v>
      </c>
      <c r="M69" s="5">
        <f t="shared" si="32"/>
        <v>1025664.8258812373</v>
      </c>
      <c r="N69" s="33">
        <f t="shared" si="43"/>
        <v>14.540052076765798</v>
      </c>
      <c r="O69" s="4"/>
      <c r="Q69" s="27" t="s">
        <v>64</v>
      </c>
      <c r="R69" s="29">
        <f t="shared" si="33"/>
        <v>70540.656970561555</v>
      </c>
      <c r="S69" s="29">
        <f t="shared" si="34"/>
        <v>328501.32111633883</v>
      </c>
      <c r="T69" s="35">
        <f t="shared" si="35"/>
        <v>14.540052076765798</v>
      </c>
      <c r="U69" s="42">
        <v>0.69850988448397933</v>
      </c>
      <c r="V69" s="43">
        <f t="shared" si="48"/>
        <v>0.30149011551602067</v>
      </c>
      <c r="W69" s="29">
        <f t="shared" si="44"/>
        <v>229461.41986580845</v>
      </c>
      <c r="X69" s="29">
        <f t="shared" si="36"/>
        <v>668675.05606593355</v>
      </c>
      <c r="Y69" s="35">
        <f t="shared" si="45"/>
        <v>9.4792859151423698</v>
      </c>
      <c r="Z69" s="36">
        <f t="shared" si="46"/>
        <v>5.0607661616234285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349</v>
      </c>
      <c r="E70" s="49">
        <f t="shared" si="37"/>
        <v>18</v>
      </c>
      <c r="F70" s="3">
        <f t="shared" si="38"/>
        <v>5.1575931232091692E-2</v>
      </c>
      <c r="G70" s="2">
        <v>0.5</v>
      </c>
      <c r="H70" s="3">
        <f t="shared" si="39"/>
        <v>0.22842639593908629</v>
      </c>
      <c r="I70" s="3">
        <f t="shared" si="40"/>
        <v>0.77157360406091369</v>
      </c>
      <c r="J70" s="5">
        <f t="shared" si="47"/>
        <v>60859.871475973967</v>
      </c>
      <c r="K70" s="5">
        <f t="shared" si="41"/>
        <v>13902.001098572733</v>
      </c>
      <c r="L70" s="5">
        <f t="shared" si="42"/>
        <v>269544.35463343799</v>
      </c>
      <c r="M70" s="5">
        <f t="shared" si="32"/>
        <v>697163.50476489845</v>
      </c>
      <c r="N70" s="33">
        <f t="shared" si="43"/>
        <v>11.455224729485701</v>
      </c>
      <c r="O70" s="4"/>
      <c r="Q70" s="27" t="s">
        <v>66</v>
      </c>
      <c r="R70" s="29">
        <f t="shared" si="33"/>
        <v>60859.871475973967</v>
      </c>
      <c r="S70" s="29">
        <f t="shared" si="34"/>
        <v>269544.35463343799</v>
      </c>
      <c r="T70" s="35">
        <f t="shared" si="35"/>
        <v>11.455224729485701</v>
      </c>
      <c r="U70" s="42">
        <v>0.67065690345363116</v>
      </c>
      <c r="V70" s="43">
        <f t="shared" si="48"/>
        <v>0.32934309654636884</v>
      </c>
      <c r="W70" s="29">
        <f t="shared" si="44"/>
        <v>180771.78222186895</v>
      </c>
      <c r="X70" s="29">
        <f t="shared" si="36"/>
        <v>439213.6362001251</v>
      </c>
      <c r="Y70" s="35">
        <f t="shared" si="45"/>
        <v>7.2168019016194638</v>
      </c>
      <c r="Z70" s="36">
        <f t="shared" si="46"/>
        <v>4.2384228278662377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208</v>
      </c>
      <c r="E71" s="49">
        <f t="shared" si="37"/>
        <v>12</v>
      </c>
      <c r="F71" s="3">
        <f t="shared" si="38"/>
        <v>5.7692307692307696E-2</v>
      </c>
      <c r="G71" s="2">
        <v>0.5</v>
      </c>
      <c r="H71" s="3">
        <f t="shared" si="39"/>
        <v>0.2521008403361345</v>
      </c>
      <c r="I71" s="3">
        <f t="shared" si="40"/>
        <v>0.74789915966386555</v>
      </c>
      <c r="J71" s="5">
        <f t="shared" si="47"/>
        <v>46957.870377401232</v>
      </c>
      <c r="K71" s="5">
        <f t="shared" si="41"/>
        <v>11838.118582538127</v>
      </c>
      <c r="L71" s="5">
        <f t="shared" si="42"/>
        <v>205194.05543066084</v>
      </c>
      <c r="M71" s="5">
        <f>L71+M72</f>
        <v>427619.15013146051</v>
      </c>
      <c r="N71" s="33">
        <f t="shared" si="43"/>
        <v>9.1064425770308119</v>
      </c>
      <c r="O71" s="4"/>
      <c r="Q71" s="27" t="s">
        <v>68</v>
      </c>
      <c r="R71" s="29">
        <f t="shared" si="33"/>
        <v>46957.870377401232</v>
      </c>
      <c r="S71" s="29">
        <f t="shared" si="34"/>
        <v>205194.05543066084</v>
      </c>
      <c r="T71" s="35">
        <f t="shared" si="35"/>
        <v>9.1064425770308119</v>
      </c>
      <c r="U71" s="42">
        <v>0.63527807449444496</v>
      </c>
      <c r="V71" s="43">
        <f t="shared" si="48"/>
        <v>0.36472192550555504</v>
      </c>
      <c r="W71" s="29">
        <f t="shared" si="44"/>
        <v>130355.28443169662</v>
      </c>
      <c r="X71" s="29">
        <f>X72+W71</f>
        <v>258441.85397825611</v>
      </c>
      <c r="Y71" s="35">
        <f t="shared" si="45"/>
        <v>5.5036962260246129</v>
      </c>
      <c r="Z71" s="36">
        <f t="shared" si="46"/>
        <v>3.602746351006199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114</v>
      </c>
      <c r="E72" s="50">
        <f t="shared" si="37"/>
        <v>18</v>
      </c>
      <c r="F72" s="17">
        <f t="shared" si="38"/>
        <v>0.15789473684210525</v>
      </c>
      <c r="G72" s="12"/>
      <c r="H72" s="17">
        <v>1</v>
      </c>
      <c r="I72" s="17">
        <f t="shared" si="40"/>
        <v>0</v>
      </c>
      <c r="J72" s="21">
        <f t="shared" si="47"/>
        <v>35119.751794863107</v>
      </c>
      <c r="K72" s="21">
        <f t="shared" si="41"/>
        <v>35119.751794863107</v>
      </c>
      <c r="L72" s="21">
        <f>K72/F72</f>
        <v>222425.0947007997</v>
      </c>
      <c r="M72" s="21">
        <f>L72</f>
        <v>222425.0947007997</v>
      </c>
      <c r="N72" s="34">
        <f t="shared" si="43"/>
        <v>6.3333333333333339</v>
      </c>
      <c r="O72" s="4"/>
      <c r="Q72" s="30" t="s">
        <v>69</v>
      </c>
      <c r="R72" s="31">
        <f t="shared" si="33"/>
        <v>35119.751794863107</v>
      </c>
      <c r="S72" s="31">
        <f t="shared" si="34"/>
        <v>222425.0947007997</v>
      </c>
      <c r="T72" s="38">
        <f t="shared" si="35"/>
        <v>6.3333333333333339</v>
      </c>
      <c r="U72" s="44">
        <v>0.57586384179742911</v>
      </c>
      <c r="V72" s="45">
        <f t="shared" si="48"/>
        <v>0.42413615820257089</v>
      </c>
      <c r="W72" s="31">
        <f t="shared" si="44"/>
        <v>128086.56954655951</v>
      </c>
      <c r="X72" s="31">
        <f>W72</f>
        <v>128086.56954655951</v>
      </c>
      <c r="Y72" s="38">
        <f t="shared" si="45"/>
        <v>3.6471376647170515</v>
      </c>
      <c r="Z72" s="37">
        <f t="shared" si="46"/>
        <v>2.6861956686162825</v>
      </c>
    </row>
    <row r="73" spans="1:26" s="2" customFormat="1" ht="13.2" x14ac:dyDescent="0.25">
      <c r="B73" s="2" t="s">
        <v>70</v>
      </c>
      <c r="D73" s="25">
        <f>SUM(D54:D72)</f>
        <v>27008</v>
      </c>
      <c r="E73" s="25">
        <f>SUM(E54:E72)</f>
        <v>154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73.054683912126876</v>
      </c>
      <c r="F78" s="55">
        <f>$Y$4</f>
        <v>66.440945807545731</v>
      </c>
      <c r="G78" s="55">
        <f>E78-F78</f>
        <v>6.6137381045811452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79.597737958662805</v>
      </c>
      <c r="F79" s="55">
        <f>$Y$29</f>
        <v>70.095369009806248</v>
      </c>
      <c r="G79" s="55">
        <f t="shared" ref="G79:G80" si="49">E79-F79</f>
        <v>9.5023689488565566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75.851191250781326</v>
      </c>
      <c r="F80" s="55">
        <f>$Y$54</f>
        <v>67.327163475645364</v>
      </c>
      <c r="G80" s="55">
        <f t="shared" si="49"/>
        <v>8.5240277751359628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15" workbookViewId="0">
      <selection activeCell="D23" sqref="D2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160</v>
      </c>
      <c r="E4" s="51">
        <v>3</v>
      </c>
      <c r="F4" s="3">
        <f>E4/D4</f>
        <v>1.8749999999999999E-2</v>
      </c>
      <c r="G4" s="2">
        <v>0.3</v>
      </c>
      <c r="H4" s="18">
        <f>C4*F4/(1+(1-G4)*C4*F4)</f>
        <v>1.8507094386181366E-2</v>
      </c>
      <c r="I4" s="18">
        <f>1-H4</f>
        <v>0.98149290561381863</v>
      </c>
      <c r="J4" s="41">
        <v>100000</v>
      </c>
      <c r="K4" s="20">
        <f>J4*H4</f>
        <v>1850.7094386181366</v>
      </c>
      <c r="L4" s="20">
        <f>C4*(J5+G4*K4)</f>
        <v>98704.503392967294</v>
      </c>
      <c r="M4" s="5">
        <f t="shared" ref="M4:M20" si="0">L4+M5</f>
        <v>7140555.1622530641</v>
      </c>
      <c r="N4" s="32">
        <f>M4/J4</f>
        <v>71.405551622530638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98704.503392967294</v>
      </c>
      <c r="T4" s="35">
        <f t="shared" ref="T4:T22" si="3">N4</f>
        <v>71.405551622530638</v>
      </c>
      <c r="U4" s="42">
        <v>0.96680194174873568</v>
      </c>
      <c r="V4" s="43">
        <f>1-U4</f>
        <v>3.3198058251264317E-2</v>
      </c>
      <c r="W4" s="29">
        <f>S4*U4</f>
        <v>95427.705539665447</v>
      </c>
      <c r="X4" s="29">
        <f t="shared" ref="X4:X20" si="4">X5+W4</f>
        <v>6495871.3281858871</v>
      </c>
      <c r="Y4" s="40">
        <f>X4/R4</f>
        <v>64.958713281858877</v>
      </c>
      <c r="Z4" s="36">
        <f>T4-Y4</f>
        <v>6.4468383406717606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694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98149.290561381858</v>
      </c>
      <c r="K5" s="5">
        <f t="shared" ref="K5:K22" si="8">J5*H5</f>
        <v>0</v>
      </c>
      <c r="L5" s="5">
        <f t="shared" ref="L5:L21" si="9">C5*(J6+G5*K5)</f>
        <v>392597.16224552743</v>
      </c>
      <c r="M5" s="5">
        <f t="shared" si="0"/>
        <v>7041850.6588600967</v>
      </c>
      <c r="N5" s="33">
        <f t="shared" ref="N5:N22" si="10">M5/J5</f>
        <v>71.746322551930973</v>
      </c>
      <c r="O5" s="4"/>
      <c r="Q5" s="27" t="s">
        <v>36</v>
      </c>
      <c r="R5" s="29">
        <f t="shared" si="1"/>
        <v>98149.290561381858</v>
      </c>
      <c r="S5" s="29">
        <f t="shared" si="2"/>
        <v>392597.16224552743</v>
      </c>
      <c r="T5" s="35">
        <f t="shared" si="3"/>
        <v>71.746322551930973</v>
      </c>
      <c r="U5" s="42">
        <v>0.96680194174873568</v>
      </c>
      <c r="V5" s="43">
        <f>1-U5</f>
        <v>3.3198058251264317E-2</v>
      </c>
      <c r="W5" s="29">
        <f t="shared" ref="W5:W22" si="11">S5*U5</f>
        <v>379563.69878401933</v>
      </c>
      <c r="X5" s="29">
        <f t="shared" si="4"/>
        <v>6400443.6226462219</v>
      </c>
      <c r="Y5" s="35">
        <f t="shared" ref="Y5:Y22" si="12">X5/R5</f>
        <v>65.211308059770744</v>
      </c>
      <c r="Z5" s="36">
        <f t="shared" ref="Z5:Z22" si="13">T5-Y5</f>
        <v>6.5350144921602293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891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98149.290561381858</v>
      </c>
      <c r="K6" s="5">
        <f t="shared" si="8"/>
        <v>0</v>
      </c>
      <c r="L6" s="5">
        <f t="shared" si="9"/>
        <v>490746.45280690928</v>
      </c>
      <c r="M6" s="5">
        <f t="shared" si="0"/>
        <v>6649253.4966145689</v>
      </c>
      <c r="N6" s="33">
        <f t="shared" si="10"/>
        <v>67.746322551930959</v>
      </c>
      <c r="O6" s="4"/>
      <c r="Q6" s="27" t="s">
        <v>38</v>
      </c>
      <c r="R6" s="29">
        <f t="shared" si="1"/>
        <v>98149.290561381858</v>
      </c>
      <c r="S6" s="29">
        <f t="shared" si="2"/>
        <v>490746.45280690928</v>
      </c>
      <c r="T6" s="35">
        <f t="shared" si="3"/>
        <v>67.746322551930959</v>
      </c>
      <c r="U6" s="42">
        <v>0.96680194174873568</v>
      </c>
      <c r="V6" s="43">
        <f>1-U6</f>
        <v>3.3198058251264317E-2</v>
      </c>
      <c r="W6" s="29">
        <f t="shared" si="11"/>
        <v>474454.62348002417</v>
      </c>
      <c r="X6" s="29">
        <f t="shared" si="4"/>
        <v>6020879.923862203</v>
      </c>
      <c r="Y6" s="35">
        <f t="shared" si="12"/>
        <v>61.344100292775813</v>
      </c>
      <c r="Z6" s="36">
        <f t="shared" si="13"/>
        <v>6.4022222591551454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843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98149.290561381858</v>
      </c>
      <c r="K7" s="5">
        <f t="shared" si="8"/>
        <v>0</v>
      </c>
      <c r="L7" s="5">
        <f t="shared" si="9"/>
        <v>490746.45280690928</v>
      </c>
      <c r="M7" s="5">
        <f t="shared" si="0"/>
        <v>6158507.0438076593</v>
      </c>
      <c r="N7" s="33">
        <f t="shared" si="10"/>
        <v>62.746322551930966</v>
      </c>
      <c r="O7" s="4"/>
      <c r="Q7" s="27" t="s">
        <v>40</v>
      </c>
      <c r="R7" s="29">
        <f t="shared" si="1"/>
        <v>98149.290561381858</v>
      </c>
      <c r="S7" s="29">
        <f t="shared" si="2"/>
        <v>490746.45280690928</v>
      </c>
      <c r="T7" s="35">
        <f t="shared" si="3"/>
        <v>62.746322551930966</v>
      </c>
      <c r="U7" s="42">
        <v>0.96680194174873568</v>
      </c>
      <c r="V7" s="43">
        <f>1-U7</f>
        <v>3.3198058251264317E-2</v>
      </c>
      <c r="W7" s="29">
        <f t="shared" si="11"/>
        <v>474454.62348002417</v>
      </c>
      <c r="X7" s="29">
        <f t="shared" si="4"/>
        <v>5546425.3003821792</v>
      </c>
      <c r="Y7" s="35">
        <f t="shared" si="12"/>
        <v>56.510090584032135</v>
      </c>
      <c r="Z7" s="36">
        <f t="shared" si="13"/>
        <v>6.2362319678988314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1073</v>
      </c>
      <c r="E8" s="51">
        <v>1</v>
      </c>
      <c r="F8" s="3">
        <f t="shared" si="5"/>
        <v>9.3196644920782849E-4</v>
      </c>
      <c r="G8" s="2">
        <v>0.5</v>
      </c>
      <c r="H8" s="3">
        <f t="shared" si="6"/>
        <v>4.6490004649000468E-3</v>
      </c>
      <c r="I8" s="3">
        <f t="shared" si="7"/>
        <v>0.99535099953509998</v>
      </c>
      <c r="J8" s="5">
        <f t="shared" si="14"/>
        <v>98149.290561381858</v>
      </c>
      <c r="K8" s="5">
        <f t="shared" si="8"/>
        <v>456.29609744947402</v>
      </c>
      <c r="L8" s="5">
        <f t="shared" si="9"/>
        <v>489605.71256328555</v>
      </c>
      <c r="M8" s="5">
        <f t="shared" si="0"/>
        <v>5667760.5910007497</v>
      </c>
      <c r="N8" s="33">
        <f t="shared" si="10"/>
        <v>57.746322551930959</v>
      </c>
      <c r="O8" s="4"/>
      <c r="Q8" s="27" t="s">
        <v>42</v>
      </c>
      <c r="R8" s="29">
        <f t="shared" si="1"/>
        <v>98149.290561381858</v>
      </c>
      <c r="S8" s="29">
        <f t="shared" si="2"/>
        <v>489605.71256328555</v>
      </c>
      <c r="T8" s="35">
        <f t="shared" si="3"/>
        <v>57.746322551930959</v>
      </c>
      <c r="U8" s="42">
        <v>0.96680194174873568</v>
      </c>
      <c r="V8" s="43">
        <f>1-U8</f>
        <v>3.3198058251264317E-2</v>
      </c>
      <c r="W8" s="29">
        <f t="shared" si="11"/>
        <v>473351.75359745783</v>
      </c>
      <c r="X8" s="29">
        <f t="shared" si="4"/>
        <v>5071970.6769021554</v>
      </c>
      <c r="Y8" s="35">
        <f t="shared" si="12"/>
        <v>51.676080875288463</v>
      </c>
      <c r="Z8" s="36">
        <f t="shared" si="13"/>
        <v>6.070241676642496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1074</v>
      </c>
      <c r="E9" s="51">
        <v>2</v>
      </c>
      <c r="F9" s="3">
        <f t="shared" si="5"/>
        <v>1.8621973929236499E-3</v>
      </c>
      <c r="G9" s="2">
        <v>0.5</v>
      </c>
      <c r="H9" s="3">
        <f t="shared" si="6"/>
        <v>9.267840593141799E-3</v>
      </c>
      <c r="I9" s="3">
        <f t="shared" si="7"/>
        <v>0.99073215940685821</v>
      </c>
      <c r="J9" s="5">
        <f t="shared" si="14"/>
        <v>97692.99446393238</v>
      </c>
      <c r="K9" s="5">
        <f t="shared" si="8"/>
        <v>905.40309975840955</v>
      </c>
      <c r="L9" s="5">
        <f t="shared" si="9"/>
        <v>486201.4645702659</v>
      </c>
      <c r="M9" s="5">
        <f t="shared" si="0"/>
        <v>5178154.8784374641</v>
      </c>
      <c r="N9" s="33">
        <f t="shared" si="10"/>
        <v>53.004362358338859</v>
      </c>
      <c r="O9" s="4"/>
      <c r="Q9" s="27" t="s">
        <v>44</v>
      </c>
      <c r="R9" s="29">
        <f t="shared" si="1"/>
        <v>97692.99446393238</v>
      </c>
      <c r="S9" s="29">
        <f t="shared" si="2"/>
        <v>486201.4645702659</v>
      </c>
      <c r="T9" s="35">
        <f t="shared" si="3"/>
        <v>53.004362358338859</v>
      </c>
      <c r="U9" s="42">
        <v>0.9555940589531835</v>
      </c>
      <c r="V9" s="43">
        <f t="shared" ref="V9:V22" si="15">1-U9</f>
        <v>4.4405941046816499E-2</v>
      </c>
      <c r="W9" s="29">
        <f t="shared" si="11"/>
        <v>464611.23099768284</v>
      </c>
      <c r="X9" s="29">
        <f t="shared" si="4"/>
        <v>4598618.9233046975</v>
      </c>
      <c r="Y9" s="35">
        <f t="shared" si="12"/>
        <v>47.072146253050704</v>
      </c>
      <c r="Z9" s="36">
        <f t="shared" si="13"/>
        <v>5.9322161052881555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1112</v>
      </c>
      <c r="E10" s="51">
        <v>2</v>
      </c>
      <c r="F10" s="3">
        <f t="shared" si="5"/>
        <v>1.7985611510791368E-3</v>
      </c>
      <c r="G10" s="2">
        <v>0.5</v>
      </c>
      <c r="H10" s="3">
        <f t="shared" si="6"/>
        <v>8.9525514771709933E-3</v>
      </c>
      <c r="I10" s="3">
        <f t="shared" si="7"/>
        <v>0.991047448522829</v>
      </c>
      <c r="J10" s="5">
        <f t="shared" si="14"/>
        <v>96787.591364173975</v>
      </c>
      <c r="K10" s="5">
        <f t="shared" si="8"/>
        <v>866.4958940391582</v>
      </c>
      <c r="L10" s="5">
        <f t="shared" si="9"/>
        <v>481771.71708577202</v>
      </c>
      <c r="M10" s="5">
        <f t="shared" si="0"/>
        <v>4691953.4138671979</v>
      </c>
      <c r="N10" s="33">
        <f t="shared" si="10"/>
        <v>48.476807282177383</v>
      </c>
      <c r="O10" s="4"/>
      <c r="Q10" s="27" t="s">
        <v>46</v>
      </c>
      <c r="R10" s="29">
        <f t="shared" si="1"/>
        <v>96787.591364173975</v>
      </c>
      <c r="S10" s="29">
        <f t="shared" si="2"/>
        <v>481771.71708577202</v>
      </c>
      <c r="T10" s="35">
        <f t="shared" si="3"/>
        <v>48.476807282177383</v>
      </c>
      <c r="U10" s="42">
        <v>0.96363095511775332</v>
      </c>
      <c r="V10" s="43">
        <f t="shared" si="15"/>
        <v>3.6369044882246682E-2</v>
      </c>
      <c r="W10" s="29">
        <f t="shared" si="11"/>
        <v>464250.13988408254</v>
      </c>
      <c r="X10" s="29">
        <f t="shared" si="4"/>
        <v>4134007.6923070149</v>
      </c>
      <c r="Y10" s="35">
        <f t="shared" si="12"/>
        <v>42.712166239909365</v>
      </c>
      <c r="Z10" s="36">
        <f t="shared" si="13"/>
        <v>5.7646410422680177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1214</v>
      </c>
      <c r="E11" s="51">
        <v>3</v>
      </c>
      <c r="F11" s="3">
        <f t="shared" si="5"/>
        <v>2.4711696869851728E-3</v>
      </c>
      <c r="G11" s="2">
        <v>0.5</v>
      </c>
      <c r="H11" s="3">
        <f t="shared" si="6"/>
        <v>1.2279983626688497E-2</v>
      </c>
      <c r="I11" s="3">
        <f t="shared" si="7"/>
        <v>0.98772001637331153</v>
      </c>
      <c r="J11" s="5">
        <f t="shared" si="14"/>
        <v>95921.095470134824</v>
      </c>
      <c r="K11" s="5">
        <f t="shared" si="8"/>
        <v>1177.9094818272799</v>
      </c>
      <c r="L11" s="5">
        <f t="shared" si="9"/>
        <v>476660.70364610595</v>
      </c>
      <c r="M11" s="5">
        <f t="shared" si="0"/>
        <v>4210181.6967814257</v>
      </c>
      <c r="N11" s="33">
        <f t="shared" si="10"/>
        <v>43.892135261239503</v>
      </c>
      <c r="O11" s="4"/>
      <c r="Q11" s="27" t="s">
        <v>48</v>
      </c>
      <c r="R11" s="29">
        <f t="shared" si="1"/>
        <v>95921.095470134824</v>
      </c>
      <c r="S11" s="29">
        <f t="shared" si="2"/>
        <v>476660.70364610595</v>
      </c>
      <c r="T11" s="35">
        <f t="shared" si="3"/>
        <v>43.892135261239503</v>
      </c>
      <c r="U11" s="42">
        <v>0.96005435016735896</v>
      </c>
      <c r="V11" s="43">
        <f t="shared" si="15"/>
        <v>3.9945649832641039E-2</v>
      </c>
      <c r="W11" s="29">
        <f t="shared" si="11"/>
        <v>457620.1820892783</v>
      </c>
      <c r="X11" s="29">
        <f t="shared" si="4"/>
        <v>3669757.5524229323</v>
      </c>
      <c r="Y11" s="35">
        <f t="shared" si="12"/>
        <v>38.258086341033469</v>
      </c>
      <c r="Z11" s="36">
        <f t="shared" si="13"/>
        <v>5.634048920206034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1211</v>
      </c>
      <c r="E12" s="51">
        <v>4</v>
      </c>
      <c r="F12" s="3">
        <f t="shared" si="5"/>
        <v>3.3030553261767133E-3</v>
      </c>
      <c r="G12" s="2">
        <v>0.5</v>
      </c>
      <c r="H12" s="3">
        <f t="shared" si="6"/>
        <v>1.638001638001638E-2</v>
      </c>
      <c r="I12" s="3">
        <f t="shared" si="7"/>
        <v>0.9836199836199836</v>
      </c>
      <c r="J12" s="5">
        <f t="shared" si="14"/>
        <v>94743.185988307552</v>
      </c>
      <c r="K12" s="5">
        <f t="shared" si="8"/>
        <v>1551.894938383416</v>
      </c>
      <c r="L12" s="5">
        <f t="shared" si="9"/>
        <v>469836.19259557925</v>
      </c>
      <c r="M12" s="5">
        <f t="shared" si="0"/>
        <v>3733520.9931353196</v>
      </c>
      <c r="N12" s="33">
        <f t="shared" si="10"/>
        <v>39.406749458436842</v>
      </c>
      <c r="O12" s="4"/>
      <c r="Q12" s="27" t="s">
        <v>50</v>
      </c>
      <c r="R12" s="29">
        <f t="shared" si="1"/>
        <v>94743.185988307552</v>
      </c>
      <c r="S12" s="29">
        <f t="shared" si="2"/>
        <v>469836.19259557925</v>
      </c>
      <c r="T12" s="35">
        <f t="shared" si="3"/>
        <v>39.406749458436842</v>
      </c>
      <c r="U12" s="42">
        <v>0.94127750867207383</v>
      </c>
      <c r="V12" s="43">
        <f t="shared" si="15"/>
        <v>5.8722491327926174E-2</v>
      </c>
      <c r="W12" s="29">
        <f t="shared" si="11"/>
        <v>442246.24085033953</v>
      </c>
      <c r="X12" s="29">
        <f t="shared" si="4"/>
        <v>3212137.3703336539</v>
      </c>
      <c r="Y12" s="35">
        <f t="shared" si="12"/>
        <v>33.903624169130964</v>
      </c>
      <c r="Z12" s="36">
        <f t="shared" si="13"/>
        <v>5.5031252893058777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1209</v>
      </c>
      <c r="E13" s="51">
        <v>6</v>
      </c>
      <c r="F13" s="3">
        <f t="shared" si="5"/>
        <v>4.9627791563275434E-3</v>
      </c>
      <c r="G13" s="2">
        <v>0.5</v>
      </c>
      <c r="H13" s="3">
        <f t="shared" si="6"/>
        <v>2.4509803921568627E-2</v>
      </c>
      <c r="I13" s="3">
        <f t="shared" si="7"/>
        <v>0.97549019607843135</v>
      </c>
      <c r="J13" s="5">
        <f t="shared" si="14"/>
        <v>93191.291049924141</v>
      </c>
      <c r="K13" s="5">
        <f t="shared" si="8"/>
        <v>2284.1002708314741</v>
      </c>
      <c r="L13" s="5">
        <f t="shared" si="9"/>
        <v>460246.20457254199</v>
      </c>
      <c r="M13" s="5">
        <f t="shared" si="0"/>
        <v>3263684.8005397404</v>
      </c>
      <c r="N13" s="33">
        <f t="shared" si="10"/>
        <v>35.02134978247409</v>
      </c>
      <c r="O13" s="4"/>
      <c r="Q13" s="27" t="s">
        <v>52</v>
      </c>
      <c r="R13" s="29">
        <f t="shared" si="1"/>
        <v>93191.291049924141</v>
      </c>
      <c r="S13" s="29">
        <f t="shared" si="2"/>
        <v>460246.20457254199</v>
      </c>
      <c r="T13" s="35">
        <f t="shared" si="3"/>
        <v>35.02134978247409</v>
      </c>
      <c r="U13" s="42">
        <v>0.95386474178345915</v>
      </c>
      <c r="V13" s="43">
        <f t="shared" si="15"/>
        <v>4.6135258216540853E-2</v>
      </c>
      <c r="W13" s="29">
        <f t="shared" si="11"/>
        <v>439012.62708140491</v>
      </c>
      <c r="X13" s="29">
        <f t="shared" si="4"/>
        <v>2769891.1294833142</v>
      </c>
      <c r="Y13" s="35">
        <f t="shared" si="12"/>
        <v>29.722639296835549</v>
      </c>
      <c r="Z13" s="36">
        <f t="shared" si="13"/>
        <v>5.2987104856385407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1100</v>
      </c>
      <c r="E14" s="51">
        <v>11</v>
      </c>
      <c r="F14" s="3">
        <f t="shared" si="5"/>
        <v>0.01</v>
      </c>
      <c r="G14" s="2">
        <v>0.5</v>
      </c>
      <c r="H14" s="3">
        <f t="shared" si="6"/>
        <v>4.8780487804878057E-2</v>
      </c>
      <c r="I14" s="3">
        <f t="shared" si="7"/>
        <v>0.95121951219512191</v>
      </c>
      <c r="J14" s="5">
        <f t="shared" si="14"/>
        <v>90907.190779092663</v>
      </c>
      <c r="K14" s="5">
        <f t="shared" si="8"/>
        <v>4434.4971111752529</v>
      </c>
      <c r="L14" s="5">
        <f t="shared" si="9"/>
        <v>443449.71111752512</v>
      </c>
      <c r="M14" s="5">
        <f t="shared" si="0"/>
        <v>2803438.5959671983</v>
      </c>
      <c r="N14" s="33">
        <f t="shared" si="10"/>
        <v>30.838469123742282</v>
      </c>
      <c r="O14" s="4"/>
      <c r="Q14" s="27" t="s">
        <v>54</v>
      </c>
      <c r="R14" s="29">
        <f t="shared" si="1"/>
        <v>90907.190779092663</v>
      </c>
      <c r="S14" s="29">
        <f t="shared" si="2"/>
        <v>443449.71111752512</v>
      </c>
      <c r="T14" s="35">
        <f t="shared" si="3"/>
        <v>30.838469123742282</v>
      </c>
      <c r="U14" s="42">
        <v>0.94210046609890041</v>
      </c>
      <c r="V14" s="43">
        <f t="shared" si="15"/>
        <v>5.7899533901099587E-2</v>
      </c>
      <c r="W14" s="29">
        <f t="shared" si="11"/>
        <v>417774.17953524314</v>
      </c>
      <c r="X14" s="29">
        <f t="shared" si="4"/>
        <v>2330878.5024019093</v>
      </c>
      <c r="Y14" s="35">
        <f t="shared" si="12"/>
        <v>25.640199443254357</v>
      </c>
      <c r="Z14" s="36">
        <f t="shared" si="13"/>
        <v>5.1982696804879254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898</v>
      </c>
      <c r="E15" s="51">
        <v>6</v>
      </c>
      <c r="F15" s="3">
        <f t="shared" si="5"/>
        <v>6.6815144766146995E-3</v>
      </c>
      <c r="G15" s="2">
        <v>0.5</v>
      </c>
      <c r="H15" s="3">
        <f t="shared" si="6"/>
        <v>3.2858707557502746E-2</v>
      </c>
      <c r="I15" s="3">
        <f t="shared" si="7"/>
        <v>0.96714129244249725</v>
      </c>
      <c r="J15" s="5">
        <f t="shared" si="14"/>
        <v>86472.69366791741</v>
      </c>
      <c r="K15" s="5">
        <f t="shared" si="8"/>
        <v>2841.3809529436176</v>
      </c>
      <c r="L15" s="5">
        <f t="shared" si="9"/>
        <v>425260.01595722802</v>
      </c>
      <c r="M15" s="5">
        <f t="shared" si="0"/>
        <v>2359988.8848496731</v>
      </c>
      <c r="N15" s="33">
        <f t="shared" si="10"/>
        <v>27.291723950600861</v>
      </c>
      <c r="O15" s="4"/>
      <c r="Q15" s="27" t="s">
        <v>56</v>
      </c>
      <c r="R15" s="29">
        <f t="shared" si="1"/>
        <v>86472.69366791741</v>
      </c>
      <c r="S15" s="29">
        <f t="shared" si="2"/>
        <v>425260.01595722802</v>
      </c>
      <c r="T15" s="35">
        <f t="shared" si="3"/>
        <v>27.291723950600861</v>
      </c>
      <c r="U15" s="42">
        <v>0.91645683631107144</v>
      </c>
      <c r="V15" s="43">
        <f t="shared" si="15"/>
        <v>8.3543163688928557E-2</v>
      </c>
      <c r="W15" s="29">
        <f t="shared" si="11"/>
        <v>389732.44883375696</v>
      </c>
      <c r="X15" s="29">
        <f t="shared" si="4"/>
        <v>1913104.3228666661</v>
      </c>
      <c r="Y15" s="35">
        <f t="shared" si="12"/>
        <v>22.123797024452529</v>
      </c>
      <c r="Z15" s="36">
        <f t="shared" si="13"/>
        <v>5.1679269261483327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698</v>
      </c>
      <c r="E16" s="51">
        <v>7</v>
      </c>
      <c r="F16" s="3">
        <f t="shared" si="5"/>
        <v>1.0028653295128941E-2</v>
      </c>
      <c r="G16" s="2">
        <v>0.5</v>
      </c>
      <c r="H16" s="3">
        <f t="shared" si="6"/>
        <v>4.8916841369671567E-2</v>
      </c>
      <c r="I16" s="3">
        <f t="shared" si="7"/>
        <v>0.95108315863032844</v>
      </c>
      <c r="J16" s="5">
        <f t="shared" si="14"/>
        <v>83631.312714973799</v>
      </c>
      <c r="K16" s="5">
        <f t="shared" si="8"/>
        <v>4090.9796576157701</v>
      </c>
      <c r="L16" s="5">
        <f t="shared" si="9"/>
        <v>407929.11443082959</v>
      </c>
      <c r="M16" s="5">
        <f t="shared" si="0"/>
        <v>1934728.868892445</v>
      </c>
      <c r="N16" s="33">
        <f t="shared" si="10"/>
        <v>23.134024877574841</v>
      </c>
      <c r="O16" s="4"/>
      <c r="Q16" s="27" t="s">
        <v>58</v>
      </c>
      <c r="R16" s="29">
        <f t="shared" si="1"/>
        <v>83631.312714973799</v>
      </c>
      <c r="S16" s="29">
        <f t="shared" si="2"/>
        <v>407929.11443082959</v>
      </c>
      <c r="T16" s="35">
        <f t="shared" si="3"/>
        <v>23.134024877574841</v>
      </c>
      <c r="U16" s="42">
        <v>0.8859396016463057</v>
      </c>
      <c r="V16" s="43">
        <f t="shared" si="15"/>
        <v>0.1140603983536943</v>
      </c>
      <c r="W16" s="29">
        <f t="shared" si="11"/>
        <v>361400.55713877943</v>
      </c>
      <c r="X16" s="29">
        <f t="shared" si="4"/>
        <v>1523371.8740329093</v>
      </c>
      <c r="Y16" s="35">
        <f t="shared" si="12"/>
        <v>18.215328978809112</v>
      </c>
      <c r="Z16" s="36">
        <f t="shared" si="13"/>
        <v>4.9186958987657299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571</v>
      </c>
      <c r="E17" s="51">
        <v>10</v>
      </c>
      <c r="F17" s="3">
        <f t="shared" si="5"/>
        <v>1.7513134851138354E-2</v>
      </c>
      <c r="G17" s="2">
        <v>0.5</v>
      </c>
      <c r="H17" s="3">
        <f t="shared" si="6"/>
        <v>8.3892617449664433E-2</v>
      </c>
      <c r="I17" s="3">
        <f t="shared" si="7"/>
        <v>0.91610738255033553</v>
      </c>
      <c r="J17" s="5">
        <f t="shared" si="14"/>
        <v>79540.333057358032</v>
      </c>
      <c r="K17" s="5">
        <f t="shared" si="8"/>
        <v>6672.8467329998348</v>
      </c>
      <c r="L17" s="5">
        <f t="shared" si="9"/>
        <v>381019.54845429055</v>
      </c>
      <c r="M17" s="5">
        <f t="shared" si="0"/>
        <v>1526799.7544616153</v>
      </c>
      <c r="N17" s="33">
        <f t="shared" si="10"/>
        <v>19.195289933732251</v>
      </c>
      <c r="O17" s="4"/>
      <c r="Q17" s="27" t="s">
        <v>60</v>
      </c>
      <c r="R17" s="29">
        <f t="shared" si="1"/>
        <v>79540.333057358032</v>
      </c>
      <c r="S17" s="29">
        <f t="shared" si="2"/>
        <v>381019.54845429055</v>
      </c>
      <c r="T17" s="35">
        <f t="shared" si="3"/>
        <v>19.195289933732251</v>
      </c>
      <c r="U17" s="42">
        <v>0.85631920960893304</v>
      </c>
      <c r="V17" s="43">
        <f t="shared" si="15"/>
        <v>0.14368079039106696</v>
      </c>
      <c r="W17" s="29">
        <f t="shared" si="11"/>
        <v>326274.35857793066</v>
      </c>
      <c r="X17" s="29">
        <f t="shared" si="4"/>
        <v>1161971.3168941298</v>
      </c>
      <c r="Y17" s="35">
        <f t="shared" si="12"/>
        <v>14.608579977358286</v>
      </c>
      <c r="Z17" s="36">
        <f t="shared" si="13"/>
        <v>4.5867099563739657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405</v>
      </c>
      <c r="E18" s="51">
        <v>10</v>
      </c>
      <c r="F18" s="3">
        <f t="shared" si="5"/>
        <v>2.4691358024691357E-2</v>
      </c>
      <c r="G18" s="2">
        <v>0.5</v>
      </c>
      <c r="H18" s="3">
        <f t="shared" si="6"/>
        <v>0.11627906976744184</v>
      </c>
      <c r="I18" s="3">
        <f t="shared" si="7"/>
        <v>0.88372093023255816</v>
      </c>
      <c r="J18" s="5">
        <f t="shared" si="14"/>
        <v>72867.486324358193</v>
      </c>
      <c r="K18" s="5">
        <f t="shared" si="8"/>
        <v>8472.9635260881605</v>
      </c>
      <c r="L18" s="5">
        <f t="shared" si="9"/>
        <v>343155.02280657057</v>
      </c>
      <c r="M18" s="5">
        <f t="shared" si="0"/>
        <v>1145780.2060073249</v>
      </c>
      <c r="N18" s="33">
        <f t="shared" si="10"/>
        <v>15.72416263828649</v>
      </c>
      <c r="O18" s="4"/>
      <c r="Q18" s="27" t="s">
        <v>62</v>
      </c>
      <c r="R18" s="29">
        <f t="shared" si="1"/>
        <v>72867.486324358193</v>
      </c>
      <c r="S18" s="29">
        <f t="shared" si="2"/>
        <v>343155.02280657057</v>
      </c>
      <c r="T18" s="35">
        <f t="shared" si="3"/>
        <v>15.72416263828649</v>
      </c>
      <c r="U18" s="42">
        <v>0.77613843304153718</v>
      </c>
      <c r="V18" s="43">
        <f t="shared" si="15"/>
        <v>0.22386156695846282</v>
      </c>
      <c r="W18" s="29">
        <f t="shared" si="11"/>
        <v>266335.80169142463</v>
      </c>
      <c r="X18" s="29">
        <f t="shared" si="4"/>
        <v>835696.95831619925</v>
      </c>
      <c r="Y18" s="35">
        <f t="shared" si="12"/>
        <v>11.468722203428635</v>
      </c>
      <c r="Z18" s="36">
        <f t="shared" si="13"/>
        <v>4.2554404348578547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233</v>
      </c>
      <c r="E19" s="51">
        <v>12</v>
      </c>
      <c r="F19" s="3">
        <f t="shared" si="5"/>
        <v>5.1502145922746781E-2</v>
      </c>
      <c r="G19" s="2">
        <v>0.5</v>
      </c>
      <c r="H19" s="3">
        <f t="shared" si="6"/>
        <v>0.22813688212927757</v>
      </c>
      <c r="I19" s="3">
        <f t="shared" si="7"/>
        <v>0.77186311787072248</v>
      </c>
      <c r="J19" s="5">
        <f t="shared" si="14"/>
        <v>64394.522798270031</v>
      </c>
      <c r="K19" s="5">
        <f t="shared" si="8"/>
        <v>14690.765657400007</v>
      </c>
      <c r="L19" s="5">
        <f t="shared" si="9"/>
        <v>285245.69984785013</v>
      </c>
      <c r="M19" s="5">
        <f t="shared" si="0"/>
        <v>802625.18320075423</v>
      </c>
      <c r="N19" s="33">
        <f t="shared" si="10"/>
        <v>12.464184038061028</v>
      </c>
      <c r="O19" s="4"/>
      <c r="Q19" s="27" t="s">
        <v>64</v>
      </c>
      <c r="R19" s="29">
        <f t="shared" si="1"/>
        <v>64394.522798270031</v>
      </c>
      <c r="S19" s="29">
        <f t="shared" si="2"/>
        <v>285245.69984785013</v>
      </c>
      <c r="T19" s="35">
        <f t="shared" si="3"/>
        <v>12.464184038061028</v>
      </c>
      <c r="U19" s="42">
        <v>0.73716277889453141</v>
      </c>
      <c r="V19" s="43">
        <f t="shared" si="15"/>
        <v>0.26283722110546859</v>
      </c>
      <c r="W19" s="29">
        <f t="shared" si="11"/>
        <v>210272.51276755662</v>
      </c>
      <c r="X19" s="29">
        <f t="shared" si="4"/>
        <v>569361.15662477468</v>
      </c>
      <c r="Y19" s="35">
        <f t="shared" si="12"/>
        <v>8.841763738329476</v>
      </c>
      <c r="Z19" s="36">
        <f t="shared" si="13"/>
        <v>3.6224202997315516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179</v>
      </c>
      <c r="E20" s="51">
        <v>8</v>
      </c>
      <c r="F20" s="3">
        <f t="shared" si="5"/>
        <v>4.4692737430167599E-2</v>
      </c>
      <c r="G20" s="2">
        <v>0.5</v>
      </c>
      <c r="H20" s="3">
        <f t="shared" si="6"/>
        <v>0.20100502512562812</v>
      </c>
      <c r="I20" s="3">
        <f t="shared" si="7"/>
        <v>0.79899497487437188</v>
      </c>
      <c r="J20" s="5">
        <f t="shared" si="14"/>
        <v>49703.757140870024</v>
      </c>
      <c r="K20" s="5">
        <f t="shared" si="8"/>
        <v>9990.7049529386968</v>
      </c>
      <c r="L20" s="5">
        <f t="shared" si="9"/>
        <v>223542.02332200337</v>
      </c>
      <c r="M20" s="5">
        <f t="shared" si="0"/>
        <v>517379.48335290403</v>
      </c>
      <c r="N20" s="33">
        <f t="shared" si="10"/>
        <v>10.409263064088917</v>
      </c>
      <c r="O20" s="4"/>
      <c r="Q20" s="27" t="s">
        <v>66</v>
      </c>
      <c r="R20" s="29">
        <f t="shared" si="1"/>
        <v>49703.757140870024</v>
      </c>
      <c r="S20" s="29">
        <f t="shared" si="2"/>
        <v>223542.02332200337</v>
      </c>
      <c r="T20" s="35">
        <f t="shared" si="3"/>
        <v>10.409263064088917</v>
      </c>
      <c r="U20" s="42">
        <v>0.7271372759570951</v>
      </c>
      <c r="V20" s="43">
        <f t="shared" si="15"/>
        <v>0.2728627240429049</v>
      </c>
      <c r="W20" s="29">
        <f t="shared" si="11"/>
        <v>162545.73790029896</v>
      </c>
      <c r="X20" s="29">
        <f t="shared" si="4"/>
        <v>359088.64385721809</v>
      </c>
      <c r="Y20" s="35">
        <f t="shared" si="12"/>
        <v>7.2245774668400156</v>
      </c>
      <c r="Z20" s="36">
        <f t="shared" si="13"/>
        <v>3.184685597248901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89</v>
      </c>
      <c r="E21" s="51">
        <v>5</v>
      </c>
      <c r="F21" s="3">
        <f t="shared" si="5"/>
        <v>5.6179775280898875E-2</v>
      </c>
      <c r="G21" s="2">
        <v>0.5</v>
      </c>
      <c r="H21" s="3">
        <f t="shared" si="6"/>
        <v>0.24630541871921183</v>
      </c>
      <c r="I21" s="3">
        <f t="shared" si="7"/>
        <v>0.75369458128078815</v>
      </c>
      <c r="J21" s="5">
        <f t="shared" si="14"/>
        <v>39713.052187931324</v>
      </c>
      <c r="K21" s="5">
        <f t="shared" si="8"/>
        <v>9781.5399477663359</v>
      </c>
      <c r="L21" s="5">
        <f t="shared" si="9"/>
        <v>174111.41107024075</v>
      </c>
      <c r="M21" s="5">
        <f>L21+M22</f>
        <v>293837.46003090066</v>
      </c>
      <c r="N21" s="33">
        <f t="shared" si="10"/>
        <v>7.3990147783251219</v>
      </c>
      <c r="O21" s="4"/>
      <c r="Q21" s="27" t="s">
        <v>68</v>
      </c>
      <c r="R21" s="29">
        <f t="shared" si="1"/>
        <v>39713.052187931324</v>
      </c>
      <c r="S21" s="29">
        <f t="shared" si="2"/>
        <v>174111.41107024075</v>
      </c>
      <c r="T21" s="35">
        <f t="shared" si="3"/>
        <v>7.3990147783251219</v>
      </c>
      <c r="U21" s="42">
        <v>0.68635947845240242</v>
      </c>
      <c r="V21" s="43">
        <f t="shared" si="15"/>
        <v>0.31364052154759758</v>
      </c>
      <c r="W21" s="29">
        <f t="shared" si="11"/>
        <v>119503.01729478229</v>
      </c>
      <c r="X21" s="29">
        <f>X22+W21</f>
        <v>196542.90595691916</v>
      </c>
      <c r="Y21" s="35">
        <f t="shared" si="12"/>
        <v>4.949075810814862</v>
      </c>
      <c r="Z21" s="36">
        <f t="shared" si="13"/>
        <v>2.4499389675102599</v>
      </c>
    </row>
    <row r="22" spans="1:26" s="2" customFormat="1" x14ac:dyDescent="0.25">
      <c r="A22" s="12">
        <v>19</v>
      </c>
      <c r="B22" s="13" t="s">
        <v>69</v>
      </c>
      <c r="C22" s="12"/>
      <c r="D22">
        <v>40</v>
      </c>
      <c r="E22" s="51">
        <v>10</v>
      </c>
      <c r="F22" s="17">
        <f t="shared" si="5"/>
        <v>0.25</v>
      </c>
      <c r="G22" s="12"/>
      <c r="H22" s="17">
        <v>1</v>
      </c>
      <c r="I22" s="17">
        <f t="shared" si="7"/>
        <v>0</v>
      </c>
      <c r="J22" s="21">
        <f t="shared" si="14"/>
        <v>29931.512240164986</v>
      </c>
      <c r="K22" s="21">
        <f t="shared" si="8"/>
        <v>29931.512240164986</v>
      </c>
      <c r="L22" s="21">
        <f>K22/F22</f>
        <v>119726.04896065994</v>
      </c>
      <c r="M22" s="21">
        <f>L22</f>
        <v>119726.04896065994</v>
      </c>
      <c r="N22" s="34">
        <f t="shared" si="10"/>
        <v>4</v>
      </c>
      <c r="O22" s="4"/>
      <c r="Q22" s="30" t="s">
        <v>69</v>
      </c>
      <c r="R22" s="31">
        <f t="shared" si="1"/>
        <v>29931.512240164986</v>
      </c>
      <c r="S22" s="31">
        <f t="shared" si="2"/>
        <v>119726.04896065994</v>
      </c>
      <c r="T22" s="38">
        <f t="shared" si="3"/>
        <v>4</v>
      </c>
      <c r="U22" s="44">
        <v>0.64346806172022719</v>
      </c>
      <c r="V22" s="45">
        <f t="shared" si="15"/>
        <v>0.35653193827977281</v>
      </c>
      <c r="W22" s="31">
        <f t="shared" si="11"/>
        <v>77039.888662136873</v>
      </c>
      <c r="X22" s="31">
        <f>W22</f>
        <v>77039.888662136873</v>
      </c>
      <c r="Y22" s="38">
        <f t="shared" si="12"/>
        <v>2.5738722468809088</v>
      </c>
      <c r="Z22" s="37">
        <f t="shared" si="13"/>
        <v>1.4261277531190912</v>
      </c>
    </row>
    <row r="23" spans="1:26" s="2" customFormat="1" ht="13.2" x14ac:dyDescent="0.25">
      <c r="B23" s="2" t="s">
        <v>70</v>
      </c>
      <c r="D23" s="25">
        <f>SUM(D4:D22)</f>
        <v>13694</v>
      </c>
      <c r="E23" s="25">
        <f>SUM(E4:E22)</f>
        <v>100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154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7986228.8591418015</v>
      </c>
      <c r="N29" s="32">
        <f>M29/J29</f>
        <v>79.862288591418022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79.862288591418022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7061718.8598008472</v>
      </c>
      <c r="Y29" s="40">
        <f>X29/R29</f>
        <v>70.617188598008468</v>
      </c>
      <c r="Z29" s="36">
        <f>T29-Y29</f>
        <v>9.2450999934095535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678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7886228.8591418015</v>
      </c>
      <c r="N30" s="33">
        <f t="shared" ref="N30:N47" si="26">M30/J30</f>
        <v>78.862288591418022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78.862288591418022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6965854.1857978832</v>
      </c>
      <c r="Y30" s="35">
        <f t="shared" ref="Y30:Y47" si="28">X30/R30</f>
        <v>69.658541857978832</v>
      </c>
      <c r="Z30" s="36">
        <f t="shared" ref="Z30:Z47" si="29">T30-Y30</f>
        <v>9.2037467334391891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852</v>
      </c>
      <c r="E31" s="51">
        <v>1</v>
      </c>
      <c r="F31" s="3">
        <f t="shared" si="21"/>
        <v>1.1737089201877935E-3</v>
      </c>
      <c r="G31" s="2">
        <v>0.5</v>
      </c>
      <c r="H31" s="3">
        <f t="shared" si="22"/>
        <v>5.8513750731421883E-3</v>
      </c>
      <c r="I31" s="3">
        <f t="shared" si="23"/>
        <v>0.99414862492685785</v>
      </c>
      <c r="J31" s="5">
        <f t="shared" ref="J31:J47" si="30">I30*J30</f>
        <v>100000</v>
      </c>
      <c r="K31" s="5">
        <f t="shared" si="24"/>
        <v>585.13750731421885</v>
      </c>
      <c r="L31" s="5">
        <f t="shared" si="25"/>
        <v>498537.15623171447</v>
      </c>
      <c r="M31" s="5">
        <f t="shared" si="16"/>
        <v>7486228.8591418015</v>
      </c>
      <c r="N31" s="33">
        <f t="shared" si="26"/>
        <v>74.862288591418022</v>
      </c>
      <c r="O31" s="4"/>
      <c r="Q31" s="27" t="s">
        <v>38</v>
      </c>
      <c r="R31" s="29">
        <f t="shared" si="17"/>
        <v>100000</v>
      </c>
      <c r="S31" s="29">
        <f t="shared" si="18"/>
        <v>498537.15623171447</v>
      </c>
      <c r="T31" s="35">
        <f t="shared" si="19"/>
        <v>74.862288591418022</v>
      </c>
      <c r="U31" s="42">
        <v>0.95864674002964168</v>
      </c>
      <c r="V31" s="43">
        <f>1-U31</f>
        <v>4.1353259970358325E-2</v>
      </c>
      <c r="W31" s="29">
        <f t="shared" si="27"/>
        <v>477921.01960518124</v>
      </c>
      <c r="X31" s="29">
        <f t="shared" si="20"/>
        <v>6582395.4897860261</v>
      </c>
      <c r="Y31" s="35">
        <f t="shared" si="28"/>
        <v>65.823954897860261</v>
      </c>
      <c r="Z31" s="36">
        <f t="shared" si="29"/>
        <v>9.0383336935577603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850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99414.862492685788</v>
      </c>
      <c r="K32" s="5">
        <f t="shared" si="24"/>
        <v>0</v>
      </c>
      <c r="L32" s="5">
        <f t="shared" si="25"/>
        <v>497074.31246342894</v>
      </c>
      <c r="M32" s="5">
        <f t="shared" si="16"/>
        <v>6987691.7029100871</v>
      </c>
      <c r="N32" s="33">
        <f t="shared" si="26"/>
        <v>70.288199648459909</v>
      </c>
      <c r="O32" s="4"/>
      <c r="Q32" s="27" t="s">
        <v>40</v>
      </c>
      <c r="R32" s="29">
        <f t="shared" si="17"/>
        <v>99414.862492685788</v>
      </c>
      <c r="S32" s="29">
        <f t="shared" si="18"/>
        <v>497074.31246342894</v>
      </c>
      <c r="T32" s="35">
        <f t="shared" si="19"/>
        <v>70.288199648459909</v>
      </c>
      <c r="U32" s="42">
        <v>0.95864674002964168</v>
      </c>
      <c r="V32" s="43">
        <f>1-U32</f>
        <v>4.1353259970358325E-2</v>
      </c>
      <c r="W32" s="29">
        <f t="shared" si="27"/>
        <v>476518.66919554165</v>
      </c>
      <c r="X32" s="29">
        <f t="shared" si="20"/>
        <v>6104474.4701808449</v>
      </c>
      <c r="Y32" s="35">
        <f t="shared" si="28"/>
        <v>61.404042787163412</v>
      </c>
      <c r="Z32" s="36">
        <f t="shared" si="29"/>
        <v>8.8841568612964963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939</v>
      </c>
      <c r="E33" s="51">
        <v>1</v>
      </c>
      <c r="F33" s="3">
        <f t="shared" si="21"/>
        <v>1.0649627263045794E-3</v>
      </c>
      <c r="G33" s="2">
        <v>0.5</v>
      </c>
      <c r="H33" s="3">
        <f t="shared" si="22"/>
        <v>5.3106744556558694E-3</v>
      </c>
      <c r="I33" s="3">
        <f t="shared" si="23"/>
        <v>0.99468932554434408</v>
      </c>
      <c r="J33" s="5">
        <f t="shared" si="30"/>
        <v>99414.862492685788</v>
      </c>
      <c r="K33" s="5">
        <f t="shared" si="24"/>
        <v>527.95997075244725</v>
      </c>
      <c r="L33" s="5">
        <f t="shared" si="25"/>
        <v>495754.41253654781</v>
      </c>
      <c r="M33" s="5">
        <f t="shared" si="16"/>
        <v>6490617.3904466582</v>
      </c>
      <c r="N33" s="33">
        <f t="shared" si="26"/>
        <v>65.288199648459909</v>
      </c>
      <c r="O33" s="4"/>
      <c r="Q33" s="27" t="s">
        <v>42</v>
      </c>
      <c r="R33" s="29">
        <f t="shared" si="17"/>
        <v>99414.862492685788</v>
      </c>
      <c r="S33" s="29">
        <f t="shared" si="18"/>
        <v>495754.41253654781</v>
      </c>
      <c r="T33" s="35">
        <f t="shared" si="19"/>
        <v>65.288199648459909</v>
      </c>
      <c r="U33" s="42">
        <v>0.95864674002964168</v>
      </c>
      <c r="V33" s="43">
        <f>1-U33</f>
        <v>4.1353259970358325E-2</v>
      </c>
      <c r="W33" s="29">
        <f t="shared" si="27"/>
        <v>475253.35143347166</v>
      </c>
      <c r="X33" s="29">
        <f t="shared" si="20"/>
        <v>5627955.8009853037</v>
      </c>
      <c r="Y33" s="35">
        <f t="shared" si="28"/>
        <v>56.610809087015205</v>
      </c>
      <c r="Z33" s="36">
        <f t="shared" si="29"/>
        <v>8.6773905614447031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1098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98886.902521933342</v>
      </c>
      <c r="K34" s="5">
        <f t="shared" si="24"/>
        <v>0</v>
      </c>
      <c r="L34" s="5">
        <f t="shared" si="25"/>
        <v>494434.51260966668</v>
      </c>
      <c r="M34" s="5">
        <f t="shared" si="16"/>
        <v>5994862.9779101107</v>
      </c>
      <c r="N34" s="33">
        <f t="shared" si="26"/>
        <v>60.623427623091303</v>
      </c>
      <c r="O34" s="4"/>
      <c r="Q34" s="27" t="s">
        <v>44</v>
      </c>
      <c r="R34" s="29">
        <f t="shared" si="17"/>
        <v>98886.902521933342</v>
      </c>
      <c r="S34" s="29">
        <f t="shared" si="18"/>
        <v>494434.51260966668</v>
      </c>
      <c r="T34" s="35">
        <f t="shared" si="19"/>
        <v>60.623427623091303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479196.14835383015</v>
      </c>
      <c r="X34" s="29">
        <f t="shared" si="20"/>
        <v>5152702.4495518319</v>
      </c>
      <c r="Y34" s="35">
        <f t="shared" si="28"/>
        <v>52.10702649331089</v>
      </c>
      <c r="Z34" s="36">
        <f t="shared" si="29"/>
        <v>8.5164011297804123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1014</v>
      </c>
      <c r="E35" s="51">
        <v>1</v>
      </c>
      <c r="F35" s="3">
        <f t="shared" si="21"/>
        <v>9.8619329388560163E-4</v>
      </c>
      <c r="G35" s="2">
        <v>0.5</v>
      </c>
      <c r="H35" s="3">
        <f t="shared" si="22"/>
        <v>4.9188391539596657E-3</v>
      </c>
      <c r="I35" s="3">
        <f t="shared" si="23"/>
        <v>0.99508116084604037</v>
      </c>
      <c r="J35" s="5">
        <f t="shared" si="30"/>
        <v>98886.902521933342</v>
      </c>
      <c r="K35" s="5">
        <f t="shared" si="24"/>
        <v>486.40876793867852</v>
      </c>
      <c r="L35" s="5">
        <f t="shared" si="25"/>
        <v>493218.49068982003</v>
      </c>
      <c r="M35" s="5">
        <f t="shared" si="16"/>
        <v>5500428.4653004445</v>
      </c>
      <c r="N35" s="33">
        <f t="shared" si="26"/>
        <v>55.62342762309131</v>
      </c>
      <c r="O35" s="4"/>
      <c r="Q35" s="27" t="s">
        <v>46</v>
      </c>
      <c r="R35" s="29">
        <f t="shared" si="17"/>
        <v>98886.902521933342</v>
      </c>
      <c r="S35" s="29">
        <f t="shared" si="18"/>
        <v>493218.49068982003</v>
      </c>
      <c r="T35" s="35">
        <f t="shared" si="19"/>
        <v>55.62342762309131</v>
      </c>
      <c r="U35" s="42">
        <v>0.96192878092594225</v>
      </c>
      <c r="V35" s="43">
        <f t="shared" si="31"/>
        <v>3.8071219074057749E-2</v>
      </c>
      <c r="W35" s="29">
        <f t="shared" si="27"/>
        <v>474441.06147939176</v>
      </c>
      <c r="X35" s="29">
        <f t="shared" si="20"/>
        <v>4673506.301198002</v>
      </c>
      <c r="Y35" s="35">
        <f t="shared" si="28"/>
        <v>47.261125406991162</v>
      </c>
      <c r="Z35" s="36">
        <f t="shared" si="29"/>
        <v>8.3623022161001472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1097</v>
      </c>
      <c r="E36" s="51">
        <v>1</v>
      </c>
      <c r="F36" s="3">
        <f t="shared" si="21"/>
        <v>9.1157702825888785E-4</v>
      </c>
      <c r="G36" s="2">
        <v>0.5</v>
      </c>
      <c r="H36" s="3">
        <f t="shared" si="22"/>
        <v>4.5475216007276028E-3</v>
      </c>
      <c r="I36" s="3">
        <f t="shared" si="23"/>
        <v>0.99545247839927242</v>
      </c>
      <c r="J36" s="5">
        <f t="shared" si="30"/>
        <v>98400.49375399467</v>
      </c>
      <c r="K36" s="5">
        <f t="shared" si="24"/>
        <v>447.4783708685523</v>
      </c>
      <c r="L36" s="5">
        <f t="shared" si="25"/>
        <v>490883.77284280199</v>
      </c>
      <c r="M36" s="5">
        <f t="shared" si="16"/>
        <v>5007209.9746106248</v>
      </c>
      <c r="N36" s="33">
        <f t="shared" si="26"/>
        <v>50.886024892607331</v>
      </c>
      <c r="O36" s="4"/>
      <c r="Q36" s="27" t="s">
        <v>48</v>
      </c>
      <c r="R36" s="29">
        <f t="shared" si="17"/>
        <v>98400.49375399467</v>
      </c>
      <c r="S36" s="29">
        <f t="shared" si="18"/>
        <v>490883.77284280199</v>
      </c>
      <c r="T36" s="35">
        <f t="shared" si="19"/>
        <v>50.886024892607331</v>
      </c>
      <c r="U36" s="42">
        <v>0.95558309086652893</v>
      </c>
      <c r="V36" s="43">
        <f t="shared" si="31"/>
        <v>4.4416909133471072E-2</v>
      </c>
      <c r="W36" s="29">
        <f t="shared" si="27"/>
        <v>469080.2329093478</v>
      </c>
      <c r="X36" s="29">
        <f t="shared" si="20"/>
        <v>4199065.2397186104</v>
      </c>
      <c r="Y36" s="35">
        <f t="shared" si="28"/>
        <v>42.673213106190794</v>
      </c>
      <c r="Z36" s="36">
        <f t="shared" si="29"/>
        <v>8.2128117864165375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1151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97953.015383126127</v>
      </c>
      <c r="K37" s="5">
        <f t="shared" si="24"/>
        <v>0</v>
      </c>
      <c r="L37" s="5">
        <f t="shared" si="25"/>
        <v>489765.07691563061</v>
      </c>
      <c r="M37" s="5">
        <f t="shared" si="16"/>
        <v>4516326.2017678227</v>
      </c>
      <c r="N37" s="33">
        <f t="shared" si="26"/>
        <v>46.107066577817953</v>
      </c>
      <c r="O37" s="4"/>
      <c r="Q37" s="27" t="s">
        <v>50</v>
      </c>
      <c r="R37" s="29">
        <f t="shared" si="17"/>
        <v>97953.015383126127</v>
      </c>
      <c r="S37" s="29">
        <f t="shared" si="18"/>
        <v>489765.07691563061</v>
      </c>
      <c r="T37" s="35">
        <f t="shared" si="19"/>
        <v>46.107066577817953</v>
      </c>
      <c r="U37" s="42">
        <v>0.95343645724036619</v>
      </c>
      <c r="V37" s="43">
        <f t="shared" si="31"/>
        <v>4.6563542759633814E-2</v>
      </c>
      <c r="W37" s="29">
        <f t="shared" si="27"/>
        <v>466959.87981449428</v>
      </c>
      <c r="X37" s="29">
        <f t="shared" si="20"/>
        <v>3729985.0068092626</v>
      </c>
      <c r="Y37" s="35">
        <f t="shared" si="28"/>
        <v>38.079328055599689</v>
      </c>
      <c r="Z37" s="36">
        <f t="shared" si="29"/>
        <v>8.0277385222182644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1216</v>
      </c>
      <c r="E38" s="51">
        <v>2</v>
      </c>
      <c r="F38" s="3">
        <f t="shared" si="21"/>
        <v>1.6447368421052631E-3</v>
      </c>
      <c r="G38" s="2">
        <v>0.5</v>
      </c>
      <c r="H38" s="3">
        <f t="shared" si="22"/>
        <v>8.1900081900081901E-3</v>
      </c>
      <c r="I38" s="3">
        <f t="shared" si="23"/>
        <v>0.99180999180999185</v>
      </c>
      <c r="J38" s="5">
        <f t="shared" si="30"/>
        <v>97953.015383126127</v>
      </c>
      <c r="K38" s="5">
        <f t="shared" si="24"/>
        <v>802.23599822380118</v>
      </c>
      <c r="L38" s="5">
        <f t="shared" si="25"/>
        <v>487759.48692007113</v>
      </c>
      <c r="M38" s="5">
        <f t="shared" si="16"/>
        <v>4026561.1248521921</v>
      </c>
      <c r="N38" s="33">
        <f t="shared" si="26"/>
        <v>41.107066577817953</v>
      </c>
      <c r="O38" s="4"/>
      <c r="Q38" s="27" t="s">
        <v>52</v>
      </c>
      <c r="R38" s="29">
        <f t="shared" si="17"/>
        <v>97953.015383126127</v>
      </c>
      <c r="S38" s="29">
        <f t="shared" si="18"/>
        <v>487759.48692007113</v>
      </c>
      <c r="T38" s="35">
        <f t="shared" si="19"/>
        <v>41.107066577817953</v>
      </c>
      <c r="U38" s="42">
        <v>0.93748024841036759</v>
      </c>
      <c r="V38" s="43">
        <f t="shared" si="31"/>
        <v>6.2519751589632411E-2</v>
      </c>
      <c r="W38" s="29">
        <f t="shared" si="27"/>
        <v>457264.88496234175</v>
      </c>
      <c r="X38" s="29">
        <f t="shared" si="20"/>
        <v>3263025.1269947682</v>
      </c>
      <c r="Y38" s="35">
        <f t="shared" si="28"/>
        <v>33.312145769397858</v>
      </c>
      <c r="Z38" s="36">
        <f t="shared" si="29"/>
        <v>7.7949208084200947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1128</v>
      </c>
      <c r="E39" s="51">
        <v>2</v>
      </c>
      <c r="F39" s="3">
        <f t="shared" si="21"/>
        <v>1.7730496453900709E-3</v>
      </c>
      <c r="G39" s="2">
        <v>0.5</v>
      </c>
      <c r="H39" s="3">
        <f t="shared" si="22"/>
        <v>8.8261253309796991E-3</v>
      </c>
      <c r="I39" s="3">
        <f t="shared" si="23"/>
        <v>0.99117387466902029</v>
      </c>
      <c r="J39" s="5">
        <f t="shared" si="30"/>
        <v>97150.779384902329</v>
      </c>
      <c r="K39" s="5">
        <f t="shared" si="24"/>
        <v>857.46495485350681</v>
      </c>
      <c r="L39" s="5">
        <f t="shared" si="25"/>
        <v>483610.23453737784</v>
      </c>
      <c r="M39" s="5">
        <f t="shared" si="16"/>
        <v>3538801.6379321208</v>
      </c>
      <c r="N39" s="33">
        <f t="shared" si="26"/>
        <v>36.425869770037757</v>
      </c>
      <c r="O39" s="4"/>
      <c r="Q39" s="27" t="s">
        <v>54</v>
      </c>
      <c r="R39" s="29">
        <f t="shared" si="17"/>
        <v>97150.779384902329</v>
      </c>
      <c r="S39" s="29">
        <f t="shared" si="18"/>
        <v>483610.23453737784</v>
      </c>
      <c r="T39" s="35">
        <f t="shared" si="19"/>
        <v>36.425869770037757</v>
      </c>
      <c r="U39" s="42">
        <v>0.91788799906018037</v>
      </c>
      <c r="V39" s="43">
        <f t="shared" si="31"/>
        <v>8.2112000939819629E-2</v>
      </c>
      <c r="W39" s="29">
        <f t="shared" si="27"/>
        <v>443900.03050453827</v>
      </c>
      <c r="X39" s="29">
        <f t="shared" si="20"/>
        <v>2805760.2420324264</v>
      </c>
      <c r="Y39" s="35">
        <f t="shared" si="28"/>
        <v>28.880470746572872</v>
      </c>
      <c r="Z39" s="36">
        <f t="shared" si="29"/>
        <v>7.5453990234648849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875</v>
      </c>
      <c r="E40" s="51">
        <v>5</v>
      </c>
      <c r="F40" s="3">
        <f t="shared" si="21"/>
        <v>5.7142857142857143E-3</v>
      </c>
      <c r="G40" s="2">
        <v>0.5</v>
      </c>
      <c r="H40" s="3">
        <f t="shared" si="22"/>
        <v>2.8169014084507043E-2</v>
      </c>
      <c r="I40" s="3">
        <f t="shared" si="23"/>
        <v>0.971830985915493</v>
      </c>
      <c r="J40" s="5">
        <f t="shared" si="30"/>
        <v>96293.31443004882</v>
      </c>
      <c r="K40" s="5">
        <f t="shared" si="24"/>
        <v>2712.4877304239103</v>
      </c>
      <c r="L40" s="5">
        <f t="shared" si="25"/>
        <v>474685.35282418435</v>
      </c>
      <c r="M40" s="5">
        <f t="shared" si="16"/>
        <v>3055191.4033947429</v>
      </c>
      <c r="N40" s="33">
        <f t="shared" si="26"/>
        <v>31.727970124178785</v>
      </c>
      <c r="O40" s="4"/>
      <c r="Q40" s="27" t="s">
        <v>56</v>
      </c>
      <c r="R40" s="29">
        <f t="shared" si="17"/>
        <v>96293.31443004882</v>
      </c>
      <c r="S40" s="29">
        <f t="shared" si="18"/>
        <v>474685.35282418435</v>
      </c>
      <c r="T40" s="35">
        <f t="shared" si="19"/>
        <v>31.727970124178785</v>
      </c>
      <c r="U40" s="42">
        <v>0.89571782863194893</v>
      </c>
      <c r="V40" s="43">
        <f t="shared" si="31"/>
        <v>0.10428217136805107</v>
      </c>
      <c r="W40" s="29">
        <f t="shared" si="27"/>
        <v>425184.13351506897</v>
      </c>
      <c r="X40" s="29">
        <f t="shared" si="20"/>
        <v>2361860.2115278882</v>
      </c>
      <c r="Y40" s="35">
        <f t="shared" si="28"/>
        <v>24.527769404423552</v>
      </c>
      <c r="Z40" s="36">
        <f t="shared" si="29"/>
        <v>7.2002007197552338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716</v>
      </c>
      <c r="E41" s="51">
        <v>3</v>
      </c>
      <c r="F41" s="3">
        <f t="shared" si="21"/>
        <v>4.1899441340782122E-3</v>
      </c>
      <c r="G41" s="2">
        <v>0.5</v>
      </c>
      <c r="H41" s="3">
        <f t="shared" si="22"/>
        <v>2.0732550103662747E-2</v>
      </c>
      <c r="I41" s="3">
        <f t="shared" si="23"/>
        <v>0.97926744989633729</v>
      </c>
      <c r="J41" s="5">
        <f t="shared" si="30"/>
        <v>93580.826699624915</v>
      </c>
      <c r="K41" s="5">
        <f t="shared" si="24"/>
        <v>1940.1691782921541</v>
      </c>
      <c r="L41" s="5">
        <f t="shared" si="25"/>
        <v>463053.71055239416</v>
      </c>
      <c r="M41" s="5">
        <f t="shared" si="16"/>
        <v>2580506.0505705588</v>
      </c>
      <c r="N41" s="33">
        <f t="shared" si="26"/>
        <v>27.575157664010057</v>
      </c>
      <c r="O41" s="4"/>
      <c r="Q41" s="27" t="s">
        <v>58</v>
      </c>
      <c r="R41" s="29">
        <f t="shared" si="17"/>
        <v>93580.826699624915</v>
      </c>
      <c r="S41" s="29">
        <f t="shared" si="18"/>
        <v>463053.71055239416</v>
      </c>
      <c r="T41" s="35">
        <f t="shared" si="19"/>
        <v>27.575157664010057</v>
      </c>
      <c r="U41" s="42">
        <v>0.86473435856680392</v>
      </c>
      <c r="V41" s="43">
        <f t="shared" si="31"/>
        <v>0.13526564143319608</v>
      </c>
      <c r="W41" s="29">
        <f t="shared" si="27"/>
        <v>400418.45337650302</v>
      </c>
      <c r="X41" s="29">
        <f t="shared" si="20"/>
        <v>1936676.0780128194</v>
      </c>
      <c r="Y41" s="35">
        <f t="shared" si="28"/>
        <v>20.695223010041882</v>
      </c>
      <c r="Z41" s="36">
        <f t="shared" si="29"/>
        <v>6.8799346539681743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600</v>
      </c>
      <c r="E42" s="51">
        <v>5</v>
      </c>
      <c r="F42" s="3">
        <f t="shared" si="21"/>
        <v>8.3333333333333332E-3</v>
      </c>
      <c r="G42" s="2">
        <v>0.5</v>
      </c>
      <c r="H42" s="3">
        <f t="shared" si="22"/>
        <v>4.0816326530612249E-2</v>
      </c>
      <c r="I42" s="3">
        <f t="shared" si="23"/>
        <v>0.95918367346938771</v>
      </c>
      <c r="J42" s="5">
        <f t="shared" si="30"/>
        <v>91640.65752133276</v>
      </c>
      <c r="K42" s="5">
        <f t="shared" si="24"/>
        <v>3740.4350008707252</v>
      </c>
      <c r="L42" s="5">
        <f t="shared" si="25"/>
        <v>448852.20010448701</v>
      </c>
      <c r="M42" s="5">
        <f t="shared" si="16"/>
        <v>2117452.3400181644</v>
      </c>
      <c r="N42" s="33">
        <f t="shared" si="26"/>
        <v>23.106036090206455</v>
      </c>
      <c r="O42" s="4"/>
      <c r="Q42" s="27" t="s">
        <v>60</v>
      </c>
      <c r="R42" s="29">
        <f t="shared" si="17"/>
        <v>91640.65752133276</v>
      </c>
      <c r="S42" s="29">
        <f t="shared" si="18"/>
        <v>448852.20010448701</v>
      </c>
      <c r="T42" s="35">
        <f t="shared" si="19"/>
        <v>23.106036090206455</v>
      </c>
      <c r="U42" s="42">
        <v>0.81758889711164551</v>
      </c>
      <c r="V42" s="43">
        <f t="shared" si="31"/>
        <v>0.18241110288835449</v>
      </c>
      <c r="W42" s="29">
        <f t="shared" si="27"/>
        <v>366976.57524956315</v>
      </c>
      <c r="X42" s="29">
        <f t="shared" si="20"/>
        <v>1536257.6246363164</v>
      </c>
      <c r="Y42" s="35">
        <f t="shared" si="28"/>
        <v>16.763930619754618</v>
      </c>
      <c r="Z42" s="36">
        <f t="shared" si="29"/>
        <v>6.3421054704518376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392</v>
      </c>
      <c r="E43" s="51">
        <v>3</v>
      </c>
      <c r="F43" s="3">
        <f t="shared" si="21"/>
        <v>7.6530612244897957E-3</v>
      </c>
      <c r="G43" s="2">
        <v>0.5</v>
      </c>
      <c r="H43" s="3">
        <f t="shared" si="22"/>
        <v>3.7546933667083851E-2</v>
      </c>
      <c r="I43" s="3">
        <f t="shared" si="23"/>
        <v>0.96245306633291616</v>
      </c>
      <c r="J43" s="5">
        <f t="shared" si="30"/>
        <v>87900.222520462034</v>
      </c>
      <c r="K43" s="5">
        <f t="shared" si="24"/>
        <v>3300.3838242976981</v>
      </c>
      <c r="L43" s="5">
        <f t="shared" si="25"/>
        <v>431250.15304156591</v>
      </c>
      <c r="M43" s="5">
        <f t="shared" si="16"/>
        <v>1668600.1399136772</v>
      </c>
      <c r="N43" s="33">
        <f t="shared" si="26"/>
        <v>18.982888689789707</v>
      </c>
      <c r="O43" s="4"/>
      <c r="Q43" s="27" t="s">
        <v>62</v>
      </c>
      <c r="R43" s="29">
        <f t="shared" si="17"/>
        <v>87900.222520462034</v>
      </c>
      <c r="S43" s="29">
        <f t="shared" si="18"/>
        <v>431250.15304156591</v>
      </c>
      <c r="T43" s="35">
        <f t="shared" si="19"/>
        <v>18.982888689789707</v>
      </c>
      <c r="U43" s="42">
        <v>0.77888026534586052</v>
      </c>
      <c r="V43" s="43">
        <f t="shared" si="31"/>
        <v>0.22111973465413948</v>
      </c>
      <c r="W43" s="29">
        <f t="shared" si="27"/>
        <v>335892.23363145778</v>
      </c>
      <c r="X43" s="29">
        <f t="shared" si="20"/>
        <v>1169281.0493867532</v>
      </c>
      <c r="Y43" s="35">
        <f t="shared" si="28"/>
        <v>13.30236734172726</v>
      </c>
      <c r="Z43" s="36">
        <f t="shared" si="29"/>
        <v>5.680521348062447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276</v>
      </c>
      <c r="E44" s="51">
        <v>7</v>
      </c>
      <c r="F44" s="3">
        <f t="shared" si="21"/>
        <v>2.5362318840579712E-2</v>
      </c>
      <c r="G44" s="2">
        <v>0.5</v>
      </c>
      <c r="H44" s="3">
        <f t="shared" si="22"/>
        <v>0.1192504258943782</v>
      </c>
      <c r="I44" s="3">
        <f t="shared" si="23"/>
        <v>0.88074957410562182</v>
      </c>
      <c r="J44" s="5">
        <f t="shared" si="30"/>
        <v>84599.838696164341</v>
      </c>
      <c r="K44" s="5">
        <f t="shared" si="24"/>
        <v>10088.566795113295</v>
      </c>
      <c r="L44" s="5">
        <f t="shared" si="25"/>
        <v>397777.77649303846</v>
      </c>
      <c r="M44" s="5">
        <f t="shared" si="16"/>
        <v>1237349.9868721114</v>
      </c>
      <c r="N44" s="33">
        <f t="shared" si="26"/>
        <v>14.625914256361478</v>
      </c>
      <c r="O44" s="4"/>
      <c r="Q44" s="27" t="s">
        <v>64</v>
      </c>
      <c r="R44" s="29">
        <f t="shared" si="17"/>
        <v>84599.838696164341</v>
      </c>
      <c r="S44" s="29">
        <f t="shared" si="18"/>
        <v>397777.77649303846</v>
      </c>
      <c r="T44" s="35">
        <f t="shared" si="19"/>
        <v>14.625914256361478</v>
      </c>
      <c r="U44" s="42">
        <v>0.71980976748499381</v>
      </c>
      <c r="V44" s="43">
        <f t="shared" si="31"/>
        <v>0.28019023251500619</v>
      </c>
      <c r="W44" s="29">
        <f t="shared" si="27"/>
        <v>286324.32880815183</v>
      </c>
      <c r="X44" s="29">
        <f t="shared" si="20"/>
        <v>833388.81575529533</v>
      </c>
      <c r="Y44" s="35">
        <f t="shared" si="28"/>
        <v>9.8509504107728301</v>
      </c>
      <c r="Z44" s="36">
        <f t="shared" si="29"/>
        <v>4.7749638455886476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227</v>
      </c>
      <c r="E45" s="51">
        <v>14</v>
      </c>
      <c r="F45" s="3">
        <f t="shared" si="21"/>
        <v>6.1674008810572688E-2</v>
      </c>
      <c r="G45" s="2">
        <v>0.5</v>
      </c>
      <c r="H45" s="3">
        <f t="shared" si="22"/>
        <v>0.26717557251908397</v>
      </c>
      <c r="I45" s="3">
        <f t="shared" si="23"/>
        <v>0.73282442748091603</v>
      </c>
      <c r="J45" s="5">
        <f t="shared" si="30"/>
        <v>74511.271901051048</v>
      </c>
      <c r="K45" s="5">
        <f t="shared" si="24"/>
        <v>19907.591729288448</v>
      </c>
      <c r="L45" s="5">
        <f t="shared" si="25"/>
        <v>322787.3801820341</v>
      </c>
      <c r="M45" s="5">
        <f t="shared" si="16"/>
        <v>839572.21037907305</v>
      </c>
      <c r="N45" s="33">
        <f t="shared" si="26"/>
        <v>11.267720828789532</v>
      </c>
      <c r="O45" s="4"/>
      <c r="Q45" s="27" t="s">
        <v>66</v>
      </c>
      <c r="R45" s="29">
        <f t="shared" si="17"/>
        <v>74511.271901051048</v>
      </c>
      <c r="S45" s="29">
        <f t="shared" si="18"/>
        <v>322787.3801820341</v>
      </c>
      <c r="T45" s="35">
        <f t="shared" si="19"/>
        <v>11.267720828789532</v>
      </c>
      <c r="U45" s="42">
        <v>0.68480776711742686</v>
      </c>
      <c r="V45" s="43">
        <f t="shared" si="31"/>
        <v>0.31519223288257314</v>
      </c>
      <c r="W45" s="29">
        <f t="shared" si="27"/>
        <v>221047.30507614274</v>
      </c>
      <c r="X45" s="29">
        <f t="shared" si="20"/>
        <v>547064.48694714357</v>
      </c>
      <c r="Y45" s="35">
        <f t="shared" si="28"/>
        <v>7.3420366206287611</v>
      </c>
      <c r="Z45" s="36">
        <f t="shared" si="29"/>
        <v>3.9256842081607708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120</v>
      </c>
      <c r="E46" s="51">
        <v>8</v>
      </c>
      <c r="F46" s="3">
        <f t="shared" si="21"/>
        <v>6.6666666666666666E-2</v>
      </c>
      <c r="G46" s="2">
        <v>0.5</v>
      </c>
      <c r="H46" s="3">
        <f t="shared" si="22"/>
        <v>0.2857142857142857</v>
      </c>
      <c r="I46" s="3">
        <f t="shared" si="23"/>
        <v>0.7142857142857143</v>
      </c>
      <c r="J46" s="5">
        <f t="shared" si="30"/>
        <v>54603.6801717626</v>
      </c>
      <c r="K46" s="5">
        <f t="shared" si="24"/>
        <v>15601.051477646457</v>
      </c>
      <c r="L46" s="5">
        <f t="shared" si="25"/>
        <v>234015.77216469686</v>
      </c>
      <c r="M46" s="5">
        <f>L46+M47</f>
        <v>516784.83019703894</v>
      </c>
      <c r="N46" s="33">
        <f t="shared" si="26"/>
        <v>9.4642857142857153</v>
      </c>
      <c r="O46" s="4"/>
      <c r="Q46" s="27" t="s">
        <v>68</v>
      </c>
      <c r="R46" s="29">
        <f t="shared" si="17"/>
        <v>54603.6801717626</v>
      </c>
      <c r="S46" s="29">
        <f t="shared" si="18"/>
        <v>234015.77216469686</v>
      </c>
      <c r="T46" s="35">
        <f t="shared" si="19"/>
        <v>9.4642857142857153</v>
      </c>
      <c r="U46" s="42">
        <v>0.65629805890441617</v>
      </c>
      <c r="V46" s="43">
        <f t="shared" si="31"/>
        <v>0.34370194109558383</v>
      </c>
      <c r="W46" s="29">
        <f t="shared" si="27"/>
        <v>153584.09702470867</v>
      </c>
      <c r="X46" s="29">
        <f>X47+W46</f>
        <v>326017.18187100085</v>
      </c>
      <c r="Y46" s="35">
        <f t="shared" si="28"/>
        <v>5.9706082235752911</v>
      </c>
      <c r="Z46" s="36">
        <f t="shared" si="29"/>
        <v>3.4936774907104242</v>
      </c>
    </row>
    <row r="47" spans="1:26" s="2" customFormat="1" x14ac:dyDescent="0.25">
      <c r="A47" s="12">
        <v>19</v>
      </c>
      <c r="B47" s="13" t="s">
        <v>69</v>
      </c>
      <c r="C47" s="12"/>
      <c r="D47">
        <v>87</v>
      </c>
      <c r="E47" s="51">
        <v>12</v>
      </c>
      <c r="F47" s="17">
        <f t="shared" si="21"/>
        <v>0.13793103448275862</v>
      </c>
      <c r="G47" s="12"/>
      <c r="H47" s="17">
        <v>1</v>
      </c>
      <c r="I47" s="17">
        <f t="shared" si="23"/>
        <v>0</v>
      </c>
      <c r="J47" s="21">
        <f t="shared" si="30"/>
        <v>39002.628694116145</v>
      </c>
      <c r="K47" s="21">
        <f t="shared" si="24"/>
        <v>39002.628694116145</v>
      </c>
      <c r="L47" s="21">
        <f>K47/F47</f>
        <v>282769.05803234206</v>
      </c>
      <c r="M47" s="21">
        <f>L47</f>
        <v>282769.05803234206</v>
      </c>
      <c r="N47" s="34">
        <f t="shared" si="26"/>
        <v>7.25</v>
      </c>
      <c r="O47" s="4"/>
      <c r="Q47" s="30" t="s">
        <v>69</v>
      </c>
      <c r="R47" s="31">
        <f t="shared" si="17"/>
        <v>39002.628694116145</v>
      </c>
      <c r="S47" s="31">
        <f t="shared" si="18"/>
        <v>282769.05803234206</v>
      </c>
      <c r="T47" s="38">
        <f t="shared" si="19"/>
        <v>7.25</v>
      </c>
      <c r="U47" s="44">
        <v>0.6098018151143324</v>
      </c>
      <c r="V47" s="45">
        <f t="shared" si="31"/>
        <v>0.3901981848856676</v>
      </c>
      <c r="W47" s="31">
        <f t="shared" si="27"/>
        <v>172433.08484629219</v>
      </c>
      <c r="X47" s="31">
        <f>W47</f>
        <v>172433.08484629219</v>
      </c>
      <c r="Y47" s="38">
        <f t="shared" si="28"/>
        <v>4.4210631595789103</v>
      </c>
      <c r="Z47" s="37">
        <f t="shared" si="29"/>
        <v>2.8289368404210897</v>
      </c>
    </row>
    <row r="48" spans="1:26" s="2" customFormat="1" ht="13.2" x14ac:dyDescent="0.25">
      <c r="B48" s="2" t="s">
        <v>70</v>
      </c>
      <c r="D48" s="25">
        <f>SUM(D29:D47)</f>
        <v>13470</v>
      </c>
      <c r="E48" s="25">
        <f>SUM(E29:E47)</f>
        <v>65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314</v>
      </c>
      <c r="E54" s="49">
        <f>E4+E29</f>
        <v>3</v>
      </c>
      <c r="F54" s="3">
        <f>E54/D54</f>
        <v>9.5541401273885346E-3</v>
      </c>
      <c r="G54" s="2">
        <v>0.3</v>
      </c>
      <c r="H54" s="18">
        <f>C54*F54/(1+(1-G54)*C54*F54)</f>
        <v>9.4906675102815561E-3</v>
      </c>
      <c r="I54" s="18">
        <f>1-H54</f>
        <v>0.9905093324897184</v>
      </c>
      <c r="J54" s="19">
        <v>100000</v>
      </c>
      <c r="K54" s="20">
        <f>J54*H54</f>
        <v>949.06675102815564</v>
      </c>
      <c r="L54" s="20">
        <f>C54*(J55+G54*K54)</f>
        <v>99335.653274280281</v>
      </c>
      <c r="M54" s="5">
        <f t="shared" ref="M54:M70" si="32">L54+M55</f>
        <v>7540790.1895482559</v>
      </c>
      <c r="N54" s="32">
        <f>M54/J54</f>
        <v>75.407901895482553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99335.653274280281</v>
      </c>
      <c r="T54" s="35">
        <f t="shared" ref="T54:T72" si="35">N54</f>
        <v>75.407901895482553</v>
      </c>
      <c r="U54" s="42">
        <v>0.96170886472285344</v>
      </c>
      <c r="V54" s="43">
        <f>1-U54</f>
        <v>3.829113527714656E-2</v>
      </c>
      <c r="W54" s="29">
        <f>S54*U54</f>
        <v>95531.978336911081</v>
      </c>
      <c r="X54" s="29">
        <f t="shared" ref="X54:X70" si="36">X55+W54</f>
        <v>6699898.6802186873</v>
      </c>
      <c r="Y54" s="40">
        <f>X54/R54</f>
        <v>66.998986802186877</v>
      </c>
      <c r="Z54" s="36">
        <f>T54-Y54</f>
        <v>8.4089150932956755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1372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99050.933248971836</v>
      </c>
      <c r="K55" s="5">
        <f t="shared" ref="K55:K72" si="41">J55*H55</f>
        <v>0</v>
      </c>
      <c r="L55" s="5">
        <f t="shared" ref="L55:L71" si="42">C55*(J56+G55*K55)</f>
        <v>396203.73299588735</v>
      </c>
      <c r="M55" s="5">
        <f t="shared" si="32"/>
        <v>7441454.5362739759</v>
      </c>
      <c r="N55" s="33">
        <f t="shared" ref="N55:N72" si="43">M55/J55</f>
        <v>75.127556017764419</v>
      </c>
      <c r="O55" s="4"/>
      <c r="Q55" s="27" t="s">
        <v>36</v>
      </c>
      <c r="R55" s="29">
        <f t="shared" si="33"/>
        <v>99050.933248971836</v>
      </c>
      <c r="S55" s="29">
        <f t="shared" si="34"/>
        <v>396203.73299588735</v>
      </c>
      <c r="T55" s="35">
        <f t="shared" si="35"/>
        <v>75.127556017764419</v>
      </c>
      <c r="U55" s="42">
        <v>0.96170886472285344</v>
      </c>
      <c r="V55" s="43">
        <f>1-U55</f>
        <v>3.829113527714656E-2</v>
      </c>
      <c r="W55" s="29">
        <f t="shared" ref="W55:W72" si="44">S55*U55</f>
        <v>381032.64225843136</v>
      </c>
      <c r="X55" s="29">
        <f t="shared" si="36"/>
        <v>6604366.7018817766</v>
      </c>
      <c r="Y55" s="35">
        <f t="shared" ref="Y55:Y72" si="45">X55/R55</f>
        <v>66.676471238097406</v>
      </c>
      <c r="Z55" s="36">
        <f t="shared" ref="Z55:Z72" si="46">T55-Y55</f>
        <v>8.4510847796670134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1743</v>
      </c>
      <c r="E56" s="49">
        <f t="shared" si="37"/>
        <v>1</v>
      </c>
      <c r="F56" s="3">
        <f t="shared" si="38"/>
        <v>5.737234652897303E-4</v>
      </c>
      <c r="G56" s="2">
        <v>0.5</v>
      </c>
      <c r="H56" s="3">
        <f t="shared" si="39"/>
        <v>2.8645087367516471E-3</v>
      </c>
      <c r="I56" s="3">
        <f t="shared" si="40"/>
        <v>0.99713549126324841</v>
      </c>
      <c r="J56" s="5">
        <f t="shared" ref="J56:J72" si="47">I55*J55</f>
        <v>99050.933248971836</v>
      </c>
      <c r="K56" s="5">
        <f t="shared" si="41"/>
        <v>283.73226367508403</v>
      </c>
      <c r="L56" s="5">
        <f t="shared" si="42"/>
        <v>494545.33558567148</v>
      </c>
      <c r="M56" s="5">
        <f t="shared" si="32"/>
        <v>7045250.8032780886</v>
      </c>
      <c r="N56" s="33">
        <f t="shared" si="43"/>
        <v>71.127556017764419</v>
      </c>
      <c r="O56" s="4"/>
      <c r="Q56" s="27" t="s">
        <v>38</v>
      </c>
      <c r="R56" s="29">
        <f t="shared" si="33"/>
        <v>99050.933248971836</v>
      </c>
      <c r="S56" s="29">
        <f t="shared" si="34"/>
        <v>494545.33558567148</v>
      </c>
      <c r="T56" s="35">
        <f t="shared" si="35"/>
        <v>71.127556017764419</v>
      </c>
      <c r="U56" s="42">
        <v>0.96170886472285344</v>
      </c>
      <c r="V56" s="43">
        <f>1-U56</f>
        <v>3.829113527714656E-2</v>
      </c>
      <c r="W56" s="29">
        <f t="shared" si="44"/>
        <v>475608.63324007869</v>
      </c>
      <c r="X56" s="29">
        <f t="shared" si="36"/>
        <v>6223334.0596233448</v>
      </c>
      <c r="Y56" s="35">
        <f t="shared" si="45"/>
        <v>62.829635779205987</v>
      </c>
      <c r="Z56" s="36">
        <f t="shared" si="46"/>
        <v>8.297920238558433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1693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98767.20098529676</v>
      </c>
      <c r="K57" s="5">
        <f t="shared" si="41"/>
        <v>0</v>
      </c>
      <c r="L57" s="5">
        <f t="shared" si="42"/>
        <v>493836.00492648379</v>
      </c>
      <c r="M57" s="5">
        <f t="shared" si="32"/>
        <v>6550705.4676924171</v>
      </c>
      <c r="N57" s="33">
        <f t="shared" si="43"/>
        <v>66.32470498650261</v>
      </c>
      <c r="O57" s="4"/>
      <c r="Q57" s="27" t="s">
        <v>40</v>
      </c>
      <c r="R57" s="29">
        <f t="shared" si="33"/>
        <v>98767.20098529676</v>
      </c>
      <c r="S57" s="29">
        <f t="shared" si="34"/>
        <v>493836.00492648379</v>
      </c>
      <c r="T57" s="35">
        <f t="shared" si="35"/>
        <v>66.32470498650261</v>
      </c>
      <c r="U57" s="42">
        <v>0.96170886472285344</v>
      </c>
      <c r="V57" s="43">
        <f>1-U57</f>
        <v>3.829113527714656E-2</v>
      </c>
      <c r="W57" s="29">
        <f t="shared" si="44"/>
        <v>474926.46365711821</v>
      </c>
      <c r="X57" s="29">
        <f t="shared" si="36"/>
        <v>5747725.4263832662</v>
      </c>
      <c r="Y57" s="35">
        <f t="shared" si="45"/>
        <v>58.194677676842502</v>
      </c>
      <c r="Z57" s="36">
        <f t="shared" si="46"/>
        <v>8.1300273096601074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2012</v>
      </c>
      <c r="E58" s="49">
        <f t="shared" si="37"/>
        <v>2</v>
      </c>
      <c r="F58" s="3">
        <f t="shared" si="38"/>
        <v>9.9403578528827028E-4</v>
      </c>
      <c r="G58" s="2">
        <v>0.5</v>
      </c>
      <c r="H58" s="3">
        <f t="shared" si="39"/>
        <v>4.9578582052553291E-3</v>
      </c>
      <c r="I58" s="3">
        <f t="shared" si="40"/>
        <v>0.99504214179474471</v>
      </c>
      <c r="J58" s="5">
        <f t="shared" si="47"/>
        <v>98767.20098529676</v>
      </c>
      <c r="K58" s="5">
        <f t="shared" si="41"/>
        <v>489.67377781505576</v>
      </c>
      <c r="L58" s="5">
        <f t="shared" si="42"/>
        <v>492611.82048194611</v>
      </c>
      <c r="M58" s="5">
        <f t="shared" si="32"/>
        <v>6056869.462765933</v>
      </c>
      <c r="N58" s="33">
        <f t="shared" si="43"/>
        <v>61.324704986502603</v>
      </c>
      <c r="O58" s="4"/>
      <c r="Q58" s="27" t="s">
        <v>42</v>
      </c>
      <c r="R58" s="29">
        <f t="shared" si="33"/>
        <v>98767.20098529676</v>
      </c>
      <c r="S58" s="29">
        <f t="shared" si="34"/>
        <v>492611.82048194611</v>
      </c>
      <c r="T58" s="35">
        <f t="shared" si="35"/>
        <v>61.324704986502603</v>
      </c>
      <c r="U58" s="42">
        <v>0.96170886472285344</v>
      </c>
      <c r="V58" s="43">
        <f>1-U58</f>
        <v>3.829113527714656E-2</v>
      </c>
      <c r="W58" s="29">
        <f t="shared" si="44"/>
        <v>473749.15462475049</v>
      </c>
      <c r="X58" s="29">
        <f t="shared" si="36"/>
        <v>5272798.9627261478</v>
      </c>
      <c r="Y58" s="35">
        <f t="shared" si="45"/>
        <v>53.386133353228232</v>
      </c>
      <c r="Z58" s="36">
        <f t="shared" si="46"/>
        <v>7.9385716332743712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2172</v>
      </c>
      <c r="E59" s="49">
        <f t="shared" si="37"/>
        <v>2</v>
      </c>
      <c r="F59" s="3">
        <f t="shared" si="38"/>
        <v>9.2081031307550648E-4</v>
      </c>
      <c r="G59" s="2">
        <v>0.5</v>
      </c>
      <c r="H59" s="3">
        <f t="shared" si="39"/>
        <v>4.5934772622875522E-3</v>
      </c>
      <c r="I59" s="3">
        <f t="shared" si="40"/>
        <v>0.99540652273771246</v>
      </c>
      <c r="J59" s="5">
        <f t="shared" si="47"/>
        <v>98277.527207481704</v>
      </c>
      <c r="K59" s="5">
        <f t="shared" si="41"/>
        <v>451.43558662141351</v>
      </c>
      <c r="L59" s="5">
        <f t="shared" si="42"/>
        <v>490259.04707085493</v>
      </c>
      <c r="M59" s="5">
        <f t="shared" si="32"/>
        <v>5564257.6422839873</v>
      </c>
      <c r="N59" s="33">
        <f t="shared" si="43"/>
        <v>56.617802669544474</v>
      </c>
      <c r="O59" s="4"/>
      <c r="Q59" s="27" t="s">
        <v>44</v>
      </c>
      <c r="R59" s="29">
        <f t="shared" si="33"/>
        <v>98277.527207481704</v>
      </c>
      <c r="S59" s="29">
        <f t="shared" si="34"/>
        <v>490259.04707085493</v>
      </c>
      <c r="T59" s="35">
        <f t="shared" si="35"/>
        <v>56.617802669544474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472164.41374505317</v>
      </c>
      <c r="X59" s="29">
        <f t="shared" si="36"/>
        <v>4799049.808101397</v>
      </c>
      <c r="Y59" s="35">
        <f t="shared" si="45"/>
        <v>48.831609264748103</v>
      </c>
      <c r="Z59" s="36">
        <f t="shared" si="46"/>
        <v>7.7861934047963715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2126</v>
      </c>
      <c r="E60" s="49">
        <f t="shared" si="37"/>
        <v>3</v>
      </c>
      <c r="F60" s="3">
        <f t="shared" si="38"/>
        <v>1.4111006585136407E-3</v>
      </c>
      <c r="G60" s="2">
        <v>0.5</v>
      </c>
      <c r="H60" s="3">
        <f t="shared" si="39"/>
        <v>7.0307007265057418E-3</v>
      </c>
      <c r="I60" s="3">
        <f t="shared" si="40"/>
        <v>0.99296929927349431</v>
      </c>
      <c r="J60" s="5">
        <f t="shared" si="47"/>
        <v>97826.091620860287</v>
      </c>
      <c r="K60" s="5">
        <f t="shared" si="41"/>
        <v>687.78597342999967</v>
      </c>
      <c r="L60" s="5">
        <f t="shared" si="42"/>
        <v>487410.99317072646</v>
      </c>
      <c r="M60" s="5">
        <f t="shared" si="32"/>
        <v>5073998.595213132</v>
      </c>
      <c r="N60" s="33">
        <f t="shared" si="43"/>
        <v>51.867538722472688</v>
      </c>
      <c r="O60" s="4"/>
      <c r="Q60" s="27" t="s">
        <v>46</v>
      </c>
      <c r="R60" s="29">
        <f t="shared" si="33"/>
        <v>97826.091620860287</v>
      </c>
      <c r="S60" s="29">
        <f t="shared" si="34"/>
        <v>487410.99317072646</v>
      </c>
      <c r="T60" s="35">
        <f t="shared" si="35"/>
        <v>51.867538722472688</v>
      </c>
      <c r="U60" s="42">
        <v>0.95736753435116873</v>
      </c>
      <c r="V60" s="43">
        <f t="shared" si="48"/>
        <v>4.2632465648831275E-2</v>
      </c>
      <c r="W60" s="29">
        <f t="shared" si="44"/>
        <v>466631.46074751276</v>
      </c>
      <c r="X60" s="29">
        <f t="shared" si="36"/>
        <v>4326885.3943563439</v>
      </c>
      <c r="Y60" s="35">
        <f t="shared" si="45"/>
        <v>44.230381922297767</v>
      </c>
      <c r="Z60" s="36">
        <f t="shared" si="46"/>
        <v>7.637156800174921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2311</v>
      </c>
      <c r="E61" s="49">
        <f t="shared" si="37"/>
        <v>4</v>
      </c>
      <c r="F61" s="3">
        <f t="shared" si="38"/>
        <v>1.7308524448290783E-3</v>
      </c>
      <c r="G61" s="2">
        <v>0.5</v>
      </c>
      <c r="H61" s="3">
        <f t="shared" si="39"/>
        <v>8.6169754416199913E-3</v>
      </c>
      <c r="I61" s="3">
        <f t="shared" si="40"/>
        <v>0.99138302455838001</v>
      </c>
      <c r="J61" s="5">
        <f t="shared" si="47"/>
        <v>97138.305647430287</v>
      </c>
      <c r="K61" s="5">
        <f t="shared" si="41"/>
        <v>837.03839420448332</v>
      </c>
      <c r="L61" s="5">
        <f t="shared" si="42"/>
        <v>483598.93225164025</v>
      </c>
      <c r="M61" s="5">
        <f t="shared" si="32"/>
        <v>4586587.6020424059</v>
      </c>
      <c r="N61" s="33">
        <f t="shared" si="43"/>
        <v>47.217084665751941</v>
      </c>
      <c r="O61" s="4"/>
      <c r="Q61" s="27" t="s">
        <v>48</v>
      </c>
      <c r="R61" s="29">
        <f t="shared" si="33"/>
        <v>97138.305647430287</v>
      </c>
      <c r="S61" s="29">
        <f t="shared" si="34"/>
        <v>483598.93225164025</v>
      </c>
      <c r="T61" s="35">
        <f t="shared" si="35"/>
        <v>47.217084665751941</v>
      </c>
      <c r="U61" s="42">
        <v>0.95681081085376496</v>
      </c>
      <c r="V61" s="43">
        <f t="shared" si="48"/>
        <v>4.3189189146235041E-2</v>
      </c>
      <c r="W61" s="29">
        <f t="shared" si="44"/>
        <v>462712.68649570685</v>
      </c>
      <c r="X61" s="29">
        <f t="shared" si="36"/>
        <v>3860253.9336088309</v>
      </c>
      <c r="Y61" s="35">
        <f t="shared" si="45"/>
        <v>39.739770092551026</v>
      </c>
      <c r="Z61" s="36">
        <f t="shared" si="46"/>
        <v>7.4773145732009141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2362</v>
      </c>
      <c r="E62" s="49">
        <f t="shared" si="37"/>
        <v>4</v>
      </c>
      <c r="F62" s="3">
        <f t="shared" si="38"/>
        <v>1.693480101608806E-3</v>
      </c>
      <c r="G62" s="2">
        <v>0.5</v>
      </c>
      <c r="H62" s="3">
        <f t="shared" si="39"/>
        <v>8.4317032040472171E-3</v>
      </c>
      <c r="I62" s="3">
        <f t="shared" si="40"/>
        <v>0.99156829679595282</v>
      </c>
      <c r="J62" s="5">
        <f t="shared" si="47"/>
        <v>96301.2672532258</v>
      </c>
      <c r="K62" s="5">
        <f t="shared" si="41"/>
        <v>811.98370365283131</v>
      </c>
      <c r="L62" s="5">
        <f t="shared" si="42"/>
        <v>479476.37700699689</v>
      </c>
      <c r="M62" s="5">
        <f t="shared" si="32"/>
        <v>4102988.6697907657</v>
      </c>
      <c r="N62" s="33">
        <f t="shared" si="43"/>
        <v>42.605759891008368</v>
      </c>
      <c r="O62" s="4"/>
      <c r="Q62" s="27" t="s">
        <v>50</v>
      </c>
      <c r="R62" s="29">
        <f t="shared" si="33"/>
        <v>96301.2672532258</v>
      </c>
      <c r="S62" s="29">
        <f t="shared" si="34"/>
        <v>479476.37700699689</v>
      </c>
      <c r="T62" s="35">
        <f t="shared" si="35"/>
        <v>42.605759891008368</v>
      </c>
      <c r="U62" s="42">
        <v>0.94800928093814252</v>
      </c>
      <c r="V62" s="43">
        <f t="shared" si="48"/>
        <v>5.1990719061857482E-2</v>
      </c>
      <c r="W62" s="29">
        <f t="shared" si="44"/>
        <v>454548.05539322883</v>
      </c>
      <c r="X62" s="29">
        <f t="shared" si="36"/>
        <v>3397541.247113124</v>
      </c>
      <c r="Y62" s="35">
        <f t="shared" si="45"/>
        <v>35.280337881527892</v>
      </c>
      <c r="Z62" s="36">
        <f t="shared" si="46"/>
        <v>7.3254220094804765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2425</v>
      </c>
      <c r="E63" s="49">
        <f t="shared" si="37"/>
        <v>8</v>
      </c>
      <c r="F63" s="3">
        <f t="shared" si="38"/>
        <v>3.2989690721649486E-3</v>
      </c>
      <c r="G63" s="2">
        <v>0.5</v>
      </c>
      <c r="H63" s="3">
        <f t="shared" si="39"/>
        <v>1.6359918200408999E-2</v>
      </c>
      <c r="I63" s="3">
        <f t="shared" si="40"/>
        <v>0.98364008179959095</v>
      </c>
      <c r="J63" s="5">
        <f t="shared" si="47"/>
        <v>95489.283549572967</v>
      </c>
      <c r="K63" s="5">
        <f t="shared" si="41"/>
        <v>1562.1968678866745</v>
      </c>
      <c r="L63" s="5">
        <f t="shared" si="42"/>
        <v>473540.9255781481</v>
      </c>
      <c r="M63" s="5">
        <f t="shared" si="32"/>
        <v>3623512.2927837688</v>
      </c>
      <c r="N63" s="33">
        <f t="shared" si="43"/>
        <v>37.946795264231234</v>
      </c>
      <c r="O63" s="4"/>
      <c r="Q63" s="27" t="s">
        <v>52</v>
      </c>
      <c r="R63" s="29">
        <f t="shared" si="33"/>
        <v>95489.283549572967</v>
      </c>
      <c r="S63" s="29">
        <f t="shared" si="34"/>
        <v>473540.9255781481</v>
      </c>
      <c r="T63" s="35">
        <f t="shared" si="35"/>
        <v>37.946795264231234</v>
      </c>
      <c r="U63" s="42">
        <v>0.94216194080535964</v>
      </c>
      <c r="V63" s="43">
        <f t="shared" si="48"/>
        <v>5.7838059194640357E-2</v>
      </c>
      <c r="W63" s="29">
        <f t="shared" si="44"/>
        <v>446152.23749347439</v>
      </c>
      <c r="X63" s="29">
        <f t="shared" si="36"/>
        <v>2942993.1917198952</v>
      </c>
      <c r="Y63" s="35">
        <f t="shared" si="45"/>
        <v>30.820141091456083</v>
      </c>
      <c r="Z63" s="36">
        <f t="shared" si="46"/>
        <v>7.1266541727751509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2228</v>
      </c>
      <c r="E64" s="49">
        <f t="shared" si="37"/>
        <v>13</v>
      </c>
      <c r="F64" s="3">
        <f t="shared" si="38"/>
        <v>5.8348294434470375E-3</v>
      </c>
      <c r="G64" s="2">
        <v>0.5</v>
      </c>
      <c r="H64" s="3">
        <f t="shared" si="39"/>
        <v>2.8754700287547001E-2</v>
      </c>
      <c r="I64" s="3">
        <f t="shared" si="40"/>
        <v>0.97124529971245299</v>
      </c>
      <c r="J64" s="5">
        <f t="shared" si="47"/>
        <v>93927.086681686284</v>
      </c>
      <c r="K64" s="5">
        <f t="shared" si="41"/>
        <v>2700.8452264143366</v>
      </c>
      <c r="L64" s="5">
        <f t="shared" si="42"/>
        <v>462883.32034239551</v>
      </c>
      <c r="M64" s="5">
        <f t="shared" si="32"/>
        <v>3149971.3672056207</v>
      </c>
      <c r="N64" s="33">
        <f t="shared" si="43"/>
        <v>33.53634695261762</v>
      </c>
      <c r="O64" s="4"/>
      <c r="Q64" s="27" t="s">
        <v>54</v>
      </c>
      <c r="R64" s="29">
        <f t="shared" si="33"/>
        <v>93927.086681686284</v>
      </c>
      <c r="S64" s="29">
        <f t="shared" si="34"/>
        <v>462883.32034239551</v>
      </c>
      <c r="T64" s="35">
        <f t="shared" si="35"/>
        <v>33.53634695261762</v>
      </c>
      <c r="U64" s="42">
        <v>0.92489605986448908</v>
      </c>
      <c r="V64" s="43">
        <f t="shared" si="48"/>
        <v>7.5103940135510916E-2</v>
      </c>
      <c r="W64" s="29">
        <f t="shared" si="44"/>
        <v>428118.95916167373</v>
      </c>
      <c r="X64" s="29">
        <f t="shared" si="36"/>
        <v>2496840.9542264207</v>
      </c>
      <c r="Y64" s="35">
        <f t="shared" si="45"/>
        <v>26.582757353989663</v>
      </c>
      <c r="Z64" s="36">
        <f t="shared" si="46"/>
        <v>6.953589598627957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1773</v>
      </c>
      <c r="E65" s="49">
        <f t="shared" si="37"/>
        <v>11</v>
      </c>
      <c r="F65" s="3">
        <f t="shared" si="38"/>
        <v>6.2041737168640719E-3</v>
      </c>
      <c r="G65" s="2">
        <v>0.5</v>
      </c>
      <c r="H65" s="3">
        <f t="shared" si="39"/>
        <v>3.0547070258261595E-2</v>
      </c>
      <c r="I65" s="3">
        <f t="shared" si="40"/>
        <v>0.96945292974173836</v>
      </c>
      <c r="J65" s="5">
        <f t="shared" si="47"/>
        <v>91226.241455271942</v>
      </c>
      <c r="K65" s="5">
        <f t="shared" si="41"/>
        <v>2786.6944071313287</v>
      </c>
      <c r="L65" s="5">
        <f t="shared" si="42"/>
        <v>449164.47125853132</v>
      </c>
      <c r="M65" s="5">
        <f t="shared" si="32"/>
        <v>2687088.0468632253</v>
      </c>
      <c r="N65" s="33">
        <f t="shared" si="43"/>
        <v>29.455209422178154</v>
      </c>
      <c r="O65" s="4"/>
      <c r="Q65" s="27" t="s">
        <v>56</v>
      </c>
      <c r="R65" s="29">
        <f t="shared" si="33"/>
        <v>91226.241455271942</v>
      </c>
      <c r="S65" s="29">
        <f t="shared" si="34"/>
        <v>449164.47125853132</v>
      </c>
      <c r="T65" s="35">
        <f t="shared" si="35"/>
        <v>29.455209422178154</v>
      </c>
      <c r="U65" s="42">
        <v>0.89970667843387275</v>
      </c>
      <c r="V65" s="43">
        <f t="shared" si="48"/>
        <v>0.10029332156612725</v>
      </c>
      <c r="W65" s="29">
        <f t="shared" si="44"/>
        <v>404116.2745065199</v>
      </c>
      <c r="X65" s="29">
        <f t="shared" si="36"/>
        <v>2068721.9950647471</v>
      </c>
      <c r="Y65" s="35">
        <f t="shared" si="45"/>
        <v>22.676830285494528</v>
      </c>
      <c r="Z65" s="36">
        <f t="shared" si="46"/>
        <v>6.7783791366836255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1414</v>
      </c>
      <c r="E66" s="49">
        <f t="shared" si="37"/>
        <v>10</v>
      </c>
      <c r="F66" s="3">
        <f t="shared" si="38"/>
        <v>7.0721357850070717E-3</v>
      </c>
      <c r="G66" s="2">
        <v>0.5</v>
      </c>
      <c r="H66" s="3">
        <f t="shared" si="39"/>
        <v>3.4746351633078529E-2</v>
      </c>
      <c r="I66" s="3">
        <f t="shared" si="40"/>
        <v>0.96525364836692151</v>
      </c>
      <c r="J66" s="5">
        <f t="shared" si="47"/>
        <v>88439.547048140608</v>
      </c>
      <c r="K66" s="5">
        <f t="shared" si="41"/>
        <v>3072.9516000048857</v>
      </c>
      <c r="L66" s="5">
        <f t="shared" si="42"/>
        <v>434515.35624069092</v>
      </c>
      <c r="M66" s="5">
        <f t="shared" si="32"/>
        <v>2237923.575604694</v>
      </c>
      <c r="N66" s="33">
        <f t="shared" si="43"/>
        <v>25.30455718397695</v>
      </c>
      <c r="O66" s="4"/>
      <c r="Q66" s="27" t="s">
        <v>58</v>
      </c>
      <c r="R66" s="29">
        <f t="shared" si="33"/>
        <v>88439.547048140608</v>
      </c>
      <c r="S66" s="29">
        <f t="shared" si="34"/>
        <v>434515.35624069092</v>
      </c>
      <c r="T66" s="35">
        <f t="shared" si="35"/>
        <v>25.30455718397695</v>
      </c>
      <c r="U66" s="42">
        <v>0.86438699185239576</v>
      </c>
      <c r="V66" s="43">
        <f t="shared" si="48"/>
        <v>0.13561300814760424</v>
      </c>
      <c r="W66" s="29">
        <f t="shared" si="44"/>
        <v>375589.42169456295</v>
      </c>
      <c r="X66" s="29">
        <f t="shared" si="36"/>
        <v>1664605.7205582273</v>
      </c>
      <c r="Y66" s="35">
        <f t="shared" si="45"/>
        <v>18.821961171421723</v>
      </c>
      <c r="Z66" s="36">
        <f t="shared" si="46"/>
        <v>6.4825960125552271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1171</v>
      </c>
      <c r="E67" s="49">
        <f t="shared" si="37"/>
        <v>15</v>
      </c>
      <c r="F67" s="3">
        <f t="shared" si="38"/>
        <v>1.2809564474807857E-2</v>
      </c>
      <c r="G67" s="2">
        <v>0.5</v>
      </c>
      <c r="H67" s="3">
        <f t="shared" si="39"/>
        <v>6.2060405461315679E-2</v>
      </c>
      <c r="I67" s="3">
        <f t="shared" si="40"/>
        <v>0.93793959453868436</v>
      </c>
      <c r="J67" s="5">
        <f t="shared" si="47"/>
        <v>85366.595448135733</v>
      </c>
      <c r="K67" s="5">
        <f t="shared" si="41"/>
        <v>5297.8855263634086</v>
      </c>
      <c r="L67" s="5">
        <f t="shared" si="42"/>
        <v>413588.26342477021</v>
      </c>
      <c r="M67" s="5">
        <f t="shared" si="32"/>
        <v>1803408.219364003</v>
      </c>
      <c r="N67" s="33">
        <f t="shared" si="43"/>
        <v>21.125455570729176</v>
      </c>
      <c r="O67" s="4"/>
      <c r="Q67" s="27" t="s">
        <v>60</v>
      </c>
      <c r="R67" s="29">
        <f t="shared" si="33"/>
        <v>85366.595448135733</v>
      </c>
      <c r="S67" s="29">
        <f t="shared" si="34"/>
        <v>413588.26342477021</v>
      </c>
      <c r="T67" s="35">
        <f t="shared" si="35"/>
        <v>21.125455570729176</v>
      </c>
      <c r="U67" s="42">
        <v>0.82345390469096191</v>
      </c>
      <c r="V67" s="43">
        <f t="shared" si="48"/>
        <v>0.17654609530903809</v>
      </c>
      <c r="W67" s="29">
        <f t="shared" si="44"/>
        <v>340570.8704514812</v>
      </c>
      <c r="X67" s="29">
        <f t="shared" si="36"/>
        <v>1289016.2988636643</v>
      </c>
      <c r="Y67" s="35">
        <f t="shared" si="45"/>
        <v>15.099774005240763</v>
      </c>
      <c r="Z67" s="36">
        <f t="shared" si="46"/>
        <v>6.0256815654884139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797</v>
      </c>
      <c r="E68" s="49">
        <f t="shared" si="37"/>
        <v>13</v>
      </c>
      <c r="F68" s="3">
        <f t="shared" si="38"/>
        <v>1.631116687578419E-2</v>
      </c>
      <c r="G68" s="2">
        <v>0.5</v>
      </c>
      <c r="H68" s="3">
        <f t="shared" si="39"/>
        <v>7.8360458107293543E-2</v>
      </c>
      <c r="I68" s="3">
        <f t="shared" si="40"/>
        <v>0.92163954189270647</v>
      </c>
      <c r="J68" s="5">
        <f t="shared" si="47"/>
        <v>80068.70992177233</v>
      </c>
      <c r="K68" s="5">
        <f t="shared" si="41"/>
        <v>6274.2207895300799</v>
      </c>
      <c r="L68" s="5">
        <f t="shared" si="42"/>
        <v>384657.99763503647</v>
      </c>
      <c r="M68" s="5">
        <f t="shared" si="32"/>
        <v>1389819.9559392328</v>
      </c>
      <c r="N68" s="33">
        <f t="shared" si="43"/>
        <v>17.357841250309843</v>
      </c>
      <c r="O68" s="4"/>
      <c r="Q68" s="27" t="s">
        <v>62</v>
      </c>
      <c r="R68" s="29">
        <f t="shared" si="33"/>
        <v>80068.70992177233</v>
      </c>
      <c r="S68" s="29">
        <f t="shared" si="34"/>
        <v>384657.99763503647</v>
      </c>
      <c r="T68" s="35">
        <f t="shared" si="35"/>
        <v>17.357841250309843</v>
      </c>
      <c r="U68" s="42">
        <v>0.7557222850963411</v>
      </c>
      <c r="V68" s="43">
        <f t="shared" si="48"/>
        <v>0.2442777149036589</v>
      </c>
      <c r="W68" s="29">
        <f t="shared" si="44"/>
        <v>290694.62095333275</v>
      </c>
      <c r="X68" s="29">
        <f t="shared" si="36"/>
        <v>948445.42841218307</v>
      </c>
      <c r="Y68" s="35">
        <f t="shared" si="45"/>
        <v>11.845394153831386</v>
      </c>
      <c r="Z68" s="36">
        <f t="shared" si="46"/>
        <v>5.5124470964784571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509</v>
      </c>
      <c r="E69" s="49">
        <f t="shared" si="37"/>
        <v>19</v>
      </c>
      <c r="F69" s="3">
        <f t="shared" si="38"/>
        <v>3.732809430255403E-2</v>
      </c>
      <c r="G69" s="2">
        <v>0.5</v>
      </c>
      <c r="H69" s="3">
        <f t="shared" si="39"/>
        <v>0.17070979335130276</v>
      </c>
      <c r="I69" s="3">
        <f t="shared" si="40"/>
        <v>0.82929020664869724</v>
      </c>
      <c r="J69" s="5">
        <f t="shared" si="47"/>
        <v>73794.489132242248</v>
      </c>
      <c r="K69" s="5">
        <f t="shared" si="41"/>
        <v>12597.441990230032</v>
      </c>
      <c r="L69" s="5">
        <f t="shared" si="42"/>
        <v>337478.84068563615</v>
      </c>
      <c r="M69" s="5">
        <f t="shared" si="32"/>
        <v>1005161.9583041965</v>
      </c>
      <c r="N69" s="33">
        <f t="shared" si="43"/>
        <v>13.621097864136059</v>
      </c>
      <c r="O69" s="4"/>
      <c r="Q69" s="27" t="s">
        <v>64</v>
      </c>
      <c r="R69" s="29">
        <f t="shared" si="33"/>
        <v>73794.489132242248</v>
      </c>
      <c r="S69" s="29">
        <f t="shared" si="34"/>
        <v>337478.84068563615</v>
      </c>
      <c r="T69" s="35">
        <f t="shared" si="35"/>
        <v>13.621097864136059</v>
      </c>
      <c r="U69" s="42">
        <v>0.69850988448397933</v>
      </c>
      <c r="V69" s="43">
        <f t="shared" si="48"/>
        <v>0.30149011551602067</v>
      </c>
      <c r="W69" s="29">
        <f t="shared" si="44"/>
        <v>235732.30602311098</v>
      </c>
      <c r="X69" s="29">
        <f t="shared" si="36"/>
        <v>657750.80745885032</v>
      </c>
      <c r="Y69" s="35">
        <f t="shared" si="45"/>
        <v>8.9132781484554808</v>
      </c>
      <c r="Z69" s="36">
        <f t="shared" si="46"/>
        <v>4.7078197156805786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406</v>
      </c>
      <c r="E70" s="49">
        <f t="shared" si="37"/>
        <v>22</v>
      </c>
      <c r="F70" s="3">
        <f t="shared" si="38"/>
        <v>5.4187192118226604E-2</v>
      </c>
      <c r="G70" s="2">
        <v>0.5</v>
      </c>
      <c r="H70" s="3">
        <f t="shared" si="39"/>
        <v>0.23861171366594361</v>
      </c>
      <c r="I70" s="3">
        <f t="shared" si="40"/>
        <v>0.76138828633405642</v>
      </c>
      <c r="J70" s="5">
        <f t="shared" si="47"/>
        <v>61197.047142012219</v>
      </c>
      <c r="K70" s="5">
        <f t="shared" si="41"/>
        <v>14602.332289851072</v>
      </c>
      <c r="L70" s="5">
        <f t="shared" si="42"/>
        <v>269479.40498543339</v>
      </c>
      <c r="M70" s="5">
        <f t="shared" si="32"/>
        <v>667683.11761856033</v>
      </c>
      <c r="N70" s="33">
        <f t="shared" si="43"/>
        <v>10.910381281455507</v>
      </c>
      <c r="O70" s="4"/>
      <c r="Q70" s="27" t="s">
        <v>66</v>
      </c>
      <c r="R70" s="29">
        <f t="shared" si="33"/>
        <v>61197.047142012219</v>
      </c>
      <c r="S70" s="29">
        <f t="shared" si="34"/>
        <v>269479.40498543339</v>
      </c>
      <c r="T70" s="35">
        <f t="shared" si="35"/>
        <v>10.910381281455507</v>
      </c>
      <c r="U70" s="42">
        <v>0.67065690345363116</v>
      </c>
      <c r="V70" s="43">
        <f t="shared" si="48"/>
        <v>0.32934309654636884</v>
      </c>
      <c r="W70" s="29">
        <f t="shared" si="44"/>
        <v>180728.22329205778</v>
      </c>
      <c r="X70" s="29">
        <f t="shared" si="36"/>
        <v>422018.5014357394</v>
      </c>
      <c r="Y70" s="35">
        <f t="shared" si="45"/>
        <v>6.8960598777979376</v>
      </c>
      <c r="Z70" s="36">
        <f t="shared" si="46"/>
        <v>4.0143214036575694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209</v>
      </c>
      <c r="E71" s="49">
        <f t="shared" si="49"/>
        <v>13</v>
      </c>
      <c r="F71" s="3">
        <f t="shared" si="38"/>
        <v>6.2200956937799042E-2</v>
      </c>
      <c r="G71" s="2">
        <v>0.5</v>
      </c>
      <c r="H71" s="3">
        <f t="shared" si="39"/>
        <v>0.2691511387163561</v>
      </c>
      <c r="I71" s="3">
        <f t="shared" si="40"/>
        <v>0.7308488612836439</v>
      </c>
      <c r="J71" s="5">
        <f t="shared" si="47"/>
        <v>46594.714852161145</v>
      </c>
      <c r="K71" s="5">
        <f t="shared" si="41"/>
        <v>12541.020560623083</v>
      </c>
      <c r="L71" s="5">
        <f t="shared" si="42"/>
        <v>201621.02285924804</v>
      </c>
      <c r="M71" s="5">
        <f>L71+M72</f>
        <v>398203.71263312688</v>
      </c>
      <c r="N71" s="33">
        <f t="shared" si="43"/>
        <v>8.546113306982873</v>
      </c>
      <c r="O71" s="4"/>
      <c r="Q71" s="27" t="s">
        <v>68</v>
      </c>
      <c r="R71" s="29">
        <f t="shared" si="33"/>
        <v>46594.714852161145</v>
      </c>
      <c r="S71" s="29">
        <f t="shared" si="34"/>
        <v>201621.02285924804</v>
      </c>
      <c r="T71" s="35">
        <f t="shared" si="35"/>
        <v>8.546113306982873</v>
      </c>
      <c r="U71" s="42">
        <v>0.63527807449444496</v>
      </c>
      <c r="V71" s="43">
        <f t="shared" si="48"/>
        <v>0.36472192550555504</v>
      </c>
      <c r="W71" s="29">
        <f t="shared" si="44"/>
        <v>128085.41517962357</v>
      </c>
      <c r="X71" s="29">
        <f>X72+W71</f>
        <v>241290.27814368161</v>
      </c>
      <c r="Y71" s="35">
        <f t="shared" si="45"/>
        <v>5.1784902839144671</v>
      </c>
      <c r="Z71" s="36">
        <f t="shared" si="46"/>
        <v>3.3676230230684059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127</v>
      </c>
      <c r="E72" s="50">
        <f t="shared" si="49"/>
        <v>22</v>
      </c>
      <c r="F72" s="17">
        <f t="shared" si="38"/>
        <v>0.17322834645669291</v>
      </c>
      <c r="G72" s="12"/>
      <c r="H72" s="17">
        <v>1</v>
      </c>
      <c r="I72" s="17">
        <f t="shared" si="40"/>
        <v>0</v>
      </c>
      <c r="J72" s="21">
        <f t="shared" si="47"/>
        <v>34053.694291538064</v>
      </c>
      <c r="K72" s="21">
        <f t="shared" si="41"/>
        <v>34053.694291538064</v>
      </c>
      <c r="L72" s="21">
        <f>K72/F72</f>
        <v>196582.68977387884</v>
      </c>
      <c r="M72" s="21">
        <f>L72</f>
        <v>196582.68977387884</v>
      </c>
      <c r="N72" s="34">
        <f t="shared" si="43"/>
        <v>5.7727272727272734</v>
      </c>
      <c r="O72" s="4"/>
      <c r="Q72" s="30" t="s">
        <v>69</v>
      </c>
      <c r="R72" s="31">
        <f t="shared" si="33"/>
        <v>34053.694291538064</v>
      </c>
      <c r="S72" s="31">
        <f t="shared" si="34"/>
        <v>196582.68977387884</v>
      </c>
      <c r="T72" s="38">
        <f t="shared" si="35"/>
        <v>5.7727272727272734</v>
      </c>
      <c r="U72" s="44">
        <v>0.57586384179742911</v>
      </c>
      <c r="V72" s="45">
        <f t="shared" si="48"/>
        <v>0.42413615820257089</v>
      </c>
      <c r="W72" s="31">
        <f t="shared" si="44"/>
        <v>113204.86296405805</v>
      </c>
      <c r="X72" s="31">
        <f>W72</f>
        <v>113204.86296405805</v>
      </c>
      <c r="Y72" s="38">
        <f t="shared" si="45"/>
        <v>3.3243049049215228</v>
      </c>
      <c r="Z72" s="37">
        <f t="shared" si="46"/>
        <v>2.4484223678057506</v>
      </c>
    </row>
    <row r="73" spans="1:26" s="2" customFormat="1" ht="13.2" x14ac:dyDescent="0.25">
      <c r="B73" s="2" t="s">
        <v>70</v>
      </c>
      <c r="D73" s="25">
        <f>SUM(D54:D72)</f>
        <v>27164</v>
      </c>
      <c r="E73" s="25">
        <f>SUM(E54:E72)</f>
        <v>165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71.405551622530638</v>
      </c>
      <c r="F78" s="55">
        <f>$Y$4</f>
        <v>64.958713281858877</v>
      </c>
      <c r="G78" s="55">
        <f>E78-F78</f>
        <v>6.4468383406717606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79.862288591418022</v>
      </c>
      <c r="F79" s="55">
        <f>$Y$29</f>
        <v>70.617188598008468</v>
      </c>
      <c r="G79" s="55">
        <f t="shared" ref="G79:G80" si="50">E79-F79</f>
        <v>9.2450999934095535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75.407901895482553</v>
      </c>
      <c r="F80" s="55">
        <f>$Y$54</f>
        <v>66.998986802186877</v>
      </c>
      <c r="G80" s="55">
        <f t="shared" si="50"/>
        <v>8.4089150932956755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2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130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7471022.6343695354</v>
      </c>
      <c r="N4" s="32">
        <f>M4/J4</f>
        <v>74.710226343695354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74.710226343695354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6728537.2240171358</v>
      </c>
      <c r="Y4" s="40">
        <f>X4/R4</f>
        <v>67.285372240171355</v>
      </c>
      <c r="Z4" s="36">
        <f>T4-Y4</f>
        <v>7.4248541035239981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700</v>
      </c>
      <c r="E5" s="51">
        <v>2</v>
      </c>
      <c r="F5" s="3">
        <f t="shared" ref="F5:F22" si="5">E5/D5</f>
        <v>2.8571428571428571E-3</v>
      </c>
      <c r="G5" s="2">
        <v>0.4</v>
      </c>
      <c r="H5" s="3">
        <f t="shared" ref="H5:H21" si="6">C5*F5/(1+(1-G5)*C5*F5)</f>
        <v>1.1350737797956867E-2</v>
      </c>
      <c r="I5" s="3">
        <f t="shared" ref="I5:I22" si="7">1-H5</f>
        <v>0.98864926220204308</v>
      </c>
      <c r="J5" s="5">
        <f>I4*J4</f>
        <v>100000</v>
      </c>
      <c r="K5" s="5">
        <f t="shared" ref="K5:K22" si="8">J5*H5</f>
        <v>1135.0737797956867</v>
      </c>
      <c r="L5" s="5">
        <f t="shared" ref="L5:L21" si="9">C5*(J6+G5*K5)</f>
        <v>397275.82292849029</v>
      </c>
      <c r="M5" s="5">
        <f t="shared" si="0"/>
        <v>7371022.6343695354</v>
      </c>
      <c r="N5" s="33">
        <f t="shared" ref="N5:N22" si="10">M5/J5</f>
        <v>73.710226343695354</v>
      </c>
      <c r="O5" s="4"/>
      <c r="Q5" s="27" t="s">
        <v>36</v>
      </c>
      <c r="R5" s="29">
        <f t="shared" si="1"/>
        <v>100000</v>
      </c>
      <c r="S5" s="29">
        <f t="shared" si="2"/>
        <v>397275.82292849029</v>
      </c>
      <c r="T5" s="35">
        <f t="shared" si="3"/>
        <v>73.710226343695354</v>
      </c>
      <c r="U5" s="42">
        <v>0.96680194174873568</v>
      </c>
      <c r="V5" s="43">
        <f>1-U5</f>
        <v>3.3198058251264317E-2</v>
      </c>
      <c r="W5" s="29">
        <f t="shared" ref="W5:W22" si="11">S5*U5</f>
        <v>384087.03701709129</v>
      </c>
      <c r="X5" s="29">
        <f t="shared" si="4"/>
        <v>6631857.0298422622</v>
      </c>
      <c r="Y5" s="35">
        <f t="shared" ref="Y5:Y22" si="12">X5/R5</f>
        <v>66.318570298422628</v>
      </c>
      <c r="Z5" s="36">
        <f t="shared" ref="Z5:Z22" si="13">T5-Y5</f>
        <v>7.3916560452727254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862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98864.926220204303</v>
      </c>
      <c r="K6" s="5">
        <f t="shared" si="8"/>
        <v>0</v>
      </c>
      <c r="L6" s="5">
        <f t="shared" si="9"/>
        <v>494324.63110102154</v>
      </c>
      <c r="M6" s="5">
        <f t="shared" si="0"/>
        <v>6973746.8114410453</v>
      </c>
      <c r="N6" s="33">
        <f t="shared" si="10"/>
        <v>70.538127909064997</v>
      </c>
      <c r="O6" s="4"/>
      <c r="Q6" s="27" t="s">
        <v>38</v>
      </c>
      <c r="R6" s="29">
        <f t="shared" si="1"/>
        <v>98864.926220204303</v>
      </c>
      <c r="S6" s="29">
        <f t="shared" si="2"/>
        <v>494324.63110102154</v>
      </c>
      <c r="T6" s="35">
        <f t="shared" si="3"/>
        <v>70.538127909064997</v>
      </c>
      <c r="U6" s="42">
        <v>0.96680194174873568</v>
      </c>
      <c r="V6" s="43">
        <f>1-U6</f>
        <v>3.3198058251264317E-2</v>
      </c>
      <c r="W6" s="29">
        <f t="shared" si="11"/>
        <v>477914.01320269506</v>
      </c>
      <c r="X6" s="29">
        <f t="shared" si="4"/>
        <v>6247769.992825171</v>
      </c>
      <c r="Y6" s="35">
        <f t="shared" si="12"/>
        <v>63.195009915946912</v>
      </c>
      <c r="Z6" s="36">
        <f t="shared" si="13"/>
        <v>7.343117993118085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871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98864.926220204303</v>
      </c>
      <c r="K7" s="5">
        <f t="shared" si="8"/>
        <v>0</v>
      </c>
      <c r="L7" s="5">
        <f t="shared" si="9"/>
        <v>494324.63110102154</v>
      </c>
      <c r="M7" s="5">
        <f t="shared" si="0"/>
        <v>6479422.1803400237</v>
      </c>
      <c r="N7" s="33">
        <f t="shared" si="10"/>
        <v>65.538127909064997</v>
      </c>
      <c r="O7" s="4"/>
      <c r="Q7" s="27" t="s">
        <v>40</v>
      </c>
      <c r="R7" s="29">
        <f t="shared" si="1"/>
        <v>98864.926220204303</v>
      </c>
      <c r="S7" s="29">
        <f t="shared" si="2"/>
        <v>494324.63110102154</v>
      </c>
      <c r="T7" s="35">
        <f t="shared" si="3"/>
        <v>65.538127909064997</v>
      </c>
      <c r="U7" s="42">
        <v>0.96680194174873568</v>
      </c>
      <c r="V7" s="43">
        <f>1-U7</f>
        <v>3.3198058251264317E-2</v>
      </c>
      <c r="W7" s="29">
        <f t="shared" si="11"/>
        <v>477914.01320269506</v>
      </c>
      <c r="X7" s="29">
        <f t="shared" si="4"/>
        <v>5769855.9796224758</v>
      </c>
      <c r="Y7" s="35">
        <f t="shared" si="12"/>
        <v>58.361000207203233</v>
      </c>
      <c r="Z7" s="36">
        <f t="shared" si="13"/>
        <v>7.1771277018617639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1024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98864.926220204303</v>
      </c>
      <c r="K8" s="5">
        <f t="shared" si="8"/>
        <v>0</v>
      </c>
      <c r="L8" s="5">
        <f t="shared" si="9"/>
        <v>494324.63110102154</v>
      </c>
      <c r="M8" s="5">
        <f t="shared" si="0"/>
        <v>5985097.5492390022</v>
      </c>
      <c r="N8" s="33">
        <f t="shared" si="10"/>
        <v>60.538127909064997</v>
      </c>
      <c r="O8" s="4"/>
      <c r="Q8" s="27" t="s">
        <v>42</v>
      </c>
      <c r="R8" s="29">
        <f t="shared" si="1"/>
        <v>98864.926220204303</v>
      </c>
      <c r="S8" s="29">
        <f t="shared" si="2"/>
        <v>494324.63110102154</v>
      </c>
      <c r="T8" s="35">
        <f t="shared" si="3"/>
        <v>60.538127909064997</v>
      </c>
      <c r="U8" s="42">
        <v>0.96680194174873568</v>
      </c>
      <c r="V8" s="43">
        <f>1-U8</f>
        <v>3.3198058251264317E-2</v>
      </c>
      <c r="W8" s="29">
        <f t="shared" si="11"/>
        <v>477914.01320269506</v>
      </c>
      <c r="X8" s="29">
        <f t="shared" si="4"/>
        <v>5291941.9664197806</v>
      </c>
      <c r="Y8" s="35">
        <f t="shared" si="12"/>
        <v>53.526990498459554</v>
      </c>
      <c r="Z8" s="36">
        <f t="shared" si="13"/>
        <v>7.0111374106054427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1065</v>
      </c>
      <c r="E9" s="51">
        <v>1</v>
      </c>
      <c r="F9" s="3">
        <f t="shared" si="5"/>
        <v>9.3896713615023472E-4</v>
      </c>
      <c r="G9" s="2">
        <v>0.5</v>
      </c>
      <c r="H9" s="3">
        <f t="shared" si="6"/>
        <v>4.6838407494145208E-3</v>
      </c>
      <c r="I9" s="3">
        <f t="shared" si="7"/>
        <v>0.99531615925058547</v>
      </c>
      <c r="J9" s="5">
        <f t="shared" si="14"/>
        <v>98864.926220204303</v>
      </c>
      <c r="K9" s="5">
        <f t="shared" si="8"/>
        <v>463.06757011805303</v>
      </c>
      <c r="L9" s="5">
        <f t="shared" si="9"/>
        <v>493166.96217572637</v>
      </c>
      <c r="M9" s="5">
        <f t="shared" si="0"/>
        <v>5490772.9181379806</v>
      </c>
      <c r="N9" s="33">
        <f t="shared" si="10"/>
        <v>55.538127909064997</v>
      </c>
      <c r="O9" s="4"/>
      <c r="Q9" s="27" t="s">
        <v>44</v>
      </c>
      <c r="R9" s="29">
        <f t="shared" si="1"/>
        <v>98864.926220204303</v>
      </c>
      <c r="S9" s="29">
        <f t="shared" si="2"/>
        <v>493166.96217572637</v>
      </c>
      <c r="T9" s="35">
        <f t="shared" si="3"/>
        <v>55.538127909064997</v>
      </c>
      <c r="U9" s="42">
        <v>0.9555940589531835</v>
      </c>
      <c r="V9" s="43">
        <f t="shared" ref="V9:V22" si="15">1-U9</f>
        <v>4.4405941046816499E-2</v>
      </c>
      <c r="W9" s="29">
        <f t="shared" si="11"/>
        <v>471267.41912711348</v>
      </c>
      <c r="X9" s="29">
        <f t="shared" si="4"/>
        <v>4814027.9532170855</v>
      </c>
      <c r="Y9" s="35">
        <f t="shared" si="12"/>
        <v>48.692980789715875</v>
      </c>
      <c r="Z9" s="36">
        <f t="shared" si="13"/>
        <v>6.8451471193491216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1080</v>
      </c>
      <c r="E10" s="51">
        <v>3</v>
      </c>
      <c r="F10" s="3">
        <f t="shared" si="5"/>
        <v>2.7777777777777779E-3</v>
      </c>
      <c r="G10" s="2">
        <v>0.5</v>
      </c>
      <c r="H10" s="3">
        <f t="shared" si="6"/>
        <v>1.3793103448275864E-2</v>
      </c>
      <c r="I10" s="3">
        <f t="shared" si="7"/>
        <v>0.98620689655172411</v>
      </c>
      <c r="J10" s="5">
        <f t="shared" si="14"/>
        <v>98401.858650086244</v>
      </c>
      <c r="K10" s="5">
        <f t="shared" si="8"/>
        <v>1357.2670158632586</v>
      </c>
      <c r="L10" s="5">
        <f t="shared" si="9"/>
        <v>488616.12571077305</v>
      </c>
      <c r="M10" s="5">
        <f t="shared" si="0"/>
        <v>4997605.9559622547</v>
      </c>
      <c r="N10" s="33">
        <f t="shared" si="10"/>
        <v>50.787719099225313</v>
      </c>
      <c r="O10" s="4"/>
      <c r="Q10" s="27" t="s">
        <v>46</v>
      </c>
      <c r="R10" s="29">
        <f t="shared" si="1"/>
        <v>98401.858650086244</v>
      </c>
      <c r="S10" s="29">
        <f t="shared" si="2"/>
        <v>488616.12571077305</v>
      </c>
      <c r="T10" s="35">
        <f t="shared" si="3"/>
        <v>50.787719099225313</v>
      </c>
      <c r="U10" s="42">
        <v>0.96363095511775332</v>
      </c>
      <c r="V10" s="43">
        <f t="shared" si="15"/>
        <v>3.6369044882246682E-2</v>
      </c>
      <c r="W10" s="29">
        <f t="shared" si="11"/>
        <v>470845.62390460848</v>
      </c>
      <c r="X10" s="29">
        <f t="shared" si="4"/>
        <v>4342760.5340899723</v>
      </c>
      <c r="Y10" s="35">
        <f t="shared" si="12"/>
        <v>44.132911650913883</v>
      </c>
      <c r="Z10" s="36">
        <f t="shared" si="13"/>
        <v>6.6548074483114306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1187</v>
      </c>
      <c r="E11" s="51">
        <v>2</v>
      </c>
      <c r="F11" s="3">
        <f t="shared" si="5"/>
        <v>1.6849199663016006E-3</v>
      </c>
      <c r="G11" s="2">
        <v>0.5</v>
      </c>
      <c r="H11" s="3">
        <f t="shared" si="6"/>
        <v>8.389261744966443E-3</v>
      </c>
      <c r="I11" s="3">
        <f t="shared" si="7"/>
        <v>0.99161073825503354</v>
      </c>
      <c r="J11" s="5">
        <f t="shared" si="14"/>
        <v>97044.591634222976</v>
      </c>
      <c r="K11" s="5">
        <f t="shared" si="8"/>
        <v>814.13248015287729</v>
      </c>
      <c r="L11" s="5">
        <f t="shared" si="9"/>
        <v>483187.6269707327</v>
      </c>
      <c r="M11" s="5">
        <f t="shared" si="0"/>
        <v>4508989.8302514814</v>
      </c>
      <c r="N11" s="33">
        <f t="shared" si="10"/>
        <v>46.463071813899795</v>
      </c>
      <c r="O11" s="4"/>
      <c r="Q11" s="27" t="s">
        <v>48</v>
      </c>
      <c r="R11" s="29">
        <f t="shared" si="1"/>
        <v>97044.591634222976</v>
      </c>
      <c r="S11" s="29">
        <f t="shared" si="2"/>
        <v>483187.6269707327</v>
      </c>
      <c r="T11" s="35">
        <f t="shared" si="3"/>
        <v>46.463071813899795</v>
      </c>
      <c r="U11" s="42">
        <v>0.96005435016735896</v>
      </c>
      <c r="V11" s="43">
        <f t="shared" si="15"/>
        <v>3.9945649832641039E-2</v>
      </c>
      <c r="W11" s="29">
        <f t="shared" si="11"/>
        <v>463886.38322029501</v>
      </c>
      <c r="X11" s="29">
        <f t="shared" si="4"/>
        <v>3871914.9101853641</v>
      </c>
      <c r="Y11" s="35">
        <f t="shared" si="12"/>
        <v>39.898307004879243</v>
      </c>
      <c r="Z11" s="36">
        <f t="shared" si="13"/>
        <v>6.5647648090205521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1194</v>
      </c>
      <c r="E12" s="51">
        <v>7</v>
      </c>
      <c r="F12" s="3">
        <f t="shared" si="5"/>
        <v>5.8626465661641538E-3</v>
      </c>
      <c r="G12" s="2">
        <v>0.5</v>
      </c>
      <c r="H12" s="3">
        <f t="shared" si="6"/>
        <v>2.8889806025588115E-2</v>
      </c>
      <c r="I12" s="3">
        <f t="shared" si="7"/>
        <v>0.97111019397441189</v>
      </c>
      <c r="J12" s="5">
        <f t="shared" si="14"/>
        <v>96230.459154070093</v>
      </c>
      <c r="K12" s="5">
        <f t="shared" si="8"/>
        <v>2780.079298714365</v>
      </c>
      <c r="L12" s="5">
        <f t="shared" si="9"/>
        <v>474202.09752356459</v>
      </c>
      <c r="M12" s="5">
        <f t="shared" si="0"/>
        <v>4025802.2032807483</v>
      </c>
      <c r="N12" s="33">
        <f t="shared" si="10"/>
        <v>41.835009815709434</v>
      </c>
      <c r="O12" s="4"/>
      <c r="Q12" s="27" t="s">
        <v>50</v>
      </c>
      <c r="R12" s="29">
        <f t="shared" si="1"/>
        <v>96230.459154070093</v>
      </c>
      <c r="S12" s="29">
        <f t="shared" si="2"/>
        <v>474202.09752356459</v>
      </c>
      <c r="T12" s="35">
        <f t="shared" si="3"/>
        <v>41.835009815709434</v>
      </c>
      <c r="U12" s="42">
        <v>0.94127750867207383</v>
      </c>
      <c r="V12" s="43">
        <f t="shared" si="15"/>
        <v>5.8722491327926174E-2</v>
      </c>
      <c r="W12" s="29">
        <f t="shared" si="11"/>
        <v>446355.76896405267</v>
      </c>
      <c r="X12" s="29">
        <f t="shared" si="4"/>
        <v>3408028.5269650691</v>
      </c>
      <c r="Y12" s="35">
        <f t="shared" si="12"/>
        <v>35.415278664613183</v>
      </c>
      <c r="Z12" s="36">
        <f t="shared" si="13"/>
        <v>6.4197311510962507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1223</v>
      </c>
      <c r="E13" s="51">
        <v>10</v>
      </c>
      <c r="F13" s="3">
        <f t="shared" si="5"/>
        <v>8.1766148814390836E-3</v>
      </c>
      <c r="G13" s="2">
        <v>0.5</v>
      </c>
      <c r="H13" s="3">
        <f t="shared" si="6"/>
        <v>4.0064102564102561E-2</v>
      </c>
      <c r="I13" s="3">
        <f t="shared" si="7"/>
        <v>0.95993589743589747</v>
      </c>
      <c r="J13" s="5">
        <f t="shared" si="14"/>
        <v>93450.379855355728</v>
      </c>
      <c r="K13" s="5">
        <f t="shared" si="8"/>
        <v>3744.0056031793156</v>
      </c>
      <c r="L13" s="5">
        <f t="shared" si="9"/>
        <v>457891.88526883035</v>
      </c>
      <c r="M13" s="5">
        <f t="shared" si="0"/>
        <v>3551600.1057571839</v>
      </c>
      <c r="N13" s="33">
        <f t="shared" si="10"/>
        <v>38.005197103044608</v>
      </c>
      <c r="O13" s="4"/>
      <c r="Q13" s="27" t="s">
        <v>52</v>
      </c>
      <c r="R13" s="29">
        <f t="shared" si="1"/>
        <v>93450.379855355728</v>
      </c>
      <c r="S13" s="29">
        <f t="shared" si="2"/>
        <v>457891.88526883035</v>
      </c>
      <c r="T13" s="35">
        <f t="shared" si="3"/>
        <v>38.005197103044608</v>
      </c>
      <c r="U13" s="42">
        <v>0.95386474178345915</v>
      </c>
      <c r="V13" s="43">
        <f t="shared" si="15"/>
        <v>4.6135258216540853E-2</v>
      </c>
      <c r="W13" s="29">
        <f t="shared" si="11"/>
        <v>436766.92490669416</v>
      </c>
      <c r="X13" s="29">
        <f t="shared" si="4"/>
        <v>2961672.7580010165</v>
      </c>
      <c r="Y13" s="35">
        <f t="shared" si="12"/>
        <v>31.692463557506667</v>
      </c>
      <c r="Z13" s="36">
        <f t="shared" si="13"/>
        <v>6.3127335455379416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1146</v>
      </c>
      <c r="E14" s="51">
        <v>5</v>
      </c>
      <c r="F14" s="3">
        <f t="shared" si="5"/>
        <v>4.3630017452006981E-3</v>
      </c>
      <c r="G14" s="2">
        <v>0.5</v>
      </c>
      <c r="H14" s="3">
        <f t="shared" si="6"/>
        <v>2.1579628830384116E-2</v>
      </c>
      <c r="I14" s="3">
        <f t="shared" si="7"/>
        <v>0.97842037116961589</v>
      </c>
      <c r="J14" s="5">
        <f t="shared" si="14"/>
        <v>89706.374252176422</v>
      </c>
      <c r="K14" s="5">
        <f t="shared" si="8"/>
        <v>1935.8302600814936</v>
      </c>
      <c r="L14" s="5">
        <f t="shared" si="9"/>
        <v>443692.29561067838</v>
      </c>
      <c r="M14" s="5">
        <f t="shared" si="0"/>
        <v>3093708.2204883536</v>
      </c>
      <c r="N14" s="33">
        <f t="shared" si="10"/>
        <v>34.487050070617421</v>
      </c>
      <c r="O14" s="4"/>
      <c r="Q14" s="27" t="s">
        <v>54</v>
      </c>
      <c r="R14" s="29">
        <f t="shared" si="1"/>
        <v>89706.374252176422</v>
      </c>
      <c r="S14" s="29">
        <f t="shared" si="2"/>
        <v>443692.29561067838</v>
      </c>
      <c r="T14" s="35">
        <f t="shared" si="3"/>
        <v>34.487050070617421</v>
      </c>
      <c r="U14" s="42">
        <v>0.94210046609890041</v>
      </c>
      <c r="V14" s="43">
        <f t="shared" si="15"/>
        <v>5.7899533901099587E-2</v>
      </c>
      <c r="W14" s="29">
        <f t="shared" si="11"/>
        <v>418002.71849931119</v>
      </c>
      <c r="X14" s="29">
        <f t="shared" si="4"/>
        <v>2524905.8330943221</v>
      </c>
      <c r="Y14" s="35">
        <f t="shared" si="12"/>
        <v>28.146336914659816</v>
      </c>
      <c r="Z14" s="36">
        <f t="shared" si="13"/>
        <v>6.3407131559576051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916</v>
      </c>
      <c r="E15" s="51">
        <v>7</v>
      </c>
      <c r="F15" s="3">
        <f t="shared" si="5"/>
        <v>7.6419213973799123E-3</v>
      </c>
      <c r="G15" s="2">
        <v>0.5</v>
      </c>
      <c r="H15" s="3">
        <f t="shared" si="6"/>
        <v>3.7493304767005887E-2</v>
      </c>
      <c r="I15" s="3">
        <f t="shared" si="7"/>
        <v>0.96250669523299415</v>
      </c>
      <c r="J15" s="5">
        <f t="shared" si="14"/>
        <v>87770.543992094928</v>
      </c>
      <c r="K15" s="5">
        <f t="shared" si="8"/>
        <v>3290.8077554615129</v>
      </c>
      <c r="L15" s="5">
        <f t="shared" si="9"/>
        <v>430625.70057182084</v>
      </c>
      <c r="M15" s="5">
        <f t="shared" si="0"/>
        <v>2650015.9248776753</v>
      </c>
      <c r="N15" s="33">
        <f t="shared" si="10"/>
        <v>30.192543014389308</v>
      </c>
      <c r="O15" s="4"/>
      <c r="Q15" s="27" t="s">
        <v>56</v>
      </c>
      <c r="R15" s="29">
        <f t="shared" si="1"/>
        <v>87770.543992094928</v>
      </c>
      <c r="S15" s="29">
        <f t="shared" si="2"/>
        <v>430625.70057182084</v>
      </c>
      <c r="T15" s="35">
        <f t="shared" si="3"/>
        <v>30.192543014389308</v>
      </c>
      <c r="U15" s="42">
        <v>0.91645683631107144</v>
      </c>
      <c r="V15" s="43">
        <f t="shared" si="15"/>
        <v>8.3543163688928557E-2</v>
      </c>
      <c r="W15" s="29">
        <f t="shared" si="11"/>
        <v>394649.8671802897</v>
      </c>
      <c r="X15" s="29">
        <f t="shared" si="4"/>
        <v>2106903.1145950109</v>
      </c>
      <c r="Y15" s="35">
        <f t="shared" si="12"/>
        <v>24.004671940791088</v>
      </c>
      <c r="Z15" s="36">
        <f t="shared" si="13"/>
        <v>6.1878710735982203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735</v>
      </c>
      <c r="E16" s="51">
        <v>11</v>
      </c>
      <c r="F16" s="3">
        <f t="shared" si="5"/>
        <v>1.4965986394557823E-2</v>
      </c>
      <c r="G16" s="2">
        <v>0.5</v>
      </c>
      <c r="H16" s="3">
        <f t="shared" si="6"/>
        <v>7.2131147540983612E-2</v>
      </c>
      <c r="I16" s="3">
        <f t="shared" si="7"/>
        <v>0.9278688524590164</v>
      </c>
      <c r="J16" s="5">
        <f t="shared" si="14"/>
        <v>84479.736236633413</v>
      </c>
      <c r="K16" s="5">
        <f t="shared" si="8"/>
        <v>6093.6203187079846</v>
      </c>
      <c r="L16" s="5">
        <f t="shared" si="9"/>
        <v>407164.63038639713</v>
      </c>
      <c r="M16" s="5">
        <f t="shared" si="0"/>
        <v>2219390.2243058546</v>
      </c>
      <c r="N16" s="33">
        <f t="shared" si="10"/>
        <v>26.271273126246438</v>
      </c>
      <c r="O16" s="4"/>
      <c r="Q16" s="27" t="s">
        <v>58</v>
      </c>
      <c r="R16" s="29">
        <f t="shared" si="1"/>
        <v>84479.736236633413</v>
      </c>
      <c r="S16" s="29">
        <f t="shared" si="2"/>
        <v>407164.63038639713</v>
      </c>
      <c r="T16" s="35">
        <f t="shared" si="3"/>
        <v>26.271273126246438</v>
      </c>
      <c r="U16" s="42">
        <v>0.8859396016463057</v>
      </c>
      <c r="V16" s="43">
        <f t="shared" si="15"/>
        <v>0.1140603983536943</v>
      </c>
      <c r="W16" s="29">
        <f t="shared" si="11"/>
        <v>360723.27044898999</v>
      </c>
      <c r="X16" s="29">
        <f t="shared" si="4"/>
        <v>1712253.2474147214</v>
      </c>
      <c r="Y16" s="35">
        <f t="shared" si="12"/>
        <v>20.268212516887896</v>
      </c>
      <c r="Z16" s="36">
        <f t="shared" si="13"/>
        <v>6.0030606093585419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578</v>
      </c>
      <c r="E17" s="51">
        <v>8</v>
      </c>
      <c r="F17" s="3">
        <f t="shared" si="5"/>
        <v>1.384083044982699E-2</v>
      </c>
      <c r="G17" s="2">
        <v>0.5</v>
      </c>
      <c r="H17" s="3">
        <f t="shared" si="6"/>
        <v>6.6889632107023408E-2</v>
      </c>
      <c r="I17" s="3">
        <f t="shared" si="7"/>
        <v>0.93311036789297663</v>
      </c>
      <c r="J17" s="5">
        <f t="shared" si="14"/>
        <v>78386.115917925432</v>
      </c>
      <c r="K17" s="5">
        <f t="shared" si="8"/>
        <v>5243.2184560485239</v>
      </c>
      <c r="L17" s="5">
        <f t="shared" si="9"/>
        <v>378822.53344950586</v>
      </c>
      <c r="M17" s="5">
        <f t="shared" si="0"/>
        <v>1812225.5939194576</v>
      </c>
      <c r="N17" s="33">
        <f t="shared" si="10"/>
        <v>23.119216620159587</v>
      </c>
      <c r="O17" s="4"/>
      <c r="Q17" s="27" t="s">
        <v>60</v>
      </c>
      <c r="R17" s="29">
        <f t="shared" si="1"/>
        <v>78386.115917925432</v>
      </c>
      <c r="S17" s="29">
        <f t="shared" si="2"/>
        <v>378822.53344950586</v>
      </c>
      <c r="T17" s="35">
        <f t="shared" si="3"/>
        <v>23.119216620159587</v>
      </c>
      <c r="U17" s="42">
        <v>0.85631920960893304</v>
      </c>
      <c r="V17" s="43">
        <f t="shared" si="15"/>
        <v>0.14368079039106696</v>
      </c>
      <c r="W17" s="29">
        <f t="shared" si="11"/>
        <v>324393.01242553449</v>
      </c>
      <c r="X17" s="29">
        <f t="shared" si="4"/>
        <v>1351529.9769657315</v>
      </c>
      <c r="Y17" s="35">
        <f t="shared" si="12"/>
        <v>17.241956195161624</v>
      </c>
      <c r="Z17" s="36">
        <f t="shared" si="13"/>
        <v>5.8772604249979636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443</v>
      </c>
      <c r="E18" s="51">
        <v>12</v>
      </c>
      <c r="F18" s="3">
        <f t="shared" si="5"/>
        <v>2.7088036117381489E-2</v>
      </c>
      <c r="G18" s="2">
        <v>0.5</v>
      </c>
      <c r="H18" s="3">
        <f t="shared" si="6"/>
        <v>0.12684989429175475</v>
      </c>
      <c r="I18" s="3">
        <f t="shared" si="7"/>
        <v>0.87315010570824525</v>
      </c>
      <c r="J18" s="5">
        <f t="shared" si="14"/>
        <v>73142.897461876913</v>
      </c>
      <c r="K18" s="5">
        <f t="shared" si="8"/>
        <v>9278.1688112317424</v>
      </c>
      <c r="L18" s="5">
        <f t="shared" si="9"/>
        <v>342519.06528130523</v>
      </c>
      <c r="M18" s="5">
        <f t="shared" si="0"/>
        <v>1433403.0604699517</v>
      </c>
      <c r="N18" s="33">
        <f t="shared" si="10"/>
        <v>19.59729666461547</v>
      </c>
      <c r="O18" s="4"/>
      <c r="Q18" s="27" t="s">
        <v>62</v>
      </c>
      <c r="R18" s="29">
        <f t="shared" si="1"/>
        <v>73142.897461876913</v>
      </c>
      <c r="S18" s="29">
        <f t="shared" si="2"/>
        <v>342519.06528130523</v>
      </c>
      <c r="T18" s="35">
        <f t="shared" si="3"/>
        <v>19.59729666461547</v>
      </c>
      <c r="U18" s="42">
        <v>0.77613843304153718</v>
      </c>
      <c r="V18" s="43">
        <f t="shared" si="15"/>
        <v>0.22386156695846282</v>
      </c>
      <c r="W18" s="29">
        <f t="shared" si="11"/>
        <v>265842.21061428421</v>
      </c>
      <c r="X18" s="29">
        <f t="shared" si="4"/>
        <v>1027136.964540197</v>
      </c>
      <c r="Y18" s="35">
        <f t="shared" si="12"/>
        <v>14.042880446123357</v>
      </c>
      <c r="Z18" s="36">
        <f t="shared" si="13"/>
        <v>5.5544162184921131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246</v>
      </c>
      <c r="E19" s="51">
        <v>3</v>
      </c>
      <c r="F19" s="3">
        <f t="shared" si="5"/>
        <v>1.2195121951219513E-2</v>
      </c>
      <c r="G19" s="2">
        <v>0.5</v>
      </c>
      <c r="H19" s="3">
        <f t="shared" si="6"/>
        <v>5.9171597633136092E-2</v>
      </c>
      <c r="I19" s="3">
        <f t="shared" si="7"/>
        <v>0.94082840236686394</v>
      </c>
      <c r="J19" s="5">
        <f t="shared" si="14"/>
        <v>63864.728650645171</v>
      </c>
      <c r="K19" s="5">
        <f t="shared" si="8"/>
        <v>3778.9780266653947</v>
      </c>
      <c r="L19" s="5">
        <f t="shared" si="9"/>
        <v>309876.1981865624</v>
      </c>
      <c r="M19" s="5">
        <f t="shared" si="0"/>
        <v>1090883.9951886465</v>
      </c>
      <c r="N19" s="33">
        <f t="shared" si="10"/>
        <v>17.081165429450646</v>
      </c>
      <c r="O19" s="4"/>
      <c r="Q19" s="27" t="s">
        <v>64</v>
      </c>
      <c r="R19" s="29">
        <f t="shared" si="1"/>
        <v>63864.728650645171</v>
      </c>
      <c r="S19" s="29">
        <f t="shared" si="2"/>
        <v>309876.1981865624</v>
      </c>
      <c r="T19" s="35">
        <f t="shared" si="3"/>
        <v>17.081165429450646</v>
      </c>
      <c r="U19" s="42">
        <v>0.73716277889453141</v>
      </c>
      <c r="V19" s="43">
        <f t="shared" si="15"/>
        <v>0.26283722110546859</v>
      </c>
      <c r="W19" s="29">
        <f t="shared" si="11"/>
        <v>228429.1993684789</v>
      </c>
      <c r="X19" s="29">
        <f t="shared" si="4"/>
        <v>761294.75392591278</v>
      </c>
      <c r="Y19" s="35">
        <f t="shared" si="12"/>
        <v>11.920425718715116</v>
      </c>
      <c r="Z19" s="36">
        <f t="shared" si="13"/>
        <v>5.1607397107355304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186</v>
      </c>
      <c r="E20" s="51">
        <v>10</v>
      </c>
      <c r="F20" s="3">
        <f t="shared" si="5"/>
        <v>5.3763440860215055E-2</v>
      </c>
      <c r="G20" s="2">
        <v>0.5</v>
      </c>
      <c r="H20" s="3">
        <f t="shared" si="6"/>
        <v>0.23696682464454977</v>
      </c>
      <c r="I20" s="3">
        <f t="shared" si="7"/>
        <v>0.76303317535545023</v>
      </c>
      <c r="J20" s="5">
        <f t="shared" si="14"/>
        <v>60085.75062397978</v>
      </c>
      <c r="K20" s="5">
        <f t="shared" si="8"/>
        <v>14238.329531748763</v>
      </c>
      <c r="L20" s="5">
        <f t="shared" si="9"/>
        <v>264832.92929052701</v>
      </c>
      <c r="M20" s="5">
        <f t="shared" si="0"/>
        <v>781007.79700208397</v>
      </c>
      <c r="N20" s="33">
        <f t="shared" si="10"/>
        <v>12.99821985897584</v>
      </c>
      <c r="O20" s="4"/>
      <c r="Q20" s="27" t="s">
        <v>66</v>
      </c>
      <c r="R20" s="29">
        <f t="shared" si="1"/>
        <v>60085.75062397978</v>
      </c>
      <c r="S20" s="29">
        <f t="shared" si="2"/>
        <v>264832.92929052701</v>
      </c>
      <c r="T20" s="35">
        <f t="shared" si="3"/>
        <v>12.99821985897584</v>
      </c>
      <c r="U20" s="42">
        <v>0.7271372759570951</v>
      </c>
      <c r="V20" s="43">
        <f t="shared" si="15"/>
        <v>0.2728627240429049</v>
      </c>
      <c r="W20" s="29">
        <f t="shared" si="11"/>
        <v>192569.89478805178</v>
      </c>
      <c r="X20" s="29">
        <f t="shared" si="4"/>
        <v>532865.55455743393</v>
      </c>
      <c r="Y20" s="35">
        <f t="shared" si="12"/>
        <v>8.8684180362851492</v>
      </c>
      <c r="Z20" s="36">
        <f t="shared" si="13"/>
        <v>4.1298018226906912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85</v>
      </c>
      <c r="E21" s="51">
        <v>7</v>
      </c>
      <c r="F21" s="3">
        <f t="shared" si="5"/>
        <v>8.2352941176470587E-2</v>
      </c>
      <c r="G21" s="2">
        <v>0.5</v>
      </c>
      <c r="H21" s="3">
        <f t="shared" si="6"/>
        <v>0.34146341463414637</v>
      </c>
      <c r="I21" s="3">
        <f t="shared" si="7"/>
        <v>0.65853658536585358</v>
      </c>
      <c r="J21" s="5">
        <f t="shared" si="14"/>
        <v>45847.421092231016</v>
      </c>
      <c r="K21" s="5">
        <f t="shared" si="8"/>
        <v>15655.216958322788</v>
      </c>
      <c r="L21" s="5">
        <f t="shared" si="9"/>
        <v>190099.06306534808</v>
      </c>
      <c r="M21" s="5">
        <f>L21+M22</f>
        <v>516174.86771155696</v>
      </c>
      <c r="N21" s="33">
        <f t="shared" si="10"/>
        <v>11.258536585365853</v>
      </c>
      <c r="O21" s="4"/>
      <c r="Q21" s="27" t="s">
        <v>68</v>
      </c>
      <c r="R21" s="29">
        <f t="shared" si="1"/>
        <v>45847.421092231016</v>
      </c>
      <c r="S21" s="29">
        <f t="shared" si="2"/>
        <v>190099.06306534808</v>
      </c>
      <c r="T21" s="35">
        <f t="shared" si="3"/>
        <v>11.258536585365853</v>
      </c>
      <c r="U21" s="42">
        <v>0.68635947845240242</v>
      </c>
      <c r="V21" s="43">
        <f t="shared" si="15"/>
        <v>0.31364052154759758</v>
      </c>
      <c r="W21" s="29">
        <f t="shared" si="11"/>
        <v>130476.29377982266</v>
      </c>
      <c r="X21" s="29">
        <f>X22+W21</f>
        <v>340295.65976938215</v>
      </c>
      <c r="Y21" s="35">
        <f t="shared" si="12"/>
        <v>7.4223511740128449</v>
      </c>
      <c r="Z21" s="36">
        <f t="shared" si="13"/>
        <v>3.8361854113530081</v>
      </c>
    </row>
    <row r="22" spans="1:26" s="2" customFormat="1" x14ac:dyDescent="0.25">
      <c r="A22" s="12">
        <v>19</v>
      </c>
      <c r="B22" s="13" t="s">
        <v>69</v>
      </c>
      <c r="C22" s="12"/>
      <c r="D22">
        <v>54</v>
      </c>
      <c r="E22" s="51">
        <v>5</v>
      </c>
      <c r="F22" s="17">
        <f t="shared" si="5"/>
        <v>9.2592592592592587E-2</v>
      </c>
      <c r="G22" s="12"/>
      <c r="H22" s="17">
        <v>1</v>
      </c>
      <c r="I22" s="17">
        <f t="shared" si="7"/>
        <v>0</v>
      </c>
      <c r="J22" s="21">
        <f t="shared" si="14"/>
        <v>30192.204133908228</v>
      </c>
      <c r="K22" s="21">
        <f t="shared" si="8"/>
        <v>30192.204133908228</v>
      </c>
      <c r="L22" s="21">
        <f>K22/F22</f>
        <v>326075.80464620888</v>
      </c>
      <c r="M22" s="21">
        <f>L22</f>
        <v>326075.80464620888</v>
      </c>
      <c r="N22" s="34">
        <f t="shared" si="10"/>
        <v>10.8</v>
      </c>
      <c r="O22" s="4"/>
      <c r="Q22" s="30" t="s">
        <v>69</v>
      </c>
      <c r="R22" s="31">
        <f t="shared" si="1"/>
        <v>30192.204133908228</v>
      </c>
      <c r="S22" s="31">
        <f t="shared" si="2"/>
        <v>326075.80464620888</v>
      </c>
      <c r="T22" s="38">
        <f t="shared" si="3"/>
        <v>10.8</v>
      </c>
      <c r="U22" s="44">
        <v>0.64346806172022719</v>
      </c>
      <c r="V22" s="45">
        <f t="shared" si="15"/>
        <v>0.35653193827977281</v>
      </c>
      <c r="W22" s="31">
        <f t="shared" si="11"/>
        <v>209819.36598955948</v>
      </c>
      <c r="X22" s="31">
        <f>W22</f>
        <v>209819.36598955948</v>
      </c>
      <c r="Y22" s="38">
        <f t="shared" si="12"/>
        <v>6.9494550665784542</v>
      </c>
      <c r="Z22" s="37">
        <f t="shared" si="13"/>
        <v>3.8505449334215465</v>
      </c>
    </row>
    <row r="23" spans="1:26" s="2" customFormat="1" ht="13.2" x14ac:dyDescent="0.25">
      <c r="B23" s="2" t="s">
        <v>70</v>
      </c>
      <c r="D23" s="25">
        <f>SUM(D4:D22)</f>
        <v>13725</v>
      </c>
      <c r="E23" s="25">
        <f>SUM(E4:E22)</f>
        <v>93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151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7903567.461508791</v>
      </c>
      <c r="N29" s="32">
        <f>M29/J29</f>
        <v>79.035674615087913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79.035674615087913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6993724.7822642783</v>
      </c>
      <c r="Y29" s="40">
        <f>X29/R29</f>
        <v>69.937247822642789</v>
      </c>
      <c r="Z29" s="36">
        <f>T29-Y29</f>
        <v>9.0984267924451245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691</v>
      </c>
      <c r="E30" s="51">
        <v>1</v>
      </c>
      <c r="F30" s="3">
        <f t="shared" ref="F30:F47" si="21">E30/D30</f>
        <v>1.4471780028943559E-3</v>
      </c>
      <c r="G30" s="2">
        <v>0.4</v>
      </c>
      <c r="H30" s="3">
        <f t="shared" ref="H30:H46" si="22">C30*F30/(1+(1-G30)*C30*F30)</f>
        <v>5.7686760888376112E-3</v>
      </c>
      <c r="I30" s="3">
        <f t="shared" ref="I30:I47" si="23">1-H30</f>
        <v>0.99423132391116242</v>
      </c>
      <c r="J30" s="5">
        <f>I29*J29</f>
        <v>100000</v>
      </c>
      <c r="K30" s="5">
        <f t="shared" ref="K30:K47" si="24">J30*H30</f>
        <v>576.86760888376114</v>
      </c>
      <c r="L30" s="5">
        <f t="shared" ref="L30:L46" si="25">C30*(J31+G30*K30)</f>
        <v>398615.51773867902</v>
      </c>
      <c r="M30" s="5">
        <f t="shared" si="16"/>
        <v>7803567.461508791</v>
      </c>
      <c r="N30" s="33">
        <f t="shared" ref="N30:N47" si="26">M30/J30</f>
        <v>78.035674615087913</v>
      </c>
      <c r="O30" s="4"/>
      <c r="Q30" s="27" t="s">
        <v>36</v>
      </c>
      <c r="R30" s="29">
        <f t="shared" si="17"/>
        <v>100000</v>
      </c>
      <c r="S30" s="29">
        <f t="shared" si="18"/>
        <v>398615.51773867902</v>
      </c>
      <c r="T30" s="35">
        <f t="shared" si="19"/>
        <v>78.035674615087913</v>
      </c>
      <c r="U30" s="42">
        <v>0.95864674002964168</v>
      </c>
      <c r="V30" s="43">
        <f>1-U30</f>
        <v>4.1353259970358325E-2</v>
      </c>
      <c r="W30" s="29">
        <f t="shared" ref="W30:W47" si="27">S30*U30</f>
        <v>382131.46660541242</v>
      </c>
      <c r="X30" s="29">
        <f t="shared" si="20"/>
        <v>6897860.1082613142</v>
      </c>
      <c r="Y30" s="35">
        <f t="shared" ref="Y30:Y47" si="28">X30/R30</f>
        <v>68.978601082613139</v>
      </c>
      <c r="Z30" s="36">
        <f t="shared" ref="Z30:Z47" si="29">T30-Y30</f>
        <v>9.0570735324747744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825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99423.132391116247</v>
      </c>
      <c r="K31" s="5">
        <f t="shared" si="24"/>
        <v>0</v>
      </c>
      <c r="L31" s="5">
        <f t="shared" si="25"/>
        <v>497115.66195558122</v>
      </c>
      <c r="M31" s="5">
        <f t="shared" si="16"/>
        <v>7404951.9437701115</v>
      </c>
      <c r="N31" s="33">
        <f t="shared" si="26"/>
        <v>74.479165619527052</v>
      </c>
      <c r="O31" s="4"/>
      <c r="Q31" s="27" t="s">
        <v>38</v>
      </c>
      <c r="R31" s="29">
        <f t="shared" si="17"/>
        <v>99423.132391116247</v>
      </c>
      <c r="S31" s="29">
        <f t="shared" si="18"/>
        <v>497115.66195558122</v>
      </c>
      <c r="T31" s="35">
        <f t="shared" si="19"/>
        <v>74.479165619527052</v>
      </c>
      <c r="U31" s="42">
        <v>0.95864674002964168</v>
      </c>
      <c r="V31" s="43">
        <f>1-U31</f>
        <v>4.1353259970358325E-2</v>
      </c>
      <c r="W31" s="29">
        <f t="shared" si="27"/>
        <v>476558.30875139532</v>
      </c>
      <c r="X31" s="29">
        <f t="shared" si="20"/>
        <v>6515728.6416559014</v>
      </c>
      <c r="Y31" s="35">
        <f t="shared" si="28"/>
        <v>65.535338557067035</v>
      </c>
      <c r="Z31" s="36">
        <f t="shared" si="29"/>
        <v>8.9438270624600165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858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99423.132391116247</v>
      </c>
      <c r="K32" s="5">
        <f t="shared" si="24"/>
        <v>0</v>
      </c>
      <c r="L32" s="5">
        <f t="shared" si="25"/>
        <v>497115.66195558122</v>
      </c>
      <c r="M32" s="5">
        <f t="shared" si="16"/>
        <v>6907836.2818145305</v>
      </c>
      <c r="N32" s="33">
        <f t="shared" si="26"/>
        <v>69.479165619527052</v>
      </c>
      <c r="O32" s="4"/>
      <c r="Q32" s="27" t="s">
        <v>40</v>
      </c>
      <c r="R32" s="29">
        <f t="shared" si="17"/>
        <v>99423.132391116247</v>
      </c>
      <c r="S32" s="29">
        <f t="shared" si="18"/>
        <v>497115.66195558122</v>
      </c>
      <c r="T32" s="35">
        <f t="shared" si="19"/>
        <v>69.479165619527052</v>
      </c>
      <c r="U32" s="42">
        <v>0.95864674002964168</v>
      </c>
      <c r="V32" s="43">
        <f>1-U32</f>
        <v>4.1353259970358325E-2</v>
      </c>
      <c r="W32" s="29">
        <f t="shared" si="27"/>
        <v>476558.30875139532</v>
      </c>
      <c r="X32" s="29">
        <f t="shared" si="20"/>
        <v>6039170.3329045065</v>
      </c>
      <c r="Y32" s="35">
        <f t="shared" si="28"/>
        <v>60.742104856918836</v>
      </c>
      <c r="Z32" s="36">
        <f t="shared" si="29"/>
        <v>8.7370607626082162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886</v>
      </c>
      <c r="E33" s="51">
        <v>1</v>
      </c>
      <c r="F33" s="3">
        <f t="shared" si="21"/>
        <v>1.128668171557562E-3</v>
      </c>
      <c r="G33" s="2">
        <v>0.5</v>
      </c>
      <c r="H33" s="3">
        <f t="shared" si="22"/>
        <v>5.6274620146314009E-3</v>
      </c>
      <c r="I33" s="3">
        <f t="shared" si="23"/>
        <v>0.99437253798536862</v>
      </c>
      <c r="J33" s="5">
        <f t="shared" si="30"/>
        <v>99423.132391116247</v>
      </c>
      <c r="K33" s="5">
        <f t="shared" si="24"/>
        <v>559.49990090667552</v>
      </c>
      <c r="L33" s="5">
        <f t="shared" si="25"/>
        <v>495716.9122033146</v>
      </c>
      <c r="M33" s="5">
        <f t="shared" si="16"/>
        <v>6410720.6198589494</v>
      </c>
      <c r="N33" s="33">
        <f t="shared" si="26"/>
        <v>64.479165619527052</v>
      </c>
      <c r="O33" s="4"/>
      <c r="Q33" s="27" t="s">
        <v>42</v>
      </c>
      <c r="R33" s="29">
        <f t="shared" si="17"/>
        <v>99423.132391116247</v>
      </c>
      <c r="S33" s="29">
        <f t="shared" si="18"/>
        <v>495716.9122033146</v>
      </c>
      <c r="T33" s="35">
        <f t="shared" si="19"/>
        <v>64.479165619527052</v>
      </c>
      <c r="U33" s="42">
        <v>0.95864674002964168</v>
      </c>
      <c r="V33" s="43">
        <f>1-U33</f>
        <v>4.1353259970358325E-2</v>
      </c>
      <c r="W33" s="29">
        <f t="shared" si="27"/>
        <v>475217.40186126763</v>
      </c>
      <c r="X33" s="29">
        <f t="shared" si="20"/>
        <v>5562612.0241531115</v>
      </c>
      <c r="Y33" s="35">
        <f t="shared" si="28"/>
        <v>55.948871156770629</v>
      </c>
      <c r="Z33" s="36">
        <f t="shared" si="29"/>
        <v>8.530294462756423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1066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98863.63249020958</v>
      </c>
      <c r="K34" s="5">
        <f t="shared" si="24"/>
        <v>0</v>
      </c>
      <c r="L34" s="5">
        <f t="shared" si="25"/>
        <v>494318.16245104792</v>
      </c>
      <c r="M34" s="5">
        <f t="shared" si="16"/>
        <v>5915003.7076556347</v>
      </c>
      <c r="N34" s="33">
        <f t="shared" si="26"/>
        <v>59.829924904300832</v>
      </c>
      <c r="O34" s="4"/>
      <c r="Q34" s="27" t="s">
        <v>44</v>
      </c>
      <c r="R34" s="29">
        <f t="shared" si="17"/>
        <v>98863.63249020958</v>
      </c>
      <c r="S34" s="29">
        <f t="shared" si="18"/>
        <v>494318.16245104792</v>
      </c>
      <c r="T34" s="35">
        <f t="shared" si="19"/>
        <v>59.829924904300832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479083.38408182131</v>
      </c>
      <c r="X34" s="29">
        <f t="shared" si="20"/>
        <v>5087394.6222918443</v>
      </c>
      <c r="Y34" s="35">
        <f t="shared" si="28"/>
        <v>51.458706241606556</v>
      </c>
      <c r="Z34" s="36">
        <f t="shared" si="29"/>
        <v>8.3712186626942753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1034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98863.63249020958</v>
      </c>
      <c r="K35" s="5">
        <f t="shared" si="24"/>
        <v>0</v>
      </c>
      <c r="L35" s="5">
        <f t="shared" si="25"/>
        <v>494318.16245104792</v>
      </c>
      <c r="M35" s="5">
        <f t="shared" si="16"/>
        <v>5420685.5452045873</v>
      </c>
      <c r="N35" s="33">
        <f t="shared" si="26"/>
        <v>54.829924904300832</v>
      </c>
      <c r="O35" s="4"/>
      <c r="Q35" s="27" t="s">
        <v>46</v>
      </c>
      <c r="R35" s="29">
        <f t="shared" si="17"/>
        <v>98863.63249020958</v>
      </c>
      <c r="S35" s="29">
        <f t="shared" si="18"/>
        <v>494318.16245104792</v>
      </c>
      <c r="T35" s="35">
        <f t="shared" si="19"/>
        <v>54.829924904300832</v>
      </c>
      <c r="U35" s="42">
        <v>0.96192878092594225</v>
      </c>
      <c r="V35" s="43">
        <f t="shared" si="31"/>
        <v>3.8071219074057749E-2</v>
      </c>
      <c r="W35" s="29">
        <f t="shared" si="27"/>
        <v>475498.86739608838</v>
      </c>
      <c r="X35" s="29">
        <f t="shared" si="20"/>
        <v>4608311.2382100234</v>
      </c>
      <c r="Y35" s="35">
        <f t="shared" si="28"/>
        <v>46.612805155286829</v>
      </c>
      <c r="Z35" s="36">
        <f t="shared" si="29"/>
        <v>8.2171197490140031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1075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98863.63249020958</v>
      </c>
      <c r="K36" s="5">
        <f t="shared" si="24"/>
        <v>0</v>
      </c>
      <c r="L36" s="5">
        <f t="shared" si="25"/>
        <v>494318.16245104792</v>
      </c>
      <c r="M36" s="5">
        <f t="shared" si="16"/>
        <v>4926367.3827535398</v>
      </c>
      <c r="N36" s="33">
        <f t="shared" si="26"/>
        <v>49.829924904300839</v>
      </c>
      <c r="O36" s="4"/>
      <c r="Q36" s="27" t="s">
        <v>48</v>
      </c>
      <c r="R36" s="29">
        <f t="shared" si="17"/>
        <v>98863.63249020958</v>
      </c>
      <c r="S36" s="29">
        <f t="shared" si="18"/>
        <v>494318.16245104792</v>
      </c>
      <c r="T36" s="35">
        <f t="shared" si="19"/>
        <v>49.829924904300839</v>
      </c>
      <c r="U36" s="42">
        <v>0.95558309086652893</v>
      </c>
      <c r="V36" s="43">
        <f t="shared" si="31"/>
        <v>4.4416909133471072E-2</v>
      </c>
      <c r="W36" s="29">
        <f t="shared" si="27"/>
        <v>472362.07754643535</v>
      </c>
      <c r="X36" s="29">
        <f t="shared" si="20"/>
        <v>4132812.3708139351</v>
      </c>
      <c r="Y36" s="35">
        <f t="shared" si="28"/>
        <v>41.803161250657119</v>
      </c>
      <c r="Z36" s="36">
        <f t="shared" si="29"/>
        <v>8.0267636536437195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1130</v>
      </c>
      <c r="E37" s="51">
        <v>7</v>
      </c>
      <c r="F37" s="3">
        <f t="shared" si="21"/>
        <v>6.1946902654867256E-3</v>
      </c>
      <c r="G37" s="2">
        <v>0.5</v>
      </c>
      <c r="H37" s="3">
        <f t="shared" si="22"/>
        <v>3.0501089324618737E-2</v>
      </c>
      <c r="I37" s="3">
        <f t="shared" si="23"/>
        <v>0.9694989106753813</v>
      </c>
      <c r="J37" s="5">
        <f t="shared" si="30"/>
        <v>98863.63249020958</v>
      </c>
      <c r="K37" s="5">
        <f t="shared" si="24"/>
        <v>3015.4484855401615</v>
      </c>
      <c r="L37" s="5">
        <f t="shared" si="25"/>
        <v>486779.54123719758</v>
      </c>
      <c r="M37" s="5">
        <f t="shared" si="16"/>
        <v>4432049.2203024924</v>
      </c>
      <c r="N37" s="33">
        <f t="shared" si="26"/>
        <v>44.829924904300846</v>
      </c>
      <c r="O37" s="4"/>
      <c r="Q37" s="27" t="s">
        <v>50</v>
      </c>
      <c r="R37" s="29">
        <f t="shared" si="17"/>
        <v>98863.63249020958</v>
      </c>
      <c r="S37" s="29">
        <f t="shared" si="18"/>
        <v>486779.54123719758</v>
      </c>
      <c r="T37" s="35">
        <f t="shared" si="19"/>
        <v>44.829924904300846</v>
      </c>
      <c r="U37" s="42">
        <v>0.95343645724036619</v>
      </c>
      <c r="V37" s="43">
        <f t="shared" si="31"/>
        <v>4.6563542759633814E-2</v>
      </c>
      <c r="W37" s="29">
        <f t="shared" si="27"/>
        <v>464113.36125428439</v>
      </c>
      <c r="X37" s="29">
        <f t="shared" si="20"/>
        <v>3660450.2932674997</v>
      </c>
      <c r="Y37" s="35">
        <f t="shared" si="28"/>
        <v>37.025245796324469</v>
      </c>
      <c r="Z37" s="36">
        <f t="shared" si="29"/>
        <v>7.8046791079763764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1190</v>
      </c>
      <c r="E38" s="51">
        <v>2</v>
      </c>
      <c r="F38" s="3">
        <f t="shared" si="21"/>
        <v>1.6806722689075631E-3</v>
      </c>
      <c r="G38" s="2">
        <v>0.5</v>
      </c>
      <c r="H38" s="3">
        <f t="shared" si="22"/>
        <v>8.3682008368200847E-3</v>
      </c>
      <c r="I38" s="3">
        <f t="shared" si="23"/>
        <v>0.99163179916317989</v>
      </c>
      <c r="J38" s="5">
        <f t="shared" si="30"/>
        <v>95848.184004669427</v>
      </c>
      <c r="K38" s="5">
        <f t="shared" si="24"/>
        <v>802.07685359556012</v>
      </c>
      <c r="L38" s="5">
        <f t="shared" si="25"/>
        <v>477235.72788935824</v>
      </c>
      <c r="M38" s="5">
        <f t="shared" si="16"/>
        <v>3945269.6790652946</v>
      </c>
      <c r="N38" s="33">
        <f t="shared" si="26"/>
        <v>41.161652878818167</v>
      </c>
      <c r="O38" s="4"/>
      <c r="Q38" s="27" t="s">
        <v>52</v>
      </c>
      <c r="R38" s="29">
        <f t="shared" si="17"/>
        <v>95848.184004669427</v>
      </c>
      <c r="S38" s="29">
        <f t="shared" si="18"/>
        <v>477235.72788935824</v>
      </c>
      <c r="T38" s="35">
        <f t="shared" si="19"/>
        <v>41.161652878818167</v>
      </c>
      <c r="U38" s="42">
        <v>0.93748024841036759</v>
      </c>
      <c r="V38" s="43">
        <f t="shared" si="31"/>
        <v>6.2519751589632411E-2</v>
      </c>
      <c r="W38" s="29">
        <f t="shared" si="27"/>
        <v>447399.06873201818</v>
      </c>
      <c r="X38" s="29">
        <f t="shared" si="20"/>
        <v>3196336.9320132155</v>
      </c>
      <c r="Y38" s="35">
        <f t="shared" si="28"/>
        <v>33.347913319437538</v>
      </c>
      <c r="Z38" s="36">
        <f t="shared" si="29"/>
        <v>7.8137395593806289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1141</v>
      </c>
      <c r="E39" s="51">
        <v>4</v>
      </c>
      <c r="F39" s="3">
        <f t="shared" si="21"/>
        <v>3.5056967572304996E-3</v>
      </c>
      <c r="G39" s="2">
        <v>0.5</v>
      </c>
      <c r="H39" s="3">
        <f t="shared" si="22"/>
        <v>1.7376194613379671E-2</v>
      </c>
      <c r="I39" s="3">
        <f t="shared" si="23"/>
        <v>0.98262380538662031</v>
      </c>
      <c r="J39" s="5">
        <f t="shared" si="30"/>
        <v>95046.107151073869</v>
      </c>
      <c r="K39" s="5">
        <f t="shared" si="24"/>
        <v>1651.5396551011968</v>
      </c>
      <c r="L39" s="5">
        <f t="shared" si="25"/>
        <v>471101.68661761633</v>
      </c>
      <c r="M39" s="5">
        <f t="shared" si="16"/>
        <v>3468033.9511759365</v>
      </c>
      <c r="N39" s="33">
        <f t="shared" si="26"/>
        <v>36.487911552901018</v>
      </c>
      <c r="O39" s="4"/>
      <c r="Q39" s="27" t="s">
        <v>54</v>
      </c>
      <c r="R39" s="29">
        <f t="shared" si="17"/>
        <v>95046.107151073869</v>
      </c>
      <c r="S39" s="29">
        <f t="shared" si="18"/>
        <v>471101.68661761633</v>
      </c>
      <c r="T39" s="35">
        <f t="shared" si="19"/>
        <v>36.487911552901018</v>
      </c>
      <c r="U39" s="42">
        <v>0.91788799906018037</v>
      </c>
      <c r="V39" s="43">
        <f t="shared" si="31"/>
        <v>8.2112000939819629E-2</v>
      </c>
      <c r="W39" s="29">
        <f t="shared" si="27"/>
        <v>432418.58448332001</v>
      </c>
      <c r="X39" s="29">
        <f t="shared" si="20"/>
        <v>2748937.8632811974</v>
      </c>
      <c r="Y39" s="35">
        <f t="shared" si="28"/>
        <v>28.922151003110692</v>
      </c>
      <c r="Z39" s="36">
        <f t="shared" si="29"/>
        <v>7.5657605497903262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938</v>
      </c>
      <c r="E40" s="51">
        <v>2</v>
      </c>
      <c r="F40" s="3">
        <f t="shared" si="21"/>
        <v>2.1321961620469083E-3</v>
      </c>
      <c r="G40" s="2">
        <v>0.5</v>
      </c>
      <c r="H40" s="3">
        <f t="shared" si="22"/>
        <v>1.0604453870625663E-2</v>
      </c>
      <c r="I40" s="3">
        <f t="shared" si="23"/>
        <v>0.9893955461293743</v>
      </c>
      <c r="J40" s="5">
        <f t="shared" si="30"/>
        <v>93394.567495972675</v>
      </c>
      <c r="K40" s="5">
        <f t="shared" si="24"/>
        <v>990.39838277807723</v>
      </c>
      <c r="L40" s="5">
        <f t="shared" si="25"/>
        <v>464496.8415229182</v>
      </c>
      <c r="M40" s="5">
        <f t="shared" si="16"/>
        <v>2996932.2645583204</v>
      </c>
      <c r="N40" s="33">
        <f t="shared" si="26"/>
        <v>32.088935629875401</v>
      </c>
      <c r="O40" s="4"/>
      <c r="Q40" s="27" t="s">
        <v>56</v>
      </c>
      <c r="R40" s="29">
        <f t="shared" si="17"/>
        <v>93394.567495972675</v>
      </c>
      <c r="S40" s="29">
        <f t="shared" si="18"/>
        <v>464496.8415229182</v>
      </c>
      <c r="T40" s="35">
        <f t="shared" si="19"/>
        <v>32.088935629875401</v>
      </c>
      <c r="U40" s="42">
        <v>0.89571782863194893</v>
      </c>
      <c r="V40" s="43">
        <f t="shared" si="31"/>
        <v>0.10428217136805107</v>
      </c>
      <c r="W40" s="29">
        <f t="shared" si="27"/>
        <v>416058.1022953068</v>
      </c>
      <c r="X40" s="29">
        <f t="shared" si="20"/>
        <v>2316519.2787978775</v>
      </c>
      <c r="Y40" s="35">
        <f t="shared" si="28"/>
        <v>24.803576277579204</v>
      </c>
      <c r="Z40" s="36">
        <f t="shared" si="29"/>
        <v>7.2853593522961972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741</v>
      </c>
      <c r="E41" s="51">
        <v>2</v>
      </c>
      <c r="F41" s="3">
        <f t="shared" si="21"/>
        <v>2.6990553306342779E-3</v>
      </c>
      <c r="G41" s="2">
        <v>0.5</v>
      </c>
      <c r="H41" s="3">
        <f t="shared" si="22"/>
        <v>1.3404825737265416E-2</v>
      </c>
      <c r="I41" s="3">
        <f t="shared" si="23"/>
        <v>0.98659517426273458</v>
      </c>
      <c r="J41" s="5">
        <f t="shared" si="30"/>
        <v>92404.169113194599</v>
      </c>
      <c r="K41" s="5">
        <f t="shared" si="24"/>
        <v>1238.6617843591769</v>
      </c>
      <c r="L41" s="5">
        <f t="shared" si="25"/>
        <v>458924.19110507501</v>
      </c>
      <c r="M41" s="5">
        <f t="shared" si="16"/>
        <v>2532435.4230354023</v>
      </c>
      <c r="N41" s="33">
        <f t="shared" si="26"/>
        <v>27.406073203614685</v>
      </c>
      <c r="O41" s="4"/>
      <c r="Q41" s="27" t="s">
        <v>58</v>
      </c>
      <c r="R41" s="29">
        <f t="shared" si="17"/>
        <v>92404.169113194599</v>
      </c>
      <c r="S41" s="29">
        <f t="shared" si="18"/>
        <v>458924.19110507501</v>
      </c>
      <c r="T41" s="35">
        <f t="shared" si="19"/>
        <v>27.406073203614685</v>
      </c>
      <c r="U41" s="42">
        <v>0.86473435856680392</v>
      </c>
      <c r="V41" s="43">
        <f t="shared" si="31"/>
        <v>0.13526564143319608</v>
      </c>
      <c r="W41" s="29">
        <f t="shared" si="27"/>
        <v>396847.51602603635</v>
      </c>
      <c r="X41" s="29">
        <f t="shared" si="20"/>
        <v>1900461.1765025707</v>
      </c>
      <c r="Y41" s="35">
        <f t="shared" si="28"/>
        <v>20.566833669317628</v>
      </c>
      <c r="Z41" s="36">
        <f t="shared" si="29"/>
        <v>6.8392395342970573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618</v>
      </c>
      <c r="E42" s="51">
        <v>11</v>
      </c>
      <c r="F42" s="3">
        <f t="shared" si="21"/>
        <v>1.7799352750809062E-2</v>
      </c>
      <c r="G42" s="2">
        <v>0.5</v>
      </c>
      <c r="H42" s="3">
        <f t="shared" si="22"/>
        <v>8.5205267234701787E-2</v>
      </c>
      <c r="I42" s="3">
        <f t="shared" si="23"/>
        <v>0.91479473276529821</v>
      </c>
      <c r="J42" s="5">
        <f t="shared" si="30"/>
        <v>91165.507328835418</v>
      </c>
      <c r="K42" s="5">
        <f t="shared" si="24"/>
        <v>7767.7814145405864</v>
      </c>
      <c r="L42" s="5">
        <f t="shared" si="25"/>
        <v>436408.08310782566</v>
      </c>
      <c r="M42" s="5">
        <f t="shared" si="16"/>
        <v>2073511.2319303274</v>
      </c>
      <c r="N42" s="33">
        <f t="shared" si="26"/>
        <v>22.744470937359452</v>
      </c>
      <c r="O42" s="4"/>
      <c r="Q42" s="27" t="s">
        <v>60</v>
      </c>
      <c r="R42" s="29">
        <f t="shared" si="17"/>
        <v>91165.507328835418</v>
      </c>
      <c r="S42" s="29">
        <f t="shared" si="18"/>
        <v>436408.08310782566</v>
      </c>
      <c r="T42" s="35">
        <f t="shared" si="19"/>
        <v>22.744470937359452</v>
      </c>
      <c r="U42" s="42">
        <v>0.81758889711164551</v>
      </c>
      <c r="V42" s="43">
        <f t="shared" si="31"/>
        <v>0.18241110288835449</v>
      </c>
      <c r="W42" s="29">
        <f t="shared" si="27"/>
        <v>356802.4033587345</v>
      </c>
      <c r="X42" s="29">
        <f t="shared" si="20"/>
        <v>1503613.6604765344</v>
      </c>
      <c r="Y42" s="35">
        <f t="shared" si="28"/>
        <v>16.493229781006718</v>
      </c>
      <c r="Z42" s="36">
        <f t="shared" si="29"/>
        <v>6.2512411563527337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419</v>
      </c>
      <c r="E43" s="51">
        <v>6</v>
      </c>
      <c r="F43" s="3">
        <f t="shared" si="21"/>
        <v>1.4319809069212411E-2</v>
      </c>
      <c r="G43" s="2">
        <v>0.5</v>
      </c>
      <c r="H43" s="3">
        <f t="shared" si="22"/>
        <v>6.9124423963133647E-2</v>
      </c>
      <c r="I43" s="3">
        <f t="shared" si="23"/>
        <v>0.93087557603686633</v>
      </c>
      <c r="J43" s="5">
        <f t="shared" si="30"/>
        <v>83397.725914294831</v>
      </c>
      <c r="K43" s="5">
        <f t="shared" si="24"/>
        <v>5764.8197636609339</v>
      </c>
      <c r="L43" s="5">
        <f t="shared" si="25"/>
        <v>402576.5801623218</v>
      </c>
      <c r="M43" s="5">
        <f t="shared" si="16"/>
        <v>1637103.1488225018</v>
      </c>
      <c r="N43" s="33">
        <f t="shared" si="26"/>
        <v>19.630069415860333</v>
      </c>
      <c r="O43" s="4"/>
      <c r="Q43" s="27" t="s">
        <v>62</v>
      </c>
      <c r="R43" s="29">
        <f t="shared" si="17"/>
        <v>83397.725914294831</v>
      </c>
      <c r="S43" s="29">
        <f t="shared" si="18"/>
        <v>402576.5801623218</v>
      </c>
      <c r="T43" s="35">
        <f t="shared" si="19"/>
        <v>19.630069415860333</v>
      </c>
      <c r="U43" s="42">
        <v>0.77888026534586052</v>
      </c>
      <c r="V43" s="43">
        <f t="shared" si="31"/>
        <v>0.22111973465413948</v>
      </c>
      <c r="W43" s="29">
        <f t="shared" si="27"/>
        <v>313558.95357885829</v>
      </c>
      <c r="X43" s="29">
        <f t="shared" si="20"/>
        <v>1146811.2571177999</v>
      </c>
      <c r="Y43" s="35">
        <f t="shared" si="28"/>
        <v>13.751109452269011</v>
      </c>
      <c r="Z43" s="36">
        <f t="shared" si="29"/>
        <v>5.8789599635913223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289</v>
      </c>
      <c r="E44" s="51">
        <v>3</v>
      </c>
      <c r="F44" s="3">
        <f t="shared" si="21"/>
        <v>1.0380622837370242E-2</v>
      </c>
      <c r="G44" s="2">
        <v>0.5</v>
      </c>
      <c r="H44" s="3">
        <f t="shared" si="22"/>
        <v>5.0590219224283299E-2</v>
      </c>
      <c r="I44" s="3">
        <f t="shared" si="23"/>
        <v>0.94940978077571669</v>
      </c>
      <c r="J44" s="5">
        <f t="shared" si="30"/>
        <v>77632.906150633891</v>
      </c>
      <c r="K44" s="5">
        <f t="shared" si="24"/>
        <v>3927.4657411787798</v>
      </c>
      <c r="L44" s="5">
        <f t="shared" si="25"/>
        <v>378345.86640022253</v>
      </c>
      <c r="M44" s="5">
        <f t="shared" si="16"/>
        <v>1234526.5686601799</v>
      </c>
      <c r="N44" s="33">
        <f t="shared" si="26"/>
        <v>15.902104273473725</v>
      </c>
      <c r="O44" s="4"/>
      <c r="Q44" s="27" t="s">
        <v>64</v>
      </c>
      <c r="R44" s="29">
        <f t="shared" si="17"/>
        <v>77632.906150633891</v>
      </c>
      <c r="S44" s="29">
        <f t="shared" si="18"/>
        <v>378345.86640022253</v>
      </c>
      <c r="T44" s="35">
        <f t="shared" si="19"/>
        <v>15.902104273473725</v>
      </c>
      <c r="U44" s="42">
        <v>0.71980976748499381</v>
      </c>
      <c r="V44" s="43">
        <f t="shared" si="31"/>
        <v>0.28019023251500619</v>
      </c>
      <c r="W44" s="29">
        <f t="shared" si="27"/>
        <v>272337.05012245273</v>
      </c>
      <c r="X44" s="29">
        <f t="shared" si="20"/>
        <v>833252.30353894155</v>
      </c>
      <c r="Y44" s="35">
        <f t="shared" si="28"/>
        <v>10.733236005903894</v>
      </c>
      <c r="Z44" s="36">
        <f t="shared" si="29"/>
        <v>5.168868267569831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232</v>
      </c>
      <c r="E45" s="51">
        <v>5</v>
      </c>
      <c r="F45" s="3">
        <f t="shared" si="21"/>
        <v>2.1551724137931036E-2</v>
      </c>
      <c r="G45" s="2">
        <v>0.5</v>
      </c>
      <c r="H45" s="3">
        <f t="shared" si="22"/>
        <v>0.10224948875255624</v>
      </c>
      <c r="I45" s="3">
        <f t="shared" si="23"/>
        <v>0.89775051124744376</v>
      </c>
      <c r="J45" s="5">
        <f t="shared" si="30"/>
        <v>73705.440409455114</v>
      </c>
      <c r="K45" s="5">
        <f t="shared" si="24"/>
        <v>7536.3436001487844</v>
      </c>
      <c r="L45" s="5">
        <f t="shared" si="25"/>
        <v>349686.34304690355</v>
      </c>
      <c r="M45" s="5">
        <f t="shared" si="16"/>
        <v>856180.70225995732</v>
      </c>
      <c r="N45" s="33">
        <f t="shared" si="26"/>
        <v>11.616248373303586</v>
      </c>
      <c r="O45" s="4"/>
      <c r="Q45" s="27" t="s">
        <v>66</v>
      </c>
      <c r="R45" s="29">
        <f t="shared" si="17"/>
        <v>73705.440409455114</v>
      </c>
      <c r="S45" s="29">
        <f t="shared" si="18"/>
        <v>349686.34304690355</v>
      </c>
      <c r="T45" s="35">
        <f t="shared" si="19"/>
        <v>11.616248373303586</v>
      </c>
      <c r="U45" s="42">
        <v>0.68480776711742686</v>
      </c>
      <c r="V45" s="43">
        <f t="shared" si="31"/>
        <v>0.31519223288257314</v>
      </c>
      <c r="W45" s="29">
        <f t="shared" si="27"/>
        <v>239467.92377340858</v>
      </c>
      <c r="X45" s="29">
        <f t="shared" si="20"/>
        <v>560915.25341648888</v>
      </c>
      <c r="Y45" s="35">
        <f t="shared" si="28"/>
        <v>7.610228638489124</v>
      </c>
      <c r="Z45" s="36">
        <f t="shared" si="29"/>
        <v>4.0060197348144619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135</v>
      </c>
      <c r="E46" s="51">
        <v>12</v>
      </c>
      <c r="F46" s="3">
        <f t="shared" si="21"/>
        <v>8.8888888888888892E-2</v>
      </c>
      <c r="G46" s="2">
        <v>0.5</v>
      </c>
      <c r="H46" s="3">
        <f t="shared" si="22"/>
        <v>0.36363636363636365</v>
      </c>
      <c r="I46" s="3">
        <f t="shared" si="23"/>
        <v>0.63636363636363635</v>
      </c>
      <c r="J46" s="5">
        <f t="shared" si="30"/>
        <v>66169.096809306327</v>
      </c>
      <c r="K46" s="5">
        <f t="shared" si="24"/>
        <v>24061.489748838667</v>
      </c>
      <c r="L46" s="5">
        <f t="shared" si="25"/>
        <v>270691.75967443496</v>
      </c>
      <c r="M46" s="5">
        <f>L46+M47</f>
        <v>506494.35921305383</v>
      </c>
      <c r="N46" s="33">
        <f t="shared" si="26"/>
        <v>7.6545454545454534</v>
      </c>
      <c r="O46" s="4"/>
      <c r="Q46" s="27" t="s">
        <v>68</v>
      </c>
      <c r="R46" s="29">
        <f t="shared" si="17"/>
        <v>66169.096809306327</v>
      </c>
      <c r="S46" s="29">
        <f t="shared" si="18"/>
        <v>270691.75967443496</v>
      </c>
      <c r="T46" s="35">
        <f t="shared" si="19"/>
        <v>7.6545454545454534</v>
      </c>
      <c r="U46" s="42">
        <v>0.65629805890441617</v>
      </c>
      <c r="V46" s="43">
        <f t="shared" si="31"/>
        <v>0.34370194109558383</v>
      </c>
      <c r="W46" s="29">
        <f t="shared" si="27"/>
        <v>177654.47643575238</v>
      </c>
      <c r="X46" s="29">
        <f>X47+W46</f>
        <v>321447.32964308024</v>
      </c>
      <c r="Y46" s="35">
        <f t="shared" si="28"/>
        <v>4.8579676184709601</v>
      </c>
      <c r="Z46" s="36">
        <f t="shared" si="29"/>
        <v>2.7965778360744933</v>
      </c>
    </row>
    <row r="47" spans="1:26" s="2" customFormat="1" x14ac:dyDescent="0.25">
      <c r="A47" s="12">
        <v>19</v>
      </c>
      <c r="B47" s="13" t="s">
        <v>69</v>
      </c>
      <c r="C47" s="12"/>
      <c r="D47">
        <v>84</v>
      </c>
      <c r="E47" s="51">
        <v>15</v>
      </c>
      <c r="F47" s="17">
        <f t="shared" si="21"/>
        <v>0.17857142857142858</v>
      </c>
      <c r="G47" s="12"/>
      <c r="H47" s="17">
        <v>1</v>
      </c>
      <c r="I47" s="17">
        <f t="shared" si="23"/>
        <v>0</v>
      </c>
      <c r="J47" s="21">
        <f t="shared" si="30"/>
        <v>42107.607060467664</v>
      </c>
      <c r="K47" s="21">
        <f t="shared" si="24"/>
        <v>42107.607060467664</v>
      </c>
      <c r="L47" s="21">
        <f>K47/F47</f>
        <v>235802.5995386189</v>
      </c>
      <c r="M47" s="21">
        <f>L47</f>
        <v>235802.5995386189</v>
      </c>
      <c r="N47" s="34">
        <f t="shared" si="26"/>
        <v>5.6</v>
      </c>
      <c r="O47" s="4"/>
      <c r="Q47" s="30" t="s">
        <v>69</v>
      </c>
      <c r="R47" s="31">
        <f t="shared" si="17"/>
        <v>42107.607060467664</v>
      </c>
      <c r="S47" s="31">
        <f t="shared" si="18"/>
        <v>235802.5995386189</v>
      </c>
      <c r="T47" s="38">
        <f t="shared" si="19"/>
        <v>5.6</v>
      </c>
      <c r="U47" s="44">
        <v>0.6098018151143324</v>
      </c>
      <c r="V47" s="45">
        <f t="shared" si="31"/>
        <v>0.3901981848856676</v>
      </c>
      <c r="W47" s="31">
        <f t="shared" si="27"/>
        <v>143792.85320732783</v>
      </c>
      <c r="X47" s="31">
        <f>W47</f>
        <v>143792.85320732783</v>
      </c>
      <c r="Y47" s="38">
        <f t="shared" si="28"/>
        <v>3.4148901646402607</v>
      </c>
      <c r="Z47" s="37">
        <f t="shared" si="29"/>
        <v>2.1851098353597389</v>
      </c>
    </row>
    <row r="48" spans="1:26" s="2" customFormat="1" ht="13.2" x14ac:dyDescent="0.25">
      <c r="B48" s="2" t="s">
        <v>70</v>
      </c>
      <c r="D48" s="25">
        <f>SUM(D29:D47)</f>
        <v>13503</v>
      </c>
      <c r="E48" s="25">
        <f>SUM(E29:E47)</f>
        <v>71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281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7642524.0151118347</v>
      </c>
      <c r="N54" s="32">
        <f>M54/J54</f>
        <v>76.425240151118345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76.425240151118345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6762380.9760507429</v>
      </c>
      <c r="Y54" s="40">
        <f>X54/R54</f>
        <v>67.623809760507427</v>
      </c>
      <c r="Z54" s="36">
        <f>T54-Y54</f>
        <v>8.8014303906109177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1391</v>
      </c>
      <c r="E55" s="49">
        <f t="shared" si="37"/>
        <v>3</v>
      </c>
      <c r="F55" s="3">
        <f t="shared" ref="F55:F72" si="38">E55/D55</f>
        <v>2.1567217828900071E-3</v>
      </c>
      <c r="G55" s="2">
        <v>0.4</v>
      </c>
      <c r="H55" s="3">
        <f t="shared" ref="H55:H71" si="39">C55*F55/(1+(1-G55)*C55*F55)</f>
        <v>8.5824631669289067E-3</v>
      </c>
      <c r="I55" s="3">
        <f t="shared" ref="I55:I72" si="40">1-H55</f>
        <v>0.9914175368330711</v>
      </c>
      <c r="J55" s="5">
        <f>I54*J54</f>
        <v>100000</v>
      </c>
      <c r="K55" s="5">
        <f t="shared" ref="K55:K72" si="41">J55*H55</f>
        <v>858.24631669289067</v>
      </c>
      <c r="L55" s="5">
        <f t="shared" ref="L55:L71" si="42">C55*(J56+G55*K55)</f>
        <v>397940.20883993706</v>
      </c>
      <c r="M55" s="5">
        <f t="shared" si="32"/>
        <v>7542524.0151118347</v>
      </c>
      <c r="N55" s="33">
        <f t="shared" ref="N55:N72" si="43">M55/J55</f>
        <v>75.425240151118345</v>
      </c>
      <c r="O55" s="4"/>
      <c r="Q55" s="27" t="s">
        <v>36</v>
      </c>
      <c r="R55" s="29">
        <f t="shared" si="33"/>
        <v>100000</v>
      </c>
      <c r="S55" s="29">
        <f t="shared" si="34"/>
        <v>397940.20883993706</v>
      </c>
      <c r="T55" s="35">
        <f t="shared" si="35"/>
        <v>75.425240151118345</v>
      </c>
      <c r="U55" s="42">
        <v>0.96170886472285344</v>
      </c>
      <c r="V55" s="43">
        <f>1-U55</f>
        <v>3.829113527714656E-2</v>
      </c>
      <c r="W55" s="29">
        <f t="shared" ref="W55:W72" si="44">S55*U55</f>
        <v>382702.62647103105</v>
      </c>
      <c r="X55" s="29">
        <f t="shared" si="36"/>
        <v>6666210.0895784572</v>
      </c>
      <c r="Y55" s="35">
        <f t="shared" ref="Y55:Y72" si="45">X55/R55</f>
        <v>66.662100895784576</v>
      </c>
      <c r="Z55" s="36">
        <f t="shared" ref="Z55:Z72" si="46">T55-Y55</f>
        <v>8.763139255333769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1687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99141.753683307106</v>
      </c>
      <c r="K56" s="5">
        <f t="shared" si="41"/>
        <v>0</v>
      </c>
      <c r="L56" s="5">
        <f t="shared" si="42"/>
        <v>495708.76841653552</v>
      </c>
      <c r="M56" s="5">
        <f t="shared" si="32"/>
        <v>7144583.8062718976</v>
      </c>
      <c r="N56" s="33">
        <f t="shared" si="43"/>
        <v>72.06432749912976</v>
      </c>
      <c r="O56" s="4"/>
      <c r="Q56" s="27" t="s">
        <v>38</v>
      </c>
      <c r="R56" s="29">
        <f t="shared" si="33"/>
        <v>99141.753683307106</v>
      </c>
      <c r="S56" s="29">
        <f t="shared" si="34"/>
        <v>495708.76841653552</v>
      </c>
      <c r="T56" s="35">
        <f t="shared" si="35"/>
        <v>72.06432749912976</v>
      </c>
      <c r="U56" s="42">
        <v>0.96170886472285344</v>
      </c>
      <c r="V56" s="43">
        <f>1-U56</f>
        <v>3.829113527714656E-2</v>
      </c>
      <c r="W56" s="29">
        <f t="shared" si="44"/>
        <v>476727.51690703025</v>
      </c>
      <c r="X56" s="29">
        <f t="shared" si="36"/>
        <v>6283507.4631074257</v>
      </c>
      <c r="Y56" s="35">
        <f t="shared" si="45"/>
        <v>63.379022759463304</v>
      </c>
      <c r="Z56" s="36">
        <f t="shared" si="46"/>
        <v>8.6853047396664564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1729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99141.753683307106</v>
      </c>
      <c r="K57" s="5">
        <f t="shared" si="41"/>
        <v>0</v>
      </c>
      <c r="L57" s="5">
        <f t="shared" si="42"/>
        <v>495708.76841653552</v>
      </c>
      <c r="M57" s="5">
        <f t="shared" si="32"/>
        <v>6648875.0378553625</v>
      </c>
      <c r="N57" s="33">
        <f t="shared" si="43"/>
        <v>67.06432749912976</v>
      </c>
      <c r="O57" s="4"/>
      <c r="Q57" s="27" t="s">
        <v>40</v>
      </c>
      <c r="R57" s="29">
        <f t="shared" si="33"/>
        <v>99141.753683307106</v>
      </c>
      <c r="S57" s="29">
        <f t="shared" si="34"/>
        <v>495708.76841653552</v>
      </c>
      <c r="T57" s="35">
        <f t="shared" si="35"/>
        <v>67.06432749912976</v>
      </c>
      <c r="U57" s="42">
        <v>0.96170886472285344</v>
      </c>
      <c r="V57" s="43">
        <f>1-U57</f>
        <v>3.829113527714656E-2</v>
      </c>
      <c r="W57" s="29">
        <f t="shared" si="44"/>
        <v>476727.51690703025</v>
      </c>
      <c r="X57" s="29">
        <f t="shared" si="36"/>
        <v>5806779.946200395</v>
      </c>
      <c r="Y57" s="35">
        <f t="shared" si="45"/>
        <v>58.570478435849033</v>
      </c>
      <c r="Z57" s="36">
        <f t="shared" si="46"/>
        <v>8.4938490632807273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1910</v>
      </c>
      <c r="E58" s="49">
        <f t="shared" si="37"/>
        <v>1</v>
      </c>
      <c r="F58" s="3">
        <f t="shared" si="38"/>
        <v>5.2356020942408382E-4</v>
      </c>
      <c r="G58" s="2">
        <v>0.5</v>
      </c>
      <c r="H58" s="3">
        <f t="shared" si="39"/>
        <v>2.6143790849673205E-3</v>
      </c>
      <c r="I58" s="3">
        <f t="shared" si="40"/>
        <v>0.99738562091503269</v>
      </c>
      <c r="J58" s="5">
        <f t="shared" si="47"/>
        <v>99141.753683307106</v>
      </c>
      <c r="K58" s="5">
        <f t="shared" si="41"/>
        <v>259.19412727661989</v>
      </c>
      <c r="L58" s="5">
        <f t="shared" si="42"/>
        <v>495060.78309834405</v>
      </c>
      <c r="M58" s="5">
        <f t="shared" si="32"/>
        <v>6153166.2694388274</v>
      </c>
      <c r="N58" s="33">
        <f t="shared" si="43"/>
        <v>62.064327499129767</v>
      </c>
      <c r="O58" s="4"/>
      <c r="Q58" s="27" t="s">
        <v>42</v>
      </c>
      <c r="R58" s="29">
        <f t="shared" si="33"/>
        <v>99141.753683307106</v>
      </c>
      <c r="S58" s="29">
        <f t="shared" si="34"/>
        <v>495060.78309834405</v>
      </c>
      <c r="T58" s="35">
        <f t="shared" si="35"/>
        <v>62.064327499129767</v>
      </c>
      <c r="U58" s="42">
        <v>0.96170886472285344</v>
      </c>
      <c r="V58" s="43">
        <f>1-U58</f>
        <v>3.829113527714656E-2</v>
      </c>
      <c r="W58" s="29">
        <f t="shared" si="44"/>
        <v>476104.34368231526</v>
      </c>
      <c r="X58" s="29">
        <f t="shared" si="36"/>
        <v>5330052.4292933652</v>
      </c>
      <c r="Y58" s="35">
        <f t="shared" si="45"/>
        <v>53.761934112234769</v>
      </c>
      <c r="Z58" s="36">
        <f t="shared" si="46"/>
        <v>8.3023933868949982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2131</v>
      </c>
      <c r="E59" s="49">
        <f t="shared" si="37"/>
        <v>1</v>
      </c>
      <c r="F59" s="3">
        <f t="shared" si="38"/>
        <v>4.6926325668700139E-4</v>
      </c>
      <c r="G59" s="2">
        <v>0.5</v>
      </c>
      <c r="H59" s="3">
        <f t="shared" si="39"/>
        <v>2.3435669088352471E-3</v>
      </c>
      <c r="I59" s="3">
        <f t="shared" si="40"/>
        <v>0.99765643309116481</v>
      </c>
      <c r="J59" s="5">
        <f t="shared" si="47"/>
        <v>98882.559556030494</v>
      </c>
      <c r="K59" s="5">
        <f t="shared" si="41"/>
        <v>231.73789443644361</v>
      </c>
      <c r="L59" s="5">
        <f t="shared" si="42"/>
        <v>493833.45304406137</v>
      </c>
      <c r="M59" s="5">
        <f t="shared" si="32"/>
        <v>5658105.4863404837</v>
      </c>
      <c r="N59" s="33">
        <f t="shared" si="43"/>
        <v>57.22045941917991</v>
      </c>
      <c r="O59" s="4"/>
      <c r="Q59" s="27" t="s">
        <v>44</v>
      </c>
      <c r="R59" s="29">
        <f t="shared" si="33"/>
        <v>98882.559556030494</v>
      </c>
      <c r="S59" s="29">
        <f t="shared" si="34"/>
        <v>493833.45304406137</v>
      </c>
      <c r="T59" s="35">
        <f t="shared" si="35"/>
        <v>57.22045941917991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475606.89443135436</v>
      </c>
      <c r="X59" s="29">
        <f t="shared" si="36"/>
        <v>4853948.08561105</v>
      </c>
      <c r="Y59" s="35">
        <f t="shared" si="45"/>
        <v>49.088010134493175</v>
      </c>
      <c r="Z59" s="36">
        <f t="shared" si="46"/>
        <v>8.1324492846867358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2114</v>
      </c>
      <c r="E60" s="49">
        <f t="shared" si="37"/>
        <v>3</v>
      </c>
      <c r="F60" s="3">
        <f t="shared" si="38"/>
        <v>1.4191106906338694E-3</v>
      </c>
      <c r="G60" s="2">
        <v>0.5</v>
      </c>
      <c r="H60" s="3">
        <f t="shared" si="39"/>
        <v>7.0704690077775158E-3</v>
      </c>
      <c r="I60" s="3">
        <f t="shared" si="40"/>
        <v>0.99292953099222248</v>
      </c>
      <c r="J60" s="5">
        <f t="shared" si="47"/>
        <v>98650.821661594062</v>
      </c>
      <c r="K60" s="5">
        <f t="shared" si="41"/>
        <v>697.50757715008763</v>
      </c>
      <c r="L60" s="5">
        <f t="shared" si="42"/>
        <v>491510.33936509513</v>
      </c>
      <c r="M60" s="5">
        <f t="shared" si="32"/>
        <v>5164272.0332964221</v>
      </c>
      <c r="N60" s="33">
        <f t="shared" si="43"/>
        <v>52.349001724604335</v>
      </c>
      <c r="O60" s="4"/>
      <c r="Q60" s="27" t="s">
        <v>46</v>
      </c>
      <c r="R60" s="29">
        <f t="shared" si="33"/>
        <v>98650.821661594062</v>
      </c>
      <c r="S60" s="29">
        <f t="shared" si="34"/>
        <v>491510.33936509513</v>
      </c>
      <c r="T60" s="35">
        <f t="shared" si="35"/>
        <v>52.349001724604335</v>
      </c>
      <c r="U60" s="42">
        <v>0.95736753435116873</v>
      </c>
      <c r="V60" s="43">
        <f t="shared" si="48"/>
        <v>4.2632465648831275E-2</v>
      </c>
      <c r="W60" s="29">
        <f t="shared" si="44"/>
        <v>470556.04170606734</v>
      </c>
      <c r="X60" s="29">
        <f t="shared" si="36"/>
        <v>4378341.1911796955</v>
      </c>
      <c r="Y60" s="35">
        <f t="shared" si="45"/>
        <v>44.382207035222656</v>
      </c>
      <c r="Z60" s="36">
        <f t="shared" si="46"/>
        <v>7.966794689381679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2262</v>
      </c>
      <c r="E61" s="49">
        <f t="shared" si="37"/>
        <v>2</v>
      </c>
      <c r="F61" s="3">
        <f t="shared" si="38"/>
        <v>8.8417329796640137E-4</v>
      </c>
      <c r="G61" s="2">
        <v>0.5</v>
      </c>
      <c r="H61" s="3">
        <f t="shared" si="39"/>
        <v>4.411116012351125E-3</v>
      </c>
      <c r="I61" s="3">
        <f t="shared" si="40"/>
        <v>0.99558888398764889</v>
      </c>
      <c r="J61" s="5">
        <f t="shared" si="47"/>
        <v>97953.314084443977</v>
      </c>
      <c r="K61" s="5">
        <f t="shared" si="41"/>
        <v>432.08343222074978</v>
      </c>
      <c r="L61" s="5">
        <f t="shared" si="42"/>
        <v>488686.36184166797</v>
      </c>
      <c r="M61" s="5">
        <f t="shared" si="32"/>
        <v>4672761.6939313272</v>
      </c>
      <c r="N61" s="33">
        <f t="shared" si="43"/>
        <v>47.703967319605077</v>
      </c>
      <c r="O61" s="4"/>
      <c r="Q61" s="27" t="s">
        <v>48</v>
      </c>
      <c r="R61" s="29">
        <f t="shared" si="33"/>
        <v>97953.314084443977</v>
      </c>
      <c r="S61" s="29">
        <f t="shared" si="34"/>
        <v>488686.36184166797</v>
      </c>
      <c r="T61" s="35">
        <f t="shared" si="35"/>
        <v>47.703967319605077</v>
      </c>
      <c r="U61" s="42">
        <v>0.95681081085376496</v>
      </c>
      <c r="V61" s="43">
        <f t="shared" si="48"/>
        <v>4.3189189146235041E-2</v>
      </c>
      <c r="W61" s="29">
        <f t="shared" si="44"/>
        <v>467580.39412690268</v>
      </c>
      <c r="X61" s="29">
        <f t="shared" si="36"/>
        <v>3907785.149473628</v>
      </c>
      <c r="Y61" s="35">
        <f t="shared" si="45"/>
        <v>39.894363820143845</v>
      </c>
      <c r="Z61" s="36">
        <f t="shared" si="46"/>
        <v>7.8096034994612324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2324</v>
      </c>
      <c r="E62" s="49">
        <f t="shared" si="37"/>
        <v>14</v>
      </c>
      <c r="F62" s="3">
        <f t="shared" si="38"/>
        <v>6.024096385542169E-3</v>
      </c>
      <c r="G62" s="2">
        <v>0.5</v>
      </c>
      <c r="H62" s="3">
        <f t="shared" si="39"/>
        <v>2.967359050445104E-2</v>
      </c>
      <c r="I62" s="3">
        <f t="shared" si="40"/>
        <v>0.97032640949554894</v>
      </c>
      <c r="J62" s="5">
        <f t="shared" si="47"/>
        <v>97521.230652223225</v>
      </c>
      <c r="K62" s="5">
        <f t="shared" si="41"/>
        <v>2893.8050638641907</v>
      </c>
      <c r="L62" s="5">
        <f t="shared" si="42"/>
        <v>480371.64060145564</v>
      </c>
      <c r="M62" s="5">
        <f t="shared" si="32"/>
        <v>4184075.3320896588</v>
      </c>
      <c r="N62" s="33">
        <f t="shared" si="43"/>
        <v>42.904250737060124</v>
      </c>
      <c r="O62" s="4"/>
      <c r="Q62" s="27" t="s">
        <v>50</v>
      </c>
      <c r="R62" s="29">
        <f t="shared" si="33"/>
        <v>97521.230652223225</v>
      </c>
      <c r="S62" s="29">
        <f t="shared" si="34"/>
        <v>480371.64060145564</v>
      </c>
      <c r="T62" s="35">
        <f t="shared" si="35"/>
        <v>42.904250737060124</v>
      </c>
      <c r="U62" s="42">
        <v>0.94800928093814252</v>
      </c>
      <c r="V62" s="43">
        <f t="shared" si="48"/>
        <v>5.1990719061857482E-2</v>
      </c>
      <c r="W62" s="29">
        <f t="shared" si="44"/>
        <v>455396.77358966181</v>
      </c>
      <c r="X62" s="29">
        <f t="shared" si="36"/>
        <v>3440204.7553467252</v>
      </c>
      <c r="Y62" s="35">
        <f t="shared" si="45"/>
        <v>35.276469875724416</v>
      </c>
      <c r="Z62" s="36">
        <f t="shared" si="46"/>
        <v>7.6277808613357081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2413</v>
      </c>
      <c r="E63" s="49">
        <f t="shared" si="37"/>
        <v>12</v>
      </c>
      <c r="F63" s="3">
        <f t="shared" si="38"/>
        <v>4.9730625777041028E-3</v>
      </c>
      <c r="G63" s="2">
        <v>0.5</v>
      </c>
      <c r="H63" s="3">
        <f t="shared" si="39"/>
        <v>2.4559967253376995E-2</v>
      </c>
      <c r="I63" s="3">
        <f t="shared" si="40"/>
        <v>0.97544003274662305</v>
      </c>
      <c r="J63" s="5">
        <f t="shared" si="47"/>
        <v>94627.425588359038</v>
      </c>
      <c r="K63" s="5">
        <f t="shared" si="41"/>
        <v>2324.0464737214661</v>
      </c>
      <c r="L63" s="5">
        <f t="shared" si="42"/>
        <v>467327.01175749156</v>
      </c>
      <c r="M63" s="5">
        <f t="shared" si="32"/>
        <v>3703703.6914882031</v>
      </c>
      <c r="N63" s="33">
        <f t="shared" si="43"/>
        <v>39.139854735135359</v>
      </c>
      <c r="O63" s="4"/>
      <c r="Q63" s="27" t="s">
        <v>52</v>
      </c>
      <c r="R63" s="29">
        <f t="shared" si="33"/>
        <v>94627.425588359038</v>
      </c>
      <c r="S63" s="29">
        <f t="shared" si="34"/>
        <v>467327.01175749156</v>
      </c>
      <c r="T63" s="35">
        <f t="shared" si="35"/>
        <v>39.139854735135359</v>
      </c>
      <c r="U63" s="42">
        <v>0.94216194080535964</v>
      </c>
      <c r="V63" s="43">
        <f t="shared" si="48"/>
        <v>5.7838059194640357E-2</v>
      </c>
      <c r="W63" s="29">
        <f t="shared" si="44"/>
        <v>440297.72438820737</v>
      </c>
      <c r="X63" s="29">
        <f t="shared" si="36"/>
        <v>2984807.9817570634</v>
      </c>
      <c r="Y63" s="35">
        <f t="shared" si="45"/>
        <v>31.542736824959668</v>
      </c>
      <c r="Z63" s="36">
        <f t="shared" si="46"/>
        <v>7.5971179101756903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2287</v>
      </c>
      <c r="E64" s="49">
        <f t="shared" si="37"/>
        <v>9</v>
      </c>
      <c r="F64" s="3">
        <f t="shared" si="38"/>
        <v>3.935286401399213E-3</v>
      </c>
      <c r="G64" s="2">
        <v>0.5</v>
      </c>
      <c r="H64" s="3">
        <f t="shared" si="39"/>
        <v>1.9484736956051095E-2</v>
      </c>
      <c r="I64" s="3">
        <f t="shared" si="40"/>
        <v>0.98051526304394887</v>
      </c>
      <c r="J64" s="5">
        <f t="shared" si="47"/>
        <v>92303.379114637573</v>
      </c>
      <c r="K64" s="5">
        <f t="shared" si="41"/>
        <v>1798.5070622033736</v>
      </c>
      <c r="L64" s="5">
        <f t="shared" si="42"/>
        <v>457020.62791767938</v>
      </c>
      <c r="M64" s="5">
        <f t="shared" si="32"/>
        <v>3236376.6797307115</v>
      </c>
      <c r="N64" s="33">
        <f t="shared" si="43"/>
        <v>35.062385697832845</v>
      </c>
      <c r="O64" s="4"/>
      <c r="Q64" s="27" t="s">
        <v>54</v>
      </c>
      <c r="R64" s="29">
        <f t="shared" si="33"/>
        <v>92303.379114637573</v>
      </c>
      <c r="S64" s="29">
        <f t="shared" si="34"/>
        <v>457020.62791767938</v>
      </c>
      <c r="T64" s="35">
        <f t="shared" si="35"/>
        <v>35.062385697832845</v>
      </c>
      <c r="U64" s="42">
        <v>0.92489605986448908</v>
      </c>
      <c r="V64" s="43">
        <f t="shared" si="48"/>
        <v>7.5103940135510916E-2</v>
      </c>
      <c r="W64" s="29">
        <f t="shared" si="44"/>
        <v>422696.57803785638</v>
      </c>
      <c r="X64" s="29">
        <f t="shared" si="36"/>
        <v>2544510.2573688561</v>
      </c>
      <c r="Y64" s="35">
        <f t="shared" si="45"/>
        <v>27.566815882316327</v>
      </c>
      <c r="Z64" s="36">
        <f t="shared" si="46"/>
        <v>7.495569815516518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1854</v>
      </c>
      <c r="E65" s="49">
        <f t="shared" si="37"/>
        <v>9</v>
      </c>
      <c r="F65" s="3">
        <f t="shared" si="38"/>
        <v>4.8543689320388345E-3</v>
      </c>
      <c r="G65" s="2">
        <v>0.5</v>
      </c>
      <c r="H65" s="3">
        <f t="shared" si="39"/>
        <v>2.3980815347721816E-2</v>
      </c>
      <c r="I65" s="3">
        <f t="shared" si="40"/>
        <v>0.97601918465227822</v>
      </c>
      <c r="J65" s="5">
        <f t="shared" si="47"/>
        <v>90504.872052434192</v>
      </c>
      <c r="K65" s="5">
        <f t="shared" si="41"/>
        <v>2170.3806247586131</v>
      </c>
      <c r="L65" s="5">
        <f t="shared" si="42"/>
        <v>447098.40870027442</v>
      </c>
      <c r="M65" s="5">
        <f t="shared" si="32"/>
        <v>2779356.051813032</v>
      </c>
      <c r="N65" s="33">
        <f t="shared" si="43"/>
        <v>30.709463355771678</v>
      </c>
      <c r="O65" s="4"/>
      <c r="Q65" s="27" t="s">
        <v>56</v>
      </c>
      <c r="R65" s="29">
        <f t="shared" si="33"/>
        <v>90504.872052434192</v>
      </c>
      <c r="S65" s="29">
        <f t="shared" si="34"/>
        <v>447098.40870027442</v>
      </c>
      <c r="T65" s="35">
        <f t="shared" si="35"/>
        <v>30.709463355771678</v>
      </c>
      <c r="U65" s="42">
        <v>0.89970667843387275</v>
      </c>
      <c r="V65" s="43">
        <f t="shared" si="48"/>
        <v>0.10029332156612725</v>
      </c>
      <c r="W65" s="29">
        <f t="shared" si="44"/>
        <v>402257.42422479403</v>
      </c>
      <c r="X65" s="29">
        <f t="shared" si="36"/>
        <v>2121813.679331</v>
      </c>
      <c r="Y65" s="35">
        <f t="shared" si="45"/>
        <v>23.444192906009775</v>
      </c>
      <c r="Z65" s="36">
        <f t="shared" si="46"/>
        <v>7.2652704497619034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1476</v>
      </c>
      <c r="E66" s="49">
        <f t="shared" si="37"/>
        <v>13</v>
      </c>
      <c r="F66" s="3">
        <f t="shared" si="38"/>
        <v>8.8075880758807581E-3</v>
      </c>
      <c r="G66" s="2">
        <v>0.5</v>
      </c>
      <c r="H66" s="3">
        <f t="shared" si="39"/>
        <v>4.3089161418627765E-2</v>
      </c>
      <c r="I66" s="3">
        <f t="shared" si="40"/>
        <v>0.95691083858137227</v>
      </c>
      <c r="J66" s="5">
        <f t="shared" si="47"/>
        <v>88334.491427675588</v>
      </c>
      <c r="K66" s="5">
        <f t="shared" si="41"/>
        <v>3806.2591599595039</v>
      </c>
      <c r="L66" s="5">
        <f t="shared" si="42"/>
        <v>432156.80923847918</v>
      </c>
      <c r="M66" s="5">
        <f t="shared" si="32"/>
        <v>2332257.6431127577</v>
      </c>
      <c r="N66" s="33">
        <f t="shared" si="43"/>
        <v>26.402570563530194</v>
      </c>
      <c r="O66" s="4"/>
      <c r="Q66" s="27" t="s">
        <v>58</v>
      </c>
      <c r="R66" s="29">
        <f t="shared" si="33"/>
        <v>88334.491427675588</v>
      </c>
      <c r="S66" s="29">
        <f t="shared" si="34"/>
        <v>432156.80923847918</v>
      </c>
      <c r="T66" s="35">
        <f t="shared" si="35"/>
        <v>26.402570563530194</v>
      </c>
      <c r="U66" s="42">
        <v>0.86438699185239576</v>
      </c>
      <c r="V66" s="43">
        <f t="shared" si="48"/>
        <v>0.13561300814760424</v>
      </c>
      <c r="W66" s="29">
        <f t="shared" si="44"/>
        <v>373550.72434617864</v>
      </c>
      <c r="X66" s="29">
        <f t="shared" si="36"/>
        <v>1719556.2551062058</v>
      </c>
      <c r="Y66" s="35">
        <f t="shared" si="45"/>
        <v>19.466419371578123</v>
      </c>
      <c r="Z66" s="36">
        <f t="shared" si="46"/>
        <v>6.9361511919520709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1196</v>
      </c>
      <c r="E67" s="49">
        <f t="shared" si="37"/>
        <v>19</v>
      </c>
      <c r="F67" s="3">
        <f t="shared" si="38"/>
        <v>1.588628762541806E-2</v>
      </c>
      <c r="G67" s="2">
        <v>0.5</v>
      </c>
      <c r="H67" s="3">
        <f t="shared" si="39"/>
        <v>7.6397265782066751E-2</v>
      </c>
      <c r="I67" s="3">
        <f t="shared" si="40"/>
        <v>0.92360273421793326</v>
      </c>
      <c r="J67" s="5">
        <f t="shared" si="47"/>
        <v>84528.232267716085</v>
      </c>
      <c r="K67" s="5">
        <f t="shared" si="41"/>
        <v>6457.7258266449762</v>
      </c>
      <c r="L67" s="5">
        <f t="shared" si="42"/>
        <v>406496.84677196795</v>
      </c>
      <c r="M67" s="5">
        <f t="shared" si="32"/>
        <v>1900100.8338742787</v>
      </c>
      <c r="N67" s="33">
        <f t="shared" si="43"/>
        <v>22.478889986203878</v>
      </c>
      <c r="O67" s="4"/>
      <c r="Q67" s="27" t="s">
        <v>60</v>
      </c>
      <c r="R67" s="29">
        <f t="shared" si="33"/>
        <v>84528.232267716085</v>
      </c>
      <c r="S67" s="29">
        <f t="shared" si="34"/>
        <v>406496.84677196795</v>
      </c>
      <c r="T67" s="35">
        <f t="shared" si="35"/>
        <v>22.478889986203878</v>
      </c>
      <c r="U67" s="42">
        <v>0.82345390469096191</v>
      </c>
      <c r="V67" s="43">
        <f t="shared" si="48"/>
        <v>0.17654609530903809</v>
      </c>
      <c r="W67" s="29">
        <f t="shared" si="44"/>
        <v>334731.41571894067</v>
      </c>
      <c r="X67" s="29">
        <f t="shared" si="36"/>
        <v>1346005.5307600272</v>
      </c>
      <c r="Y67" s="35">
        <f t="shared" si="45"/>
        <v>15.923739260238948</v>
      </c>
      <c r="Z67" s="36">
        <f t="shared" si="46"/>
        <v>6.5551507259649302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862</v>
      </c>
      <c r="E68" s="49">
        <f t="shared" si="37"/>
        <v>18</v>
      </c>
      <c r="F68" s="3">
        <f t="shared" si="38"/>
        <v>2.0881670533642691E-2</v>
      </c>
      <c r="G68" s="2">
        <v>0.5</v>
      </c>
      <c r="H68" s="3">
        <f t="shared" si="39"/>
        <v>9.9228224917309801E-2</v>
      </c>
      <c r="I68" s="3">
        <f t="shared" si="40"/>
        <v>0.90077177508269024</v>
      </c>
      <c r="J68" s="5">
        <f t="shared" si="47"/>
        <v>78070.506441071106</v>
      </c>
      <c r="K68" s="5">
        <f t="shared" si="41"/>
        <v>7746.7977725428873</v>
      </c>
      <c r="L68" s="5">
        <f t="shared" si="42"/>
        <v>370985.53777399834</v>
      </c>
      <c r="M68" s="5">
        <f t="shared" si="32"/>
        <v>1493603.9871023106</v>
      </c>
      <c r="N68" s="33">
        <f t="shared" si="43"/>
        <v>19.131475574962579</v>
      </c>
      <c r="O68" s="4"/>
      <c r="Q68" s="27" t="s">
        <v>62</v>
      </c>
      <c r="R68" s="29">
        <f t="shared" si="33"/>
        <v>78070.506441071106</v>
      </c>
      <c r="S68" s="29">
        <f t="shared" si="34"/>
        <v>370985.53777399834</v>
      </c>
      <c r="T68" s="35">
        <f t="shared" si="35"/>
        <v>19.131475574962579</v>
      </c>
      <c r="U68" s="42">
        <v>0.7557222850963411</v>
      </c>
      <c r="V68" s="43">
        <f t="shared" si="48"/>
        <v>0.2442777149036589</v>
      </c>
      <c r="W68" s="29">
        <f t="shared" si="44"/>
        <v>280362.038344261</v>
      </c>
      <c r="X68" s="29">
        <f t="shared" si="36"/>
        <v>1011274.1150410866</v>
      </c>
      <c r="Y68" s="35">
        <f t="shared" si="45"/>
        <v>12.953343857253095</v>
      </c>
      <c r="Z68" s="36">
        <f t="shared" si="46"/>
        <v>6.1781317177094834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535</v>
      </c>
      <c r="E69" s="49">
        <f t="shared" si="37"/>
        <v>6</v>
      </c>
      <c r="F69" s="3">
        <f t="shared" si="38"/>
        <v>1.1214953271028037E-2</v>
      </c>
      <c r="G69" s="2">
        <v>0.5</v>
      </c>
      <c r="H69" s="3">
        <f t="shared" si="39"/>
        <v>5.4545454545454543E-2</v>
      </c>
      <c r="I69" s="3">
        <f t="shared" si="40"/>
        <v>0.94545454545454544</v>
      </c>
      <c r="J69" s="5">
        <f t="shared" si="47"/>
        <v>70323.708668528227</v>
      </c>
      <c r="K69" s="5">
        <f t="shared" si="41"/>
        <v>3835.8386546469942</v>
      </c>
      <c r="L69" s="5">
        <f t="shared" si="42"/>
        <v>342028.94670602365</v>
      </c>
      <c r="M69" s="5">
        <f t="shared" si="32"/>
        <v>1122618.4493283124</v>
      </c>
      <c r="N69" s="33">
        <f t="shared" si="43"/>
        <v>15.963584267430917</v>
      </c>
      <c r="O69" s="4"/>
      <c r="Q69" s="27" t="s">
        <v>64</v>
      </c>
      <c r="R69" s="29">
        <f t="shared" si="33"/>
        <v>70323.708668528227</v>
      </c>
      <c r="S69" s="29">
        <f t="shared" si="34"/>
        <v>342028.94670602365</v>
      </c>
      <c r="T69" s="35">
        <f t="shared" si="35"/>
        <v>15.963584267430917</v>
      </c>
      <c r="U69" s="42">
        <v>0.69850988448397933</v>
      </c>
      <c r="V69" s="43">
        <f t="shared" si="48"/>
        <v>0.30149011551602067</v>
      </c>
      <c r="W69" s="29">
        <f t="shared" si="44"/>
        <v>238910.6000538017</v>
      </c>
      <c r="X69" s="29">
        <f t="shared" si="36"/>
        <v>730912.07669682556</v>
      </c>
      <c r="Y69" s="35">
        <f t="shared" si="45"/>
        <v>10.393537123333324</v>
      </c>
      <c r="Z69" s="36">
        <f t="shared" si="46"/>
        <v>5.5700471440975932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418</v>
      </c>
      <c r="E70" s="49">
        <f t="shared" si="37"/>
        <v>15</v>
      </c>
      <c r="F70" s="3">
        <f t="shared" si="38"/>
        <v>3.5885167464114832E-2</v>
      </c>
      <c r="G70" s="2">
        <v>0.5</v>
      </c>
      <c r="H70" s="3">
        <f t="shared" si="39"/>
        <v>0.16465422612513722</v>
      </c>
      <c r="I70" s="3">
        <f t="shared" si="40"/>
        <v>0.83534577387486275</v>
      </c>
      <c r="J70" s="5">
        <f t="shared" si="47"/>
        <v>66487.870013881227</v>
      </c>
      <c r="K70" s="5">
        <f t="shared" si="41"/>
        <v>10947.508783844331</v>
      </c>
      <c r="L70" s="5">
        <f t="shared" si="42"/>
        <v>305070.57810979534</v>
      </c>
      <c r="M70" s="5">
        <f t="shared" si="32"/>
        <v>780589.50262228877</v>
      </c>
      <c r="N70" s="33">
        <f t="shared" si="43"/>
        <v>11.740329513628856</v>
      </c>
      <c r="O70" s="4"/>
      <c r="Q70" s="27" t="s">
        <v>66</v>
      </c>
      <c r="R70" s="29">
        <f t="shared" si="33"/>
        <v>66487.870013881227</v>
      </c>
      <c r="S70" s="29">
        <f t="shared" si="34"/>
        <v>305070.57810979534</v>
      </c>
      <c r="T70" s="35">
        <f t="shared" si="35"/>
        <v>11.740329513628856</v>
      </c>
      <c r="U70" s="42">
        <v>0.67065690345363116</v>
      </c>
      <c r="V70" s="43">
        <f t="shared" si="48"/>
        <v>0.32934309654636884</v>
      </c>
      <c r="W70" s="29">
        <f t="shared" si="44"/>
        <v>204597.68924992447</v>
      </c>
      <c r="X70" s="29">
        <f t="shared" si="36"/>
        <v>492001.4766430239</v>
      </c>
      <c r="Y70" s="35">
        <f t="shared" si="45"/>
        <v>7.3998682246897767</v>
      </c>
      <c r="Z70" s="36">
        <f t="shared" si="46"/>
        <v>4.3404612889390792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220</v>
      </c>
      <c r="E71" s="49">
        <f t="shared" si="49"/>
        <v>19</v>
      </c>
      <c r="F71" s="3">
        <f t="shared" si="38"/>
        <v>8.6363636363636365E-2</v>
      </c>
      <c r="G71" s="2">
        <v>0.5</v>
      </c>
      <c r="H71" s="3">
        <f t="shared" si="39"/>
        <v>0.35514018691588789</v>
      </c>
      <c r="I71" s="3">
        <f t="shared" si="40"/>
        <v>0.64485981308411211</v>
      </c>
      <c r="J71" s="5">
        <f t="shared" si="47"/>
        <v>55540.361230036899</v>
      </c>
      <c r="K71" s="5">
        <f t="shared" si="41"/>
        <v>19724.614268611236</v>
      </c>
      <c r="L71" s="5">
        <f t="shared" si="42"/>
        <v>228390.2704786564</v>
      </c>
      <c r="M71" s="5">
        <f>L71+M72</f>
        <v>475518.92451249342</v>
      </c>
      <c r="N71" s="33">
        <f t="shared" si="43"/>
        <v>8.5616822429906527</v>
      </c>
      <c r="O71" s="4"/>
      <c r="Q71" s="27" t="s">
        <v>68</v>
      </c>
      <c r="R71" s="29">
        <f t="shared" si="33"/>
        <v>55540.361230036899</v>
      </c>
      <c r="S71" s="29">
        <f t="shared" si="34"/>
        <v>228390.2704786564</v>
      </c>
      <c r="T71" s="35">
        <f t="shared" si="35"/>
        <v>8.5616822429906527</v>
      </c>
      <c r="U71" s="42">
        <v>0.63527807449444496</v>
      </c>
      <c r="V71" s="43">
        <f t="shared" si="48"/>
        <v>0.36472192550555504</v>
      </c>
      <c r="W71" s="29">
        <f t="shared" si="44"/>
        <v>145091.3312629463</v>
      </c>
      <c r="X71" s="29">
        <f>X72+W71</f>
        <v>287403.7873930994</v>
      </c>
      <c r="Y71" s="35">
        <f t="shared" si="45"/>
        <v>5.1746834379188007</v>
      </c>
      <c r="Z71" s="36">
        <f t="shared" si="46"/>
        <v>3.386998805071852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138</v>
      </c>
      <c r="E72" s="50">
        <f t="shared" si="49"/>
        <v>20</v>
      </c>
      <c r="F72" s="17">
        <f t="shared" si="38"/>
        <v>0.14492753623188406</v>
      </c>
      <c r="G72" s="12"/>
      <c r="H72" s="17">
        <v>1</v>
      </c>
      <c r="I72" s="17">
        <f t="shared" si="40"/>
        <v>0</v>
      </c>
      <c r="J72" s="21">
        <f t="shared" si="47"/>
        <v>35815.746961425662</v>
      </c>
      <c r="K72" s="21">
        <f t="shared" si="41"/>
        <v>35815.746961425662</v>
      </c>
      <c r="L72" s="21">
        <f>K72/F72</f>
        <v>247128.65403383705</v>
      </c>
      <c r="M72" s="21">
        <f>L72</f>
        <v>247128.65403383705</v>
      </c>
      <c r="N72" s="34">
        <f t="shared" si="43"/>
        <v>6.8999999999999995</v>
      </c>
      <c r="O72" s="4"/>
      <c r="Q72" s="30" t="s">
        <v>69</v>
      </c>
      <c r="R72" s="31">
        <f t="shared" si="33"/>
        <v>35815.746961425662</v>
      </c>
      <c r="S72" s="31">
        <f t="shared" si="34"/>
        <v>247128.65403383705</v>
      </c>
      <c r="T72" s="38">
        <f t="shared" si="35"/>
        <v>6.8999999999999995</v>
      </c>
      <c r="U72" s="44">
        <v>0.57586384179742911</v>
      </c>
      <c r="V72" s="45">
        <f t="shared" si="48"/>
        <v>0.42413615820257089</v>
      </c>
      <c r="W72" s="31">
        <f t="shared" si="44"/>
        <v>142312.45613015312</v>
      </c>
      <c r="X72" s="31">
        <f>W72</f>
        <v>142312.45613015312</v>
      </c>
      <c r="Y72" s="38">
        <f t="shared" si="45"/>
        <v>3.9734605084022601</v>
      </c>
      <c r="Z72" s="37">
        <f t="shared" si="46"/>
        <v>2.9265394915977394</v>
      </c>
    </row>
    <row r="73" spans="1:26" s="2" customFormat="1" ht="13.2" x14ac:dyDescent="0.25">
      <c r="B73" s="2" t="s">
        <v>70</v>
      </c>
      <c r="D73" s="25">
        <f>SUM(D54:D72)</f>
        <v>27228</v>
      </c>
      <c r="E73" s="25">
        <f>SUM(E54:E72)</f>
        <v>164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74.710226343695354</v>
      </c>
      <c r="F78" s="55">
        <f>$Y$4</f>
        <v>67.285372240171355</v>
      </c>
      <c r="G78" s="55">
        <f>E78-F78</f>
        <v>7.4248541035239981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79.035674615087913</v>
      </c>
      <c r="F79" s="55">
        <f>$Y$29</f>
        <v>69.937247822642789</v>
      </c>
      <c r="G79" s="55">
        <f t="shared" ref="G79:G80" si="50">E79-F79</f>
        <v>9.0984267924451245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76.425240151118345</v>
      </c>
      <c r="F80" s="55">
        <f>$Y$54</f>
        <v>67.623809760507427</v>
      </c>
      <c r="G80" s="55">
        <f t="shared" si="50"/>
        <v>8.8014303906109177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54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136</v>
      </c>
      <c r="E4" s="51">
        <v>1</v>
      </c>
      <c r="F4" s="3">
        <f>E4/D4</f>
        <v>7.3529411764705881E-3</v>
      </c>
      <c r="G4" s="2">
        <v>0.3</v>
      </c>
      <c r="H4" s="18">
        <f>C4*F4/(1+(1-G4)*C4*F4)</f>
        <v>7.3152889539136795E-3</v>
      </c>
      <c r="I4" s="18">
        <f>1-H4</f>
        <v>0.99268471104608635</v>
      </c>
      <c r="J4" s="41">
        <v>100000</v>
      </c>
      <c r="K4" s="20">
        <f>J4*H4</f>
        <v>731.528895391368</v>
      </c>
      <c r="L4" s="20">
        <f>C4*(J5+G4*K4)</f>
        <v>99487.929773226046</v>
      </c>
      <c r="M4" s="5">
        <f t="shared" ref="M4:M20" si="0">L4+M5</f>
        <v>7319979.2472289335</v>
      </c>
      <c r="N4" s="32">
        <f>M4/J4</f>
        <v>73.199792472289332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99487.929773226046</v>
      </c>
      <c r="T4" s="35">
        <f t="shared" ref="T4:T22" si="3">N4</f>
        <v>73.199792472289332</v>
      </c>
      <c r="U4" s="42">
        <v>0.96680194174873568</v>
      </c>
      <c r="V4" s="43">
        <f>1-U4</f>
        <v>3.3198058251264317E-2</v>
      </c>
      <c r="W4" s="29">
        <f>S4*U4</f>
        <v>96185.123685316794</v>
      </c>
      <c r="X4" s="29">
        <f t="shared" ref="X4:X20" si="4">X5+W4</f>
        <v>6619459.5283672493</v>
      </c>
      <c r="Y4" s="40">
        <f>X4/R4</f>
        <v>66.194595283672498</v>
      </c>
      <c r="Z4" s="36">
        <f>T4-Y4</f>
        <v>7.0051971886168332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667</v>
      </c>
      <c r="E5" s="51">
        <v>1</v>
      </c>
      <c r="F5" s="3">
        <f t="shared" ref="F5:F22" si="5">E5/D5</f>
        <v>1.4992503748125937E-3</v>
      </c>
      <c r="G5" s="2">
        <v>0.4</v>
      </c>
      <c r="H5" s="3">
        <f t="shared" ref="H5:H21" si="6">C5*F5/(1+(1-G5)*C5*F5)</f>
        <v>5.975500448162533E-3</v>
      </c>
      <c r="I5" s="3">
        <f t="shared" ref="I5:I22" si="7">1-H5</f>
        <v>0.99402449955183747</v>
      </c>
      <c r="J5" s="5">
        <f>I4*J4</f>
        <v>99268.47110460863</v>
      </c>
      <c r="K5" s="5">
        <f t="shared" ref="K5:K22" si="8">J5*H5</f>
        <v>593.17879357399829</v>
      </c>
      <c r="L5" s="5">
        <f t="shared" ref="L5:L21" si="9">C5*(J6+G5*K5)</f>
        <v>395650.25531385693</v>
      </c>
      <c r="M5" s="5">
        <f t="shared" si="0"/>
        <v>7220491.3174557071</v>
      </c>
      <c r="N5" s="33">
        <f t="shared" ref="N5:N22" si="10">M5/J5</f>
        <v>72.737005386602448</v>
      </c>
      <c r="O5" s="4"/>
      <c r="Q5" s="27" t="s">
        <v>36</v>
      </c>
      <c r="R5" s="29">
        <f t="shared" si="1"/>
        <v>99268.47110460863</v>
      </c>
      <c r="S5" s="29">
        <f t="shared" si="2"/>
        <v>395650.25531385693</v>
      </c>
      <c r="T5" s="35">
        <f t="shared" si="3"/>
        <v>72.737005386602448</v>
      </c>
      <c r="U5" s="42">
        <v>0.96680194174873568</v>
      </c>
      <c r="V5" s="43">
        <f>1-U5</f>
        <v>3.3198058251264317E-2</v>
      </c>
      <c r="W5" s="29">
        <f t="shared" ref="W5:W22" si="11">S5*U5</f>
        <v>382515.4350908199</v>
      </c>
      <c r="X5" s="29">
        <f t="shared" si="4"/>
        <v>6523274.4046819322</v>
      </c>
      <c r="Y5" s="35">
        <f t="shared" ref="Y5:Y22" si="12">X5/R5</f>
        <v>65.713456972735457</v>
      </c>
      <c r="Z5" s="36">
        <f t="shared" ref="Z5:Z22" si="13">T5-Y5</f>
        <v>7.0235484138669904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882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98675.292311034631</v>
      </c>
      <c r="K6" s="5">
        <f t="shared" si="8"/>
        <v>0</v>
      </c>
      <c r="L6" s="5">
        <f t="shared" si="9"/>
        <v>493376.46155517315</v>
      </c>
      <c r="M6" s="5">
        <f t="shared" si="0"/>
        <v>6824841.0621418506</v>
      </c>
      <c r="N6" s="33">
        <f t="shared" si="10"/>
        <v>69.164639924544147</v>
      </c>
      <c r="O6" s="4"/>
      <c r="Q6" s="27" t="s">
        <v>38</v>
      </c>
      <c r="R6" s="29">
        <f t="shared" si="1"/>
        <v>98675.292311034631</v>
      </c>
      <c r="S6" s="29">
        <f t="shared" si="2"/>
        <v>493376.46155517315</v>
      </c>
      <c r="T6" s="35">
        <f t="shared" si="3"/>
        <v>69.164639924544147</v>
      </c>
      <c r="U6" s="42">
        <v>0.96680194174873568</v>
      </c>
      <c r="V6" s="43">
        <f>1-U6</f>
        <v>3.3198058251264317E-2</v>
      </c>
      <c r="W6" s="29">
        <f t="shared" si="11"/>
        <v>476997.32104466186</v>
      </c>
      <c r="X6" s="29">
        <f t="shared" si="4"/>
        <v>6140758.9695911119</v>
      </c>
      <c r="Y6" s="35">
        <f t="shared" si="12"/>
        <v>62.231981540371933</v>
      </c>
      <c r="Z6" s="36">
        <f t="shared" si="13"/>
        <v>6.932658384172214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867</v>
      </c>
      <c r="E7" s="51">
        <v>1</v>
      </c>
      <c r="F7" s="3">
        <f t="shared" si="5"/>
        <v>1.1534025374855825E-3</v>
      </c>
      <c r="G7" s="2">
        <v>0.5</v>
      </c>
      <c r="H7" s="3">
        <f t="shared" si="6"/>
        <v>5.7504312823461754E-3</v>
      </c>
      <c r="I7" s="3">
        <f t="shared" si="7"/>
        <v>0.9942495687176538</v>
      </c>
      <c r="J7" s="5">
        <f t="shared" si="14"/>
        <v>98675.292311034631</v>
      </c>
      <c r="K7" s="5">
        <f t="shared" si="8"/>
        <v>567.42548770002657</v>
      </c>
      <c r="L7" s="5">
        <f t="shared" si="9"/>
        <v>491957.89783592307</v>
      </c>
      <c r="M7" s="5">
        <f t="shared" si="0"/>
        <v>6331464.600586677</v>
      </c>
      <c r="N7" s="33">
        <f t="shared" si="10"/>
        <v>64.164639924544147</v>
      </c>
      <c r="O7" s="4"/>
      <c r="Q7" s="27" t="s">
        <v>40</v>
      </c>
      <c r="R7" s="29">
        <f t="shared" si="1"/>
        <v>98675.292311034631</v>
      </c>
      <c r="S7" s="29">
        <f t="shared" si="2"/>
        <v>491957.89783592307</v>
      </c>
      <c r="T7" s="35">
        <f t="shared" si="3"/>
        <v>64.164639924544147</v>
      </c>
      <c r="U7" s="42">
        <v>0.96680194174873568</v>
      </c>
      <c r="V7" s="43">
        <f>1-U7</f>
        <v>3.3198058251264317E-2</v>
      </c>
      <c r="W7" s="29">
        <f t="shared" si="11"/>
        <v>475625.85088639654</v>
      </c>
      <c r="X7" s="29">
        <f t="shared" si="4"/>
        <v>5663761.6485464498</v>
      </c>
      <c r="Y7" s="35">
        <f t="shared" si="12"/>
        <v>57.397971831628254</v>
      </c>
      <c r="Z7" s="36">
        <f t="shared" si="13"/>
        <v>6.7666680929158929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984</v>
      </c>
      <c r="E8" s="51">
        <v>1</v>
      </c>
      <c r="F8" s="3">
        <f t="shared" si="5"/>
        <v>1.0162601626016261E-3</v>
      </c>
      <c r="G8" s="2">
        <v>0.5</v>
      </c>
      <c r="H8" s="3">
        <f t="shared" si="6"/>
        <v>5.0684237202230122E-3</v>
      </c>
      <c r="I8" s="3">
        <f t="shared" si="7"/>
        <v>0.99493157627977702</v>
      </c>
      <c r="J8" s="5">
        <f t="shared" si="14"/>
        <v>98107.866823334596</v>
      </c>
      <c r="K8" s="5">
        <f t="shared" si="8"/>
        <v>497.25223934786936</v>
      </c>
      <c r="L8" s="5">
        <f t="shared" si="9"/>
        <v>489296.20351830329</v>
      </c>
      <c r="M8" s="5">
        <f t="shared" si="0"/>
        <v>5839506.7027507536</v>
      </c>
      <c r="N8" s="33">
        <f t="shared" si="10"/>
        <v>59.521289085472688</v>
      </c>
      <c r="O8" s="4"/>
      <c r="Q8" s="27" t="s">
        <v>42</v>
      </c>
      <c r="R8" s="29">
        <f t="shared" si="1"/>
        <v>98107.866823334596</v>
      </c>
      <c r="S8" s="29">
        <f t="shared" si="2"/>
        <v>489296.20351830329</v>
      </c>
      <c r="T8" s="35">
        <f t="shared" si="3"/>
        <v>59.521289085472688</v>
      </c>
      <c r="U8" s="42">
        <v>0.96680194174873568</v>
      </c>
      <c r="V8" s="43">
        <f>1-U8</f>
        <v>3.3198058251264317E-2</v>
      </c>
      <c r="W8" s="29">
        <f t="shared" si="11"/>
        <v>473052.5196517802</v>
      </c>
      <c r="X8" s="29">
        <f t="shared" si="4"/>
        <v>5188135.7976600537</v>
      </c>
      <c r="Y8" s="35">
        <f t="shared" si="12"/>
        <v>52.881954991463282</v>
      </c>
      <c r="Z8" s="36">
        <f t="shared" si="13"/>
        <v>6.6393340940094063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1041</v>
      </c>
      <c r="E9" s="51">
        <v>2</v>
      </c>
      <c r="F9" s="3">
        <f t="shared" si="5"/>
        <v>1.9212295869356388E-3</v>
      </c>
      <c r="G9" s="2">
        <v>0.5</v>
      </c>
      <c r="H9" s="3">
        <f t="shared" si="6"/>
        <v>9.5602294455066923E-3</v>
      </c>
      <c r="I9" s="3">
        <f t="shared" si="7"/>
        <v>0.99043977055449328</v>
      </c>
      <c r="J9" s="5">
        <f t="shared" si="14"/>
        <v>97610.614583986724</v>
      </c>
      <c r="K9" s="5">
        <f t="shared" si="8"/>
        <v>933.17987173983488</v>
      </c>
      <c r="L9" s="5">
        <f t="shared" si="9"/>
        <v>485720.12324058404</v>
      </c>
      <c r="M9" s="5">
        <f t="shared" si="0"/>
        <v>5350210.4992324505</v>
      </c>
      <c r="N9" s="33">
        <f t="shared" si="10"/>
        <v>54.811769417033936</v>
      </c>
      <c r="O9" s="4"/>
      <c r="Q9" s="27" t="s">
        <v>44</v>
      </c>
      <c r="R9" s="29">
        <f t="shared" si="1"/>
        <v>97610.614583986724</v>
      </c>
      <c r="S9" s="29">
        <f t="shared" si="2"/>
        <v>485720.12324058404</v>
      </c>
      <c r="T9" s="35">
        <f t="shared" si="3"/>
        <v>54.811769417033936</v>
      </c>
      <c r="U9" s="42">
        <v>0.9555940589531835</v>
      </c>
      <c r="V9" s="43">
        <f t="shared" ref="V9:V22" si="15">1-U9</f>
        <v>4.4405941046816499E-2</v>
      </c>
      <c r="W9" s="29">
        <f t="shared" si="11"/>
        <v>464151.2640827102</v>
      </c>
      <c r="X9" s="29">
        <f t="shared" si="4"/>
        <v>4715083.2780082738</v>
      </c>
      <c r="Y9" s="35">
        <f t="shared" si="12"/>
        <v>48.305026027177533</v>
      </c>
      <c r="Z9" s="36">
        <f t="shared" si="13"/>
        <v>6.5067433898564033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1079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96677.43471224689</v>
      </c>
      <c r="K10" s="5">
        <f t="shared" si="8"/>
        <v>0</v>
      </c>
      <c r="L10" s="5">
        <f t="shared" si="9"/>
        <v>483387.17356123443</v>
      </c>
      <c r="M10" s="5">
        <f t="shared" si="0"/>
        <v>4864490.375991866</v>
      </c>
      <c r="N10" s="33">
        <f t="shared" si="10"/>
        <v>50.316709276271716</v>
      </c>
      <c r="O10" s="4"/>
      <c r="Q10" s="27" t="s">
        <v>46</v>
      </c>
      <c r="R10" s="29">
        <f t="shared" si="1"/>
        <v>96677.43471224689</v>
      </c>
      <c r="S10" s="29">
        <f t="shared" si="2"/>
        <v>483387.17356123443</v>
      </c>
      <c r="T10" s="35">
        <f t="shared" si="3"/>
        <v>50.316709276271716</v>
      </c>
      <c r="U10" s="42">
        <v>0.96363095511775332</v>
      </c>
      <c r="V10" s="43">
        <f t="shared" si="15"/>
        <v>3.6369044882246682E-2</v>
      </c>
      <c r="W10" s="29">
        <f t="shared" si="11"/>
        <v>465806.84375048353</v>
      </c>
      <c r="X10" s="29">
        <f t="shared" si="4"/>
        <v>4250932.0139255635</v>
      </c>
      <c r="Y10" s="35">
        <f t="shared" si="12"/>
        <v>43.970260760208859</v>
      </c>
      <c r="Z10" s="36">
        <f t="shared" si="13"/>
        <v>6.346448516062857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1153</v>
      </c>
      <c r="E11" s="51">
        <v>3</v>
      </c>
      <c r="F11" s="3">
        <f t="shared" si="5"/>
        <v>2.6019080659150044E-3</v>
      </c>
      <c r="G11" s="2">
        <v>0.5</v>
      </c>
      <c r="H11" s="3">
        <f t="shared" si="6"/>
        <v>1.2925463162429986E-2</v>
      </c>
      <c r="I11" s="3">
        <f t="shared" si="7"/>
        <v>0.98707453683756996</v>
      </c>
      <c r="J11" s="5">
        <f t="shared" si="14"/>
        <v>96677.43471224689</v>
      </c>
      <c r="K11" s="5">
        <f t="shared" si="8"/>
        <v>1249.6006210113771</v>
      </c>
      <c r="L11" s="5">
        <f t="shared" si="9"/>
        <v>480263.17200870597</v>
      </c>
      <c r="M11" s="5">
        <f t="shared" si="0"/>
        <v>4381103.202430632</v>
      </c>
      <c r="N11" s="33">
        <f t="shared" si="10"/>
        <v>45.316709276271716</v>
      </c>
      <c r="O11" s="4"/>
      <c r="Q11" s="27" t="s">
        <v>48</v>
      </c>
      <c r="R11" s="29">
        <f t="shared" si="1"/>
        <v>96677.43471224689</v>
      </c>
      <c r="S11" s="29">
        <f t="shared" si="2"/>
        <v>480263.17200870597</v>
      </c>
      <c r="T11" s="35">
        <f t="shared" si="3"/>
        <v>45.316709276271716</v>
      </c>
      <c r="U11" s="42">
        <v>0.96005435016735896</v>
      </c>
      <c r="V11" s="43">
        <f t="shared" si="15"/>
        <v>3.9945649832641039E-2</v>
      </c>
      <c r="W11" s="29">
        <f t="shared" si="11"/>
        <v>461078.74751213274</v>
      </c>
      <c r="X11" s="29">
        <f t="shared" si="4"/>
        <v>3785125.1701750802</v>
      </c>
      <c r="Y11" s="35">
        <f t="shared" si="12"/>
        <v>39.1521059846201</v>
      </c>
      <c r="Z11" s="36">
        <f t="shared" si="13"/>
        <v>6.1646032916516162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1219</v>
      </c>
      <c r="E12" s="51">
        <v>4</v>
      </c>
      <c r="F12" s="3">
        <f t="shared" si="5"/>
        <v>3.2813781788351109E-3</v>
      </c>
      <c r="G12" s="2">
        <v>0.5</v>
      </c>
      <c r="H12" s="3">
        <f t="shared" si="6"/>
        <v>1.6273393002441006E-2</v>
      </c>
      <c r="I12" s="3">
        <f t="shared" si="7"/>
        <v>0.98372660699755898</v>
      </c>
      <c r="J12" s="5">
        <f t="shared" si="14"/>
        <v>95427.834091235505</v>
      </c>
      <c r="K12" s="5">
        <f t="shared" si="8"/>
        <v>1552.9346475384132</v>
      </c>
      <c r="L12" s="5">
        <f t="shared" si="9"/>
        <v>473256.83383733151</v>
      </c>
      <c r="M12" s="5">
        <f t="shared" si="0"/>
        <v>3900840.0304219257</v>
      </c>
      <c r="N12" s="33">
        <f t="shared" si="10"/>
        <v>40.877382029780293</v>
      </c>
      <c r="O12" s="4"/>
      <c r="Q12" s="27" t="s">
        <v>50</v>
      </c>
      <c r="R12" s="29">
        <f t="shared" si="1"/>
        <v>95427.834091235505</v>
      </c>
      <c r="S12" s="29">
        <f t="shared" si="2"/>
        <v>473256.83383733151</v>
      </c>
      <c r="T12" s="35">
        <f t="shared" si="3"/>
        <v>40.877382029780293</v>
      </c>
      <c r="U12" s="42">
        <v>0.94127750867207383</v>
      </c>
      <c r="V12" s="43">
        <f t="shared" si="15"/>
        <v>5.8722491327926174E-2</v>
      </c>
      <c r="W12" s="29">
        <f t="shared" si="11"/>
        <v>445466.01351643703</v>
      </c>
      <c r="X12" s="29">
        <f t="shared" si="4"/>
        <v>3324046.4226629473</v>
      </c>
      <c r="Y12" s="35">
        <f t="shared" si="12"/>
        <v>34.833090935344217</v>
      </c>
      <c r="Z12" s="36">
        <f t="shared" si="13"/>
        <v>6.0442910944360762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1209</v>
      </c>
      <c r="E13" s="51">
        <v>7</v>
      </c>
      <c r="F13" s="3">
        <f t="shared" si="5"/>
        <v>5.7899090157154673E-3</v>
      </c>
      <c r="G13" s="2">
        <v>0.5</v>
      </c>
      <c r="H13" s="3">
        <f t="shared" si="6"/>
        <v>2.8536485935589075E-2</v>
      </c>
      <c r="I13" s="3">
        <f t="shared" si="7"/>
        <v>0.97146351406441089</v>
      </c>
      <c r="J13" s="5">
        <f t="shared" si="14"/>
        <v>93874.899443697097</v>
      </c>
      <c r="K13" s="5">
        <f t="shared" si="8"/>
        <v>2678.8597476799009</v>
      </c>
      <c r="L13" s="5">
        <f t="shared" si="9"/>
        <v>462677.3478492857</v>
      </c>
      <c r="M13" s="5">
        <f t="shared" si="0"/>
        <v>3427583.196584594</v>
      </c>
      <c r="N13" s="33">
        <f t="shared" si="10"/>
        <v>36.512243601819669</v>
      </c>
      <c r="O13" s="4"/>
      <c r="Q13" s="27" t="s">
        <v>52</v>
      </c>
      <c r="R13" s="29">
        <f t="shared" si="1"/>
        <v>93874.899443697097</v>
      </c>
      <c r="S13" s="29">
        <f t="shared" si="2"/>
        <v>462677.3478492857</v>
      </c>
      <c r="T13" s="35">
        <f t="shared" si="3"/>
        <v>36.512243601819669</v>
      </c>
      <c r="U13" s="42">
        <v>0.95386474178345915</v>
      </c>
      <c r="V13" s="43">
        <f t="shared" si="15"/>
        <v>4.6135258216540853E-2</v>
      </c>
      <c r="W13" s="29">
        <f t="shared" si="11"/>
        <v>441331.60893531458</v>
      </c>
      <c r="X13" s="29">
        <f t="shared" si="4"/>
        <v>2878580.4091465101</v>
      </c>
      <c r="Y13" s="35">
        <f t="shared" si="12"/>
        <v>30.664005247462157</v>
      </c>
      <c r="Z13" s="36">
        <f t="shared" si="13"/>
        <v>5.8482383543575125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1194</v>
      </c>
      <c r="E14" s="51">
        <v>8</v>
      </c>
      <c r="F14" s="3">
        <f t="shared" si="5"/>
        <v>6.7001675041876048E-3</v>
      </c>
      <c r="G14" s="2">
        <v>0.5</v>
      </c>
      <c r="H14" s="3">
        <f t="shared" si="6"/>
        <v>3.2948929159802305E-2</v>
      </c>
      <c r="I14" s="3">
        <f t="shared" si="7"/>
        <v>0.9670510708401977</v>
      </c>
      <c r="J14" s="5">
        <f t="shared" si="14"/>
        <v>91196.039696017193</v>
      </c>
      <c r="K14" s="5">
        <f t="shared" si="8"/>
        <v>3004.8118515985893</v>
      </c>
      <c r="L14" s="5">
        <f t="shared" si="9"/>
        <v>448468.16885108949</v>
      </c>
      <c r="M14" s="5">
        <f t="shared" si="0"/>
        <v>2964905.8487353083</v>
      </c>
      <c r="N14" s="33">
        <f t="shared" si="10"/>
        <v>32.511344337080843</v>
      </c>
      <c r="O14" s="4"/>
      <c r="Q14" s="27" t="s">
        <v>54</v>
      </c>
      <c r="R14" s="29">
        <f t="shared" si="1"/>
        <v>91196.039696017193</v>
      </c>
      <c r="S14" s="29">
        <f t="shared" si="2"/>
        <v>448468.16885108949</v>
      </c>
      <c r="T14" s="35">
        <f t="shared" si="3"/>
        <v>32.511344337080843</v>
      </c>
      <c r="U14" s="42">
        <v>0.94210046609890041</v>
      </c>
      <c r="V14" s="43">
        <f t="shared" si="15"/>
        <v>5.7899533901099587E-2</v>
      </c>
      <c r="W14" s="29">
        <f t="shared" si="11"/>
        <v>422502.07090513175</v>
      </c>
      <c r="X14" s="29">
        <f t="shared" si="4"/>
        <v>2437248.8002111954</v>
      </c>
      <c r="Y14" s="35">
        <f t="shared" si="12"/>
        <v>26.725379833765274</v>
      </c>
      <c r="Z14" s="36">
        <f t="shared" si="13"/>
        <v>5.7859645033155687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916</v>
      </c>
      <c r="E15" s="51">
        <v>10</v>
      </c>
      <c r="F15" s="3">
        <f t="shared" si="5"/>
        <v>1.0917030567685589E-2</v>
      </c>
      <c r="G15" s="2">
        <v>0.5</v>
      </c>
      <c r="H15" s="3">
        <f t="shared" si="6"/>
        <v>5.3134962805526029E-2</v>
      </c>
      <c r="I15" s="3">
        <f t="shared" si="7"/>
        <v>0.94686503719447401</v>
      </c>
      <c r="J15" s="5">
        <f t="shared" si="14"/>
        <v>88191.227844418609</v>
      </c>
      <c r="K15" s="5">
        <f t="shared" si="8"/>
        <v>4686.0376112868544</v>
      </c>
      <c r="L15" s="5">
        <f t="shared" si="9"/>
        <v>429241.04519387591</v>
      </c>
      <c r="M15" s="5">
        <f t="shared" si="0"/>
        <v>2516437.6798842186</v>
      </c>
      <c r="N15" s="33">
        <f t="shared" si="10"/>
        <v>28.533877363897904</v>
      </c>
      <c r="O15" s="4"/>
      <c r="Q15" s="27" t="s">
        <v>56</v>
      </c>
      <c r="R15" s="29">
        <f t="shared" si="1"/>
        <v>88191.227844418609</v>
      </c>
      <c r="S15" s="29">
        <f t="shared" si="2"/>
        <v>429241.04519387591</v>
      </c>
      <c r="T15" s="35">
        <f t="shared" si="3"/>
        <v>28.533877363897904</v>
      </c>
      <c r="U15" s="42">
        <v>0.91645683631107144</v>
      </c>
      <c r="V15" s="43">
        <f t="shared" si="15"/>
        <v>8.3543163688928557E-2</v>
      </c>
      <c r="W15" s="29">
        <f t="shared" si="11"/>
        <v>393380.89029323717</v>
      </c>
      <c r="X15" s="29">
        <f t="shared" si="4"/>
        <v>2014746.7293060636</v>
      </c>
      <c r="Y15" s="35">
        <f t="shared" si="12"/>
        <v>22.845205566934077</v>
      </c>
      <c r="Z15" s="36">
        <f t="shared" si="13"/>
        <v>5.6886717969638276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772</v>
      </c>
      <c r="E16" s="51">
        <v>9</v>
      </c>
      <c r="F16" s="3">
        <f t="shared" si="5"/>
        <v>1.1658031088082901E-2</v>
      </c>
      <c r="G16" s="2">
        <v>0.5</v>
      </c>
      <c r="H16" s="3">
        <f t="shared" si="6"/>
        <v>5.6639395846444299E-2</v>
      </c>
      <c r="I16" s="3">
        <f t="shared" si="7"/>
        <v>0.94336060415355572</v>
      </c>
      <c r="J16" s="5">
        <f t="shared" si="14"/>
        <v>83505.190233131754</v>
      </c>
      <c r="K16" s="5">
        <f t="shared" si="8"/>
        <v>4729.6835248469833</v>
      </c>
      <c r="L16" s="5">
        <f t="shared" si="9"/>
        <v>405701.74235354125</v>
      </c>
      <c r="M16" s="5">
        <f t="shared" si="0"/>
        <v>2087196.6346903427</v>
      </c>
      <c r="N16" s="33">
        <f t="shared" si="10"/>
        <v>24.99481324290452</v>
      </c>
      <c r="O16" s="4"/>
      <c r="Q16" s="27" t="s">
        <v>58</v>
      </c>
      <c r="R16" s="29">
        <f t="shared" si="1"/>
        <v>83505.190233131754</v>
      </c>
      <c r="S16" s="29">
        <f t="shared" si="2"/>
        <v>405701.74235354125</v>
      </c>
      <c r="T16" s="35">
        <f t="shared" si="3"/>
        <v>24.99481324290452</v>
      </c>
      <c r="U16" s="42">
        <v>0.8859396016463057</v>
      </c>
      <c r="V16" s="43">
        <f t="shared" si="15"/>
        <v>0.1140603983536943</v>
      </c>
      <c r="W16" s="29">
        <f t="shared" si="11"/>
        <v>359427.24000790849</v>
      </c>
      <c r="X16" s="29">
        <f t="shared" si="4"/>
        <v>1621365.8390128263</v>
      </c>
      <c r="Y16" s="35">
        <f t="shared" si="12"/>
        <v>19.416348067542376</v>
      </c>
      <c r="Z16" s="36">
        <f t="shared" si="13"/>
        <v>5.5784651753621439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575</v>
      </c>
      <c r="E17" s="51">
        <v>16</v>
      </c>
      <c r="F17" s="3">
        <f t="shared" si="5"/>
        <v>2.782608695652174E-2</v>
      </c>
      <c r="G17" s="2">
        <v>0.5</v>
      </c>
      <c r="H17" s="3">
        <f t="shared" si="6"/>
        <v>0.13008130081300812</v>
      </c>
      <c r="I17" s="3">
        <f t="shared" si="7"/>
        <v>0.86991869918699183</v>
      </c>
      <c r="J17" s="5">
        <f t="shared" si="14"/>
        <v>78775.506708284767</v>
      </c>
      <c r="K17" s="5">
        <f t="shared" si="8"/>
        <v>10247.22038481753</v>
      </c>
      <c r="L17" s="5">
        <f t="shared" si="9"/>
        <v>368259.48257938004</v>
      </c>
      <c r="M17" s="5">
        <f t="shared" si="0"/>
        <v>1681494.8923368014</v>
      </c>
      <c r="N17" s="33">
        <f t="shared" si="10"/>
        <v>21.345402430270369</v>
      </c>
      <c r="O17" s="4"/>
      <c r="Q17" s="27" t="s">
        <v>60</v>
      </c>
      <c r="R17" s="29">
        <f t="shared" si="1"/>
        <v>78775.506708284767</v>
      </c>
      <c r="S17" s="29">
        <f t="shared" si="2"/>
        <v>368259.48257938004</v>
      </c>
      <c r="T17" s="35">
        <f t="shared" si="3"/>
        <v>21.345402430270369</v>
      </c>
      <c r="U17" s="42">
        <v>0.85631920960893304</v>
      </c>
      <c r="V17" s="43">
        <f t="shared" si="15"/>
        <v>0.14368079039106696</v>
      </c>
      <c r="W17" s="29">
        <f t="shared" si="11"/>
        <v>315347.66905336938</v>
      </c>
      <c r="X17" s="29">
        <f t="shared" si="4"/>
        <v>1261938.5990049178</v>
      </c>
      <c r="Y17" s="35">
        <f t="shared" si="12"/>
        <v>16.019428522091633</v>
      </c>
      <c r="Z17" s="36">
        <f t="shared" si="13"/>
        <v>5.3259739081787352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475</v>
      </c>
      <c r="E18" s="51">
        <v>6</v>
      </c>
      <c r="F18" s="3">
        <f t="shared" si="5"/>
        <v>1.2631578947368421E-2</v>
      </c>
      <c r="G18" s="2">
        <v>0.5</v>
      </c>
      <c r="H18" s="3">
        <f t="shared" si="6"/>
        <v>6.1224489795918366E-2</v>
      </c>
      <c r="I18" s="3">
        <f t="shared" si="7"/>
        <v>0.93877551020408168</v>
      </c>
      <c r="J18" s="5">
        <f t="shared" si="14"/>
        <v>68528.28632346724</v>
      </c>
      <c r="K18" s="5">
        <f t="shared" si="8"/>
        <v>4195.6093667428922</v>
      </c>
      <c r="L18" s="5">
        <f t="shared" si="9"/>
        <v>332152.408200479</v>
      </c>
      <c r="M18" s="5">
        <f t="shared" si="0"/>
        <v>1313235.4097574214</v>
      </c>
      <c r="N18" s="33">
        <f t="shared" si="10"/>
        <v>19.16340653199304</v>
      </c>
      <c r="O18" s="4"/>
      <c r="Q18" s="27" t="s">
        <v>62</v>
      </c>
      <c r="R18" s="29">
        <f t="shared" si="1"/>
        <v>68528.28632346724</v>
      </c>
      <c r="S18" s="29">
        <f t="shared" si="2"/>
        <v>332152.408200479</v>
      </c>
      <c r="T18" s="35">
        <f t="shared" si="3"/>
        <v>19.16340653199304</v>
      </c>
      <c r="U18" s="42">
        <v>0.77613843304153718</v>
      </c>
      <c r="V18" s="43">
        <f t="shared" si="15"/>
        <v>0.22386156695846282</v>
      </c>
      <c r="W18" s="29">
        <f t="shared" si="11"/>
        <v>257796.2496316928</v>
      </c>
      <c r="X18" s="29">
        <f t="shared" si="4"/>
        <v>946590.92995154846</v>
      </c>
      <c r="Y18" s="35">
        <f t="shared" si="12"/>
        <v>13.813141707403124</v>
      </c>
      <c r="Z18" s="36">
        <f t="shared" si="13"/>
        <v>5.3502648245899156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257</v>
      </c>
      <c r="E19" s="51">
        <v>5</v>
      </c>
      <c r="F19" s="3">
        <f t="shared" si="5"/>
        <v>1.9455252918287938E-2</v>
      </c>
      <c r="G19" s="2">
        <v>0.5</v>
      </c>
      <c r="H19" s="3">
        <f t="shared" si="6"/>
        <v>9.2764378478664186E-2</v>
      </c>
      <c r="I19" s="3">
        <f t="shared" si="7"/>
        <v>0.90723562152133586</v>
      </c>
      <c r="J19" s="5">
        <f t="shared" si="14"/>
        <v>64332.676956724354</v>
      </c>
      <c r="K19" s="5">
        <f t="shared" si="8"/>
        <v>5967.7807937592161</v>
      </c>
      <c r="L19" s="5">
        <f t="shared" si="9"/>
        <v>306743.93279922375</v>
      </c>
      <c r="M19" s="5">
        <f t="shared" si="0"/>
        <v>981083.00155694224</v>
      </c>
      <c r="N19" s="33">
        <f t="shared" si="10"/>
        <v>15.250150436253451</v>
      </c>
      <c r="O19" s="4"/>
      <c r="Q19" s="27" t="s">
        <v>64</v>
      </c>
      <c r="R19" s="29">
        <f t="shared" si="1"/>
        <v>64332.676956724354</v>
      </c>
      <c r="S19" s="29">
        <f t="shared" si="2"/>
        <v>306743.93279922375</v>
      </c>
      <c r="T19" s="35">
        <f t="shared" si="3"/>
        <v>15.250150436253451</v>
      </c>
      <c r="U19" s="42">
        <v>0.73716277889453141</v>
      </c>
      <c r="V19" s="43">
        <f t="shared" si="15"/>
        <v>0.26283722110546859</v>
      </c>
      <c r="W19" s="29">
        <f t="shared" si="11"/>
        <v>226120.20991131317</v>
      </c>
      <c r="X19" s="29">
        <f t="shared" si="4"/>
        <v>688794.68031985569</v>
      </c>
      <c r="Y19" s="35">
        <f t="shared" si="12"/>
        <v>10.706762300334521</v>
      </c>
      <c r="Z19" s="36">
        <f t="shared" si="13"/>
        <v>4.5433881359189296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193</v>
      </c>
      <c r="E20" s="51">
        <v>11</v>
      </c>
      <c r="F20" s="3">
        <f t="shared" si="5"/>
        <v>5.6994818652849742E-2</v>
      </c>
      <c r="G20" s="2">
        <v>0.5</v>
      </c>
      <c r="H20" s="3">
        <f t="shared" si="6"/>
        <v>0.24943310657596371</v>
      </c>
      <c r="I20" s="3">
        <f t="shared" si="7"/>
        <v>0.75056689342403626</v>
      </c>
      <c r="J20" s="5">
        <f t="shared" si="14"/>
        <v>58364.896162965139</v>
      </c>
      <c r="K20" s="5">
        <f t="shared" si="8"/>
        <v>14558.13736491194</v>
      </c>
      <c r="L20" s="5">
        <f t="shared" si="9"/>
        <v>255429.13740254584</v>
      </c>
      <c r="M20" s="5">
        <f t="shared" si="0"/>
        <v>674339.06875771843</v>
      </c>
      <c r="N20" s="33">
        <f t="shared" si="10"/>
        <v>11.553846799878547</v>
      </c>
      <c r="O20" s="4"/>
      <c r="Q20" s="27" t="s">
        <v>66</v>
      </c>
      <c r="R20" s="29">
        <f t="shared" si="1"/>
        <v>58364.896162965139</v>
      </c>
      <c r="S20" s="29">
        <f t="shared" si="2"/>
        <v>255429.13740254584</v>
      </c>
      <c r="T20" s="35">
        <f t="shared" si="3"/>
        <v>11.553846799878547</v>
      </c>
      <c r="U20" s="42">
        <v>0.7271372759570951</v>
      </c>
      <c r="V20" s="43">
        <f t="shared" si="15"/>
        <v>0.2728627240429049</v>
      </c>
      <c r="W20" s="29">
        <f t="shared" si="11"/>
        <v>185732.04717095773</v>
      </c>
      <c r="X20" s="29">
        <f t="shared" si="4"/>
        <v>462674.47040854255</v>
      </c>
      <c r="Y20" s="35">
        <f t="shared" si="12"/>
        <v>7.9272730840927634</v>
      </c>
      <c r="Z20" s="36">
        <f t="shared" si="13"/>
        <v>3.626573715785784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92</v>
      </c>
      <c r="E21" s="51">
        <v>10</v>
      </c>
      <c r="F21" s="3">
        <f t="shared" si="5"/>
        <v>0.10869565217391304</v>
      </c>
      <c r="G21" s="2">
        <v>0.5</v>
      </c>
      <c r="H21" s="3">
        <f t="shared" si="6"/>
        <v>0.42735042735042728</v>
      </c>
      <c r="I21" s="3">
        <f t="shared" si="7"/>
        <v>0.57264957264957272</v>
      </c>
      <c r="J21" s="5">
        <f t="shared" si="14"/>
        <v>43806.758798053197</v>
      </c>
      <c r="K21" s="5">
        <f t="shared" si="8"/>
        <v>18720.837093185124</v>
      </c>
      <c r="L21" s="5">
        <f t="shared" si="9"/>
        <v>172231.70125730318</v>
      </c>
      <c r="M21" s="5">
        <f>L21+M22</f>
        <v>418909.93135517254</v>
      </c>
      <c r="N21" s="33">
        <f t="shared" si="10"/>
        <v>9.5626780626780636</v>
      </c>
      <c r="O21" s="4"/>
      <c r="Q21" s="27" t="s">
        <v>68</v>
      </c>
      <c r="R21" s="29">
        <f t="shared" si="1"/>
        <v>43806.758798053197</v>
      </c>
      <c r="S21" s="29">
        <f t="shared" si="2"/>
        <v>172231.70125730318</v>
      </c>
      <c r="T21" s="35">
        <f t="shared" si="3"/>
        <v>9.5626780626780636</v>
      </c>
      <c r="U21" s="42">
        <v>0.68635947845240242</v>
      </c>
      <c r="V21" s="43">
        <f t="shared" si="15"/>
        <v>0.31364052154759758</v>
      </c>
      <c r="W21" s="29">
        <f t="shared" si="11"/>
        <v>118212.8606479326</v>
      </c>
      <c r="X21" s="29">
        <f>X22+W21</f>
        <v>276942.42323758482</v>
      </c>
      <c r="Y21" s="35">
        <f t="shared" si="12"/>
        <v>6.3219108383314664</v>
      </c>
      <c r="Z21" s="36">
        <f t="shared" si="13"/>
        <v>3.2407672243465973</v>
      </c>
    </row>
    <row r="22" spans="1:26" s="2" customFormat="1" x14ac:dyDescent="0.25">
      <c r="A22" s="12">
        <v>19</v>
      </c>
      <c r="B22" s="13" t="s">
        <v>69</v>
      </c>
      <c r="C22" s="12"/>
      <c r="D22">
        <v>59</v>
      </c>
      <c r="E22" s="51">
        <v>6</v>
      </c>
      <c r="F22" s="17">
        <f t="shared" si="5"/>
        <v>0.10169491525423729</v>
      </c>
      <c r="G22" s="12"/>
      <c r="H22" s="17">
        <v>1</v>
      </c>
      <c r="I22" s="17">
        <f t="shared" si="7"/>
        <v>0</v>
      </c>
      <c r="J22" s="21">
        <f t="shared" si="14"/>
        <v>25085.921704868073</v>
      </c>
      <c r="K22" s="21">
        <f t="shared" si="8"/>
        <v>25085.921704868073</v>
      </c>
      <c r="L22" s="21">
        <f>K22/F22</f>
        <v>246678.23009786938</v>
      </c>
      <c r="M22" s="21">
        <f>L22</f>
        <v>246678.23009786938</v>
      </c>
      <c r="N22" s="34">
        <f t="shared" si="10"/>
        <v>9.8333333333333339</v>
      </c>
      <c r="O22" s="4"/>
      <c r="Q22" s="30" t="s">
        <v>69</v>
      </c>
      <c r="R22" s="31">
        <f t="shared" si="1"/>
        <v>25085.921704868073</v>
      </c>
      <c r="S22" s="31">
        <f t="shared" si="2"/>
        <v>246678.23009786938</v>
      </c>
      <c r="T22" s="38">
        <f t="shared" si="3"/>
        <v>9.8333333333333339</v>
      </c>
      <c r="U22" s="44">
        <v>0.64346806172022719</v>
      </c>
      <c r="V22" s="45">
        <f t="shared" si="15"/>
        <v>0.35653193827977281</v>
      </c>
      <c r="W22" s="31">
        <f t="shared" si="11"/>
        <v>158729.56258965223</v>
      </c>
      <c r="X22" s="31">
        <f>W22</f>
        <v>158729.56258965223</v>
      </c>
      <c r="Y22" s="38">
        <f t="shared" si="12"/>
        <v>6.3274359402489004</v>
      </c>
      <c r="Z22" s="37">
        <f t="shared" si="13"/>
        <v>3.5058973930844335</v>
      </c>
    </row>
    <row r="23" spans="1:26" s="2" customFormat="1" ht="13.2" x14ac:dyDescent="0.25">
      <c r="B23" s="2" t="s">
        <v>70</v>
      </c>
      <c r="D23" s="25">
        <f>SUM(D4:D22)</f>
        <v>13770</v>
      </c>
      <c r="E23" s="25">
        <f>SUM(E4:E22)</f>
        <v>101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131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8050442.4910406154</v>
      </c>
      <c r="N29" s="32">
        <f>M29/J29</f>
        <v>80.504424910406158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80.504424910406158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7107501.7778587518</v>
      </c>
      <c r="Y29" s="40">
        <f>X29/R29</f>
        <v>71.075017778587522</v>
      </c>
      <c r="Z29" s="36">
        <f>T29-Y29</f>
        <v>9.4294071318186354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656</v>
      </c>
      <c r="E30" s="51">
        <v>1</v>
      </c>
      <c r="F30" s="3">
        <f t="shared" ref="F30:F47" si="21">E30/D30</f>
        <v>1.5243902439024391E-3</v>
      </c>
      <c r="G30" s="2">
        <v>0.4</v>
      </c>
      <c r="H30" s="3">
        <f t="shared" ref="H30:H46" si="22">C30*F30/(1+(1-G30)*C30*F30)</f>
        <v>6.0753341433778859E-3</v>
      </c>
      <c r="I30" s="3">
        <f t="shared" ref="I30:I47" si="23">1-H30</f>
        <v>0.99392466585662209</v>
      </c>
      <c r="J30" s="5">
        <f>I29*J29</f>
        <v>100000</v>
      </c>
      <c r="K30" s="5">
        <f t="shared" ref="K30:K47" si="24">J30*H30</f>
        <v>607.5334143377886</v>
      </c>
      <c r="L30" s="5">
        <f t="shared" ref="L30:L46" si="25">C30*(J31+G30*K30)</f>
        <v>398541.91980558931</v>
      </c>
      <c r="M30" s="5">
        <f t="shared" si="16"/>
        <v>7950442.4910406154</v>
      </c>
      <c r="N30" s="33">
        <f t="shared" ref="N30:N47" si="26">M30/J30</f>
        <v>79.504424910406158</v>
      </c>
      <c r="O30" s="4"/>
      <c r="Q30" s="27" t="s">
        <v>36</v>
      </c>
      <c r="R30" s="29">
        <f t="shared" si="17"/>
        <v>100000</v>
      </c>
      <c r="S30" s="29">
        <f t="shared" si="18"/>
        <v>398541.91980558931</v>
      </c>
      <c r="T30" s="35">
        <f t="shared" si="19"/>
        <v>79.504424910406158</v>
      </c>
      <c r="U30" s="42">
        <v>0.95864674002964168</v>
      </c>
      <c r="V30" s="43">
        <f>1-U30</f>
        <v>4.1353259970358325E-2</v>
      </c>
      <c r="W30" s="29">
        <f t="shared" ref="W30:W47" si="27">S30*U30</f>
        <v>382060.9121867831</v>
      </c>
      <c r="X30" s="29">
        <f t="shared" si="20"/>
        <v>7011637.1038557878</v>
      </c>
      <c r="Y30" s="35">
        <f t="shared" ref="Y30:Y47" si="28">X30/R30</f>
        <v>70.116371038557872</v>
      </c>
      <c r="Z30" s="36">
        <f t="shared" ref="Z30:Z47" si="29">T30-Y30</f>
        <v>9.3880538718482853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831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99392.466585662216</v>
      </c>
      <c r="K31" s="5">
        <f t="shared" si="24"/>
        <v>0</v>
      </c>
      <c r="L31" s="5">
        <f t="shared" si="25"/>
        <v>496962.33292831108</v>
      </c>
      <c r="M31" s="5">
        <f t="shared" si="16"/>
        <v>7551900.5712350262</v>
      </c>
      <c r="N31" s="33">
        <f t="shared" si="26"/>
        <v>75.980613326728928</v>
      </c>
      <c r="O31" s="4"/>
      <c r="Q31" s="27" t="s">
        <v>38</v>
      </c>
      <c r="R31" s="29">
        <f t="shared" si="17"/>
        <v>99392.466585662216</v>
      </c>
      <c r="S31" s="29">
        <f t="shared" si="18"/>
        <v>496962.33292831108</v>
      </c>
      <c r="T31" s="35">
        <f t="shared" si="19"/>
        <v>75.980613326728928</v>
      </c>
      <c r="U31" s="42">
        <v>0.95864674002964168</v>
      </c>
      <c r="V31" s="43">
        <f>1-U31</f>
        <v>4.1353259970358325E-2</v>
      </c>
      <c r="W31" s="29">
        <f t="shared" si="27"/>
        <v>476411.32037925086</v>
      </c>
      <c r="X31" s="29">
        <f t="shared" si="20"/>
        <v>6629576.191669005</v>
      </c>
      <c r="Y31" s="35">
        <f t="shared" si="28"/>
        <v>66.700992735251717</v>
      </c>
      <c r="Z31" s="36">
        <f t="shared" si="29"/>
        <v>9.2796205914772116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852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99392.466585662216</v>
      </c>
      <c r="K32" s="5">
        <f t="shared" si="24"/>
        <v>0</v>
      </c>
      <c r="L32" s="5">
        <f t="shared" si="25"/>
        <v>496962.33292831108</v>
      </c>
      <c r="M32" s="5">
        <f t="shared" si="16"/>
        <v>7054938.2383067152</v>
      </c>
      <c r="N32" s="33">
        <f t="shared" si="26"/>
        <v>70.980613326728928</v>
      </c>
      <c r="O32" s="4"/>
      <c r="Q32" s="27" t="s">
        <v>40</v>
      </c>
      <c r="R32" s="29">
        <f t="shared" si="17"/>
        <v>99392.466585662216</v>
      </c>
      <c r="S32" s="29">
        <f t="shared" si="18"/>
        <v>496962.33292831108</v>
      </c>
      <c r="T32" s="35">
        <f t="shared" si="19"/>
        <v>70.980613326728928</v>
      </c>
      <c r="U32" s="42">
        <v>0.95864674002964168</v>
      </c>
      <c r="V32" s="43">
        <f>1-U32</f>
        <v>4.1353259970358325E-2</v>
      </c>
      <c r="W32" s="29">
        <f t="shared" si="27"/>
        <v>476411.32037925086</v>
      </c>
      <c r="X32" s="29">
        <f t="shared" si="20"/>
        <v>6153164.8712897543</v>
      </c>
      <c r="Y32" s="35">
        <f t="shared" si="28"/>
        <v>61.907759035103517</v>
      </c>
      <c r="Z32" s="36">
        <f t="shared" si="29"/>
        <v>9.0728542916254113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865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99392.466585662216</v>
      </c>
      <c r="K33" s="5">
        <f t="shared" si="24"/>
        <v>0</v>
      </c>
      <c r="L33" s="5">
        <f t="shared" si="25"/>
        <v>496962.33292831108</v>
      </c>
      <c r="M33" s="5">
        <f t="shared" si="16"/>
        <v>6557975.9053784041</v>
      </c>
      <c r="N33" s="33">
        <f t="shared" si="26"/>
        <v>65.980613326728928</v>
      </c>
      <c r="O33" s="4"/>
      <c r="Q33" s="27" t="s">
        <v>42</v>
      </c>
      <c r="R33" s="29">
        <f t="shared" si="17"/>
        <v>99392.466585662216</v>
      </c>
      <c r="S33" s="29">
        <f t="shared" si="18"/>
        <v>496962.33292831108</v>
      </c>
      <c r="T33" s="35">
        <f t="shared" si="19"/>
        <v>65.980613326728928</v>
      </c>
      <c r="U33" s="42">
        <v>0.95864674002964168</v>
      </c>
      <c r="V33" s="43">
        <f>1-U33</f>
        <v>4.1353259970358325E-2</v>
      </c>
      <c r="W33" s="29">
        <f t="shared" si="27"/>
        <v>476411.32037925086</v>
      </c>
      <c r="X33" s="29">
        <f t="shared" si="20"/>
        <v>5676753.5509105036</v>
      </c>
      <c r="Y33" s="35">
        <f t="shared" si="28"/>
        <v>57.11452533495531</v>
      </c>
      <c r="Z33" s="36">
        <f t="shared" si="29"/>
        <v>8.8660879917736182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1056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99392.466585662216</v>
      </c>
      <c r="K34" s="5">
        <f t="shared" si="24"/>
        <v>0</v>
      </c>
      <c r="L34" s="5">
        <f t="shared" si="25"/>
        <v>496962.33292831108</v>
      </c>
      <c r="M34" s="5">
        <f t="shared" si="16"/>
        <v>6061013.572450093</v>
      </c>
      <c r="N34" s="33">
        <f t="shared" si="26"/>
        <v>60.980613326728928</v>
      </c>
      <c r="O34" s="4"/>
      <c r="Q34" s="27" t="s">
        <v>44</v>
      </c>
      <c r="R34" s="29">
        <f t="shared" si="17"/>
        <v>99392.466585662216</v>
      </c>
      <c r="S34" s="29">
        <f t="shared" si="18"/>
        <v>496962.33292831108</v>
      </c>
      <c r="T34" s="35">
        <f t="shared" si="19"/>
        <v>60.980613326728928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481646.06179945817</v>
      </c>
      <c r="X34" s="29">
        <f t="shared" si="20"/>
        <v>5200342.2305312529</v>
      </c>
      <c r="Y34" s="35">
        <f t="shared" si="28"/>
        <v>52.321291634807103</v>
      </c>
      <c r="Z34" s="36">
        <f t="shared" si="29"/>
        <v>8.659321691921825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1054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99392.466585662216</v>
      </c>
      <c r="K35" s="5">
        <f t="shared" si="24"/>
        <v>0</v>
      </c>
      <c r="L35" s="5">
        <f t="shared" si="25"/>
        <v>496962.33292831108</v>
      </c>
      <c r="M35" s="5">
        <f t="shared" si="16"/>
        <v>5564051.2395217819</v>
      </c>
      <c r="N35" s="33">
        <f t="shared" si="26"/>
        <v>55.980613326728928</v>
      </c>
      <c r="O35" s="4"/>
      <c r="Q35" s="27" t="s">
        <v>46</v>
      </c>
      <c r="R35" s="29">
        <f t="shared" si="17"/>
        <v>99392.466585662216</v>
      </c>
      <c r="S35" s="29">
        <f t="shared" si="18"/>
        <v>496962.33292831108</v>
      </c>
      <c r="T35" s="35">
        <f t="shared" si="19"/>
        <v>55.980613326728928</v>
      </c>
      <c r="U35" s="42">
        <v>0.96192878092594225</v>
      </c>
      <c r="V35" s="43">
        <f t="shared" si="31"/>
        <v>3.8071219074057749E-2</v>
      </c>
      <c r="W35" s="29">
        <f t="shared" si="27"/>
        <v>478042.3710798425</v>
      </c>
      <c r="X35" s="29">
        <f t="shared" si="20"/>
        <v>4718696.1687317947</v>
      </c>
      <c r="Y35" s="35">
        <f t="shared" si="28"/>
        <v>47.475390548487368</v>
      </c>
      <c r="Z35" s="36">
        <f t="shared" si="29"/>
        <v>8.5052227782415599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1070</v>
      </c>
      <c r="E36" s="51">
        <v>2</v>
      </c>
      <c r="F36" s="3">
        <f t="shared" si="21"/>
        <v>1.869158878504673E-3</v>
      </c>
      <c r="G36" s="2">
        <v>0.5</v>
      </c>
      <c r="H36" s="3">
        <f t="shared" si="22"/>
        <v>9.3023255813953487E-3</v>
      </c>
      <c r="I36" s="3">
        <f t="shared" si="23"/>
        <v>0.99069767441860468</v>
      </c>
      <c r="J36" s="5">
        <f t="shared" si="30"/>
        <v>99392.466585662216</v>
      </c>
      <c r="K36" s="5">
        <f t="shared" si="24"/>
        <v>924.5810845177881</v>
      </c>
      <c r="L36" s="5">
        <f t="shared" si="25"/>
        <v>494650.88021701662</v>
      </c>
      <c r="M36" s="5">
        <f t="shared" si="16"/>
        <v>5067088.9065934708</v>
      </c>
      <c r="N36" s="33">
        <f t="shared" si="26"/>
        <v>50.980613326728928</v>
      </c>
      <c r="O36" s="4"/>
      <c r="Q36" s="27" t="s">
        <v>48</v>
      </c>
      <c r="R36" s="29">
        <f t="shared" si="17"/>
        <v>99392.466585662216</v>
      </c>
      <c r="S36" s="29">
        <f t="shared" si="18"/>
        <v>494650.88021701662</v>
      </c>
      <c r="T36" s="35">
        <f t="shared" si="19"/>
        <v>50.980613326728928</v>
      </c>
      <c r="U36" s="42">
        <v>0.95558309086652893</v>
      </c>
      <c r="V36" s="43">
        <f t="shared" si="31"/>
        <v>4.4416909133471072E-2</v>
      </c>
      <c r="W36" s="29">
        <f t="shared" si="27"/>
        <v>472680.01701762591</v>
      </c>
      <c r="X36" s="29">
        <f t="shared" si="20"/>
        <v>4240653.7976519521</v>
      </c>
      <c r="Y36" s="35">
        <f t="shared" si="28"/>
        <v>42.665746643857659</v>
      </c>
      <c r="Z36" s="36">
        <f t="shared" si="29"/>
        <v>8.3148666828712692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1111</v>
      </c>
      <c r="E37" s="51">
        <v>1</v>
      </c>
      <c r="F37" s="3">
        <f t="shared" si="21"/>
        <v>9.0009000900090005E-4</v>
      </c>
      <c r="G37" s="2">
        <v>0.5</v>
      </c>
      <c r="H37" s="3">
        <f t="shared" si="22"/>
        <v>4.4903457566232603E-3</v>
      </c>
      <c r="I37" s="3">
        <f t="shared" si="23"/>
        <v>0.99550965424337678</v>
      </c>
      <c r="J37" s="5">
        <f t="shared" si="30"/>
        <v>98467.885501144425</v>
      </c>
      <c r="K37" s="5">
        <f t="shared" si="24"/>
        <v>442.1548518237289</v>
      </c>
      <c r="L37" s="5">
        <f t="shared" si="25"/>
        <v>491234.0403761628</v>
      </c>
      <c r="M37" s="5">
        <f t="shared" si="16"/>
        <v>4572438.0263764542</v>
      </c>
      <c r="N37" s="33">
        <f t="shared" si="26"/>
        <v>46.435830353270987</v>
      </c>
      <c r="O37" s="4"/>
      <c r="Q37" s="27" t="s">
        <v>50</v>
      </c>
      <c r="R37" s="29">
        <f t="shared" si="17"/>
        <v>98467.885501144425</v>
      </c>
      <c r="S37" s="29">
        <f t="shared" si="18"/>
        <v>491234.0403761628</v>
      </c>
      <c r="T37" s="35">
        <f t="shared" si="19"/>
        <v>46.435830353270987</v>
      </c>
      <c r="U37" s="42">
        <v>0.95343645724036619</v>
      </c>
      <c r="V37" s="43">
        <f t="shared" si="31"/>
        <v>4.6563542759633814E-2</v>
      </c>
      <c r="W37" s="29">
        <f t="shared" si="27"/>
        <v>468360.44313211966</v>
      </c>
      <c r="X37" s="29">
        <f t="shared" si="20"/>
        <v>3767973.7806343259</v>
      </c>
      <c r="Y37" s="35">
        <f t="shared" si="28"/>
        <v>38.266017000949347</v>
      </c>
      <c r="Z37" s="36">
        <f t="shared" si="29"/>
        <v>8.1698133523216399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1182</v>
      </c>
      <c r="E38" s="51">
        <v>1</v>
      </c>
      <c r="F38" s="3">
        <f t="shared" si="21"/>
        <v>8.4602368866328254E-4</v>
      </c>
      <c r="G38" s="2">
        <v>0.5</v>
      </c>
      <c r="H38" s="3">
        <f t="shared" si="22"/>
        <v>4.2211903756859438E-3</v>
      </c>
      <c r="I38" s="3">
        <f t="shared" si="23"/>
        <v>0.99577880962431409</v>
      </c>
      <c r="J38" s="5">
        <f t="shared" si="30"/>
        <v>98025.7306493207</v>
      </c>
      <c r="K38" s="5">
        <f t="shared" si="24"/>
        <v>413.78527078649518</v>
      </c>
      <c r="L38" s="5">
        <f t="shared" si="25"/>
        <v>489094.19006963726</v>
      </c>
      <c r="M38" s="5">
        <f t="shared" si="16"/>
        <v>4081203.9860002915</v>
      </c>
      <c r="N38" s="33">
        <f t="shared" si="26"/>
        <v>41.634007305698908</v>
      </c>
      <c r="O38" s="4"/>
      <c r="Q38" s="27" t="s">
        <v>52</v>
      </c>
      <c r="R38" s="29">
        <f t="shared" si="17"/>
        <v>98025.7306493207</v>
      </c>
      <c r="S38" s="29">
        <f t="shared" si="18"/>
        <v>489094.19006963726</v>
      </c>
      <c r="T38" s="35">
        <f t="shared" si="19"/>
        <v>41.634007305698908</v>
      </c>
      <c r="U38" s="42">
        <v>0.93748024841036759</v>
      </c>
      <c r="V38" s="43">
        <f t="shared" si="31"/>
        <v>6.2519751589632411E-2</v>
      </c>
      <c r="W38" s="29">
        <f t="shared" si="27"/>
        <v>458516.1428025511</v>
      </c>
      <c r="X38" s="29">
        <f t="shared" si="20"/>
        <v>3299613.3375022062</v>
      </c>
      <c r="Y38" s="35">
        <f t="shared" si="28"/>
        <v>33.660685981584898</v>
      </c>
      <c r="Z38" s="36">
        <f t="shared" si="29"/>
        <v>7.9733213241140106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1175</v>
      </c>
      <c r="E39" s="51">
        <v>6</v>
      </c>
      <c r="F39" s="3">
        <f t="shared" si="21"/>
        <v>5.106382978723404E-3</v>
      </c>
      <c r="G39" s="2">
        <v>0.5</v>
      </c>
      <c r="H39" s="3">
        <f t="shared" si="22"/>
        <v>2.5210084033613446E-2</v>
      </c>
      <c r="I39" s="3">
        <f t="shared" si="23"/>
        <v>0.97478991596638653</v>
      </c>
      <c r="J39" s="5">
        <f t="shared" si="30"/>
        <v>97611.945378534205</v>
      </c>
      <c r="K39" s="5">
        <f t="shared" si="24"/>
        <v>2460.8053456773328</v>
      </c>
      <c r="L39" s="5">
        <f t="shared" si="25"/>
        <v>481907.7135284777</v>
      </c>
      <c r="M39" s="5">
        <f t="shared" si="16"/>
        <v>3592109.7959306543</v>
      </c>
      <c r="N39" s="33">
        <f t="shared" si="26"/>
        <v>36.799899663925693</v>
      </c>
      <c r="O39" s="4"/>
      <c r="Q39" s="27" t="s">
        <v>54</v>
      </c>
      <c r="R39" s="29">
        <f t="shared" si="17"/>
        <v>97611.945378534205</v>
      </c>
      <c r="S39" s="29">
        <f t="shared" si="18"/>
        <v>481907.7135284777</v>
      </c>
      <c r="T39" s="35">
        <f t="shared" si="19"/>
        <v>36.799899663925693</v>
      </c>
      <c r="U39" s="42">
        <v>0.91788799906018037</v>
      </c>
      <c r="V39" s="43">
        <f t="shared" si="31"/>
        <v>8.2112000939819629E-2</v>
      </c>
      <c r="W39" s="29">
        <f t="shared" si="27"/>
        <v>442337.306902321</v>
      </c>
      <c r="X39" s="29">
        <f t="shared" si="20"/>
        <v>2841097.1946996553</v>
      </c>
      <c r="Y39" s="35">
        <f t="shared" si="28"/>
        <v>29.106040082307789</v>
      </c>
      <c r="Z39" s="36">
        <f t="shared" si="29"/>
        <v>7.6938595816179038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990</v>
      </c>
      <c r="E40" s="51">
        <v>3</v>
      </c>
      <c r="F40" s="3">
        <f t="shared" si="21"/>
        <v>3.0303030303030303E-3</v>
      </c>
      <c r="G40" s="2">
        <v>0.5</v>
      </c>
      <c r="H40" s="3">
        <f t="shared" si="22"/>
        <v>1.5037593984962407E-2</v>
      </c>
      <c r="I40" s="3">
        <f t="shared" si="23"/>
        <v>0.98496240601503759</v>
      </c>
      <c r="J40" s="5">
        <f t="shared" si="30"/>
        <v>95151.140032856871</v>
      </c>
      <c r="K40" s="5">
        <f t="shared" si="24"/>
        <v>1430.8442110204041</v>
      </c>
      <c r="L40" s="5">
        <f t="shared" si="25"/>
        <v>472178.58963673329</v>
      </c>
      <c r="M40" s="5">
        <f t="shared" si="16"/>
        <v>3110202.0824021767</v>
      </c>
      <c r="N40" s="33">
        <f t="shared" si="26"/>
        <v>32.686966034544469</v>
      </c>
      <c r="O40" s="4"/>
      <c r="Q40" s="27" t="s">
        <v>56</v>
      </c>
      <c r="R40" s="29">
        <f t="shared" si="17"/>
        <v>95151.140032856871</v>
      </c>
      <c r="S40" s="29">
        <f t="shared" si="18"/>
        <v>472178.58963673329</v>
      </c>
      <c r="T40" s="35">
        <f t="shared" si="19"/>
        <v>32.686966034544469</v>
      </c>
      <c r="U40" s="42">
        <v>0.89571782863194893</v>
      </c>
      <c r="V40" s="43">
        <f t="shared" si="31"/>
        <v>0.10428217136805107</v>
      </c>
      <c r="W40" s="29">
        <f t="shared" si="27"/>
        <v>422938.78103591083</v>
      </c>
      <c r="X40" s="29">
        <f t="shared" si="20"/>
        <v>2398759.8877973342</v>
      </c>
      <c r="Y40" s="35">
        <f t="shared" si="28"/>
        <v>25.209996296092854</v>
      </c>
      <c r="Z40" s="36">
        <f t="shared" si="29"/>
        <v>7.4769697384516149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747</v>
      </c>
      <c r="E41" s="51">
        <v>1</v>
      </c>
      <c r="F41" s="3">
        <f t="shared" si="21"/>
        <v>1.3386880856760374E-3</v>
      </c>
      <c r="G41" s="2">
        <v>0.5</v>
      </c>
      <c r="H41" s="3">
        <f t="shared" si="22"/>
        <v>6.6711140760507001E-3</v>
      </c>
      <c r="I41" s="3">
        <f t="shared" si="23"/>
        <v>0.9933288859239493</v>
      </c>
      <c r="J41" s="5">
        <f t="shared" si="30"/>
        <v>93720.295821836466</v>
      </c>
      <c r="K41" s="5">
        <f t="shared" si="24"/>
        <v>625.21878466868884</v>
      </c>
      <c r="L41" s="5">
        <f t="shared" si="25"/>
        <v>467038.43214751058</v>
      </c>
      <c r="M41" s="5">
        <f t="shared" si="16"/>
        <v>2638023.4927654434</v>
      </c>
      <c r="N41" s="33">
        <f t="shared" si="26"/>
        <v>28.147835744995525</v>
      </c>
      <c r="O41" s="4"/>
      <c r="Q41" s="27" t="s">
        <v>58</v>
      </c>
      <c r="R41" s="29">
        <f t="shared" si="17"/>
        <v>93720.295821836466</v>
      </c>
      <c r="S41" s="29">
        <f t="shared" si="18"/>
        <v>467038.43214751058</v>
      </c>
      <c r="T41" s="35">
        <f t="shared" si="19"/>
        <v>28.147835744995525</v>
      </c>
      <c r="U41" s="42">
        <v>0.86473435856680392</v>
      </c>
      <c r="V41" s="43">
        <f t="shared" si="31"/>
        <v>0.13526564143319608</v>
      </c>
      <c r="W41" s="29">
        <f t="shared" si="27"/>
        <v>403864.17904912331</v>
      </c>
      <c r="X41" s="29">
        <f t="shared" si="20"/>
        <v>1975821.1067614236</v>
      </c>
      <c r="Y41" s="35">
        <f t="shared" si="28"/>
        <v>21.082104889185221</v>
      </c>
      <c r="Z41" s="36">
        <f t="shared" si="29"/>
        <v>7.0657308558103047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627</v>
      </c>
      <c r="E42" s="51">
        <v>7</v>
      </c>
      <c r="F42" s="3">
        <f t="shared" si="21"/>
        <v>1.1164274322169059E-2</v>
      </c>
      <c r="G42" s="2">
        <v>0.5</v>
      </c>
      <c r="H42" s="3">
        <f t="shared" si="22"/>
        <v>5.4305663304887515E-2</v>
      </c>
      <c r="I42" s="3">
        <f t="shared" si="23"/>
        <v>0.94569433669511249</v>
      </c>
      <c r="J42" s="5">
        <f t="shared" si="30"/>
        <v>93095.077037167779</v>
      </c>
      <c r="K42" s="5">
        <f t="shared" si="24"/>
        <v>5055.5899089229988</v>
      </c>
      <c r="L42" s="5">
        <f t="shared" si="25"/>
        <v>452836.41041353141</v>
      </c>
      <c r="M42" s="5">
        <f t="shared" si="16"/>
        <v>2170985.060617933</v>
      </c>
      <c r="N42" s="33">
        <f t="shared" si="26"/>
        <v>23.320084473974681</v>
      </c>
      <c r="O42" s="4"/>
      <c r="Q42" s="27" t="s">
        <v>60</v>
      </c>
      <c r="R42" s="29">
        <f t="shared" si="17"/>
        <v>93095.077037167779</v>
      </c>
      <c r="S42" s="29">
        <f t="shared" si="18"/>
        <v>452836.41041353141</v>
      </c>
      <c r="T42" s="35">
        <f t="shared" si="19"/>
        <v>23.320084473974681</v>
      </c>
      <c r="U42" s="42">
        <v>0.81758889711164551</v>
      </c>
      <c r="V42" s="43">
        <f t="shared" si="31"/>
        <v>0.18241110288835449</v>
      </c>
      <c r="W42" s="29">
        <f t="shared" si="27"/>
        <v>370234.0213619956</v>
      </c>
      <c r="X42" s="29">
        <f t="shared" si="20"/>
        <v>1571956.9277123003</v>
      </c>
      <c r="Y42" s="35">
        <f t="shared" si="28"/>
        <v>16.885500047276441</v>
      </c>
      <c r="Z42" s="36">
        <f t="shared" si="29"/>
        <v>6.4345844266982404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460</v>
      </c>
      <c r="E43" s="51">
        <v>6</v>
      </c>
      <c r="F43" s="3">
        <f t="shared" si="21"/>
        <v>1.3043478260869565E-2</v>
      </c>
      <c r="G43" s="2">
        <v>0.5</v>
      </c>
      <c r="H43" s="3">
        <f t="shared" si="22"/>
        <v>6.3157894736842107E-2</v>
      </c>
      <c r="I43" s="3">
        <f t="shared" si="23"/>
        <v>0.93684210526315792</v>
      </c>
      <c r="J43" s="5">
        <f t="shared" si="30"/>
        <v>88039.487128244786</v>
      </c>
      <c r="K43" s="5">
        <f t="shared" si="24"/>
        <v>5560.3886607312497</v>
      </c>
      <c r="L43" s="5">
        <f t="shared" si="25"/>
        <v>426296.46398939588</v>
      </c>
      <c r="M43" s="5">
        <f t="shared" si="16"/>
        <v>1718148.6502044017</v>
      </c>
      <c r="N43" s="33">
        <f t="shared" si="26"/>
        <v>19.515659464276752</v>
      </c>
      <c r="O43" s="4"/>
      <c r="Q43" s="27" t="s">
        <v>62</v>
      </c>
      <c r="R43" s="29">
        <f t="shared" si="17"/>
        <v>88039.487128244786</v>
      </c>
      <c r="S43" s="29">
        <f t="shared" si="18"/>
        <v>426296.46398939588</v>
      </c>
      <c r="T43" s="35">
        <f t="shared" si="19"/>
        <v>19.515659464276752</v>
      </c>
      <c r="U43" s="42">
        <v>0.77888026534586052</v>
      </c>
      <c r="V43" s="43">
        <f t="shared" si="31"/>
        <v>0.22111973465413948</v>
      </c>
      <c r="W43" s="29">
        <f t="shared" si="27"/>
        <v>332033.90298806276</v>
      </c>
      <c r="X43" s="29">
        <f t="shared" si="20"/>
        <v>1201722.9063503048</v>
      </c>
      <c r="Y43" s="35">
        <f t="shared" si="28"/>
        <v>13.649817207587624</v>
      </c>
      <c r="Z43" s="36">
        <f t="shared" si="29"/>
        <v>5.8658422566891275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291</v>
      </c>
      <c r="E44" s="51">
        <v>5</v>
      </c>
      <c r="F44" s="3">
        <f t="shared" si="21"/>
        <v>1.7182130584192441E-2</v>
      </c>
      <c r="G44" s="2">
        <v>0.5</v>
      </c>
      <c r="H44" s="3">
        <f t="shared" si="22"/>
        <v>8.2372322899505759E-2</v>
      </c>
      <c r="I44" s="3">
        <f t="shared" si="23"/>
        <v>0.9176276771004942</v>
      </c>
      <c r="J44" s="5">
        <f t="shared" si="30"/>
        <v>82479.098467513541</v>
      </c>
      <c r="K44" s="5">
        <f t="shared" si="24"/>
        <v>6793.9949314261557</v>
      </c>
      <c r="L44" s="5">
        <f t="shared" si="25"/>
        <v>395410.50500900229</v>
      </c>
      <c r="M44" s="5">
        <f t="shared" si="16"/>
        <v>1291852.1862150058</v>
      </c>
      <c r="N44" s="33">
        <f t="shared" si="26"/>
        <v>15.662782574227993</v>
      </c>
      <c r="O44" s="4"/>
      <c r="Q44" s="27" t="s">
        <v>64</v>
      </c>
      <c r="R44" s="29">
        <f t="shared" si="17"/>
        <v>82479.098467513541</v>
      </c>
      <c r="S44" s="29">
        <f t="shared" si="18"/>
        <v>395410.50500900229</v>
      </c>
      <c r="T44" s="35">
        <f t="shared" si="19"/>
        <v>15.662782574227993</v>
      </c>
      <c r="U44" s="42">
        <v>0.71980976748499381</v>
      </c>
      <c r="V44" s="43">
        <f t="shared" si="31"/>
        <v>0.28019023251500619</v>
      </c>
      <c r="W44" s="29">
        <f t="shared" si="27"/>
        <v>284620.34367165394</v>
      </c>
      <c r="X44" s="29">
        <f t="shared" si="20"/>
        <v>869689.00336224213</v>
      </c>
      <c r="Y44" s="35">
        <f t="shared" si="28"/>
        <v>10.544356322041892</v>
      </c>
      <c r="Z44" s="36">
        <f t="shared" si="29"/>
        <v>5.1184262521861008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241</v>
      </c>
      <c r="E45" s="51">
        <v>10</v>
      </c>
      <c r="F45" s="3">
        <f t="shared" si="21"/>
        <v>4.1493775933609957E-2</v>
      </c>
      <c r="G45" s="2">
        <v>0.5</v>
      </c>
      <c r="H45" s="3">
        <f t="shared" si="22"/>
        <v>0.18796992481203004</v>
      </c>
      <c r="I45" s="3">
        <f t="shared" si="23"/>
        <v>0.81203007518796999</v>
      </c>
      <c r="J45" s="5">
        <f t="shared" si="30"/>
        <v>75685.103536087379</v>
      </c>
      <c r="K45" s="5">
        <f t="shared" si="24"/>
        <v>14226.523221069054</v>
      </c>
      <c r="L45" s="5">
        <f t="shared" si="25"/>
        <v>342859.2096277643</v>
      </c>
      <c r="M45" s="5">
        <f t="shared" si="16"/>
        <v>896441.68120600353</v>
      </c>
      <c r="N45" s="33">
        <f t="shared" si="26"/>
        <v>11.844360902255641</v>
      </c>
      <c r="O45" s="4"/>
      <c r="Q45" s="27" t="s">
        <v>66</v>
      </c>
      <c r="R45" s="29">
        <f t="shared" si="17"/>
        <v>75685.103536087379</v>
      </c>
      <c r="S45" s="29">
        <f t="shared" si="18"/>
        <v>342859.2096277643</v>
      </c>
      <c r="T45" s="35">
        <f t="shared" si="19"/>
        <v>11.844360902255641</v>
      </c>
      <c r="U45" s="42">
        <v>0.68480776711742686</v>
      </c>
      <c r="V45" s="43">
        <f t="shared" si="31"/>
        <v>0.31519223288257314</v>
      </c>
      <c r="W45" s="29">
        <f t="shared" si="27"/>
        <v>234792.64978083505</v>
      </c>
      <c r="X45" s="29">
        <f t="shared" si="20"/>
        <v>585068.65969058825</v>
      </c>
      <c r="Y45" s="35">
        <f t="shared" si="28"/>
        <v>7.730301371809869</v>
      </c>
      <c r="Z45" s="36">
        <f t="shared" si="29"/>
        <v>4.1140595304457719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140</v>
      </c>
      <c r="E46" s="51">
        <v>7</v>
      </c>
      <c r="F46" s="3">
        <f t="shared" si="21"/>
        <v>0.05</v>
      </c>
      <c r="G46" s="2">
        <v>0.5</v>
      </c>
      <c r="H46" s="3">
        <f t="shared" si="22"/>
        <v>0.22222222222222221</v>
      </c>
      <c r="I46" s="3">
        <f t="shared" si="23"/>
        <v>0.77777777777777779</v>
      </c>
      <c r="J46" s="5">
        <f t="shared" si="30"/>
        <v>61458.580315018327</v>
      </c>
      <c r="K46" s="5">
        <f t="shared" si="24"/>
        <v>13657.462292226293</v>
      </c>
      <c r="L46" s="5">
        <f t="shared" si="25"/>
        <v>273149.24584452593</v>
      </c>
      <c r="M46" s="5">
        <f>L46+M47</f>
        <v>553582.47157823923</v>
      </c>
      <c r="N46" s="33">
        <f t="shared" si="26"/>
        <v>9.007407407407408</v>
      </c>
      <c r="O46" s="4"/>
      <c r="Q46" s="27" t="s">
        <v>68</v>
      </c>
      <c r="R46" s="29">
        <f t="shared" si="17"/>
        <v>61458.580315018327</v>
      </c>
      <c r="S46" s="29">
        <f t="shared" si="18"/>
        <v>273149.24584452593</v>
      </c>
      <c r="T46" s="35">
        <f t="shared" si="19"/>
        <v>9.007407407407408</v>
      </c>
      <c r="U46" s="42">
        <v>0.65629805890441617</v>
      </c>
      <c r="V46" s="43">
        <f t="shared" si="31"/>
        <v>0.34370194109558383</v>
      </c>
      <c r="W46" s="29">
        <f t="shared" si="27"/>
        <v>179267.31983896752</v>
      </c>
      <c r="X46" s="29">
        <f>X47+W46</f>
        <v>350276.00990975322</v>
      </c>
      <c r="Y46" s="35">
        <f t="shared" si="28"/>
        <v>5.6993833589116933</v>
      </c>
      <c r="Z46" s="36">
        <f t="shared" si="29"/>
        <v>3.3080240484957146</v>
      </c>
    </row>
    <row r="47" spans="1:26" s="2" customFormat="1" x14ac:dyDescent="0.25">
      <c r="A47" s="12">
        <v>19</v>
      </c>
      <c r="B47" s="13" t="s">
        <v>69</v>
      </c>
      <c r="C47" s="12"/>
      <c r="D47">
        <v>88</v>
      </c>
      <c r="E47" s="51">
        <v>15</v>
      </c>
      <c r="F47" s="17">
        <f t="shared" si="21"/>
        <v>0.17045454545454544</v>
      </c>
      <c r="G47" s="12"/>
      <c r="H47" s="17">
        <v>1</v>
      </c>
      <c r="I47" s="17">
        <f t="shared" si="23"/>
        <v>0</v>
      </c>
      <c r="J47" s="21">
        <f t="shared" si="30"/>
        <v>47801.118022792034</v>
      </c>
      <c r="K47" s="21">
        <f t="shared" si="24"/>
        <v>47801.118022792034</v>
      </c>
      <c r="L47" s="21">
        <f>K47/F47</f>
        <v>280433.22573371331</v>
      </c>
      <c r="M47" s="21">
        <f>L47</f>
        <v>280433.22573371331</v>
      </c>
      <c r="N47" s="34">
        <f t="shared" si="26"/>
        <v>5.8666666666666671</v>
      </c>
      <c r="O47" s="4"/>
      <c r="Q47" s="30" t="s">
        <v>69</v>
      </c>
      <c r="R47" s="31">
        <f t="shared" si="17"/>
        <v>47801.118022792034</v>
      </c>
      <c r="S47" s="31">
        <f t="shared" si="18"/>
        <v>280433.22573371331</v>
      </c>
      <c r="T47" s="38">
        <f t="shared" si="19"/>
        <v>5.8666666666666671</v>
      </c>
      <c r="U47" s="44">
        <v>0.6098018151143324</v>
      </c>
      <c r="V47" s="45">
        <f t="shared" si="31"/>
        <v>0.3901981848856676</v>
      </c>
      <c r="W47" s="31">
        <f t="shared" si="27"/>
        <v>171008.6900707857</v>
      </c>
      <c r="X47" s="31">
        <f>W47</f>
        <v>171008.6900707857</v>
      </c>
      <c r="Y47" s="38">
        <f t="shared" si="28"/>
        <v>3.5775039820040844</v>
      </c>
      <c r="Z47" s="37">
        <f t="shared" si="29"/>
        <v>2.2891626846625828</v>
      </c>
    </row>
    <row r="48" spans="1:26" s="2" customFormat="1" ht="13.2" x14ac:dyDescent="0.25">
      <c r="B48" s="2" t="s">
        <v>70</v>
      </c>
      <c r="D48" s="25">
        <f>SUM(D29:D47)</f>
        <v>13567</v>
      </c>
      <c r="E48" s="25">
        <f>SUM(E29:E47)</f>
        <v>65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267</v>
      </c>
      <c r="E54" s="49">
        <f>E4+E29</f>
        <v>1</v>
      </c>
      <c r="F54" s="3">
        <f>E54/D54</f>
        <v>3.7453183520599251E-3</v>
      </c>
      <c r="G54" s="2">
        <v>0.3</v>
      </c>
      <c r="H54" s="18">
        <f>C54*F54/(1+(1-G54)*C54*F54)</f>
        <v>3.7355248412401939E-3</v>
      </c>
      <c r="I54" s="18">
        <f>1-H54</f>
        <v>0.99626447515875982</v>
      </c>
      <c r="J54" s="19">
        <v>100000</v>
      </c>
      <c r="K54" s="20">
        <f>J54*H54</f>
        <v>373.55248412401937</v>
      </c>
      <c r="L54" s="20">
        <f>C54*(J55+G54*K54)</f>
        <v>99738.513261113199</v>
      </c>
      <c r="M54" s="5">
        <f t="shared" ref="M54:M70" si="32">L54+M55</f>
        <v>7659062.2848761538</v>
      </c>
      <c r="N54" s="32">
        <f>M54/J54</f>
        <v>76.590622848761541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99738.513261113199</v>
      </c>
      <c r="T54" s="35">
        <f t="shared" ref="T54:T72" si="35">N54</f>
        <v>76.590622848761541</v>
      </c>
      <c r="U54" s="42">
        <v>0.96170886472285344</v>
      </c>
      <c r="V54" s="43">
        <f>1-U54</f>
        <v>3.829113527714656E-2</v>
      </c>
      <c r="W54" s="29">
        <f>S54*U54</f>
        <v>95919.412357490437</v>
      </c>
      <c r="X54" s="29">
        <f t="shared" ref="X54:X70" si="36">X55+W54</f>
        <v>6776965.6855900902</v>
      </c>
      <c r="Y54" s="40">
        <f>X54/R54</f>
        <v>67.769656855900905</v>
      </c>
      <c r="Z54" s="36">
        <f>T54-Y54</f>
        <v>8.8209659928606357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1323</v>
      </c>
      <c r="E55" s="49">
        <f t="shared" si="37"/>
        <v>2</v>
      </c>
      <c r="F55" s="3">
        <f t="shared" ref="F55:F72" si="38">E55/D55</f>
        <v>1.5117157974300832E-3</v>
      </c>
      <c r="G55" s="2">
        <v>0.4</v>
      </c>
      <c r="H55" s="3">
        <f t="shared" ref="H55:H71" si="39">C55*F55/(1+(1-G55)*C55*F55)</f>
        <v>6.0250037656273533E-3</v>
      </c>
      <c r="I55" s="3">
        <f t="shared" ref="I55:I72" si="40">1-H55</f>
        <v>0.99397499623437269</v>
      </c>
      <c r="J55" s="5">
        <f>I54*J54</f>
        <v>99626.447515875989</v>
      </c>
      <c r="K55" s="5">
        <f t="shared" ref="K55:K72" si="41">J55*H55</f>
        <v>600.24972143922867</v>
      </c>
      <c r="L55" s="5">
        <f t="shared" ref="L55:L71" si="42">C55*(J56+G55*K55)</f>
        <v>397065.19073204981</v>
      </c>
      <c r="M55" s="5">
        <f t="shared" si="32"/>
        <v>7559323.7716150405</v>
      </c>
      <c r="N55" s="33">
        <f t="shared" ref="N55:N72" si="43">M55/J55</f>
        <v>75.876676927684514</v>
      </c>
      <c r="O55" s="4"/>
      <c r="Q55" s="27" t="s">
        <v>36</v>
      </c>
      <c r="R55" s="29">
        <f t="shared" si="33"/>
        <v>99626.447515875989</v>
      </c>
      <c r="S55" s="29">
        <f t="shared" si="34"/>
        <v>397065.19073204981</v>
      </c>
      <c r="T55" s="35">
        <f t="shared" si="35"/>
        <v>75.876676927684514</v>
      </c>
      <c r="U55" s="42">
        <v>0.96170886472285344</v>
      </c>
      <c r="V55" s="43">
        <f>1-U55</f>
        <v>3.829113527714656E-2</v>
      </c>
      <c r="W55" s="29">
        <f t="shared" ref="W55:W72" si="44">S55*U55</f>
        <v>381861.11379988288</v>
      </c>
      <c r="X55" s="29">
        <f t="shared" si="36"/>
        <v>6681046.2732325997</v>
      </c>
      <c r="Y55" s="35">
        <f t="shared" ref="Y55:Y72" si="45">X55/R55</f>
        <v>67.060970654081999</v>
      </c>
      <c r="Z55" s="36">
        <f t="shared" ref="Z55:Z72" si="46">T55-Y55</f>
        <v>8.8157062736025154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1713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99026.197794436768</v>
      </c>
      <c r="K56" s="5">
        <f t="shared" si="41"/>
        <v>0</v>
      </c>
      <c r="L56" s="5">
        <f t="shared" si="42"/>
        <v>495130.98897218384</v>
      </c>
      <c r="M56" s="5">
        <f t="shared" si="32"/>
        <v>7162258.5808829907</v>
      </c>
      <c r="N56" s="33">
        <f t="shared" si="43"/>
        <v>72.326906822684876</v>
      </c>
      <c r="O56" s="4"/>
      <c r="Q56" s="27" t="s">
        <v>38</v>
      </c>
      <c r="R56" s="29">
        <f t="shared" si="33"/>
        <v>99026.197794436768</v>
      </c>
      <c r="S56" s="29">
        <f t="shared" si="34"/>
        <v>495130.98897218384</v>
      </c>
      <c r="T56" s="35">
        <f t="shared" si="35"/>
        <v>72.326906822684876</v>
      </c>
      <c r="U56" s="42">
        <v>0.96170886472285344</v>
      </c>
      <c r="V56" s="43">
        <f>1-U56</f>
        <v>3.829113527714656E-2</v>
      </c>
      <c r="W56" s="29">
        <f t="shared" si="44"/>
        <v>476171.86129354261</v>
      </c>
      <c r="X56" s="29">
        <f t="shared" si="36"/>
        <v>6299185.1594327167</v>
      </c>
      <c r="Y56" s="35">
        <f t="shared" si="45"/>
        <v>63.611299835108895</v>
      </c>
      <c r="Z56" s="36">
        <f t="shared" si="46"/>
        <v>8.7156069875759812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1719</v>
      </c>
      <c r="E57" s="49">
        <f t="shared" si="37"/>
        <v>1</v>
      </c>
      <c r="F57" s="3">
        <f t="shared" si="38"/>
        <v>5.8173356602675972E-4</v>
      </c>
      <c r="G57" s="2">
        <v>0.5</v>
      </c>
      <c r="H57" s="3">
        <f t="shared" si="39"/>
        <v>2.904443799012489E-3</v>
      </c>
      <c r="I57" s="3">
        <f t="shared" si="40"/>
        <v>0.99709555620098755</v>
      </c>
      <c r="J57" s="5">
        <f t="shared" si="47"/>
        <v>99026.197794436768</v>
      </c>
      <c r="K57" s="5">
        <f t="shared" si="41"/>
        <v>287.61602612383609</v>
      </c>
      <c r="L57" s="5">
        <f t="shared" si="42"/>
        <v>494411.94890687428</v>
      </c>
      <c r="M57" s="5">
        <f t="shared" si="32"/>
        <v>6667127.5919108065</v>
      </c>
      <c r="N57" s="33">
        <f t="shared" si="43"/>
        <v>67.326906822684876</v>
      </c>
      <c r="O57" s="4"/>
      <c r="Q57" s="27" t="s">
        <v>40</v>
      </c>
      <c r="R57" s="29">
        <f t="shared" si="33"/>
        <v>99026.197794436768</v>
      </c>
      <c r="S57" s="29">
        <f t="shared" si="34"/>
        <v>494411.94890687428</v>
      </c>
      <c r="T57" s="35">
        <f t="shared" si="35"/>
        <v>67.326906822684876</v>
      </c>
      <c r="U57" s="42">
        <v>0.96170886472285344</v>
      </c>
      <c r="V57" s="43">
        <f>1-U57</f>
        <v>3.829113527714656E-2</v>
      </c>
      <c r="W57" s="29">
        <f t="shared" si="44"/>
        <v>475480.35408864351</v>
      </c>
      <c r="X57" s="29">
        <f t="shared" si="36"/>
        <v>5823013.2981391745</v>
      </c>
      <c r="Y57" s="35">
        <f t="shared" si="45"/>
        <v>58.802755511494631</v>
      </c>
      <c r="Z57" s="36">
        <f t="shared" si="46"/>
        <v>8.5241513111902449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1849</v>
      </c>
      <c r="E58" s="49">
        <f t="shared" si="37"/>
        <v>1</v>
      </c>
      <c r="F58" s="3">
        <f t="shared" si="38"/>
        <v>5.4083288263926451E-4</v>
      </c>
      <c r="G58" s="2">
        <v>0.5</v>
      </c>
      <c r="H58" s="3">
        <f t="shared" si="39"/>
        <v>2.7005130974885228E-3</v>
      </c>
      <c r="I58" s="3">
        <f t="shared" si="40"/>
        <v>0.99729948690251147</v>
      </c>
      <c r="J58" s="5">
        <f t="shared" si="47"/>
        <v>98738.581768312943</v>
      </c>
      <c r="K58" s="5">
        <f t="shared" si="41"/>
        <v>266.64483329277056</v>
      </c>
      <c r="L58" s="5">
        <f t="shared" si="42"/>
        <v>493026.29675833281</v>
      </c>
      <c r="M58" s="5">
        <f t="shared" si="32"/>
        <v>6172715.6430039322</v>
      </c>
      <c r="N58" s="33">
        <f t="shared" si="43"/>
        <v>62.515741389602091</v>
      </c>
      <c r="O58" s="4"/>
      <c r="Q58" s="27" t="s">
        <v>42</v>
      </c>
      <c r="R58" s="29">
        <f t="shared" si="33"/>
        <v>98738.581768312943</v>
      </c>
      <c r="S58" s="29">
        <f t="shared" si="34"/>
        <v>493026.29675833281</v>
      </c>
      <c r="T58" s="35">
        <f t="shared" si="35"/>
        <v>62.515741389602091</v>
      </c>
      <c r="U58" s="42">
        <v>0.96170886472285344</v>
      </c>
      <c r="V58" s="43">
        <f>1-U58</f>
        <v>3.829113527714656E-2</v>
      </c>
      <c r="W58" s="29">
        <f t="shared" si="44"/>
        <v>474147.7601339689</v>
      </c>
      <c r="X58" s="29">
        <f t="shared" si="36"/>
        <v>5347532.9440505309</v>
      </c>
      <c r="Y58" s="35">
        <f t="shared" si="45"/>
        <v>54.158494564954893</v>
      </c>
      <c r="Z58" s="36">
        <f t="shared" si="46"/>
        <v>8.3572468246471985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2097</v>
      </c>
      <c r="E59" s="49">
        <f t="shared" si="37"/>
        <v>2</v>
      </c>
      <c r="F59" s="3">
        <f t="shared" si="38"/>
        <v>9.5374344301382924E-4</v>
      </c>
      <c r="G59" s="2">
        <v>0.5</v>
      </c>
      <c r="H59" s="3">
        <f t="shared" si="39"/>
        <v>4.7573739295908657E-3</v>
      </c>
      <c r="I59" s="3">
        <f t="shared" si="40"/>
        <v>0.99524262607040914</v>
      </c>
      <c r="J59" s="5">
        <f t="shared" si="47"/>
        <v>98471.936935020174</v>
      </c>
      <c r="K59" s="5">
        <f t="shared" si="41"/>
        <v>468.46782557098084</v>
      </c>
      <c r="L59" s="5">
        <f t="shared" si="42"/>
        <v>491188.5151111735</v>
      </c>
      <c r="M59" s="5">
        <f t="shared" si="32"/>
        <v>5679689.346245599</v>
      </c>
      <c r="N59" s="33">
        <f t="shared" si="43"/>
        <v>57.678253551501903</v>
      </c>
      <c r="O59" s="4"/>
      <c r="Q59" s="27" t="s">
        <v>44</v>
      </c>
      <c r="R59" s="29">
        <f t="shared" si="33"/>
        <v>98471.936935020174</v>
      </c>
      <c r="S59" s="29">
        <f t="shared" si="34"/>
        <v>491188.5151111735</v>
      </c>
      <c r="T59" s="35">
        <f t="shared" si="35"/>
        <v>57.678253551501903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473059.57668997761</v>
      </c>
      <c r="X59" s="29">
        <f t="shared" si="36"/>
        <v>4873385.1839165622</v>
      </c>
      <c r="Y59" s="35">
        <f t="shared" si="45"/>
        <v>49.490091650501604</v>
      </c>
      <c r="Z59" s="36">
        <f t="shared" si="46"/>
        <v>8.1881619010002993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2133</v>
      </c>
      <c r="E60" s="49">
        <f t="shared" si="37"/>
        <v>0</v>
      </c>
      <c r="F60" s="3">
        <f t="shared" si="38"/>
        <v>0</v>
      </c>
      <c r="G60" s="2">
        <v>0.5</v>
      </c>
      <c r="H60" s="3">
        <f t="shared" si="39"/>
        <v>0</v>
      </c>
      <c r="I60" s="3">
        <f t="shared" si="40"/>
        <v>1</v>
      </c>
      <c r="J60" s="5">
        <f t="shared" si="47"/>
        <v>98003.469109449201</v>
      </c>
      <c r="K60" s="5">
        <f t="shared" si="41"/>
        <v>0</v>
      </c>
      <c r="L60" s="5">
        <f t="shared" si="42"/>
        <v>490017.34554724599</v>
      </c>
      <c r="M60" s="5">
        <f t="shared" si="32"/>
        <v>5188500.8311344255</v>
      </c>
      <c r="N60" s="33">
        <f t="shared" si="43"/>
        <v>52.942011933679254</v>
      </c>
      <c r="O60" s="4"/>
      <c r="Q60" s="27" t="s">
        <v>46</v>
      </c>
      <c r="R60" s="29">
        <f t="shared" si="33"/>
        <v>98003.469109449201</v>
      </c>
      <c r="S60" s="29">
        <f t="shared" si="34"/>
        <v>490017.34554724599</v>
      </c>
      <c r="T60" s="35">
        <f t="shared" si="35"/>
        <v>52.942011933679254</v>
      </c>
      <c r="U60" s="42">
        <v>0.95736753435116873</v>
      </c>
      <c r="V60" s="43">
        <f t="shared" si="48"/>
        <v>4.2632465648831275E-2</v>
      </c>
      <c r="W60" s="29">
        <f t="shared" si="44"/>
        <v>469126.69789587153</v>
      </c>
      <c r="X60" s="29">
        <f t="shared" si="36"/>
        <v>4400325.607226585</v>
      </c>
      <c r="Y60" s="35">
        <f t="shared" si="45"/>
        <v>44.899692298773111</v>
      </c>
      <c r="Z60" s="36">
        <f t="shared" si="46"/>
        <v>8.0423196349061428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2223</v>
      </c>
      <c r="E61" s="49">
        <f t="shared" si="37"/>
        <v>5</v>
      </c>
      <c r="F61" s="3">
        <f t="shared" si="38"/>
        <v>2.249212775528565E-3</v>
      </c>
      <c r="G61" s="2">
        <v>0.5</v>
      </c>
      <c r="H61" s="3">
        <f t="shared" si="39"/>
        <v>1.1183180496533213E-2</v>
      </c>
      <c r="I61" s="3">
        <f t="shared" si="40"/>
        <v>0.98881681950346678</v>
      </c>
      <c r="J61" s="5">
        <f t="shared" si="47"/>
        <v>98003.469109449201</v>
      </c>
      <c r="K61" s="5">
        <f t="shared" si="41"/>
        <v>1095.9904843373874</v>
      </c>
      <c r="L61" s="5">
        <f t="shared" si="42"/>
        <v>487277.36933640251</v>
      </c>
      <c r="M61" s="5">
        <f t="shared" si="32"/>
        <v>4698483.4855871797</v>
      </c>
      <c r="N61" s="33">
        <f t="shared" si="43"/>
        <v>47.942011933679254</v>
      </c>
      <c r="O61" s="4"/>
      <c r="Q61" s="27" t="s">
        <v>48</v>
      </c>
      <c r="R61" s="29">
        <f t="shared" si="33"/>
        <v>98003.469109449201</v>
      </c>
      <c r="S61" s="29">
        <f t="shared" si="34"/>
        <v>487277.36933640251</v>
      </c>
      <c r="T61" s="35">
        <f t="shared" si="35"/>
        <v>47.942011933679254</v>
      </c>
      <c r="U61" s="42">
        <v>0.95681081085376496</v>
      </c>
      <c r="V61" s="43">
        <f t="shared" si="48"/>
        <v>4.3189189146235041E-2</v>
      </c>
      <c r="W61" s="29">
        <f t="shared" si="44"/>
        <v>466232.25486545276</v>
      </c>
      <c r="X61" s="29">
        <f t="shared" si="36"/>
        <v>3931198.9093307136</v>
      </c>
      <c r="Y61" s="35">
        <f t="shared" si="45"/>
        <v>40.112854627017271</v>
      </c>
      <c r="Z61" s="36">
        <f t="shared" si="46"/>
        <v>7.8291573066619833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2330</v>
      </c>
      <c r="E62" s="49">
        <f t="shared" si="37"/>
        <v>5</v>
      </c>
      <c r="F62" s="3">
        <f t="shared" si="38"/>
        <v>2.1459227467811159E-3</v>
      </c>
      <c r="G62" s="2">
        <v>0.5</v>
      </c>
      <c r="H62" s="3">
        <f t="shared" si="39"/>
        <v>1.0672358591248666E-2</v>
      </c>
      <c r="I62" s="3">
        <f t="shared" si="40"/>
        <v>0.98932764140875129</v>
      </c>
      <c r="J62" s="5">
        <f t="shared" si="47"/>
        <v>96907.478625111806</v>
      </c>
      <c r="K62" s="5">
        <f t="shared" si="41"/>
        <v>1034.2313620609584</v>
      </c>
      <c r="L62" s="5">
        <f t="shared" si="42"/>
        <v>481951.8147204066</v>
      </c>
      <c r="M62" s="5">
        <f t="shared" si="32"/>
        <v>4211206.1162507767</v>
      </c>
      <c r="N62" s="33">
        <f t="shared" si="43"/>
        <v>43.455945567853412</v>
      </c>
      <c r="O62" s="4"/>
      <c r="Q62" s="27" t="s">
        <v>50</v>
      </c>
      <c r="R62" s="29">
        <f t="shared" si="33"/>
        <v>96907.478625111806</v>
      </c>
      <c r="S62" s="29">
        <f t="shared" si="34"/>
        <v>481951.8147204066</v>
      </c>
      <c r="T62" s="35">
        <f t="shared" si="35"/>
        <v>43.455945567853412</v>
      </c>
      <c r="U62" s="42">
        <v>0.94800928093814252</v>
      </c>
      <c r="V62" s="43">
        <f t="shared" si="48"/>
        <v>5.1990719061857482E-2</v>
      </c>
      <c r="W62" s="29">
        <f t="shared" si="44"/>
        <v>456894.79331992555</v>
      </c>
      <c r="X62" s="29">
        <f t="shared" si="36"/>
        <v>3464966.6544652609</v>
      </c>
      <c r="Y62" s="35">
        <f t="shared" si="45"/>
        <v>35.755410249290897</v>
      </c>
      <c r="Z62" s="36">
        <f t="shared" si="46"/>
        <v>7.7005353185625154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2391</v>
      </c>
      <c r="E63" s="49">
        <f t="shared" si="37"/>
        <v>8</v>
      </c>
      <c r="F63" s="3">
        <f t="shared" si="38"/>
        <v>3.3458803847762441E-3</v>
      </c>
      <c r="G63" s="2">
        <v>0.5</v>
      </c>
      <c r="H63" s="3">
        <f t="shared" si="39"/>
        <v>1.6590626296142681E-2</v>
      </c>
      <c r="I63" s="3">
        <f t="shared" si="40"/>
        <v>0.98340937370385728</v>
      </c>
      <c r="J63" s="5">
        <f t="shared" si="47"/>
        <v>95873.247263050842</v>
      </c>
      <c r="K63" s="5">
        <f t="shared" si="41"/>
        <v>1590.5972171389606</v>
      </c>
      <c r="L63" s="5">
        <f t="shared" si="42"/>
        <v>475389.74327240686</v>
      </c>
      <c r="M63" s="5">
        <f t="shared" si="32"/>
        <v>3729254.30153037</v>
      </c>
      <c r="N63" s="33">
        <f t="shared" si="43"/>
        <v>38.897757278401997</v>
      </c>
      <c r="O63" s="4"/>
      <c r="Q63" s="27" t="s">
        <v>52</v>
      </c>
      <c r="R63" s="29">
        <f t="shared" si="33"/>
        <v>95873.247263050842</v>
      </c>
      <c r="S63" s="29">
        <f t="shared" si="34"/>
        <v>475389.74327240686</v>
      </c>
      <c r="T63" s="35">
        <f t="shared" si="35"/>
        <v>38.897757278401997</v>
      </c>
      <c r="U63" s="42">
        <v>0.94216194080535964</v>
      </c>
      <c r="V63" s="43">
        <f t="shared" si="48"/>
        <v>5.7838059194640357E-2</v>
      </c>
      <c r="W63" s="29">
        <f t="shared" si="44"/>
        <v>447894.12316049251</v>
      </c>
      <c r="X63" s="29">
        <f t="shared" si="36"/>
        <v>3008071.8611453352</v>
      </c>
      <c r="Y63" s="35">
        <f t="shared" si="45"/>
        <v>31.375508257188592</v>
      </c>
      <c r="Z63" s="36">
        <f t="shared" si="46"/>
        <v>7.5222490212134048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2369</v>
      </c>
      <c r="E64" s="49">
        <f t="shared" si="37"/>
        <v>14</v>
      </c>
      <c r="F64" s="3">
        <f t="shared" si="38"/>
        <v>5.9096665259603205E-3</v>
      </c>
      <c r="G64" s="2">
        <v>0.5</v>
      </c>
      <c r="H64" s="3">
        <f t="shared" si="39"/>
        <v>2.9118136439267885E-2</v>
      </c>
      <c r="I64" s="3">
        <f t="shared" si="40"/>
        <v>0.97088186356073214</v>
      </c>
      <c r="J64" s="5">
        <f t="shared" si="47"/>
        <v>94282.650045911883</v>
      </c>
      <c r="K64" s="5">
        <f t="shared" si="41"/>
        <v>2745.3350678926085</v>
      </c>
      <c r="L64" s="5">
        <f t="shared" si="42"/>
        <v>464549.91255982791</v>
      </c>
      <c r="M64" s="5">
        <f t="shared" si="32"/>
        <v>3253864.558257963</v>
      </c>
      <c r="N64" s="33">
        <f t="shared" si="43"/>
        <v>34.511806325696838</v>
      </c>
      <c r="O64" s="4"/>
      <c r="Q64" s="27" t="s">
        <v>54</v>
      </c>
      <c r="R64" s="29">
        <f t="shared" si="33"/>
        <v>94282.650045911883</v>
      </c>
      <c r="S64" s="29">
        <f t="shared" si="34"/>
        <v>464549.91255982791</v>
      </c>
      <c r="T64" s="35">
        <f t="shared" si="35"/>
        <v>34.511806325696838</v>
      </c>
      <c r="U64" s="42">
        <v>0.92489605986448908</v>
      </c>
      <c r="V64" s="43">
        <f t="shared" si="48"/>
        <v>7.5103940135510916E-2</v>
      </c>
      <c r="W64" s="29">
        <f t="shared" si="44"/>
        <v>429660.38373697776</v>
      </c>
      <c r="X64" s="29">
        <f t="shared" si="36"/>
        <v>2560177.7379848426</v>
      </c>
      <c r="Y64" s="35">
        <f t="shared" si="45"/>
        <v>27.154282752321222</v>
      </c>
      <c r="Z64" s="36">
        <f t="shared" si="46"/>
        <v>7.3575235733756159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1906</v>
      </c>
      <c r="E65" s="49">
        <f t="shared" si="37"/>
        <v>13</v>
      </c>
      <c r="F65" s="3">
        <f t="shared" si="38"/>
        <v>6.8205666316894023E-3</v>
      </c>
      <c r="G65" s="2">
        <v>0.5</v>
      </c>
      <c r="H65" s="3">
        <f t="shared" si="39"/>
        <v>3.3531080732525149E-2</v>
      </c>
      <c r="I65" s="3">
        <f t="shared" si="40"/>
        <v>0.9664689192674748</v>
      </c>
      <c r="J65" s="5">
        <f t="shared" si="47"/>
        <v>91537.314978019276</v>
      </c>
      <c r="K65" s="5">
        <f t="shared" si="41"/>
        <v>3069.3450985665481</v>
      </c>
      <c r="L65" s="5">
        <f t="shared" si="42"/>
        <v>450013.21214367996</v>
      </c>
      <c r="M65" s="5">
        <f t="shared" si="32"/>
        <v>2789314.6456981353</v>
      </c>
      <c r="N65" s="33">
        <f t="shared" si="43"/>
        <v>30.47188620693025</v>
      </c>
      <c r="O65" s="4"/>
      <c r="Q65" s="27" t="s">
        <v>56</v>
      </c>
      <c r="R65" s="29">
        <f t="shared" si="33"/>
        <v>91537.314978019276</v>
      </c>
      <c r="S65" s="29">
        <f t="shared" si="34"/>
        <v>450013.21214367996</v>
      </c>
      <c r="T65" s="35">
        <f t="shared" si="35"/>
        <v>30.47188620693025</v>
      </c>
      <c r="U65" s="42">
        <v>0.89970667843387275</v>
      </c>
      <c r="V65" s="43">
        <f t="shared" si="48"/>
        <v>0.10029332156612725</v>
      </c>
      <c r="W65" s="29">
        <f t="shared" si="44"/>
        <v>404879.89234914805</v>
      </c>
      <c r="X65" s="29">
        <f t="shared" si="36"/>
        <v>2130517.3542478648</v>
      </c>
      <c r="Y65" s="35">
        <f t="shared" si="45"/>
        <v>23.274850860105115</v>
      </c>
      <c r="Z65" s="36">
        <f t="shared" si="46"/>
        <v>7.1970353468251353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1519</v>
      </c>
      <c r="E66" s="49">
        <f t="shared" si="37"/>
        <v>10</v>
      </c>
      <c r="F66" s="3">
        <f t="shared" si="38"/>
        <v>6.5832784726793945E-3</v>
      </c>
      <c r="G66" s="2">
        <v>0.5</v>
      </c>
      <c r="H66" s="3">
        <f t="shared" si="39"/>
        <v>3.2383419689119175E-2</v>
      </c>
      <c r="I66" s="3">
        <f t="shared" si="40"/>
        <v>0.96761658031088082</v>
      </c>
      <c r="J66" s="5">
        <f t="shared" si="47"/>
        <v>88467.969879452721</v>
      </c>
      <c r="K66" s="5">
        <f t="shared" si="41"/>
        <v>2864.8953976506714</v>
      </c>
      <c r="L66" s="5">
        <f t="shared" si="42"/>
        <v>435177.6109031369</v>
      </c>
      <c r="M66" s="5">
        <f t="shared" si="32"/>
        <v>2339301.4335544552</v>
      </c>
      <c r="N66" s="33">
        <f t="shared" si="43"/>
        <v>26.442354636847767</v>
      </c>
      <c r="O66" s="4"/>
      <c r="Q66" s="27" t="s">
        <v>58</v>
      </c>
      <c r="R66" s="29">
        <f t="shared" si="33"/>
        <v>88467.969879452721</v>
      </c>
      <c r="S66" s="29">
        <f t="shared" si="34"/>
        <v>435177.6109031369</v>
      </c>
      <c r="T66" s="35">
        <f t="shared" si="35"/>
        <v>26.442354636847767</v>
      </c>
      <c r="U66" s="42">
        <v>0.86438699185239576</v>
      </c>
      <c r="V66" s="43">
        <f t="shared" si="48"/>
        <v>0.13561300814760424</v>
      </c>
      <c r="W66" s="29">
        <f t="shared" si="44"/>
        <v>376161.86601007485</v>
      </c>
      <c r="X66" s="29">
        <f t="shared" si="36"/>
        <v>1725637.4618987166</v>
      </c>
      <c r="Y66" s="35">
        <f t="shared" si="45"/>
        <v>19.50578796201706</v>
      </c>
      <c r="Z66" s="36">
        <f t="shared" si="46"/>
        <v>6.9365666748307078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1202</v>
      </c>
      <c r="E67" s="49">
        <f t="shared" si="37"/>
        <v>23</v>
      </c>
      <c r="F67" s="3">
        <f t="shared" si="38"/>
        <v>1.913477537437604E-2</v>
      </c>
      <c r="G67" s="2">
        <v>0.5</v>
      </c>
      <c r="H67" s="3">
        <f t="shared" si="39"/>
        <v>9.1306073838824928E-2</v>
      </c>
      <c r="I67" s="3">
        <f t="shared" si="40"/>
        <v>0.90869392616117506</v>
      </c>
      <c r="J67" s="5">
        <f t="shared" si="47"/>
        <v>85603.074481802047</v>
      </c>
      <c r="K67" s="5">
        <f t="shared" si="41"/>
        <v>7816.0806394658475</v>
      </c>
      <c r="L67" s="5">
        <f t="shared" si="42"/>
        <v>408475.17081034568</v>
      </c>
      <c r="M67" s="5">
        <f t="shared" si="32"/>
        <v>1904123.8226513183</v>
      </c>
      <c r="N67" s="33">
        <f t="shared" si="43"/>
        <v>22.243638259232231</v>
      </c>
      <c r="O67" s="4"/>
      <c r="Q67" s="27" t="s">
        <v>60</v>
      </c>
      <c r="R67" s="29">
        <f t="shared" si="33"/>
        <v>85603.074481802047</v>
      </c>
      <c r="S67" s="29">
        <f t="shared" si="34"/>
        <v>408475.17081034568</v>
      </c>
      <c r="T67" s="35">
        <f t="shared" si="35"/>
        <v>22.243638259232231</v>
      </c>
      <c r="U67" s="42">
        <v>0.82345390469096191</v>
      </c>
      <c r="V67" s="43">
        <f t="shared" si="48"/>
        <v>0.17654609530903809</v>
      </c>
      <c r="W67" s="29">
        <f t="shared" si="44"/>
        <v>336360.47437308676</v>
      </c>
      <c r="X67" s="29">
        <f t="shared" si="36"/>
        <v>1349475.5958886419</v>
      </c>
      <c r="Y67" s="35">
        <f t="shared" si="45"/>
        <v>15.76433561595408</v>
      </c>
      <c r="Z67" s="36">
        <f t="shared" si="46"/>
        <v>6.4793026432781513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935</v>
      </c>
      <c r="E68" s="49">
        <f t="shared" si="37"/>
        <v>12</v>
      </c>
      <c r="F68" s="3">
        <f t="shared" si="38"/>
        <v>1.2834224598930482E-2</v>
      </c>
      <c r="G68" s="2">
        <v>0.5</v>
      </c>
      <c r="H68" s="3">
        <f t="shared" si="39"/>
        <v>6.2176165803108821E-2</v>
      </c>
      <c r="I68" s="3">
        <f t="shared" si="40"/>
        <v>0.93782383419689119</v>
      </c>
      <c r="J68" s="5">
        <f t="shared" si="47"/>
        <v>77786.993842336204</v>
      </c>
      <c r="K68" s="5">
        <f t="shared" si="41"/>
        <v>4836.4970264665008</v>
      </c>
      <c r="L68" s="5">
        <f t="shared" si="42"/>
        <v>376843.72664551478</v>
      </c>
      <c r="M68" s="5">
        <f t="shared" si="32"/>
        <v>1495648.6518409727</v>
      </c>
      <c r="N68" s="33">
        <f t="shared" si="43"/>
        <v>19.227490072086496</v>
      </c>
      <c r="O68" s="4"/>
      <c r="Q68" s="27" t="s">
        <v>62</v>
      </c>
      <c r="R68" s="29">
        <f t="shared" si="33"/>
        <v>77786.993842336204</v>
      </c>
      <c r="S68" s="29">
        <f t="shared" si="34"/>
        <v>376843.72664551478</v>
      </c>
      <c r="T68" s="35">
        <f t="shared" si="35"/>
        <v>19.227490072086496</v>
      </c>
      <c r="U68" s="42">
        <v>0.7557222850963411</v>
      </c>
      <c r="V68" s="43">
        <f t="shared" si="48"/>
        <v>0.2442777149036589</v>
      </c>
      <c r="W68" s="29">
        <f t="shared" si="44"/>
        <v>284789.20222476934</v>
      </c>
      <c r="X68" s="29">
        <f t="shared" si="36"/>
        <v>1013115.1215155551</v>
      </c>
      <c r="Y68" s="35">
        <f t="shared" si="45"/>
        <v>13.024222578507192</v>
      </c>
      <c r="Z68" s="36">
        <f t="shared" si="46"/>
        <v>6.203267493579304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548</v>
      </c>
      <c r="E69" s="49">
        <f t="shared" si="37"/>
        <v>10</v>
      </c>
      <c r="F69" s="3">
        <f t="shared" si="38"/>
        <v>1.824817518248175E-2</v>
      </c>
      <c r="G69" s="2">
        <v>0.5</v>
      </c>
      <c r="H69" s="3">
        <f t="shared" si="39"/>
        <v>8.7260034904013961E-2</v>
      </c>
      <c r="I69" s="3">
        <f t="shared" si="40"/>
        <v>0.91273996509598598</v>
      </c>
      <c r="J69" s="5">
        <f t="shared" si="47"/>
        <v>72950.496815869701</v>
      </c>
      <c r="K69" s="5">
        <f t="shared" si="41"/>
        <v>6365.6628984179497</v>
      </c>
      <c r="L69" s="5">
        <f t="shared" si="42"/>
        <v>348838.32683330355</v>
      </c>
      <c r="M69" s="5">
        <f t="shared" si="32"/>
        <v>1118804.9251954579</v>
      </c>
      <c r="N69" s="33">
        <f t="shared" si="43"/>
        <v>15.336494938744163</v>
      </c>
      <c r="O69" s="4"/>
      <c r="Q69" s="27" t="s">
        <v>64</v>
      </c>
      <c r="R69" s="29">
        <f t="shared" si="33"/>
        <v>72950.496815869701</v>
      </c>
      <c r="S69" s="29">
        <f t="shared" si="34"/>
        <v>348838.32683330355</v>
      </c>
      <c r="T69" s="35">
        <f t="shared" si="35"/>
        <v>15.336494938744163</v>
      </c>
      <c r="U69" s="42">
        <v>0.69850988448397933</v>
      </c>
      <c r="V69" s="43">
        <f t="shared" si="48"/>
        <v>0.30149011551602067</v>
      </c>
      <c r="W69" s="29">
        <f t="shared" si="44"/>
        <v>243667.01937991549</v>
      </c>
      <c r="X69" s="29">
        <f t="shared" si="36"/>
        <v>728325.91929078579</v>
      </c>
      <c r="Y69" s="35">
        <f t="shared" si="45"/>
        <v>9.9838376855624826</v>
      </c>
      <c r="Z69" s="36">
        <f t="shared" si="46"/>
        <v>5.3526572531816807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434</v>
      </c>
      <c r="E70" s="49">
        <f t="shared" si="37"/>
        <v>21</v>
      </c>
      <c r="F70" s="3">
        <f t="shared" si="38"/>
        <v>4.8387096774193547E-2</v>
      </c>
      <c r="G70" s="2">
        <v>0.5</v>
      </c>
      <c r="H70" s="3">
        <f t="shared" si="39"/>
        <v>0.21582733812949639</v>
      </c>
      <c r="I70" s="3">
        <f t="shared" si="40"/>
        <v>0.78417266187050361</v>
      </c>
      <c r="J70" s="5">
        <f t="shared" si="47"/>
        <v>66584.833917451746</v>
      </c>
      <c r="K70" s="5">
        <f t="shared" si="41"/>
        <v>14370.827464198217</v>
      </c>
      <c r="L70" s="5">
        <f t="shared" si="42"/>
        <v>296997.10092676315</v>
      </c>
      <c r="M70" s="5">
        <f t="shared" si="32"/>
        <v>769966.59836215444</v>
      </c>
      <c r="N70" s="33">
        <f t="shared" si="43"/>
        <v>11.563693307648963</v>
      </c>
      <c r="O70" s="4"/>
      <c r="Q70" s="27" t="s">
        <v>66</v>
      </c>
      <c r="R70" s="29">
        <f t="shared" si="33"/>
        <v>66584.833917451746</v>
      </c>
      <c r="S70" s="29">
        <f t="shared" si="34"/>
        <v>296997.10092676315</v>
      </c>
      <c r="T70" s="35">
        <f t="shared" si="35"/>
        <v>11.563693307648963</v>
      </c>
      <c r="U70" s="42">
        <v>0.67065690345363116</v>
      </c>
      <c r="V70" s="43">
        <f t="shared" si="48"/>
        <v>0.32934309654636884</v>
      </c>
      <c r="W70" s="29">
        <f t="shared" si="44"/>
        <v>199183.15604224853</v>
      </c>
      <c r="X70" s="29">
        <f t="shared" si="36"/>
        <v>484658.8999108703</v>
      </c>
      <c r="Y70" s="35">
        <f t="shared" si="45"/>
        <v>7.2788181842087951</v>
      </c>
      <c r="Z70" s="36">
        <f t="shared" si="46"/>
        <v>4.2848751234401679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232</v>
      </c>
      <c r="E71" s="49">
        <f t="shared" si="49"/>
        <v>17</v>
      </c>
      <c r="F71" s="3">
        <f t="shared" si="38"/>
        <v>7.3275862068965511E-2</v>
      </c>
      <c r="G71" s="2">
        <v>0.5</v>
      </c>
      <c r="H71" s="3">
        <f t="shared" si="39"/>
        <v>0.30965391621129329</v>
      </c>
      <c r="I71" s="3">
        <f t="shared" si="40"/>
        <v>0.69034608378870677</v>
      </c>
      <c r="J71" s="5">
        <f t="shared" si="47"/>
        <v>52214.006453253525</v>
      </c>
      <c r="K71" s="5">
        <f t="shared" si="41"/>
        <v>16168.271579331695</v>
      </c>
      <c r="L71" s="5">
        <f t="shared" si="42"/>
        <v>220649.3533179384</v>
      </c>
      <c r="M71" s="5">
        <f>L71+M72</f>
        <v>472969.4974353913</v>
      </c>
      <c r="N71" s="33">
        <f t="shared" si="43"/>
        <v>9.0582877959927153</v>
      </c>
      <c r="O71" s="4"/>
      <c r="Q71" s="27" t="s">
        <v>68</v>
      </c>
      <c r="R71" s="29">
        <f t="shared" si="33"/>
        <v>52214.006453253525</v>
      </c>
      <c r="S71" s="29">
        <f t="shared" si="34"/>
        <v>220649.3533179384</v>
      </c>
      <c r="T71" s="35">
        <f t="shared" si="35"/>
        <v>9.0582877959927153</v>
      </c>
      <c r="U71" s="42">
        <v>0.63527807449444496</v>
      </c>
      <c r="V71" s="43">
        <f t="shared" si="48"/>
        <v>0.36472192550555504</v>
      </c>
      <c r="W71" s="29">
        <f t="shared" si="44"/>
        <v>140173.69631426438</v>
      </c>
      <c r="X71" s="29">
        <f>X72+W71</f>
        <v>285475.74386862176</v>
      </c>
      <c r="Y71" s="35">
        <f t="shared" si="45"/>
        <v>5.4674169492089106</v>
      </c>
      <c r="Z71" s="36">
        <f t="shared" si="46"/>
        <v>3.5908708467838046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147</v>
      </c>
      <c r="E72" s="50">
        <f t="shared" si="49"/>
        <v>21</v>
      </c>
      <c r="F72" s="17">
        <f t="shared" si="38"/>
        <v>0.14285714285714285</v>
      </c>
      <c r="G72" s="12"/>
      <c r="H72" s="17">
        <v>1</v>
      </c>
      <c r="I72" s="17">
        <f t="shared" si="40"/>
        <v>0</v>
      </c>
      <c r="J72" s="21">
        <f t="shared" si="47"/>
        <v>36045.734873921836</v>
      </c>
      <c r="K72" s="21">
        <f t="shared" si="41"/>
        <v>36045.734873921836</v>
      </c>
      <c r="L72" s="21">
        <f>K72/F72</f>
        <v>252320.14411745287</v>
      </c>
      <c r="M72" s="21">
        <f>L72</f>
        <v>252320.14411745287</v>
      </c>
      <c r="N72" s="34">
        <f t="shared" si="43"/>
        <v>7.0000000000000009</v>
      </c>
      <c r="O72" s="4"/>
      <c r="Q72" s="30" t="s">
        <v>69</v>
      </c>
      <c r="R72" s="31">
        <f t="shared" si="33"/>
        <v>36045.734873921836</v>
      </c>
      <c r="S72" s="31">
        <f t="shared" si="34"/>
        <v>252320.14411745287</v>
      </c>
      <c r="T72" s="38">
        <f t="shared" si="35"/>
        <v>7.0000000000000009</v>
      </c>
      <c r="U72" s="44">
        <v>0.57586384179742911</v>
      </c>
      <c r="V72" s="45">
        <f t="shared" si="48"/>
        <v>0.42413615820257089</v>
      </c>
      <c r="W72" s="31">
        <f t="shared" si="44"/>
        <v>145302.04755435738</v>
      </c>
      <c r="X72" s="31">
        <f>W72</f>
        <v>145302.04755435738</v>
      </c>
      <c r="Y72" s="38">
        <f t="shared" si="45"/>
        <v>4.0310468925820038</v>
      </c>
      <c r="Z72" s="37">
        <f t="shared" si="46"/>
        <v>2.9689531074179971</v>
      </c>
    </row>
    <row r="73" spans="1:26" s="2" customFormat="1" ht="13.2" x14ac:dyDescent="0.25">
      <c r="B73" s="2" t="s">
        <v>70</v>
      </c>
      <c r="D73" s="25">
        <f>SUM(D54:D72)</f>
        <v>27337</v>
      </c>
      <c r="E73" s="25">
        <f>SUM(E54:E72)</f>
        <v>166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73.199792472289332</v>
      </c>
      <c r="F78" s="55">
        <f>$Y$4</f>
        <v>66.194595283672498</v>
      </c>
      <c r="G78" s="55">
        <f>E78-F78</f>
        <v>7.0051971886168332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80.504424910406158</v>
      </c>
      <c r="F79" s="55">
        <f>$Y$29</f>
        <v>71.075017778587522</v>
      </c>
      <c r="G79" s="55">
        <f t="shared" ref="G79:G80" si="50">E79-F79</f>
        <v>9.4294071318186354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76.590622848761541</v>
      </c>
      <c r="F80" s="55">
        <f>$Y$54</f>
        <v>67.769656855900905</v>
      </c>
      <c r="G80" s="55">
        <f t="shared" si="50"/>
        <v>8.8209659928606357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11"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129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6958126.7859579669</v>
      </c>
      <c r="N4" s="32">
        <f>M4/J4</f>
        <v>69.581267859579668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69.581267859579668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6350975.3074310962</v>
      </c>
      <c r="Y4" s="40">
        <f>X4/R4</f>
        <v>63.509753074310964</v>
      </c>
      <c r="Z4" s="36">
        <f>T4-Y4</f>
        <v>6.0715147852687039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614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6858126.7859579669</v>
      </c>
      <c r="N5" s="33">
        <f t="shared" ref="N5:N22" si="10">M5/J5</f>
        <v>68.581267859579668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68.581267859579668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6254295.1132562226</v>
      </c>
      <c r="Y5" s="35">
        <f t="shared" ref="Y5:Y22" si="12">X5/R5</f>
        <v>62.542951132562223</v>
      </c>
      <c r="Z5" s="36">
        <f t="shared" ref="Z5:Z22" si="13">T5-Y5</f>
        <v>6.0383167270174454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917</v>
      </c>
      <c r="E6" s="51">
        <v>2</v>
      </c>
      <c r="F6" s="3">
        <f t="shared" si="5"/>
        <v>2.1810250817884407E-3</v>
      </c>
      <c r="G6" s="2">
        <v>0.5</v>
      </c>
      <c r="H6" s="3">
        <f t="shared" si="6"/>
        <v>1.084598698481562E-2</v>
      </c>
      <c r="I6" s="3">
        <f t="shared" si="7"/>
        <v>0.98915401301518435</v>
      </c>
      <c r="J6" s="5">
        <f t="shared" ref="J6:J22" si="14">I5*J5</f>
        <v>100000</v>
      </c>
      <c r="K6" s="5">
        <f t="shared" si="8"/>
        <v>1084.598698481562</v>
      </c>
      <c r="L6" s="5">
        <f t="shared" si="9"/>
        <v>497288.50325379608</v>
      </c>
      <c r="M6" s="5">
        <f t="shared" si="0"/>
        <v>6458126.7859579669</v>
      </c>
      <c r="N6" s="33">
        <f t="shared" si="10"/>
        <v>64.581267859579668</v>
      </c>
      <c r="O6" s="4"/>
      <c r="Q6" s="27" t="s">
        <v>38</v>
      </c>
      <c r="R6" s="29">
        <f t="shared" si="1"/>
        <v>100000</v>
      </c>
      <c r="S6" s="29">
        <f t="shared" si="2"/>
        <v>497288.50325379608</v>
      </c>
      <c r="T6" s="35">
        <f t="shared" si="3"/>
        <v>64.581267859579668</v>
      </c>
      <c r="U6" s="42">
        <v>0.96680194174873568</v>
      </c>
      <c r="V6" s="43">
        <f>1-U6</f>
        <v>3.3198058251264317E-2</v>
      </c>
      <c r="W6" s="29">
        <f t="shared" si="11"/>
        <v>480779.49055509252</v>
      </c>
      <c r="X6" s="29">
        <f t="shared" si="4"/>
        <v>5867574.336556728</v>
      </c>
      <c r="Y6" s="35">
        <f t="shared" si="12"/>
        <v>58.675743365567278</v>
      </c>
      <c r="Z6" s="36">
        <f t="shared" si="13"/>
        <v>5.9055244940123899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876</v>
      </c>
      <c r="E7" s="51">
        <v>2</v>
      </c>
      <c r="F7" s="3">
        <f t="shared" si="5"/>
        <v>2.2831050228310501E-3</v>
      </c>
      <c r="G7" s="2">
        <v>0.5</v>
      </c>
      <c r="H7" s="3">
        <f t="shared" si="6"/>
        <v>1.1350737797956867E-2</v>
      </c>
      <c r="I7" s="3">
        <f t="shared" si="7"/>
        <v>0.98864926220204308</v>
      </c>
      <c r="J7" s="5">
        <f t="shared" si="14"/>
        <v>98915.401301518432</v>
      </c>
      <c r="K7" s="5">
        <f t="shared" si="8"/>
        <v>1122.7627843532171</v>
      </c>
      <c r="L7" s="5">
        <f t="shared" si="9"/>
        <v>491770.0995467091</v>
      </c>
      <c r="M7" s="5">
        <f t="shared" si="0"/>
        <v>5960838.2827041708</v>
      </c>
      <c r="N7" s="33">
        <f t="shared" si="10"/>
        <v>60.261983515934716</v>
      </c>
      <c r="O7" s="4"/>
      <c r="Q7" s="27" t="s">
        <v>40</v>
      </c>
      <c r="R7" s="29">
        <f t="shared" si="1"/>
        <v>98915.401301518432</v>
      </c>
      <c r="S7" s="29">
        <f t="shared" si="2"/>
        <v>491770.0995467091</v>
      </c>
      <c r="T7" s="35">
        <f t="shared" si="3"/>
        <v>60.261983515934716</v>
      </c>
      <c r="U7" s="42">
        <v>0.96680194174873568</v>
      </c>
      <c r="V7" s="43">
        <f>1-U7</f>
        <v>3.3198058251264317E-2</v>
      </c>
      <c r="W7" s="29">
        <f t="shared" si="11"/>
        <v>475444.28713572741</v>
      </c>
      <c r="X7" s="29">
        <f t="shared" si="4"/>
        <v>5386794.8460016353</v>
      </c>
      <c r="Y7" s="35">
        <f t="shared" si="12"/>
        <v>54.458605789621799</v>
      </c>
      <c r="Z7" s="36">
        <f t="shared" si="13"/>
        <v>5.8033777263129167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919</v>
      </c>
      <c r="E8" s="51">
        <v>1</v>
      </c>
      <c r="F8" s="3">
        <f t="shared" si="5"/>
        <v>1.088139281828074E-3</v>
      </c>
      <c r="G8" s="2">
        <v>0.5</v>
      </c>
      <c r="H8" s="3">
        <f t="shared" si="6"/>
        <v>5.425935973955508E-3</v>
      </c>
      <c r="I8" s="3">
        <f t="shared" si="7"/>
        <v>0.99457406402604454</v>
      </c>
      <c r="J8" s="5">
        <f t="shared" si="14"/>
        <v>97792.638517165207</v>
      </c>
      <c r="K8" s="5">
        <f t="shared" si="8"/>
        <v>530.61659531831378</v>
      </c>
      <c r="L8" s="5">
        <f t="shared" si="9"/>
        <v>487636.65109753027</v>
      </c>
      <c r="M8" s="5">
        <f t="shared" si="0"/>
        <v>5469068.1831574617</v>
      </c>
      <c r="N8" s="33">
        <f t="shared" si="10"/>
        <v>55.925152098207214</v>
      </c>
      <c r="O8" s="4"/>
      <c r="Q8" s="27" t="s">
        <v>42</v>
      </c>
      <c r="R8" s="29">
        <f t="shared" si="1"/>
        <v>97792.638517165207</v>
      </c>
      <c r="S8" s="29">
        <f t="shared" si="2"/>
        <v>487636.65109753027</v>
      </c>
      <c r="T8" s="35">
        <f t="shared" si="3"/>
        <v>55.925152098207214</v>
      </c>
      <c r="U8" s="42">
        <v>0.96680194174873568</v>
      </c>
      <c r="V8" s="43">
        <f>1-U8</f>
        <v>3.3198058251264317E-2</v>
      </c>
      <c r="W8" s="29">
        <f t="shared" si="11"/>
        <v>471448.06114894303</v>
      </c>
      <c r="X8" s="29">
        <f t="shared" si="4"/>
        <v>4911350.5588659076</v>
      </c>
      <c r="Y8" s="35">
        <f t="shared" si="12"/>
        <v>50.222088628929214</v>
      </c>
      <c r="Z8" s="36">
        <f t="shared" si="13"/>
        <v>5.7030634692779998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1045</v>
      </c>
      <c r="E9" s="51">
        <v>1</v>
      </c>
      <c r="F9" s="3">
        <f t="shared" si="5"/>
        <v>9.5693779904306223E-4</v>
      </c>
      <c r="G9" s="2">
        <v>0.5</v>
      </c>
      <c r="H9" s="3">
        <f t="shared" si="6"/>
        <v>4.7732696897374695E-3</v>
      </c>
      <c r="I9" s="3">
        <f t="shared" si="7"/>
        <v>0.99522673031026254</v>
      </c>
      <c r="J9" s="5">
        <f t="shared" si="14"/>
        <v>97262.021921846899</v>
      </c>
      <c r="K9" s="5">
        <f t="shared" si="8"/>
        <v>464.25786120213309</v>
      </c>
      <c r="L9" s="5">
        <f t="shared" si="9"/>
        <v>485149.4649562292</v>
      </c>
      <c r="M9" s="5">
        <f t="shared" si="0"/>
        <v>4981431.5320599312</v>
      </c>
      <c r="N9" s="33">
        <f t="shared" si="10"/>
        <v>51.216615011999941</v>
      </c>
      <c r="O9" s="4"/>
      <c r="Q9" s="27" t="s">
        <v>44</v>
      </c>
      <c r="R9" s="29">
        <f t="shared" si="1"/>
        <v>97262.021921846899</v>
      </c>
      <c r="S9" s="29">
        <f t="shared" si="2"/>
        <v>485149.4649562292</v>
      </c>
      <c r="T9" s="35">
        <f t="shared" si="3"/>
        <v>51.216615011999941</v>
      </c>
      <c r="U9" s="42">
        <v>0.9555940589531835</v>
      </c>
      <c r="V9" s="43">
        <f t="shared" ref="V9:V22" si="15">1-U9</f>
        <v>4.4405941046816499E-2</v>
      </c>
      <c r="W9" s="29">
        <f t="shared" si="11"/>
        <v>463605.94641648832</v>
      </c>
      <c r="X9" s="29">
        <f t="shared" si="4"/>
        <v>4439902.4977169642</v>
      </c>
      <c r="Y9" s="35">
        <f t="shared" si="12"/>
        <v>45.648881341214206</v>
      </c>
      <c r="Z9" s="36">
        <f t="shared" si="13"/>
        <v>5.567733670785735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1085</v>
      </c>
      <c r="E10" s="51">
        <v>2</v>
      </c>
      <c r="F10" s="3">
        <f t="shared" si="5"/>
        <v>1.8433179723502304E-3</v>
      </c>
      <c r="G10" s="2">
        <v>0.5</v>
      </c>
      <c r="H10" s="3">
        <f t="shared" si="6"/>
        <v>9.1743119266055034E-3</v>
      </c>
      <c r="I10" s="3">
        <f t="shared" si="7"/>
        <v>0.99082568807339455</v>
      </c>
      <c r="J10" s="5">
        <f t="shared" si="14"/>
        <v>96797.764060644768</v>
      </c>
      <c r="K10" s="5">
        <f t="shared" si="8"/>
        <v>888.05288129031885</v>
      </c>
      <c r="L10" s="5">
        <f t="shared" si="9"/>
        <v>481768.68809999811</v>
      </c>
      <c r="M10" s="5">
        <f t="shared" si="0"/>
        <v>4496282.0671037016</v>
      </c>
      <c r="N10" s="33">
        <f t="shared" si="10"/>
        <v>46.450267841793703</v>
      </c>
      <c r="O10" s="4"/>
      <c r="Q10" s="27" t="s">
        <v>46</v>
      </c>
      <c r="R10" s="29">
        <f t="shared" si="1"/>
        <v>96797.764060644768</v>
      </c>
      <c r="S10" s="29">
        <f t="shared" si="2"/>
        <v>481768.68809999811</v>
      </c>
      <c r="T10" s="35">
        <f t="shared" si="3"/>
        <v>46.450267841793703</v>
      </c>
      <c r="U10" s="42">
        <v>0.96363095511775332</v>
      </c>
      <c r="V10" s="43">
        <f t="shared" si="15"/>
        <v>3.6369044882246682E-2</v>
      </c>
      <c r="W10" s="29">
        <f t="shared" si="11"/>
        <v>464247.22105962818</v>
      </c>
      <c r="X10" s="29">
        <f t="shared" si="4"/>
        <v>3976296.5513004758</v>
      </c>
      <c r="Y10" s="35">
        <f t="shared" si="12"/>
        <v>41.078392562965469</v>
      </c>
      <c r="Z10" s="36">
        <f t="shared" si="13"/>
        <v>5.3718752788282345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1094</v>
      </c>
      <c r="E11" s="51">
        <v>7</v>
      </c>
      <c r="F11" s="3">
        <f t="shared" si="5"/>
        <v>6.3985374771480807E-3</v>
      </c>
      <c r="G11" s="2">
        <v>0.5</v>
      </c>
      <c r="H11" s="3">
        <f t="shared" si="6"/>
        <v>3.1488978857399909E-2</v>
      </c>
      <c r="I11" s="3">
        <f t="shared" si="7"/>
        <v>0.96851102114260013</v>
      </c>
      <c r="J11" s="5">
        <f t="shared" si="14"/>
        <v>95909.711179354461</v>
      </c>
      <c r="K11" s="5">
        <f t="shared" si="8"/>
        <v>3020.0988675460244</v>
      </c>
      <c r="L11" s="5">
        <f t="shared" si="9"/>
        <v>471998.30872790719</v>
      </c>
      <c r="M11" s="5">
        <f t="shared" si="0"/>
        <v>4014513.3790037036</v>
      </c>
      <c r="N11" s="33">
        <f t="shared" si="10"/>
        <v>41.857214766254749</v>
      </c>
      <c r="O11" s="4"/>
      <c r="Q11" s="27" t="s">
        <v>48</v>
      </c>
      <c r="R11" s="29">
        <f t="shared" si="1"/>
        <v>95909.711179354461</v>
      </c>
      <c r="S11" s="29">
        <f t="shared" si="2"/>
        <v>471998.30872790719</v>
      </c>
      <c r="T11" s="35">
        <f t="shared" si="3"/>
        <v>41.857214766254749</v>
      </c>
      <c r="U11" s="42">
        <v>0.96005435016735896</v>
      </c>
      <c r="V11" s="43">
        <f t="shared" si="15"/>
        <v>3.9945649832641039E-2</v>
      </c>
      <c r="W11" s="29">
        <f t="shared" si="11"/>
        <v>453144.02956586343</v>
      </c>
      <c r="X11" s="29">
        <f t="shared" si="4"/>
        <v>3512049.3302408475</v>
      </c>
      <c r="Y11" s="35">
        <f t="shared" si="12"/>
        <v>36.618287001961612</v>
      </c>
      <c r="Z11" s="36">
        <f t="shared" si="13"/>
        <v>5.2389277642931376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1220</v>
      </c>
      <c r="E12" s="51">
        <v>3</v>
      </c>
      <c r="F12" s="3">
        <f t="shared" si="5"/>
        <v>2.4590163934426232E-3</v>
      </c>
      <c r="G12" s="2">
        <v>0.5</v>
      </c>
      <c r="H12" s="3">
        <f t="shared" si="6"/>
        <v>1.2219959266802447E-2</v>
      </c>
      <c r="I12" s="3">
        <f t="shared" si="7"/>
        <v>0.98778004073319758</v>
      </c>
      <c r="J12" s="5">
        <f t="shared" si="14"/>
        <v>92889.612311808436</v>
      </c>
      <c r="K12" s="5">
        <f t="shared" si="8"/>
        <v>1135.1072787593703</v>
      </c>
      <c r="L12" s="5">
        <f t="shared" si="9"/>
        <v>461610.29336214368</v>
      </c>
      <c r="M12" s="5">
        <f t="shared" si="0"/>
        <v>3542515.0702757966</v>
      </c>
      <c r="N12" s="33">
        <f t="shared" si="10"/>
        <v>38.136826950944872</v>
      </c>
      <c r="O12" s="4"/>
      <c r="Q12" s="27" t="s">
        <v>50</v>
      </c>
      <c r="R12" s="29">
        <f t="shared" si="1"/>
        <v>92889.612311808436</v>
      </c>
      <c r="S12" s="29">
        <f t="shared" si="2"/>
        <v>461610.29336214368</v>
      </c>
      <c r="T12" s="35">
        <f t="shared" si="3"/>
        <v>38.136826950944872</v>
      </c>
      <c r="U12" s="42">
        <v>0.94127750867207383</v>
      </c>
      <c r="V12" s="43">
        <f t="shared" si="15"/>
        <v>5.8722491327926174E-2</v>
      </c>
      <c r="W12" s="29">
        <f t="shared" si="11"/>
        <v>434503.38691330375</v>
      </c>
      <c r="X12" s="29">
        <f t="shared" si="4"/>
        <v>3058905.3006749842</v>
      </c>
      <c r="Y12" s="35">
        <f t="shared" si="12"/>
        <v>32.930542226906525</v>
      </c>
      <c r="Z12" s="36">
        <f t="shared" si="13"/>
        <v>5.2062847240383476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1212</v>
      </c>
      <c r="E13" s="51">
        <v>8</v>
      </c>
      <c r="F13" s="3">
        <f t="shared" si="5"/>
        <v>6.6006600660066007E-3</v>
      </c>
      <c r="G13" s="2">
        <v>0.5</v>
      </c>
      <c r="H13" s="3">
        <f t="shared" si="6"/>
        <v>3.2467532467532464E-2</v>
      </c>
      <c r="I13" s="3">
        <f t="shared" si="7"/>
        <v>0.96753246753246758</v>
      </c>
      <c r="J13" s="5">
        <f t="shared" si="14"/>
        <v>91754.505033049063</v>
      </c>
      <c r="K13" s="5">
        <f t="shared" si="8"/>
        <v>2979.0423712028914</v>
      </c>
      <c r="L13" s="5">
        <f t="shared" si="9"/>
        <v>451324.91923723812</v>
      </c>
      <c r="M13" s="5">
        <f t="shared" si="0"/>
        <v>3080904.7769136531</v>
      </c>
      <c r="N13" s="33">
        <f t="shared" si="10"/>
        <v>33.577694913224605</v>
      </c>
      <c r="O13" s="4"/>
      <c r="Q13" s="27" t="s">
        <v>52</v>
      </c>
      <c r="R13" s="29">
        <f t="shared" si="1"/>
        <v>91754.505033049063</v>
      </c>
      <c r="S13" s="29">
        <f t="shared" si="2"/>
        <v>451324.91923723812</v>
      </c>
      <c r="T13" s="35">
        <f t="shared" si="3"/>
        <v>33.577694913224605</v>
      </c>
      <c r="U13" s="42">
        <v>0.95386474178345915</v>
      </c>
      <c r="V13" s="43">
        <f t="shared" si="15"/>
        <v>4.6135258216540853E-2</v>
      </c>
      <c r="W13" s="29">
        <f t="shared" si="11"/>
        <v>430502.9275486687</v>
      </c>
      <c r="X13" s="29">
        <f t="shared" si="4"/>
        <v>2624401.9137616805</v>
      </c>
      <c r="Y13" s="35">
        <f t="shared" si="12"/>
        <v>28.602431159280918</v>
      </c>
      <c r="Z13" s="36">
        <f t="shared" si="13"/>
        <v>4.9752637539436861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1204</v>
      </c>
      <c r="E14" s="51">
        <v>14</v>
      </c>
      <c r="F14" s="3">
        <f t="shared" si="5"/>
        <v>1.1627906976744186E-2</v>
      </c>
      <c r="G14" s="2">
        <v>0.5</v>
      </c>
      <c r="H14" s="3">
        <f t="shared" si="6"/>
        <v>5.6497175141242938E-2</v>
      </c>
      <c r="I14" s="3">
        <f t="shared" si="7"/>
        <v>0.94350282485875703</v>
      </c>
      <c r="J14" s="5">
        <f t="shared" si="14"/>
        <v>88775.462661846177</v>
      </c>
      <c r="K14" s="5">
        <f t="shared" si="8"/>
        <v>5015.5628622511967</v>
      </c>
      <c r="L14" s="5">
        <f t="shared" si="9"/>
        <v>431338.40615360287</v>
      </c>
      <c r="M14" s="5">
        <f t="shared" si="0"/>
        <v>2629579.8576764152</v>
      </c>
      <c r="N14" s="33">
        <f t="shared" si="10"/>
        <v>29.62057058145362</v>
      </c>
      <c r="O14" s="4"/>
      <c r="Q14" s="27" t="s">
        <v>54</v>
      </c>
      <c r="R14" s="29">
        <f t="shared" si="1"/>
        <v>88775.462661846177</v>
      </c>
      <c r="S14" s="29">
        <f t="shared" si="2"/>
        <v>431338.40615360287</v>
      </c>
      <c r="T14" s="35">
        <f t="shared" si="3"/>
        <v>29.62057058145362</v>
      </c>
      <c r="U14" s="42">
        <v>0.94210046609890041</v>
      </c>
      <c r="V14" s="43">
        <f t="shared" si="15"/>
        <v>5.7899533901099587E-2</v>
      </c>
      <c r="W14" s="29">
        <f t="shared" si="11"/>
        <v>406364.11348366609</v>
      </c>
      <c r="X14" s="29">
        <f t="shared" si="4"/>
        <v>2193898.9862130117</v>
      </c>
      <c r="Y14" s="35">
        <f t="shared" si="12"/>
        <v>24.712898366632825</v>
      </c>
      <c r="Z14" s="36">
        <f t="shared" si="13"/>
        <v>4.9076722148207956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960</v>
      </c>
      <c r="E15" s="51">
        <v>5</v>
      </c>
      <c r="F15" s="3">
        <f t="shared" si="5"/>
        <v>5.208333333333333E-3</v>
      </c>
      <c r="G15" s="2">
        <v>0.5</v>
      </c>
      <c r="H15" s="3">
        <f t="shared" si="6"/>
        <v>2.570694087403599E-2</v>
      </c>
      <c r="I15" s="3">
        <f t="shared" si="7"/>
        <v>0.97429305912596398</v>
      </c>
      <c r="J15" s="5">
        <f t="shared" si="14"/>
        <v>83759.899799594976</v>
      </c>
      <c r="K15" s="5">
        <f t="shared" si="8"/>
        <v>2153.2107917633671</v>
      </c>
      <c r="L15" s="5">
        <f t="shared" si="9"/>
        <v>413416.47201856645</v>
      </c>
      <c r="M15" s="5">
        <f t="shared" si="0"/>
        <v>2198241.4515228122</v>
      </c>
      <c r="N15" s="33">
        <f t="shared" si="10"/>
        <v>26.244556843816113</v>
      </c>
      <c r="O15" s="4"/>
      <c r="Q15" s="27" t="s">
        <v>56</v>
      </c>
      <c r="R15" s="29">
        <f t="shared" si="1"/>
        <v>83759.899799594976</v>
      </c>
      <c r="S15" s="29">
        <f t="shared" si="2"/>
        <v>413416.47201856645</v>
      </c>
      <c r="T15" s="35">
        <f t="shared" si="3"/>
        <v>26.244556843816113</v>
      </c>
      <c r="U15" s="42">
        <v>0.91645683631107144</v>
      </c>
      <c r="V15" s="43">
        <f t="shared" si="15"/>
        <v>8.3543163688928557E-2</v>
      </c>
      <c r="W15" s="29">
        <f t="shared" si="11"/>
        <v>378878.35202501999</v>
      </c>
      <c r="X15" s="29">
        <f t="shared" si="4"/>
        <v>1787534.8727293457</v>
      </c>
      <c r="Y15" s="35">
        <f t="shared" si="12"/>
        <v>21.341177305682372</v>
      </c>
      <c r="Z15" s="36">
        <f t="shared" si="13"/>
        <v>4.9033795381337413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798</v>
      </c>
      <c r="E16" s="51">
        <v>12</v>
      </c>
      <c r="F16" s="3">
        <f t="shared" si="5"/>
        <v>1.5037593984962405E-2</v>
      </c>
      <c r="G16" s="2">
        <v>0.5</v>
      </c>
      <c r="H16" s="3">
        <f t="shared" si="6"/>
        <v>7.2463768115942018E-2</v>
      </c>
      <c r="I16" s="3">
        <f t="shared" si="7"/>
        <v>0.92753623188405798</v>
      </c>
      <c r="J16" s="5">
        <f t="shared" si="14"/>
        <v>81606.689007831606</v>
      </c>
      <c r="K16" s="5">
        <f t="shared" si="8"/>
        <v>5913.5281889733042</v>
      </c>
      <c r="L16" s="5">
        <f t="shared" si="9"/>
        <v>393249.62456672481</v>
      </c>
      <c r="M16" s="5">
        <f t="shared" si="0"/>
        <v>1784824.9795042456</v>
      </c>
      <c r="N16" s="33">
        <f t="shared" si="10"/>
        <v>21.871062301436588</v>
      </c>
      <c r="O16" s="4"/>
      <c r="Q16" s="27" t="s">
        <v>58</v>
      </c>
      <c r="R16" s="29">
        <f t="shared" si="1"/>
        <v>81606.689007831606</v>
      </c>
      <c r="S16" s="29">
        <f t="shared" si="2"/>
        <v>393249.62456672481</v>
      </c>
      <c r="T16" s="35">
        <f t="shared" si="3"/>
        <v>21.871062301436588</v>
      </c>
      <c r="U16" s="42">
        <v>0.8859396016463057</v>
      </c>
      <c r="V16" s="43">
        <f t="shared" si="15"/>
        <v>0.1140603983536943</v>
      </c>
      <c r="W16" s="29">
        <f t="shared" si="11"/>
        <v>348395.41573620343</v>
      </c>
      <c r="X16" s="29">
        <f t="shared" si="4"/>
        <v>1408656.5207043258</v>
      </c>
      <c r="Y16" s="35">
        <f t="shared" si="12"/>
        <v>17.261532575707616</v>
      </c>
      <c r="Z16" s="36">
        <f t="shared" si="13"/>
        <v>4.6095297257289722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600</v>
      </c>
      <c r="E17" s="51">
        <v>13</v>
      </c>
      <c r="F17" s="3">
        <f t="shared" si="5"/>
        <v>2.1666666666666667E-2</v>
      </c>
      <c r="G17" s="2">
        <v>0.5</v>
      </c>
      <c r="H17" s="3">
        <f t="shared" si="6"/>
        <v>0.10276679841897234</v>
      </c>
      <c r="I17" s="3">
        <f t="shared" si="7"/>
        <v>0.89723320158102771</v>
      </c>
      <c r="J17" s="5">
        <f t="shared" si="14"/>
        <v>75693.160818858305</v>
      </c>
      <c r="K17" s="5">
        <f t="shared" si="8"/>
        <v>7778.7437995664668</v>
      </c>
      <c r="L17" s="5">
        <f t="shared" si="9"/>
        <v>359018.94459537533</v>
      </c>
      <c r="M17" s="5">
        <f t="shared" si="0"/>
        <v>1391575.3549375208</v>
      </c>
      <c r="N17" s="33">
        <f t="shared" si="10"/>
        <v>18.384426543736321</v>
      </c>
      <c r="O17" s="4"/>
      <c r="Q17" s="27" t="s">
        <v>60</v>
      </c>
      <c r="R17" s="29">
        <f t="shared" si="1"/>
        <v>75693.160818858305</v>
      </c>
      <c r="S17" s="29">
        <f t="shared" si="2"/>
        <v>359018.94459537533</v>
      </c>
      <c r="T17" s="35">
        <f t="shared" si="3"/>
        <v>18.384426543736321</v>
      </c>
      <c r="U17" s="42">
        <v>0.85631920960893304</v>
      </c>
      <c r="V17" s="43">
        <f t="shared" si="15"/>
        <v>0.14368079039106696</v>
      </c>
      <c r="W17" s="29">
        <f t="shared" si="11"/>
        <v>307434.81887054513</v>
      </c>
      <c r="X17" s="29">
        <f t="shared" si="4"/>
        <v>1060261.1049681222</v>
      </c>
      <c r="Y17" s="35">
        <f t="shared" si="12"/>
        <v>14.007356721506696</v>
      </c>
      <c r="Z17" s="36">
        <f t="shared" si="13"/>
        <v>4.3770698222296254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475</v>
      </c>
      <c r="E18" s="51">
        <v>12</v>
      </c>
      <c r="F18" s="3">
        <f t="shared" si="5"/>
        <v>2.5263157894736842E-2</v>
      </c>
      <c r="G18" s="2">
        <v>0.5</v>
      </c>
      <c r="H18" s="3">
        <f t="shared" si="6"/>
        <v>0.11881188118811882</v>
      </c>
      <c r="I18" s="3">
        <f t="shared" si="7"/>
        <v>0.88118811881188119</v>
      </c>
      <c r="J18" s="5">
        <f t="shared" si="14"/>
        <v>67914.417019291839</v>
      </c>
      <c r="K18" s="5">
        <f t="shared" si="8"/>
        <v>8069.0396458564564</v>
      </c>
      <c r="L18" s="5">
        <f t="shared" si="9"/>
        <v>319399.48598181806</v>
      </c>
      <c r="M18" s="5">
        <f t="shared" si="0"/>
        <v>1032556.4103421454</v>
      </c>
      <c r="N18" s="33">
        <f t="shared" si="10"/>
        <v>15.203788174296429</v>
      </c>
      <c r="O18" s="4"/>
      <c r="Q18" s="27" t="s">
        <v>62</v>
      </c>
      <c r="R18" s="29">
        <f t="shared" si="1"/>
        <v>67914.417019291839</v>
      </c>
      <c r="S18" s="29">
        <f t="shared" si="2"/>
        <v>319399.48598181806</v>
      </c>
      <c r="T18" s="35">
        <f t="shared" si="3"/>
        <v>15.203788174296429</v>
      </c>
      <c r="U18" s="42">
        <v>0.77613843304153718</v>
      </c>
      <c r="V18" s="43">
        <f t="shared" si="15"/>
        <v>0.22386156695846282</v>
      </c>
      <c r="W18" s="29">
        <f t="shared" si="11"/>
        <v>247898.21656420067</v>
      </c>
      <c r="X18" s="29">
        <f t="shared" si="4"/>
        <v>752826.28609757719</v>
      </c>
      <c r="Y18" s="35">
        <f t="shared" si="12"/>
        <v>11.084925986830287</v>
      </c>
      <c r="Z18" s="36">
        <f t="shared" si="13"/>
        <v>4.1188621874661422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298</v>
      </c>
      <c r="E19" s="51">
        <v>17</v>
      </c>
      <c r="F19" s="3">
        <f t="shared" si="5"/>
        <v>5.7046979865771813E-2</v>
      </c>
      <c r="G19" s="2">
        <v>0.5</v>
      </c>
      <c r="H19" s="3">
        <f t="shared" si="6"/>
        <v>0.24963289280469897</v>
      </c>
      <c r="I19" s="3">
        <f t="shared" si="7"/>
        <v>0.75036710719530109</v>
      </c>
      <c r="J19" s="5">
        <f t="shared" si="14"/>
        <v>59845.377373435382</v>
      </c>
      <c r="K19" s="5">
        <f t="shared" si="8"/>
        <v>14939.374674719551</v>
      </c>
      <c r="L19" s="5">
        <f t="shared" si="9"/>
        <v>261878.45018037804</v>
      </c>
      <c r="M19" s="5">
        <f t="shared" si="0"/>
        <v>713156.92436032731</v>
      </c>
      <c r="N19" s="33">
        <f t="shared" si="10"/>
        <v>11.916658489931903</v>
      </c>
      <c r="O19" s="4"/>
      <c r="Q19" s="27" t="s">
        <v>64</v>
      </c>
      <c r="R19" s="29">
        <f t="shared" si="1"/>
        <v>59845.377373435382</v>
      </c>
      <c r="S19" s="29">
        <f t="shared" si="2"/>
        <v>261878.45018037804</v>
      </c>
      <c r="T19" s="35">
        <f t="shared" si="3"/>
        <v>11.916658489931903</v>
      </c>
      <c r="U19" s="42">
        <v>0.73716277889453141</v>
      </c>
      <c r="V19" s="43">
        <f t="shared" si="15"/>
        <v>0.26283722110546859</v>
      </c>
      <c r="W19" s="29">
        <f t="shared" si="11"/>
        <v>193047.04606756059</v>
      </c>
      <c r="X19" s="29">
        <f t="shared" si="4"/>
        <v>504928.06953337649</v>
      </c>
      <c r="Y19" s="35">
        <f t="shared" si="12"/>
        <v>8.4372108873609974</v>
      </c>
      <c r="Z19" s="36">
        <f t="shared" si="13"/>
        <v>3.4794476025709056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187</v>
      </c>
      <c r="E20" s="51">
        <v>12</v>
      </c>
      <c r="F20" s="3">
        <f t="shared" si="5"/>
        <v>6.4171122994652413E-2</v>
      </c>
      <c r="G20" s="2">
        <v>0.5</v>
      </c>
      <c r="H20" s="3">
        <f t="shared" si="6"/>
        <v>0.27649769585253464</v>
      </c>
      <c r="I20" s="3">
        <f t="shared" si="7"/>
        <v>0.7235023041474653</v>
      </c>
      <c r="J20" s="5">
        <f t="shared" si="14"/>
        <v>44906.002698715834</v>
      </c>
      <c r="K20" s="5">
        <f t="shared" si="8"/>
        <v>12416.40627614263</v>
      </c>
      <c r="L20" s="5">
        <f t="shared" si="9"/>
        <v>193488.99780322259</v>
      </c>
      <c r="M20" s="5">
        <f t="shared" si="0"/>
        <v>451278.47417994926</v>
      </c>
      <c r="N20" s="33">
        <f t="shared" si="10"/>
        <v>10.049402018872064</v>
      </c>
      <c r="O20" s="4"/>
      <c r="Q20" s="27" t="s">
        <v>66</v>
      </c>
      <c r="R20" s="29">
        <f t="shared" si="1"/>
        <v>44906.002698715834</v>
      </c>
      <c r="S20" s="29">
        <f t="shared" si="2"/>
        <v>193488.99780322259</v>
      </c>
      <c r="T20" s="35">
        <f t="shared" si="3"/>
        <v>10.049402018872064</v>
      </c>
      <c r="U20" s="42">
        <v>0.7271372759570951</v>
      </c>
      <c r="V20" s="43">
        <f t="shared" si="15"/>
        <v>0.2728627240429049</v>
      </c>
      <c r="W20" s="29">
        <f t="shared" si="11"/>
        <v>140693.06279030364</v>
      </c>
      <c r="X20" s="29">
        <f t="shared" si="4"/>
        <v>311881.02346581593</v>
      </c>
      <c r="Y20" s="35">
        <f t="shared" si="12"/>
        <v>6.9451967381352944</v>
      </c>
      <c r="Z20" s="36">
        <f t="shared" si="13"/>
        <v>3.1042052807367693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96</v>
      </c>
      <c r="E21" s="51">
        <v>12</v>
      </c>
      <c r="F21" s="3">
        <f t="shared" si="5"/>
        <v>0.125</v>
      </c>
      <c r="G21" s="2">
        <v>0.5</v>
      </c>
      <c r="H21" s="3">
        <f t="shared" si="6"/>
        <v>0.47619047619047616</v>
      </c>
      <c r="I21" s="3">
        <f t="shared" si="7"/>
        <v>0.52380952380952384</v>
      </c>
      <c r="J21" s="5">
        <f t="shared" si="14"/>
        <v>32489.596422573202</v>
      </c>
      <c r="K21" s="5">
        <f t="shared" si="8"/>
        <v>15471.236391701525</v>
      </c>
      <c r="L21" s="5">
        <f t="shared" si="9"/>
        <v>123769.8911336122</v>
      </c>
      <c r="M21" s="5">
        <f>L21+M22</f>
        <v>257789.47637672667</v>
      </c>
      <c r="N21" s="33">
        <f t="shared" si="10"/>
        <v>7.9345238095238102</v>
      </c>
      <c r="O21" s="4"/>
      <c r="Q21" s="27" t="s">
        <v>68</v>
      </c>
      <c r="R21" s="29">
        <f t="shared" si="1"/>
        <v>32489.596422573202</v>
      </c>
      <c r="S21" s="29">
        <f t="shared" si="2"/>
        <v>123769.8911336122</v>
      </c>
      <c r="T21" s="35">
        <f t="shared" si="3"/>
        <v>7.9345238095238102</v>
      </c>
      <c r="U21" s="42">
        <v>0.68635947845240242</v>
      </c>
      <c r="V21" s="43">
        <f t="shared" si="15"/>
        <v>0.31364052154759758</v>
      </c>
      <c r="W21" s="29">
        <f t="shared" si="11"/>
        <v>84950.637926576688</v>
      </c>
      <c r="X21" s="29">
        <f>X22+W21</f>
        <v>171187.96067551232</v>
      </c>
      <c r="Y21" s="35">
        <f t="shared" si="12"/>
        <v>5.2690085296527087</v>
      </c>
      <c r="Z21" s="36">
        <f t="shared" si="13"/>
        <v>2.6655152798711015</v>
      </c>
    </row>
    <row r="22" spans="1:26" s="2" customFormat="1" x14ac:dyDescent="0.25">
      <c r="A22" s="12">
        <v>19</v>
      </c>
      <c r="B22" s="13" t="s">
        <v>69</v>
      </c>
      <c r="C22" s="12"/>
      <c r="D22">
        <v>63</v>
      </c>
      <c r="E22" s="51">
        <v>8</v>
      </c>
      <c r="F22" s="17">
        <f t="shared" si="5"/>
        <v>0.12698412698412698</v>
      </c>
      <c r="G22" s="12"/>
      <c r="H22" s="17">
        <v>1</v>
      </c>
      <c r="I22" s="17">
        <f t="shared" si="7"/>
        <v>0</v>
      </c>
      <c r="J22" s="21">
        <f t="shared" si="14"/>
        <v>17018.360030871678</v>
      </c>
      <c r="K22" s="21">
        <f t="shared" si="8"/>
        <v>17018.360030871678</v>
      </c>
      <c r="L22" s="21">
        <f>K22/F22</f>
        <v>134019.58524311447</v>
      </c>
      <c r="M22" s="21">
        <f>L22</f>
        <v>134019.58524311447</v>
      </c>
      <c r="N22" s="34">
        <f t="shared" si="10"/>
        <v>7.8750000000000009</v>
      </c>
      <c r="O22" s="4"/>
      <c r="Q22" s="30" t="s">
        <v>69</v>
      </c>
      <c r="R22" s="31">
        <f t="shared" si="1"/>
        <v>17018.360030871678</v>
      </c>
      <c r="S22" s="31">
        <f t="shared" si="2"/>
        <v>134019.58524311447</v>
      </c>
      <c r="T22" s="38">
        <f t="shared" si="3"/>
        <v>7.8750000000000009</v>
      </c>
      <c r="U22" s="44">
        <v>0.64346806172022719</v>
      </c>
      <c r="V22" s="45">
        <f t="shared" si="15"/>
        <v>0.35653193827977281</v>
      </c>
      <c r="W22" s="31">
        <f t="shared" si="11"/>
        <v>86237.322748935636</v>
      </c>
      <c r="X22" s="31">
        <f>W22</f>
        <v>86237.322748935636</v>
      </c>
      <c r="Y22" s="38">
        <f t="shared" si="12"/>
        <v>5.06731098604679</v>
      </c>
      <c r="Z22" s="37">
        <f t="shared" si="13"/>
        <v>2.8076890139532109</v>
      </c>
    </row>
    <row r="23" spans="1:26" s="2" customFormat="1" ht="13.2" x14ac:dyDescent="0.25">
      <c r="B23" s="2" t="s">
        <v>70</v>
      </c>
      <c r="D23" s="25">
        <f>SUM(D4:D22)</f>
        <v>13792</v>
      </c>
      <c r="E23" s="25">
        <f>SUM(E4:E22)</f>
        <v>131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129</v>
      </c>
      <c r="E29" s="51">
        <v>1</v>
      </c>
      <c r="F29" s="3">
        <f>E29/D29</f>
        <v>7.7519379844961239E-3</v>
      </c>
      <c r="G29" s="2">
        <v>0.3</v>
      </c>
      <c r="H29" s="18">
        <f>C29*F29/(1+(1-G29)*C29*F29)</f>
        <v>7.7101002313030072E-3</v>
      </c>
      <c r="I29" s="18">
        <f>1-H29</f>
        <v>0.99228989976869697</v>
      </c>
      <c r="J29" s="19">
        <v>100000</v>
      </c>
      <c r="K29" s="20">
        <f>J29*H29</f>
        <v>771.01002313030074</v>
      </c>
      <c r="L29" s="20">
        <f>C29*(J30+G29*K29)</f>
        <v>99460.292983808788</v>
      </c>
      <c r="M29" s="5">
        <f t="shared" ref="M29:M45" si="16">L29+M30</f>
        <v>7866079.4444745323</v>
      </c>
      <c r="N29" s="32">
        <f>M29/J29</f>
        <v>78.660794444745321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99460.292983808788</v>
      </c>
      <c r="T29" s="35">
        <f t="shared" ref="T29:T47" si="19">N29</f>
        <v>78.660794444745321</v>
      </c>
      <c r="U29" s="42">
        <v>0.95864674002964168</v>
      </c>
      <c r="V29" s="43">
        <f>1-U29</f>
        <v>4.1353259970358325E-2</v>
      </c>
      <c r="W29" s="29">
        <f>S29*U29</f>
        <v>95347.285631321341</v>
      </c>
      <c r="X29" s="29">
        <f t="shared" ref="X29:X45" si="20">X30+W29</f>
        <v>6973048.2642439865</v>
      </c>
      <c r="Y29" s="40">
        <f>X29/R29</f>
        <v>69.730482642439867</v>
      </c>
      <c r="Z29" s="36">
        <f>T29-Y29</f>
        <v>8.9303118023054537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614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99228.989976869692</v>
      </c>
      <c r="K30" s="5">
        <f t="shared" ref="K30:K47" si="24">J30*H30</f>
        <v>0</v>
      </c>
      <c r="L30" s="5">
        <f t="shared" ref="L30:L46" si="25">C30*(J31+G30*K30)</f>
        <v>396915.95990747877</v>
      </c>
      <c r="M30" s="5">
        <f t="shared" si="16"/>
        <v>7766619.1514907237</v>
      </c>
      <c r="N30" s="33">
        <f t="shared" ref="N30:N47" si="26">M30/J30</f>
        <v>78.269658426444977</v>
      </c>
      <c r="O30" s="4"/>
      <c r="Q30" s="27" t="s">
        <v>36</v>
      </c>
      <c r="R30" s="29">
        <f t="shared" si="17"/>
        <v>99228.989976869692</v>
      </c>
      <c r="S30" s="29">
        <f t="shared" si="18"/>
        <v>396915.95990747877</v>
      </c>
      <c r="T30" s="35">
        <f t="shared" si="19"/>
        <v>78.269658426444977</v>
      </c>
      <c r="U30" s="42">
        <v>0.95864674002964168</v>
      </c>
      <c r="V30" s="43">
        <f>1-U30</f>
        <v>4.1353259970358325E-2</v>
      </c>
      <c r="W30" s="29">
        <f t="shared" ref="W30:W47" si="27">S30*U30</f>
        <v>380502.19103104045</v>
      </c>
      <c r="X30" s="29">
        <f t="shared" si="20"/>
        <v>6877700.9786126651</v>
      </c>
      <c r="Y30" s="35">
        <f t="shared" ref="Y30:Y47" si="28">X30/R30</f>
        <v>69.31140768656276</v>
      </c>
      <c r="Z30" s="36">
        <f t="shared" ref="Z30:Z47" si="29">T30-Y30</f>
        <v>8.9582507398822173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856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99228.989976869692</v>
      </c>
      <c r="K31" s="5">
        <f t="shared" si="24"/>
        <v>0</v>
      </c>
      <c r="L31" s="5">
        <f t="shared" si="25"/>
        <v>496144.94988434843</v>
      </c>
      <c r="M31" s="5">
        <f t="shared" si="16"/>
        <v>7369703.1915832451</v>
      </c>
      <c r="N31" s="33">
        <f t="shared" si="26"/>
        <v>74.269658426444991</v>
      </c>
      <c r="O31" s="4"/>
      <c r="Q31" s="27" t="s">
        <v>38</v>
      </c>
      <c r="R31" s="29">
        <f t="shared" si="17"/>
        <v>99228.989976869692</v>
      </c>
      <c r="S31" s="29">
        <f t="shared" si="18"/>
        <v>496144.94988434843</v>
      </c>
      <c r="T31" s="35">
        <f t="shared" si="19"/>
        <v>74.269658426444991</v>
      </c>
      <c r="U31" s="42">
        <v>0.95864674002964168</v>
      </c>
      <c r="V31" s="43">
        <f>1-U31</f>
        <v>4.1353259970358325E-2</v>
      </c>
      <c r="W31" s="29">
        <f t="shared" si="27"/>
        <v>475627.73878880055</v>
      </c>
      <c r="X31" s="29">
        <f t="shared" si="20"/>
        <v>6497198.7875816245</v>
      </c>
      <c r="Y31" s="35">
        <f t="shared" si="28"/>
        <v>65.476820726444188</v>
      </c>
      <c r="Z31" s="36">
        <f t="shared" si="29"/>
        <v>8.7928377000008027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858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99228.989976869692</v>
      </c>
      <c r="K32" s="5">
        <f t="shared" si="24"/>
        <v>0</v>
      </c>
      <c r="L32" s="5">
        <f t="shared" si="25"/>
        <v>496144.94988434843</v>
      </c>
      <c r="M32" s="5">
        <f t="shared" si="16"/>
        <v>6873558.2416988965</v>
      </c>
      <c r="N32" s="33">
        <f t="shared" si="26"/>
        <v>69.269658426444977</v>
      </c>
      <c r="O32" s="4"/>
      <c r="Q32" s="27" t="s">
        <v>40</v>
      </c>
      <c r="R32" s="29">
        <f t="shared" si="17"/>
        <v>99228.989976869692</v>
      </c>
      <c r="S32" s="29">
        <f t="shared" si="18"/>
        <v>496144.94988434843</v>
      </c>
      <c r="T32" s="35">
        <f t="shared" si="19"/>
        <v>69.269658426444977</v>
      </c>
      <c r="U32" s="42">
        <v>0.95864674002964168</v>
      </c>
      <c r="V32" s="43">
        <f>1-U32</f>
        <v>4.1353259970358325E-2</v>
      </c>
      <c r="W32" s="29">
        <f t="shared" si="27"/>
        <v>475627.73878880055</v>
      </c>
      <c r="X32" s="29">
        <f t="shared" si="20"/>
        <v>6021571.0487928241</v>
      </c>
      <c r="Y32" s="35">
        <f t="shared" si="28"/>
        <v>60.683587026295989</v>
      </c>
      <c r="Z32" s="36">
        <f t="shared" si="29"/>
        <v>8.5860714001489882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839</v>
      </c>
      <c r="E33" s="51">
        <v>1</v>
      </c>
      <c r="F33" s="3">
        <f t="shared" si="21"/>
        <v>1.1918951132300357E-3</v>
      </c>
      <c r="G33" s="2">
        <v>0.5</v>
      </c>
      <c r="H33" s="3">
        <f t="shared" si="22"/>
        <v>5.9417706476529997E-3</v>
      </c>
      <c r="I33" s="3">
        <f t="shared" si="23"/>
        <v>0.994058229352347</v>
      </c>
      <c r="J33" s="5">
        <f t="shared" si="30"/>
        <v>99228.989976869692</v>
      </c>
      <c r="K33" s="5">
        <f t="shared" si="24"/>
        <v>589.59590004081804</v>
      </c>
      <c r="L33" s="5">
        <f t="shared" si="25"/>
        <v>494670.96013424639</v>
      </c>
      <c r="M33" s="5">
        <f t="shared" si="16"/>
        <v>6377413.291814548</v>
      </c>
      <c r="N33" s="33">
        <f t="shared" si="26"/>
        <v>64.269658426444977</v>
      </c>
      <c r="O33" s="4"/>
      <c r="Q33" s="27" t="s">
        <v>42</v>
      </c>
      <c r="R33" s="29">
        <f t="shared" si="17"/>
        <v>99228.989976869692</v>
      </c>
      <c r="S33" s="29">
        <f t="shared" si="18"/>
        <v>494670.96013424639</v>
      </c>
      <c r="T33" s="35">
        <f t="shared" si="19"/>
        <v>64.269658426444977</v>
      </c>
      <c r="U33" s="42">
        <v>0.95864674002964168</v>
      </c>
      <c r="V33" s="43">
        <f>1-U33</f>
        <v>4.1353259970358325E-2</v>
      </c>
      <c r="W33" s="29">
        <f t="shared" si="27"/>
        <v>474214.70332002814</v>
      </c>
      <c r="X33" s="29">
        <f t="shared" si="20"/>
        <v>5545943.3100040238</v>
      </c>
      <c r="Y33" s="35">
        <f t="shared" si="28"/>
        <v>55.890353326147782</v>
      </c>
      <c r="Z33" s="36">
        <f t="shared" si="29"/>
        <v>8.379305100297195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1031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98639.394076828874</v>
      </c>
      <c r="K34" s="5">
        <f t="shared" si="24"/>
        <v>0</v>
      </c>
      <c r="L34" s="5">
        <f t="shared" si="25"/>
        <v>493196.97038414434</v>
      </c>
      <c r="M34" s="5">
        <f t="shared" si="16"/>
        <v>5882742.3316803016</v>
      </c>
      <c r="N34" s="33">
        <f t="shared" si="26"/>
        <v>59.638873360255175</v>
      </c>
      <c r="O34" s="4"/>
      <c r="Q34" s="27" t="s">
        <v>44</v>
      </c>
      <c r="R34" s="29">
        <f t="shared" si="17"/>
        <v>98639.394076828874</v>
      </c>
      <c r="S34" s="29">
        <f t="shared" si="18"/>
        <v>493196.97038414434</v>
      </c>
      <c r="T34" s="35">
        <f t="shared" si="19"/>
        <v>59.638873360255175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477996.74691082514</v>
      </c>
      <c r="X34" s="29">
        <f t="shared" si="20"/>
        <v>5071728.6066839956</v>
      </c>
      <c r="Y34" s="35">
        <f t="shared" si="28"/>
        <v>51.41686700481651</v>
      </c>
      <c r="Z34" s="36">
        <f t="shared" si="29"/>
        <v>8.2220063554386655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1057</v>
      </c>
      <c r="E35" s="51">
        <v>1</v>
      </c>
      <c r="F35" s="3">
        <f t="shared" si="21"/>
        <v>9.4607379375591296E-4</v>
      </c>
      <c r="G35" s="2">
        <v>0.5</v>
      </c>
      <c r="H35" s="3">
        <f t="shared" si="22"/>
        <v>4.7192071731949033E-3</v>
      </c>
      <c r="I35" s="3">
        <f t="shared" si="23"/>
        <v>0.99528079282680515</v>
      </c>
      <c r="J35" s="5">
        <f t="shared" si="30"/>
        <v>98639.394076828874</v>
      </c>
      <c r="K35" s="5">
        <f t="shared" si="24"/>
        <v>465.49973608696968</v>
      </c>
      <c r="L35" s="5">
        <f t="shared" si="25"/>
        <v>492033.22104392695</v>
      </c>
      <c r="M35" s="5">
        <f t="shared" si="16"/>
        <v>5389545.3612961574</v>
      </c>
      <c r="N35" s="33">
        <f t="shared" si="26"/>
        <v>54.638873360255175</v>
      </c>
      <c r="O35" s="4"/>
      <c r="Q35" s="27" t="s">
        <v>46</v>
      </c>
      <c r="R35" s="29">
        <f t="shared" si="17"/>
        <v>98639.394076828874</v>
      </c>
      <c r="S35" s="29">
        <f t="shared" si="18"/>
        <v>492033.22104392695</v>
      </c>
      <c r="T35" s="35">
        <f t="shared" si="19"/>
        <v>54.638873360255175</v>
      </c>
      <c r="U35" s="42">
        <v>0.96192878092594225</v>
      </c>
      <c r="V35" s="43">
        <f t="shared" si="31"/>
        <v>3.8071219074057749E-2</v>
      </c>
      <c r="W35" s="29">
        <f t="shared" si="27"/>
        <v>473300.9164938493</v>
      </c>
      <c r="X35" s="29">
        <f t="shared" si="20"/>
        <v>4593731.8597731702</v>
      </c>
      <c r="Y35" s="35">
        <f t="shared" si="28"/>
        <v>46.570965918496775</v>
      </c>
      <c r="Z35" s="36">
        <f t="shared" si="29"/>
        <v>8.0679074417584005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1054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98173.894340741914</v>
      </c>
      <c r="K36" s="5">
        <f t="shared" si="24"/>
        <v>0</v>
      </c>
      <c r="L36" s="5">
        <f t="shared" si="25"/>
        <v>490869.47170370957</v>
      </c>
      <c r="M36" s="5">
        <f t="shared" si="16"/>
        <v>4897512.1402522307</v>
      </c>
      <c r="N36" s="33">
        <f t="shared" si="26"/>
        <v>49.886094191740497</v>
      </c>
      <c r="O36" s="4"/>
      <c r="Q36" s="27" t="s">
        <v>48</v>
      </c>
      <c r="R36" s="29">
        <f t="shared" si="17"/>
        <v>98173.894340741914</v>
      </c>
      <c r="S36" s="29">
        <f t="shared" si="18"/>
        <v>490869.47170370957</v>
      </c>
      <c r="T36" s="35">
        <f t="shared" si="19"/>
        <v>49.886094191740497</v>
      </c>
      <c r="U36" s="42">
        <v>0.95558309086652893</v>
      </c>
      <c r="V36" s="43">
        <f t="shared" si="31"/>
        <v>4.4416909133471072E-2</v>
      </c>
      <c r="W36" s="29">
        <f t="shared" si="27"/>
        <v>469066.56698265095</v>
      </c>
      <c r="X36" s="29">
        <f t="shared" si="20"/>
        <v>4120430.9432793208</v>
      </c>
      <c r="Y36" s="35">
        <f t="shared" si="28"/>
        <v>41.970739481701017</v>
      </c>
      <c r="Z36" s="36">
        <f t="shared" si="29"/>
        <v>7.9153547100394803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1104</v>
      </c>
      <c r="E37" s="51">
        <v>1</v>
      </c>
      <c r="F37" s="3">
        <f t="shared" si="21"/>
        <v>9.0579710144927537E-4</v>
      </c>
      <c r="G37" s="2">
        <v>0.5</v>
      </c>
      <c r="H37" s="3">
        <f t="shared" si="22"/>
        <v>4.5187528242205148E-3</v>
      </c>
      <c r="I37" s="3">
        <f t="shared" si="23"/>
        <v>0.99548124717577946</v>
      </c>
      <c r="J37" s="5">
        <f t="shared" si="30"/>
        <v>98173.894340741914</v>
      </c>
      <c r="K37" s="5">
        <f t="shared" si="24"/>
        <v>443.62356231695395</v>
      </c>
      <c r="L37" s="5">
        <f t="shared" si="25"/>
        <v>489760.41279791715</v>
      </c>
      <c r="M37" s="5">
        <f t="shared" si="16"/>
        <v>4406642.6685485207</v>
      </c>
      <c r="N37" s="33">
        <f t="shared" si="26"/>
        <v>44.886094191740497</v>
      </c>
      <c r="O37" s="4"/>
      <c r="Q37" s="27" t="s">
        <v>50</v>
      </c>
      <c r="R37" s="29">
        <f t="shared" si="17"/>
        <v>98173.894340741914</v>
      </c>
      <c r="S37" s="29">
        <f t="shared" si="18"/>
        <v>489760.41279791715</v>
      </c>
      <c r="T37" s="35">
        <f t="shared" si="19"/>
        <v>44.886094191740497</v>
      </c>
      <c r="U37" s="42">
        <v>0.95343645724036619</v>
      </c>
      <c r="V37" s="43">
        <f t="shared" si="31"/>
        <v>4.6563542759633814E-2</v>
      </c>
      <c r="W37" s="29">
        <f t="shared" si="27"/>
        <v>466955.43287462543</v>
      </c>
      <c r="X37" s="29">
        <f t="shared" si="20"/>
        <v>3651364.3762966697</v>
      </c>
      <c r="Y37" s="35">
        <f t="shared" si="28"/>
        <v>37.192824027368374</v>
      </c>
      <c r="Z37" s="36">
        <f t="shared" si="29"/>
        <v>7.6932701643721231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1203</v>
      </c>
      <c r="E38" s="51">
        <v>2</v>
      </c>
      <c r="F38" s="3">
        <f t="shared" si="21"/>
        <v>1.6625103906899418E-3</v>
      </c>
      <c r="G38" s="2">
        <v>0.5</v>
      </c>
      <c r="H38" s="3">
        <f t="shared" si="22"/>
        <v>8.2781456953642391E-3</v>
      </c>
      <c r="I38" s="3">
        <f t="shared" si="23"/>
        <v>0.99172185430463577</v>
      </c>
      <c r="J38" s="5">
        <f t="shared" si="30"/>
        <v>97730.270778424951</v>
      </c>
      <c r="K38" s="5">
        <f t="shared" si="24"/>
        <v>809.02542035119995</v>
      </c>
      <c r="L38" s="5">
        <f t="shared" si="25"/>
        <v>486628.7903412467</v>
      </c>
      <c r="M38" s="5">
        <f t="shared" si="16"/>
        <v>3916882.2557506035</v>
      </c>
      <c r="N38" s="33">
        <f t="shared" si="26"/>
        <v>40.078495890295834</v>
      </c>
      <c r="O38" s="4"/>
      <c r="Q38" s="27" t="s">
        <v>52</v>
      </c>
      <c r="R38" s="29">
        <f t="shared" si="17"/>
        <v>97730.270778424951</v>
      </c>
      <c r="S38" s="29">
        <f t="shared" si="18"/>
        <v>486628.7903412467</v>
      </c>
      <c r="T38" s="35">
        <f t="shared" si="19"/>
        <v>40.078495890295834</v>
      </c>
      <c r="U38" s="42">
        <v>0.93748024841036759</v>
      </c>
      <c r="V38" s="43">
        <f t="shared" si="31"/>
        <v>6.2519751589632411E-2</v>
      </c>
      <c r="W38" s="29">
        <f t="shared" si="27"/>
        <v>456204.87925274862</v>
      </c>
      <c r="X38" s="29">
        <f t="shared" si="20"/>
        <v>3184408.9434220442</v>
      </c>
      <c r="Y38" s="35">
        <f t="shared" si="28"/>
        <v>32.583650061113289</v>
      </c>
      <c r="Z38" s="36">
        <f t="shared" si="29"/>
        <v>7.4948458291825446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1163</v>
      </c>
      <c r="E39" s="51">
        <v>4</v>
      </c>
      <c r="F39" s="3">
        <f t="shared" si="21"/>
        <v>3.4393809114359416E-3</v>
      </c>
      <c r="G39" s="2">
        <v>0.5</v>
      </c>
      <c r="H39" s="3">
        <f t="shared" si="22"/>
        <v>1.7050298380221655E-2</v>
      </c>
      <c r="I39" s="3">
        <f t="shared" si="23"/>
        <v>0.98294970161977835</v>
      </c>
      <c r="J39" s="5">
        <f t="shared" si="30"/>
        <v>96921.245358073749</v>
      </c>
      <c r="K39" s="5">
        <f t="shared" si="24"/>
        <v>1652.5361527378304</v>
      </c>
      <c r="L39" s="5">
        <f t="shared" si="25"/>
        <v>480474.88640852418</v>
      </c>
      <c r="M39" s="5">
        <f t="shared" si="16"/>
        <v>3430253.4654093566</v>
      </c>
      <c r="N39" s="33">
        <f t="shared" si="26"/>
        <v>35.392172817593796</v>
      </c>
      <c r="O39" s="4"/>
      <c r="Q39" s="27" t="s">
        <v>54</v>
      </c>
      <c r="R39" s="29">
        <f t="shared" si="17"/>
        <v>96921.245358073749</v>
      </c>
      <c r="S39" s="29">
        <f t="shared" si="18"/>
        <v>480474.88640852418</v>
      </c>
      <c r="T39" s="35">
        <f t="shared" si="19"/>
        <v>35.392172817593796</v>
      </c>
      <c r="U39" s="42">
        <v>0.91788799906018037</v>
      </c>
      <c r="V39" s="43">
        <f t="shared" si="31"/>
        <v>8.2112000939819629E-2</v>
      </c>
      <c r="W39" s="29">
        <f t="shared" si="27"/>
        <v>441022.1320841877</v>
      </c>
      <c r="X39" s="29">
        <f t="shared" si="20"/>
        <v>2728204.0641692956</v>
      </c>
      <c r="Y39" s="35">
        <f t="shared" si="28"/>
        <v>28.148669098194066</v>
      </c>
      <c r="Z39" s="36">
        <f t="shared" si="29"/>
        <v>7.2435037193997296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1022</v>
      </c>
      <c r="E40" s="51">
        <v>4</v>
      </c>
      <c r="F40" s="3">
        <f t="shared" si="21"/>
        <v>3.9138943248532287E-3</v>
      </c>
      <c r="G40" s="2">
        <v>0.5</v>
      </c>
      <c r="H40" s="3">
        <f t="shared" si="22"/>
        <v>1.937984496124031E-2</v>
      </c>
      <c r="I40" s="3">
        <f t="shared" si="23"/>
        <v>0.98062015503875966</v>
      </c>
      <c r="J40" s="5">
        <f t="shared" si="30"/>
        <v>95268.709205335923</v>
      </c>
      <c r="K40" s="5">
        <f t="shared" si="24"/>
        <v>1846.2928140568977</v>
      </c>
      <c r="L40" s="5">
        <f t="shared" si="25"/>
        <v>471727.81399153732</v>
      </c>
      <c r="M40" s="5">
        <f t="shared" si="16"/>
        <v>2949778.5790008325</v>
      </c>
      <c r="N40" s="33">
        <f t="shared" si="26"/>
        <v>30.962722215990912</v>
      </c>
      <c r="O40" s="4"/>
      <c r="Q40" s="27" t="s">
        <v>56</v>
      </c>
      <c r="R40" s="29">
        <f t="shared" si="17"/>
        <v>95268.709205335923</v>
      </c>
      <c r="S40" s="29">
        <f t="shared" si="18"/>
        <v>471727.81399153732</v>
      </c>
      <c r="T40" s="35">
        <f t="shared" si="19"/>
        <v>30.962722215990912</v>
      </c>
      <c r="U40" s="42">
        <v>0.89571782863194893</v>
      </c>
      <c r="V40" s="43">
        <f t="shared" si="31"/>
        <v>0.10428217136805107</v>
      </c>
      <c r="W40" s="29">
        <f t="shared" si="27"/>
        <v>422535.01325379568</v>
      </c>
      <c r="X40" s="29">
        <f t="shared" si="20"/>
        <v>2287181.932085108</v>
      </c>
      <c r="Y40" s="35">
        <f t="shared" si="28"/>
        <v>24.007693094229566</v>
      </c>
      <c r="Z40" s="36">
        <f t="shared" si="29"/>
        <v>6.9550291217613456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789</v>
      </c>
      <c r="E41" s="51">
        <v>4</v>
      </c>
      <c r="F41" s="3">
        <f t="shared" si="21"/>
        <v>5.0697084917617234E-3</v>
      </c>
      <c r="G41" s="2">
        <v>0.5</v>
      </c>
      <c r="H41" s="3">
        <f t="shared" si="22"/>
        <v>2.5031289111389236E-2</v>
      </c>
      <c r="I41" s="3">
        <f t="shared" si="23"/>
        <v>0.97496871088861081</v>
      </c>
      <c r="J41" s="5">
        <f t="shared" si="30"/>
        <v>93422.416391279025</v>
      </c>
      <c r="K41" s="5">
        <f t="shared" si="24"/>
        <v>2338.4835141746939</v>
      </c>
      <c r="L41" s="5">
        <f t="shared" si="25"/>
        <v>461265.87317095842</v>
      </c>
      <c r="M41" s="5">
        <f t="shared" si="16"/>
        <v>2478050.7650092952</v>
      </c>
      <c r="N41" s="33">
        <f t="shared" si="26"/>
        <v>26.525226607611287</v>
      </c>
      <c r="O41" s="4"/>
      <c r="Q41" s="27" t="s">
        <v>58</v>
      </c>
      <c r="R41" s="29">
        <f t="shared" si="17"/>
        <v>93422.416391279025</v>
      </c>
      <c r="S41" s="29">
        <f t="shared" si="18"/>
        <v>461265.87317095842</v>
      </c>
      <c r="T41" s="35">
        <f t="shared" si="19"/>
        <v>26.525226607611287</v>
      </c>
      <c r="U41" s="42">
        <v>0.86473435856680392</v>
      </c>
      <c r="V41" s="43">
        <f t="shared" si="31"/>
        <v>0.13526564143319608</v>
      </c>
      <c r="W41" s="29">
        <f t="shared" si="27"/>
        <v>398872.44896524545</v>
      </c>
      <c r="X41" s="29">
        <f t="shared" si="20"/>
        <v>1864646.9188313126</v>
      </c>
      <c r="Y41" s="35">
        <f t="shared" si="28"/>
        <v>19.959309455470017</v>
      </c>
      <c r="Z41" s="36">
        <f t="shared" si="29"/>
        <v>6.5659171521412709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651</v>
      </c>
      <c r="E42" s="51">
        <v>10</v>
      </c>
      <c r="F42" s="3">
        <f t="shared" si="21"/>
        <v>1.5360983102918587E-2</v>
      </c>
      <c r="G42" s="2">
        <v>0.5</v>
      </c>
      <c r="H42" s="3">
        <f t="shared" si="22"/>
        <v>7.3964497041420121E-2</v>
      </c>
      <c r="I42" s="3">
        <f t="shared" si="23"/>
        <v>0.92603550295857984</v>
      </c>
      <c r="J42" s="5">
        <f t="shared" si="30"/>
        <v>91083.932877104337</v>
      </c>
      <c r="K42" s="5">
        <f t="shared" si="24"/>
        <v>6736.9772838094923</v>
      </c>
      <c r="L42" s="5">
        <f t="shared" si="25"/>
        <v>438577.22117599793</v>
      </c>
      <c r="M42" s="5">
        <f t="shared" si="16"/>
        <v>2016784.8918383368</v>
      </c>
      <c r="N42" s="33">
        <f t="shared" si="26"/>
        <v>22.142048856843925</v>
      </c>
      <c r="O42" s="4"/>
      <c r="Q42" s="27" t="s">
        <v>60</v>
      </c>
      <c r="R42" s="29">
        <f t="shared" si="17"/>
        <v>91083.932877104337</v>
      </c>
      <c r="S42" s="29">
        <f t="shared" si="18"/>
        <v>438577.22117599793</v>
      </c>
      <c r="T42" s="35">
        <f t="shared" si="19"/>
        <v>22.142048856843925</v>
      </c>
      <c r="U42" s="42">
        <v>0.81758889711164551</v>
      </c>
      <c r="V42" s="43">
        <f t="shared" si="31"/>
        <v>0.18241110288835449</v>
      </c>
      <c r="W42" s="29">
        <f t="shared" si="27"/>
        <v>358575.86655957438</v>
      </c>
      <c r="X42" s="29">
        <f t="shared" si="20"/>
        <v>1465774.4698660672</v>
      </c>
      <c r="Y42" s="35">
        <f t="shared" si="28"/>
        <v>16.092568947849166</v>
      </c>
      <c r="Z42" s="36">
        <f t="shared" si="29"/>
        <v>6.0494799089947584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480</v>
      </c>
      <c r="E43" s="51">
        <v>5</v>
      </c>
      <c r="F43" s="3">
        <f t="shared" si="21"/>
        <v>1.0416666666666666E-2</v>
      </c>
      <c r="G43" s="2">
        <v>0.5</v>
      </c>
      <c r="H43" s="3">
        <f t="shared" si="22"/>
        <v>5.0761421319796947E-2</v>
      </c>
      <c r="I43" s="3">
        <f t="shared" si="23"/>
        <v>0.949238578680203</v>
      </c>
      <c r="J43" s="5">
        <f t="shared" si="30"/>
        <v>84346.955593294842</v>
      </c>
      <c r="K43" s="5">
        <f t="shared" si="24"/>
        <v>4281.5713499134436</v>
      </c>
      <c r="L43" s="5">
        <f t="shared" si="25"/>
        <v>411030.84959169064</v>
      </c>
      <c r="M43" s="5">
        <f t="shared" si="16"/>
        <v>1578207.6706623388</v>
      </c>
      <c r="N43" s="33">
        <f t="shared" si="26"/>
        <v>18.710902599403344</v>
      </c>
      <c r="O43" s="4"/>
      <c r="Q43" s="27" t="s">
        <v>62</v>
      </c>
      <c r="R43" s="29">
        <f t="shared" si="17"/>
        <v>84346.955593294842</v>
      </c>
      <c r="S43" s="29">
        <f t="shared" si="18"/>
        <v>411030.84959169064</v>
      </c>
      <c r="T43" s="35">
        <f t="shared" si="19"/>
        <v>18.710902599403344</v>
      </c>
      <c r="U43" s="42">
        <v>0.77888026534586052</v>
      </c>
      <c r="V43" s="43">
        <f t="shared" si="31"/>
        <v>0.22111973465413948</v>
      </c>
      <c r="W43" s="29">
        <f t="shared" si="27"/>
        <v>320143.81719531049</v>
      </c>
      <c r="X43" s="29">
        <f t="shared" si="20"/>
        <v>1107198.6033064928</v>
      </c>
      <c r="Y43" s="35">
        <f t="shared" si="28"/>
        <v>13.126716850874811</v>
      </c>
      <c r="Z43" s="36">
        <f t="shared" si="29"/>
        <v>5.5841857485285331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321</v>
      </c>
      <c r="E44" s="51">
        <v>8</v>
      </c>
      <c r="F44" s="3">
        <f t="shared" si="21"/>
        <v>2.4922118380062305E-2</v>
      </c>
      <c r="G44" s="2">
        <v>0.5</v>
      </c>
      <c r="H44" s="3">
        <f t="shared" si="22"/>
        <v>0.11730205278592375</v>
      </c>
      <c r="I44" s="3">
        <f t="shared" si="23"/>
        <v>0.88269794721407624</v>
      </c>
      <c r="J44" s="5">
        <f t="shared" si="30"/>
        <v>80065.384243381399</v>
      </c>
      <c r="K44" s="5">
        <f t="shared" si="24"/>
        <v>9391.8339288423922</v>
      </c>
      <c r="L44" s="5">
        <f t="shared" si="25"/>
        <v>376847.33639480104</v>
      </c>
      <c r="M44" s="5">
        <f t="shared" si="16"/>
        <v>1167176.8210706483</v>
      </c>
      <c r="N44" s="33">
        <f t="shared" si="26"/>
        <v>14.577795786537212</v>
      </c>
      <c r="O44" s="4"/>
      <c r="Q44" s="27" t="s">
        <v>64</v>
      </c>
      <c r="R44" s="29">
        <f t="shared" si="17"/>
        <v>80065.384243381399</v>
      </c>
      <c r="S44" s="29">
        <f t="shared" si="18"/>
        <v>376847.33639480104</v>
      </c>
      <c r="T44" s="35">
        <f t="shared" si="19"/>
        <v>14.577795786537212</v>
      </c>
      <c r="U44" s="42">
        <v>0.71980976748499381</v>
      </c>
      <c r="V44" s="43">
        <f t="shared" si="31"/>
        <v>0.28019023251500619</v>
      </c>
      <c r="W44" s="29">
        <f t="shared" si="27"/>
        <v>271258.393587681</v>
      </c>
      <c r="X44" s="29">
        <f t="shared" si="20"/>
        <v>787054.78611118242</v>
      </c>
      <c r="Y44" s="35">
        <f t="shared" si="28"/>
        <v>9.8301506143866941</v>
      </c>
      <c r="Z44" s="36">
        <f t="shared" si="29"/>
        <v>4.7476451721505182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237</v>
      </c>
      <c r="E45" s="51">
        <v>14</v>
      </c>
      <c r="F45" s="3">
        <f t="shared" si="21"/>
        <v>5.9071729957805907E-2</v>
      </c>
      <c r="G45" s="2">
        <v>0.5</v>
      </c>
      <c r="H45" s="3">
        <f t="shared" si="22"/>
        <v>0.25735294117647062</v>
      </c>
      <c r="I45" s="3">
        <f t="shared" si="23"/>
        <v>0.74264705882352944</v>
      </c>
      <c r="J45" s="5">
        <f t="shared" si="30"/>
        <v>70673.55031453901</v>
      </c>
      <c r="K45" s="5">
        <f t="shared" si="24"/>
        <v>18188.046036829895</v>
      </c>
      <c r="L45" s="5">
        <f t="shared" si="25"/>
        <v>307897.63648062036</v>
      </c>
      <c r="M45" s="5">
        <f t="shared" si="16"/>
        <v>790329.48467584723</v>
      </c>
      <c r="N45" s="33">
        <f t="shared" si="26"/>
        <v>11.182818482422554</v>
      </c>
      <c r="O45" s="4"/>
      <c r="Q45" s="27" t="s">
        <v>66</v>
      </c>
      <c r="R45" s="29">
        <f t="shared" si="17"/>
        <v>70673.55031453901</v>
      </c>
      <c r="S45" s="29">
        <f t="shared" si="18"/>
        <v>307897.63648062036</v>
      </c>
      <c r="T45" s="35">
        <f t="shared" si="19"/>
        <v>11.182818482422554</v>
      </c>
      <c r="U45" s="42">
        <v>0.68480776711742686</v>
      </c>
      <c r="V45" s="43">
        <f t="shared" si="31"/>
        <v>0.31519223288257314</v>
      </c>
      <c r="W45" s="29">
        <f t="shared" si="27"/>
        <v>210850.69293902683</v>
      </c>
      <c r="X45" s="29">
        <f t="shared" si="20"/>
        <v>515796.39252350142</v>
      </c>
      <c r="Y45" s="35">
        <f t="shared" si="28"/>
        <v>7.2982946268852071</v>
      </c>
      <c r="Z45" s="36">
        <f t="shared" si="29"/>
        <v>3.8845238555373474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149</v>
      </c>
      <c r="E46" s="51">
        <v>8</v>
      </c>
      <c r="F46" s="3">
        <f t="shared" si="21"/>
        <v>5.3691275167785234E-2</v>
      </c>
      <c r="G46" s="2">
        <v>0.5</v>
      </c>
      <c r="H46" s="3">
        <f t="shared" si="22"/>
        <v>0.23668639053254437</v>
      </c>
      <c r="I46" s="3">
        <f t="shared" si="23"/>
        <v>0.76331360946745563</v>
      </c>
      <c r="J46" s="5">
        <f t="shared" si="30"/>
        <v>52485.504277709122</v>
      </c>
      <c r="K46" s="5">
        <f t="shared" si="24"/>
        <v>12422.604562771388</v>
      </c>
      <c r="L46" s="5">
        <f t="shared" si="25"/>
        <v>231371.00998161713</v>
      </c>
      <c r="M46" s="5">
        <f>L46+M47</f>
        <v>482431.84819522686</v>
      </c>
      <c r="N46" s="33">
        <f t="shared" si="26"/>
        <v>9.1917159763313592</v>
      </c>
      <c r="O46" s="4"/>
      <c r="Q46" s="27" t="s">
        <v>68</v>
      </c>
      <c r="R46" s="29">
        <f t="shared" si="17"/>
        <v>52485.504277709122</v>
      </c>
      <c r="S46" s="29">
        <f t="shared" si="18"/>
        <v>231371.00998161713</v>
      </c>
      <c r="T46" s="35">
        <f t="shared" si="19"/>
        <v>9.1917159763313592</v>
      </c>
      <c r="U46" s="42">
        <v>0.65629805890441617</v>
      </c>
      <c r="V46" s="43">
        <f t="shared" si="31"/>
        <v>0.34370194109558383</v>
      </c>
      <c r="W46" s="29">
        <f t="shared" si="27"/>
        <v>151848.34473768962</v>
      </c>
      <c r="X46" s="29">
        <f>X47+W46</f>
        <v>304945.69958447461</v>
      </c>
      <c r="Y46" s="35">
        <f t="shared" si="28"/>
        <v>5.8100937350426998</v>
      </c>
      <c r="Z46" s="36">
        <f t="shared" si="29"/>
        <v>3.3816222412886594</v>
      </c>
    </row>
    <row r="47" spans="1:26" s="2" customFormat="1" x14ac:dyDescent="0.25">
      <c r="A47" s="12">
        <v>19</v>
      </c>
      <c r="B47" s="13" t="s">
        <v>69</v>
      </c>
      <c r="C47" s="12"/>
      <c r="D47">
        <v>94</v>
      </c>
      <c r="E47" s="51">
        <v>15</v>
      </c>
      <c r="F47" s="17">
        <f t="shared" si="21"/>
        <v>0.15957446808510639</v>
      </c>
      <c r="G47" s="12"/>
      <c r="H47" s="17">
        <v>1</v>
      </c>
      <c r="I47" s="17">
        <f t="shared" si="23"/>
        <v>0</v>
      </c>
      <c r="J47" s="21">
        <f t="shared" si="30"/>
        <v>40062.899714937732</v>
      </c>
      <c r="K47" s="21">
        <f t="shared" si="24"/>
        <v>40062.899714937732</v>
      </c>
      <c r="L47" s="21">
        <f>K47/F47</f>
        <v>251060.83821360976</v>
      </c>
      <c r="M47" s="21">
        <f>L47</f>
        <v>251060.83821360976</v>
      </c>
      <c r="N47" s="34">
        <f t="shared" si="26"/>
        <v>6.2666666666666657</v>
      </c>
      <c r="O47" s="4"/>
      <c r="Q47" s="30" t="s">
        <v>69</v>
      </c>
      <c r="R47" s="31">
        <f t="shared" si="17"/>
        <v>40062.899714937732</v>
      </c>
      <c r="S47" s="31">
        <f t="shared" si="18"/>
        <v>251060.83821360976</v>
      </c>
      <c r="T47" s="38">
        <f t="shared" si="19"/>
        <v>6.2666666666666657</v>
      </c>
      <c r="U47" s="44">
        <v>0.6098018151143324</v>
      </c>
      <c r="V47" s="45">
        <f t="shared" si="31"/>
        <v>0.3901981848856676</v>
      </c>
      <c r="W47" s="31">
        <f t="shared" si="27"/>
        <v>153097.35484678499</v>
      </c>
      <c r="X47" s="31">
        <f>W47</f>
        <v>153097.35484678499</v>
      </c>
      <c r="Y47" s="38">
        <f t="shared" si="28"/>
        <v>3.8214247080498165</v>
      </c>
      <c r="Z47" s="37">
        <f t="shared" si="29"/>
        <v>2.4452419586168492</v>
      </c>
    </row>
    <row r="48" spans="1:26" s="2" customFormat="1" ht="13.2" x14ac:dyDescent="0.25">
      <c r="B48" s="2" t="s">
        <v>70</v>
      </c>
      <c r="D48" s="25">
        <f>SUM(D29:D47)</f>
        <v>13651</v>
      </c>
      <c r="E48" s="25">
        <f>SUM(E29:E47)</f>
        <v>78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258</v>
      </c>
      <c r="E54" s="49">
        <f>E4+E29</f>
        <v>1</v>
      </c>
      <c r="F54" s="3">
        <f>E54/D54</f>
        <v>3.875968992248062E-3</v>
      </c>
      <c r="G54" s="2">
        <v>0.3</v>
      </c>
      <c r="H54" s="18">
        <f>C54*F54/(1+(1-G54)*C54*F54)</f>
        <v>3.8654812524159254E-3</v>
      </c>
      <c r="I54" s="18">
        <f>1-H54</f>
        <v>0.99613451874758407</v>
      </c>
      <c r="J54" s="19">
        <v>100000</v>
      </c>
      <c r="K54" s="20">
        <f>J54*H54</f>
        <v>386.54812524159252</v>
      </c>
      <c r="L54" s="20">
        <f>C54*(J55+G54*K54)</f>
        <v>99729.416312330883</v>
      </c>
      <c r="M54" s="5">
        <f t="shared" ref="M54:M70" si="32">L54+M55</f>
        <v>7378531.3824358806</v>
      </c>
      <c r="N54" s="32">
        <f>M54/J54</f>
        <v>73.785313824358809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99729.416312330883</v>
      </c>
      <c r="T54" s="35">
        <f t="shared" ref="T54:T72" si="35">N54</f>
        <v>73.785313824358809</v>
      </c>
      <c r="U54" s="42">
        <v>0.96170886472285344</v>
      </c>
      <c r="V54" s="43">
        <f>1-U54</f>
        <v>3.829113527714656E-2</v>
      </c>
      <c r="W54" s="29">
        <f>S54*U54</f>
        <v>95910.663741204553</v>
      </c>
      <c r="X54" s="29">
        <f t="shared" ref="X54:X70" si="36">X55+W54</f>
        <v>6579183.6207733043</v>
      </c>
      <c r="Y54" s="40">
        <f>X54/R54</f>
        <v>65.791836207733041</v>
      </c>
      <c r="Z54" s="36">
        <f>T54-Y54</f>
        <v>7.9934776166257677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1228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99613.451874758408</v>
      </c>
      <c r="K55" s="5">
        <f t="shared" ref="K55:K72" si="41">J55*H55</f>
        <v>0</v>
      </c>
      <c r="L55" s="5">
        <f t="shared" ref="L55:L71" si="42">C55*(J56+G55*K55)</f>
        <v>398453.80749903363</v>
      </c>
      <c r="M55" s="5">
        <f t="shared" si="32"/>
        <v>7278801.9661235493</v>
      </c>
      <c r="N55" s="33">
        <f t="shared" ref="N55:N72" si="43">M55/J55</f>
        <v>73.070472201636093</v>
      </c>
      <c r="O55" s="4"/>
      <c r="Q55" s="27" t="s">
        <v>36</v>
      </c>
      <c r="R55" s="29">
        <f t="shared" si="33"/>
        <v>99613.451874758408</v>
      </c>
      <c r="S55" s="29">
        <f t="shared" si="34"/>
        <v>398453.80749903363</v>
      </c>
      <c r="T55" s="35">
        <f t="shared" si="35"/>
        <v>73.070472201636093</v>
      </c>
      <c r="U55" s="42">
        <v>0.96170886472285344</v>
      </c>
      <c r="V55" s="43">
        <f>1-U55</f>
        <v>3.829113527714656E-2</v>
      </c>
      <c r="W55" s="29">
        <f t="shared" ref="W55:W72" si="44">S55*U55</f>
        <v>383196.55885439401</v>
      </c>
      <c r="X55" s="29">
        <f t="shared" si="36"/>
        <v>6483272.9570320994</v>
      </c>
      <c r="Y55" s="35">
        <f t="shared" ref="Y55:Y72" si="45">X55/R55</f>
        <v>65.084311757245018</v>
      </c>
      <c r="Z55" s="36">
        <f t="shared" ref="Z55:Z72" si="46">T55-Y55</f>
        <v>7.986160444391075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1773</v>
      </c>
      <c r="E56" s="49">
        <f t="shared" si="37"/>
        <v>2</v>
      </c>
      <c r="F56" s="3">
        <f t="shared" si="38"/>
        <v>1.1280315848843769E-3</v>
      </c>
      <c r="G56" s="2">
        <v>0.5</v>
      </c>
      <c r="H56" s="3">
        <f t="shared" si="39"/>
        <v>5.6242969628796397E-3</v>
      </c>
      <c r="I56" s="3">
        <f t="shared" si="40"/>
        <v>0.99437570303712031</v>
      </c>
      <c r="J56" s="5">
        <f t="shared" ref="J56:J72" si="47">I55*J55</f>
        <v>99613.451874758408</v>
      </c>
      <c r="K56" s="5">
        <f t="shared" si="41"/>
        <v>560.25563484116083</v>
      </c>
      <c r="L56" s="5">
        <f t="shared" si="42"/>
        <v>496666.62028668914</v>
      </c>
      <c r="M56" s="5">
        <f t="shared" si="32"/>
        <v>6880348.1586245159</v>
      </c>
      <c r="N56" s="33">
        <f t="shared" si="43"/>
        <v>69.070472201636093</v>
      </c>
      <c r="O56" s="4"/>
      <c r="Q56" s="27" t="s">
        <v>38</v>
      </c>
      <c r="R56" s="29">
        <f t="shared" si="33"/>
        <v>99613.451874758408</v>
      </c>
      <c r="S56" s="29">
        <f t="shared" si="34"/>
        <v>496666.62028668914</v>
      </c>
      <c r="T56" s="35">
        <f t="shared" si="35"/>
        <v>69.070472201636093</v>
      </c>
      <c r="U56" s="42">
        <v>0.96170886472285344</v>
      </c>
      <c r="V56" s="43">
        <f>1-U56</f>
        <v>3.829113527714656E-2</v>
      </c>
      <c r="W56" s="29">
        <f t="shared" si="44"/>
        <v>477648.69154164835</v>
      </c>
      <c r="X56" s="29">
        <f t="shared" si="36"/>
        <v>6100076.3981777057</v>
      </c>
      <c r="Y56" s="35">
        <f t="shared" si="45"/>
        <v>61.237476298353606</v>
      </c>
      <c r="Z56" s="36">
        <f t="shared" si="46"/>
        <v>7.8329959032824874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1734</v>
      </c>
      <c r="E57" s="49">
        <f t="shared" si="37"/>
        <v>2</v>
      </c>
      <c r="F57" s="3">
        <f t="shared" si="38"/>
        <v>1.1534025374855825E-3</v>
      </c>
      <c r="G57" s="2">
        <v>0.5</v>
      </c>
      <c r="H57" s="3">
        <f t="shared" si="39"/>
        <v>5.7504312823461754E-3</v>
      </c>
      <c r="I57" s="3">
        <f t="shared" si="40"/>
        <v>0.9942495687176538</v>
      </c>
      <c r="J57" s="5">
        <f t="shared" si="47"/>
        <v>99053.196239917248</v>
      </c>
      <c r="K57" s="5">
        <f t="shared" si="41"/>
        <v>569.5985982743947</v>
      </c>
      <c r="L57" s="5">
        <f t="shared" si="42"/>
        <v>493841.98470390023</v>
      </c>
      <c r="M57" s="5">
        <f t="shared" si="32"/>
        <v>6383681.5383378267</v>
      </c>
      <c r="N57" s="33">
        <f t="shared" si="43"/>
        <v>64.447002021781103</v>
      </c>
      <c r="O57" s="4"/>
      <c r="Q57" s="27" t="s">
        <v>40</v>
      </c>
      <c r="R57" s="29">
        <f t="shared" si="33"/>
        <v>99053.196239917248</v>
      </c>
      <c r="S57" s="29">
        <f t="shared" si="34"/>
        <v>493841.98470390023</v>
      </c>
      <c r="T57" s="35">
        <f t="shared" si="35"/>
        <v>64.447002021781103</v>
      </c>
      <c r="U57" s="42">
        <v>0.96170886472285344</v>
      </c>
      <c r="V57" s="43">
        <f>1-U57</f>
        <v>3.829113527714656E-2</v>
      </c>
      <c r="W57" s="29">
        <f t="shared" si="44"/>
        <v>474932.21446206863</v>
      </c>
      <c r="X57" s="29">
        <f t="shared" si="36"/>
        <v>5622427.7066360572</v>
      </c>
      <c r="Y57" s="35">
        <f t="shared" si="45"/>
        <v>56.761698966461886</v>
      </c>
      <c r="Z57" s="36">
        <f t="shared" si="46"/>
        <v>7.685303055319217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1758</v>
      </c>
      <c r="E58" s="49">
        <f t="shared" si="37"/>
        <v>2</v>
      </c>
      <c r="F58" s="3">
        <f t="shared" si="38"/>
        <v>1.1376564277588168E-3</v>
      </c>
      <c r="G58" s="2">
        <v>0.5</v>
      </c>
      <c r="H58" s="3">
        <f t="shared" si="39"/>
        <v>5.6721497447532613E-3</v>
      </c>
      <c r="I58" s="3">
        <f t="shared" si="40"/>
        <v>0.99432785025524673</v>
      </c>
      <c r="J58" s="5">
        <f t="shared" si="47"/>
        <v>98483.597641642846</v>
      </c>
      <c r="K58" s="5">
        <f t="shared" si="41"/>
        <v>558.61371322542732</v>
      </c>
      <c r="L58" s="5">
        <f t="shared" si="42"/>
        <v>491021.45392515068</v>
      </c>
      <c r="M58" s="5">
        <f t="shared" si="32"/>
        <v>5889839.5536339264</v>
      </c>
      <c r="N58" s="33">
        <f t="shared" si="43"/>
        <v>59.805284277546178</v>
      </c>
      <c r="O58" s="4"/>
      <c r="Q58" s="27" t="s">
        <v>42</v>
      </c>
      <c r="R58" s="29">
        <f t="shared" si="33"/>
        <v>98483.597641642846</v>
      </c>
      <c r="S58" s="29">
        <f t="shared" si="34"/>
        <v>491021.45392515068</v>
      </c>
      <c r="T58" s="35">
        <f t="shared" si="35"/>
        <v>59.805284277546178</v>
      </c>
      <c r="U58" s="42">
        <v>0.96170886472285344</v>
      </c>
      <c r="V58" s="43">
        <f>1-U58</f>
        <v>3.829113527714656E-2</v>
      </c>
      <c r="W58" s="29">
        <f t="shared" si="44"/>
        <v>472219.68500892154</v>
      </c>
      <c r="X58" s="29">
        <f t="shared" si="36"/>
        <v>5147495.4921739884</v>
      </c>
      <c r="Y58" s="35">
        <f t="shared" si="45"/>
        <v>52.267541148369048</v>
      </c>
      <c r="Z58" s="36">
        <f t="shared" si="46"/>
        <v>7.5377431291771302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2076</v>
      </c>
      <c r="E59" s="49">
        <f t="shared" si="37"/>
        <v>1</v>
      </c>
      <c r="F59" s="3">
        <f t="shared" si="38"/>
        <v>4.8169556840077071E-4</v>
      </c>
      <c r="G59" s="2">
        <v>0.5</v>
      </c>
      <c r="H59" s="3">
        <f t="shared" si="39"/>
        <v>2.4055809477988932E-3</v>
      </c>
      <c r="I59" s="3">
        <f t="shared" si="40"/>
        <v>0.99759441905220114</v>
      </c>
      <c r="J59" s="5">
        <f t="shared" si="47"/>
        <v>97924.983928417423</v>
      </c>
      <c r="K59" s="5">
        <f t="shared" si="41"/>
        <v>235.56647565171377</v>
      </c>
      <c r="L59" s="5">
        <f t="shared" si="42"/>
        <v>489036.0034529579</v>
      </c>
      <c r="M59" s="5">
        <f t="shared" si="32"/>
        <v>5398818.099708776</v>
      </c>
      <c r="N59" s="33">
        <f t="shared" si="43"/>
        <v>55.132182647640562</v>
      </c>
      <c r="O59" s="4"/>
      <c r="Q59" s="27" t="s">
        <v>44</v>
      </c>
      <c r="R59" s="29">
        <f t="shared" si="33"/>
        <v>97924.983928417423</v>
      </c>
      <c r="S59" s="29">
        <f t="shared" si="34"/>
        <v>489036.0034529579</v>
      </c>
      <c r="T59" s="35">
        <f t="shared" si="35"/>
        <v>55.132182647640562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470986.51060123724</v>
      </c>
      <c r="X59" s="29">
        <f t="shared" si="36"/>
        <v>4675275.8071650667</v>
      </c>
      <c r="Y59" s="35">
        <f t="shared" si="45"/>
        <v>47.743442169800765</v>
      </c>
      <c r="Z59" s="36">
        <f t="shared" si="46"/>
        <v>7.3887404778397965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2142</v>
      </c>
      <c r="E60" s="49">
        <f t="shared" si="37"/>
        <v>3</v>
      </c>
      <c r="F60" s="3">
        <f t="shared" si="38"/>
        <v>1.4005602240896359E-3</v>
      </c>
      <c r="G60" s="2">
        <v>0.5</v>
      </c>
      <c r="H60" s="3">
        <f t="shared" si="39"/>
        <v>6.9783670621074668E-3</v>
      </c>
      <c r="I60" s="3">
        <f t="shared" si="40"/>
        <v>0.99302163293789258</v>
      </c>
      <c r="J60" s="5">
        <f t="shared" si="47"/>
        <v>97689.417452765716</v>
      </c>
      <c r="K60" s="5">
        <f t="shared" si="41"/>
        <v>681.71261306884662</v>
      </c>
      <c r="L60" s="5">
        <f t="shared" si="42"/>
        <v>486742.80573115649</v>
      </c>
      <c r="M60" s="5">
        <f t="shared" si="32"/>
        <v>4909782.0962558184</v>
      </c>
      <c r="N60" s="33">
        <f t="shared" si="43"/>
        <v>50.259098930851657</v>
      </c>
      <c r="O60" s="4"/>
      <c r="Q60" s="27" t="s">
        <v>46</v>
      </c>
      <c r="R60" s="29">
        <f t="shared" si="33"/>
        <v>97689.417452765716</v>
      </c>
      <c r="S60" s="29">
        <f t="shared" si="34"/>
        <v>486742.80573115649</v>
      </c>
      <c r="T60" s="35">
        <f t="shared" si="35"/>
        <v>50.259098930851657</v>
      </c>
      <c r="U60" s="42">
        <v>0.95736753435116873</v>
      </c>
      <c r="V60" s="43">
        <f t="shared" si="48"/>
        <v>4.2632465648831275E-2</v>
      </c>
      <c r="W60" s="29">
        <f t="shared" si="44"/>
        <v>465991.75978600723</v>
      </c>
      <c r="X60" s="29">
        <f t="shared" si="36"/>
        <v>4204289.2965638293</v>
      </c>
      <c r="Y60" s="35">
        <f t="shared" si="45"/>
        <v>43.037305433791389</v>
      </c>
      <c r="Z60" s="36">
        <f t="shared" si="46"/>
        <v>7.2217934970602684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2148</v>
      </c>
      <c r="E61" s="49">
        <f t="shared" si="37"/>
        <v>7</v>
      </c>
      <c r="F61" s="3">
        <f t="shared" si="38"/>
        <v>3.2588454376163874E-3</v>
      </c>
      <c r="G61" s="2">
        <v>0.5</v>
      </c>
      <c r="H61" s="3">
        <f t="shared" si="39"/>
        <v>1.6162549064881088E-2</v>
      </c>
      <c r="I61" s="3">
        <f t="shared" si="40"/>
        <v>0.98383745093511887</v>
      </c>
      <c r="J61" s="5">
        <f t="shared" si="47"/>
        <v>97007.704839696875</v>
      </c>
      <c r="K61" s="5">
        <f t="shared" si="41"/>
        <v>1567.8917891431033</v>
      </c>
      <c r="L61" s="5">
        <f t="shared" si="42"/>
        <v>481118.79472562659</v>
      </c>
      <c r="M61" s="5">
        <f t="shared" si="32"/>
        <v>4423039.2905246615</v>
      </c>
      <c r="N61" s="33">
        <f t="shared" si="43"/>
        <v>45.594721551588485</v>
      </c>
      <c r="O61" s="4"/>
      <c r="Q61" s="27" t="s">
        <v>48</v>
      </c>
      <c r="R61" s="29">
        <f t="shared" si="33"/>
        <v>97007.704839696875</v>
      </c>
      <c r="S61" s="29">
        <f t="shared" si="34"/>
        <v>481118.79472562659</v>
      </c>
      <c r="T61" s="35">
        <f t="shared" si="35"/>
        <v>45.594721551588485</v>
      </c>
      <c r="U61" s="42">
        <v>0.95681081085376496</v>
      </c>
      <c r="V61" s="43">
        <f t="shared" si="48"/>
        <v>4.3189189146235041E-2</v>
      </c>
      <c r="W61" s="29">
        <f t="shared" si="44"/>
        <v>460339.66409841285</v>
      </c>
      <c r="X61" s="29">
        <f t="shared" si="36"/>
        <v>3738297.5367778223</v>
      </c>
      <c r="Y61" s="35">
        <f t="shared" si="45"/>
        <v>38.53608889062243</v>
      </c>
      <c r="Z61" s="36">
        <f t="shared" si="46"/>
        <v>7.0586326609660546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2324</v>
      </c>
      <c r="E62" s="49">
        <f t="shared" si="37"/>
        <v>4</v>
      </c>
      <c r="F62" s="3">
        <f t="shared" si="38"/>
        <v>1.7211703958691911E-3</v>
      </c>
      <c r="G62" s="2">
        <v>0.5</v>
      </c>
      <c r="H62" s="3">
        <f t="shared" si="39"/>
        <v>8.5689802913453302E-3</v>
      </c>
      <c r="I62" s="3">
        <f t="shared" si="40"/>
        <v>0.99143101970865466</v>
      </c>
      <c r="J62" s="5">
        <f t="shared" si="47"/>
        <v>95439.81305055377</v>
      </c>
      <c r="K62" s="5">
        <f t="shared" si="41"/>
        <v>817.82187703987813</v>
      </c>
      <c r="L62" s="5">
        <f t="shared" si="42"/>
        <v>475154.51056016912</v>
      </c>
      <c r="M62" s="5">
        <f t="shared" si="32"/>
        <v>3941920.4957990348</v>
      </c>
      <c r="N62" s="33">
        <f t="shared" si="43"/>
        <v>41.302684590455229</v>
      </c>
      <c r="O62" s="4"/>
      <c r="Q62" s="27" t="s">
        <v>50</v>
      </c>
      <c r="R62" s="29">
        <f t="shared" si="33"/>
        <v>95439.81305055377</v>
      </c>
      <c r="S62" s="29">
        <f t="shared" si="34"/>
        <v>475154.51056016912</v>
      </c>
      <c r="T62" s="35">
        <f t="shared" si="35"/>
        <v>41.302684590455229</v>
      </c>
      <c r="U62" s="42">
        <v>0.94800928093814252</v>
      </c>
      <c r="V62" s="43">
        <f t="shared" si="48"/>
        <v>5.1990719061857482E-2</v>
      </c>
      <c r="W62" s="29">
        <f t="shared" si="44"/>
        <v>450450.88589066098</v>
      </c>
      <c r="X62" s="29">
        <f t="shared" si="36"/>
        <v>3277957.8726794096</v>
      </c>
      <c r="Y62" s="35">
        <f t="shared" si="45"/>
        <v>34.345811961545849</v>
      </c>
      <c r="Z62" s="36">
        <f t="shared" si="46"/>
        <v>6.9568726289093803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2415</v>
      </c>
      <c r="E63" s="49">
        <f t="shared" si="37"/>
        <v>10</v>
      </c>
      <c r="F63" s="3">
        <f t="shared" si="38"/>
        <v>4.140786749482402E-3</v>
      </c>
      <c r="G63" s="2">
        <v>0.5</v>
      </c>
      <c r="H63" s="3">
        <f t="shared" si="39"/>
        <v>2.0491803278688523E-2</v>
      </c>
      <c r="I63" s="3">
        <f t="shared" si="40"/>
        <v>0.97950819672131151</v>
      </c>
      <c r="J63" s="5">
        <f t="shared" si="47"/>
        <v>94621.991173513888</v>
      </c>
      <c r="K63" s="5">
        <f t="shared" si="41"/>
        <v>1938.9752289654484</v>
      </c>
      <c r="L63" s="5">
        <f t="shared" si="42"/>
        <v>468262.51779515587</v>
      </c>
      <c r="M63" s="5">
        <f t="shared" si="32"/>
        <v>3466765.9852388659</v>
      </c>
      <c r="N63" s="33">
        <f t="shared" si="43"/>
        <v>36.638057836699438</v>
      </c>
      <c r="O63" s="4"/>
      <c r="Q63" s="27" t="s">
        <v>52</v>
      </c>
      <c r="R63" s="29">
        <f t="shared" si="33"/>
        <v>94621.991173513888</v>
      </c>
      <c r="S63" s="29">
        <f t="shared" si="34"/>
        <v>468262.51779515587</v>
      </c>
      <c r="T63" s="35">
        <f t="shared" si="35"/>
        <v>36.638057836699438</v>
      </c>
      <c r="U63" s="42">
        <v>0.94216194080535964</v>
      </c>
      <c r="V63" s="43">
        <f t="shared" si="48"/>
        <v>5.7838059194640357E-2</v>
      </c>
      <c r="W63" s="29">
        <f t="shared" si="44"/>
        <v>441179.12257228832</v>
      </c>
      <c r="X63" s="29">
        <f t="shared" si="36"/>
        <v>2827506.9867887488</v>
      </c>
      <c r="Y63" s="35">
        <f t="shared" si="45"/>
        <v>29.882133653304585</v>
      </c>
      <c r="Z63" s="36">
        <f t="shared" si="46"/>
        <v>6.7559241833948533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2367</v>
      </c>
      <c r="E64" s="49">
        <f t="shared" si="37"/>
        <v>18</v>
      </c>
      <c r="F64" s="3">
        <f t="shared" si="38"/>
        <v>7.6045627376425855E-3</v>
      </c>
      <c r="G64" s="2">
        <v>0.5</v>
      </c>
      <c r="H64" s="3">
        <f t="shared" si="39"/>
        <v>3.7313432835820892E-2</v>
      </c>
      <c r="I64" s="3">
        <f t="shared" si="40"/>
        <v>0.96268656716417911</v>
      </c>
      <c r="J64" s="5">
        <f t="shared" si="47"/>
        <v>92683.015944548446</v>
      </c>
      <c r="K64" s="5">
        <f t="shared" si="41"/>
        <v>3458.3214904682254</v>
      </c>
      <c r="L64" s="5">
        <f t="shared" si="42"/>
        <v>454769.27599657164</v>
      </c>
      <c r="M64" s="5">
        <f t="shared" si="32"/>
        <v>2998503.4674437102</v>
      </c>
      <c r="N64" s="33">
        <f t="shared" si="43"/>
        <v>32.35224314709064</v>
      </c>
      <c r="O64" s="4"/>
      <c r="Q64" s="27" t="s">
        <v>54</v>
      </c>
      <c r="R64" s="29">
        <f t="shared" si="33"/>
        <v>92683.015944548446</v>
      </c>
      <c r="S64" s="29">
        <f t="shared" si="34"/>
        <v>454769.27599657164</v>
      </c>
      <c r="T64" s="35">
        <f t="shared" si="35"/>
        <v>32.35224314709064</v>
      </c>
      <c r="U64" s="42">
        <v>0.92489605986448908</v>
      </c>
      <c r="V64" s="43">
        <f t="shared" si="48"/>
        <v>7.5103940135510916E-2</v>
      </c>
      <c r="W64" s="29">
        <f t="shared" si="44"/>
        <v>420614.31151665549</v>
      </c>
      <c r="X64" s="29">
        <f t="shared" si="36"/>
        <v>2386327.8642164604</v>
      </c>
      <c r="Y64" s="35">
        <f t="shared" si="45"/>
        <v>25.747196936752495</v>
      </c>
      <c r="Z64" s="36">
        <f t="shared" si="46"/>
        <v>6.6050462103381449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1982</v>
      </c>
      <c r="E65" s="49">
        <f t="shared" si="37"/>
        <v>9</v>
      </c>
      <c r="F65" s="3">
        <f t="shared" si="38"/>
        <v>4.5408678102926339E-3</v>
      </c>
      <c r="G65" s="2">
        <v>0.5</v>
      </c>
      <c r="H65" s="3">
        <f t="shared" si="39"/>
        <v>2.2449488650536299E-2</v>
      </c>
      <c r="I65" s="3">
        <f t="shared" si="40"/>
        <v>0.97755051134946369</v>
      </c>
      <c r="J65" s="5">
        <f t="shared" si="47"/>
        <v>89224.694454080221</v>
      </c>
      <c r="K65" s="5">
        <f t="shared" si="41"/>
        <v>2003.0487654944429</v>
      </c>
      <c r="L65" s="5">
        <f t="shared" si="42"/>
        <v>441115.85035666497</v>
      </c>
      <c r="M65" s="5">
        <f t="shared" si="32"/>
        <v>2543734.1914471388</v>
      </c>
      <c r="N65" s="33">
        <f t="shared" si="43"/>
        <v>28.509306834962374</v>
      </c>
      <c r="O65" s="4"/>
      <c r="Q65" s="27" t="s">
        <v>56</v>
      </c>
      <c r="R65" s="29">
        <f t="shared" si="33"/>
        <v>89224.694454080221</v>
      </c>
      <c r="S65" s="29">
        <f t="shared" si="34"/>
        <v>441115.85035666497</v>
      </c>
      <c r="T65" s="35">
        <f t="shared" si="35"/>
        <v>28.509306834962374</v>
      </c>
      <c r="U65" s="42">
        <v>0.89970667843387275</v>
      </c>
      <c r="V65" s="43">
        <f t="shared" si="48"/>
        <v>0.10029332156612725</v>
      </c>
      <c r="W65" s="29">
        <f t="shared" si="44"/>
        <v>396874.87652892829</v>
      </c>
      <c r="X65" s="29">
        <f t="shared" si="36"/>
        <v>1965713.5526998048</v>
      </c>
      <c r="Y65" s="35">
        <f t="shared" si="45"/>
        <v>22.031048295844439</v>
      </c>
      <c r="Z65" s="36">
        <f t="shared" si="46"/>
        <v>6.4782585391179346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1587</v>
      </c>
      <c r="E66" s="49">
        <f t="shared" si="37"/>
        <v>16</v>
      </c>
      <c r="F66" s="3">
        <f t="shared" si="38"/>
        <v>1.0081915563957152E-2</v>
      </c>
      <c r="G66" s="2">
        <v>0.5</v>
      </c>
      <c r="H66" s="3">
        <f t="shared" si="39"/>
        <v>4.9170251997541485E-2</v>
      </c>
      <c r="I66" s="3">
        <f t="shared" si="40"/>
        <v>0.95082974800245856</v>
      </c>
      <c r="J66" s="5">
        <f t="shared" si="47"/>
        <v>87221.645688585777</v>
      </c>
      <c r="K66" s="5">
        <f t="shared" si="41"/>
        <v>4288.7102981480402</v>
      </c>
      <c r="L66" s="5">
        <f t="shared" si="42"/>
        <v>425386.45269755879</v>
      </c>
      <c r="M66" s="5">
        <f t="shared" si="32"/>
        <v>2102618.3410904738</v>
      </c>
      <c r="N66" s="33">
        <f t="shared" si="43"/>
        <v>24.106611661486134</v>
      </c>
      <c r="O66" s="4"/>
      <c r="Q66" s="27" t="s">
        <v>58</v>
      </c>
      <c r="R66" s="29">
        <f t="shared" si="33"/>
        <v>87221.645688585777</v>
      </c>
      <c r="S66" s="29">
        <f t="shared" si="34"/>
        <v>425386.45269755879</v>
      </c>
      <c r="T66" s="35">
        <f t="shared" si="35"/>
        <v>24.106611661486134</v>
      </c>
      <c r="U66" s="42">
        <v>0.86438699185239576</v>
      </c>
      <c r="V66" s="43">
        <f t="shared" si="48"/>
        <v>0.13561300814760424</v>
      </c>
      <c r="W66" s="29">
        <f t="shared" si="44"/>
        <v>367698.51622200431</v>
      </c>
      <c r="X66" s="29">
        <f t="shared" si="36"/>
        <v>1568838.6761708765</v>
      </c>
      <c r="Y66" s="35">
        <f t="shared" si="45"/>
        <v>17.986804350977543</v>
      </c>
      <c r="Z66" s="36">
        <f t="shared" si="46"/>
        <v>6.1198073105085911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1251</v>
      </c>
      <c r="E67" s="49">
        <f t="shared" si="37"/>
        <v>23</v>
      </c>
      <c r="F67" s="3">
        <f t="shared" si="38"/>
        <v>1.838529176658673E-2</v>
      </c>
      <c r="G67" s="2">
        <v>0.5</v>
      </c>
      <c r="H67" s="3">
        <f t="shared" si="39"/>
        <v>8.7886893389377149E-2</v>
      </c>
      <c r="I67" s="3">
        <f t="shared" si="40"/>
        <v>0.91211310661062284</v>
      </c>
      <c r="J67" s="5">
        <f t="shared" si="47"/>
        <v>82932.935390437735</v>
      </c>
      <c r="K67" s="5">
        <f t="shared" si="41"/>
        <v>7288.7180511275046</v>
      </c>
      <c r="L67" s="5">
        <f t="shared" si="42"/>
        <v>396442.88182436989</v>
      </c>
      <c r="M67" s="5">
        <f t="shared" si="32"/>
        <v>1677231.888392915</v>
      </c>
      <c r="N67" s="33">
        <f t="shared" si="43"/>
        <v>20.223954216701966</v>
      </c>
      <c r="O67" s="4"/>
      <c r="Q67" s="27" t="s">
        <v>60</v>
      </c>
      <c r="R67" s="29">
        <f t="shared" si="33"/>
        <v>82932.935390437735</v>
      </c>
      <c r="S67" s="29">
        <f t="shared" si="34"/>
        <v>396442.88182436989</v>
      </c>
      <c r="T67" s="35">
        <f t="shared" si="35"/>
        <v>20.223954216701966</v>
      </c>
      <c r="U67" s="42">
        <v>0.82345390469096191</v>
      </c>
      <c r="V67" s="43">
        <f t="shared" si="48"/>
        <v>0.17654609530903809</v>
      </c>
      <c r="W67" s="29">
        <f t="shared" si="44"/>
        <v>326452.43902521499</v>
      </c>
      <c r="X67" s="29">
        <f t="shared" si="36"/>
        <v>1201140.1599488722</v>
      </c>
      <c r="Y67" s="35">
        <f t="shared" si="45"/>
        <v>14.483270781313319</v>
      </c>
      <c r="Z67" s="36">
        <f t="shared" si="46"/>
        <v>5.7406834353886467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955</v>
      </c>
      <c r="E68" s="49">
        <f t="shared" si="37"/>
        <v>17</v>
      </c>
      <c r="F68" s="3">
        <f t="shared" si="38"/>
        <v>1.7801047120418849E-2</v>
      </c>
      <c r="G68" s="2">
        <v>0.5</v>
      </c>
      <c r="H68" s="3">
        <f t="shared" si="39"/>
        <v>8.5213032581453657E-2</v>
      </c>
      <c r="I68" s="3">
        <f t="shared" si="40"/>
        <v>0.91478696741854637</v>
      </c>
      <c r="J68" s="5">
        <f t="shared" si="47"/>
        <v>75644.217339310228</v>
      </c>
      <c r="K68" s="5">
        <f t="shared" si="41"/>
        <v>6445.8731567332043</v>
      </c>
      <c r="L68" s="5">
        <f t="shared" si="42"/>
        <v>362106.40380471817</v>
      </c>
      <c r="M68" s="5">
        <f t="shared" si="32"/>
        <v>1280789.006568545</v>
      </c>
      <c r="N68" s="33">
        <f t="shared" si="43"/>
        <v>16.931750391750754</v>
      </c>
      <c r="O68" s="4"/>
      <c r="Q68" s="27" t="s">
        <v>62</v>
      </c>
      <c r="R68" s="29">
        <f t="shared" si="33"/>
        <v>75644.217339310228</v>
      </c>
      <c r="S68" s="29">
        <f t="shared" si="34"/>
        <v>362106.40380471817</v>
      </c>
      <c r="T68" s="35">
        <f t="shared" si="35"/>
        <v>16.931750391750754</v>
      </c>
      <c r="U68" s="42">
        <v>0.7557222850963411</v>
      </c>
      <c r="V68" s="43">
        <f t="shared" si="48"/>
        <v>0.2442777149036589</v>
      </c>
      <c r="W68" s="29">
        <f t="shared" si="44"/>
        <v>273651.87893132004</v>
      </c>
      <c r="X68" s="29">
        <f t="shared" si="36"/>
        <v>874687.72092365718</v>
      </c>
      <c r="Y68" s="35">
        <f t="shared" si="45"/>
        <v>11.563180262678268</v>
      </c>
      <c r="Z68" s="36">
        <f t="shared" si="46"/>
        <v>5.3685701290724861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619</v>
      </c>
      <c r="E69" s="49">
        <f t="shared" si="37"/>
        <v>25</v>
      </c>
      <c r="F69" s="3">
        <f t="shared" si="38"/>
        <v>4.0387722132471729E-2</v>
      </c>
      <c r="G69" s="2">
        <v>0.5</v>
      </c>
      <c r="H69" s="3">
        <f t="shared" si="39"/>
        <v>0.18341892883345559</v>
      </c>
      <c r="I69" s="3">
        <f t="shared" si="40"/>
        <v>0.81658107116654444</v>
      </c>
      <c r="J69" s="5">
        <f t="shared" si="47"/>
        <v>69198.344182577028</v>
      </c>
      <c r="K69" s="5">
        <f t="shared" si="41"/>
        <v>12692.286167017062</v>
      </c>
      <c r="L69" s="5">
        <f t="shared" si="42"/>
        <v>314261.00549534248</v>
      </c>
      <c r="M69" s="5">
        <f t="shared" si="32"/>
        <v>918682.60276382696</v>
      </c>
      <c r="N69" s="33">
        <f t="shared" si="43"/>
        <v>13.276077825502878</v>
      </c>
      <c r="O69" s="4"/>
      <c r="Q69" s="27" t="s">
        <v>64</v>
      </c>
      <c r="R69" s="29">
        <f t="shared" si="33"/>
        <v>69198.344182577028</v>
      </c>
      <c r="S69" s="29">
        <f t="shared" si="34"/>
        <v>314261.00549534248</v>
      </c>
      <c r="T69" s="35">
        <f t="shared" si="35"/>
        <v>13.276077825502878</v>
      </c>
      <c r="U69" s="42">
        <v>0.69850988448397933</v>
      </c>
      <c r="V69" s="43">
        <f t="shared" si="48"/>
        <v>0.30149011551602067</v>
      </c>
      <c r="W69" s="29">
        <f t="shared" si="44"/>
        <v>219514.41864637088</v>
      </c>
      <c r="X69" s="29">
        <f t="shared" si="36"/>
        <v>601035.84199233714</v>
      </c>
      <c r="Y69" s="35">
        <f t="shared" si="45"/>
        <v>8.6856968774647036</v>
      </c>
      <c r="Z69" s="36">
        <f t="shared" si="46"/>
        <v>4.5903809480381739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424</v>
      </c>
      <c r="E70" s="49">
        <f t="shared" si="37"/>
        <v>26</v>
      </c>
      <c r="F70" s="3">
        <f t="shared" si="38"/>
        <v>6.1320754716981132E-2</v>
      </c>
      <c r="G70" s="2">
        <v>0.5</v>
      </c>
      <c r="H70" s="3">
        <f t="shared" si="39"/>
        <v>0.26584867075664625</v>
      </c>
      <c r="I70" s="3">
        <f t="shared" si="40"/>
        <v>0.73415132924335369</v>
      </c>
      <c r="J70" s="5">
        <f t="shared" si="47"/>
        <v>56506.058015559967</v>
      </c>
      <c r="K70" s="5">
        <f t="shared" si="41"/>
        <v>15022.060413134554</v>
      </c>
      <c r="L70" s="5">
        <f t="shared" si="42"/>
        <v>244975.13904496343</v>
      </c>
      <c r="M70" s="5">
        <f t="shared" si="32"/>
        <v>604421.59726848442</v>
      </c>
      <c r="N70" s="33">
        <f t="shared" si="43"/>
        <v>10.696580481725446</v>
      </c>
      <c r="O70" s="4"/>
      <c r="Q70" s="27" t="s">
        <v>66</v>
      </c>
      <c r="R70" s="29">
        <f t="shared" si="33"/>
        <v>56506.058015559967</v>
      </c>
      <c r="S70" s="29">
        <f t="shared" si="34"/>
        <v>244975.13904496343</v>
      </c>
      <c r="T70" s="35">
        <f t="shared" si="35"/>
        <v>10.696580481725446</v>
      </c>
      <c r="U70" s="42">
        <v>0.67065690345363116</v>
      </c>
      <c r="V70" s="43">
        <f t="shared" si="48"/>
        <v>0.32934309654636884</v>
      </c>
      <c r="W70" s="29">
        <f t="shared" si="44"/>
        <v>164294.2681750179</v>
      </c>
      <c r="X70" s="29">
        <f t="shared" si="36"/>
        <v>381521.42334596626</v>
      </c>
      <c r="Y70" s="35">
        <f t="shared" si="45"/>
        <v>6.7518676181748054</v>
      </c>
      <c r="Z70" s="36">
        <f t="shared" si="46"/>
        <v>3.9447128635506408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245</v>
      </c>
      <c r="E71" s="49">
        <f t="shared" si="49"/>
        <v>20</v>
      </c>
      <c r="F71" s="3">
        <f t="shared" si="38"/>
        <v>8.1632653061224483E-2</v>
      </c>
      <c r="G71" s="2">
        <v>0.5</v>
      </c>
      <c r="H71" s="3">
        <f t="shared" si="39"/>
        <v>0.33898305084745761</v>
      </c>
      <c r="I71" s="3">
        <f t="shared" si="40"/>
        <v>0.66101694915254239</v>
      </c>
      <c r="J71" s="5">
        <f t="shared" si="47"/>
        <v>41483.997602425414</v>
      </c>
      <c r="K71" s="5">
        <f t="shared" si="41"/>
        <v>14062.372068618784</v>
      </c>
      <c r="L71" s="5">
        <f t="shared" si="42"/>
        <v>172264.05784058009</v>
      </c>
      <c r="M71" s="5">
        <f>L71+M72</f>
        <v>359446.45822352101</v>
      </c>
      <c r="N71" s="33">
        <f t="shared" si="43"/>
        <v>8.6647015475313189</v>
      </c>
      <c r="O71" s="4"/>
      <c r="Q71" s="27" t="s">
        <v>68</v>
      </c>
      <c r="R71" s="29">
        <f t="shared" si="33"/>
        <v>41483.997602425414</v>
      </c>
      <c r="S71" s="29">
        <f t="shared" si="34"/>
        <v>172264.05784058009</v>
      </c>
      <c r="T71" s="35">
        <f t="shared" si="35"/>
        <v>8.6647015475313189</v>
      </c>
      <c r="U71" s="42">
        <v>0.63527807449444496</v>
      </c>
      <c r="V71" s="43">
        <f t="shared" si="48"/>
        <v>0.36472192550555504</v>
      </c>
      <c r="W71" s="29">
        <f t="shared" si="44"/>
        <v>109435.57896956342</v>
      </c>
      <c r="X71" s="29">
        <f>X72+W71</f>
        <v>217227.15517094836</v>
      </c>
      <c r="Y71" s="35">
        <f t="shared" si="45"/>
        <v>5.2364084400161062</v>
      </c>
      <c r="Z71" s="36">
        <f t="shared" si="46"/>
        <v>3.4282931075152128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157</v>
      </c>
      <c r="E72" s="50">
        <f t="shared" si="49"/>
        <v>23</v>
      </c>
      <c r="F72" s="17">
        <f t="shared" si="38"/>
        <v>0.1464968152866242</v>
      </c>
      <c r="G72" s="12"/>
      <c r="H72" s="17">
        <v>1</v>
      </c>
      <c r="I72" s="17">
        <f t="shared" si="40"/>
        <v>0</v>
      </c>
      <c r="J72" s="21">
        <f t="shared" si="47"/>
        <v>27421.625533806629</v>
      </c>
      <c r="K72" s="21">
        <f t="shared" si="41"/>
        <v>27421.625533806629</v>
      </c>
      <c r="L72" s="21">
        <f>K72/F72</f>
        <v>187182.40038294092</v>
      </c>
      <c r="M72" s="21">
        <f>L72</f>
        <v>187182.40038294092</v>
      </c>
      <c r="N72" s="34">
        <f t="shared" si="43"/>
        <v>6.8260869565217392</v>
      </c>
      <c r="O72" s="4"/>
      <c r="Q72" s="30" t="s">
        <v>69</v>
      </c>
      <c r="R72" s="31">
        <f t="shared" si="33"/>
        <v>27421.625533806629</v>
      </c>
      <c r="S72" s="31">
        <f t="shared" si="34"/>
        <v>187182.40038294092</v>
      </c>
      <c r="T72" s="38">
        <f t="shared" si="35"/>
        <v>6.8260869565217392</v>
      </c>
      <c r="U72" s="44">
        <v>0.57586384179742911</v>
      </c>
      <c r="V72" s="45">
        <f t="shared" si="48"/>
        <v>0.42413615820257089</v>
      </c>
      <c r="W72" s="31">
        <f t="shared" si="44"/>
        <v>107791.57620138493</v>
      </c>
      <c r="X72" s="31">
        <f>W72</f>
        <v>107791.57620138493</v>
      </c>
      <c r="Y72" s="38">
        <f t="shared" si="45"/>
        <v>3.9308966592259296</v>
      </c>
      <c r="Z72" s="37">
        <f t="shared" si="46"/>
        <v>2.8951902972958097</v>
      </c>
    </row>
    <row r="73" spans="1:26" s="2" customFormat="1" ht="13.2" x14ac:dyDescent="0.25">
      <c r="B73" s="2" t="s">
        <v>70</v>
      </c>
      <c r="D73" s="25">
        <f>SUM(D54:D72)</f>
        <v>27443</v>
      </c>
      <c r="E73" s="25">
        <f>SUM(E54:E72)</f>
        <v>209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69.581267859579668</v>
      </c>
      <c r="F78" s="55">
        <f>$Y$4</f>
        <v>63.509753074310964</v>
      </c>
      <c r="G78" s="55">
        <f>E78-F78</f>
        <v>6.0715147852687039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78.660794444745321</v>
      </c>
      <c r="F79" s="55">
        <f>$Y$29</f>
        <v>69.730482642439867</v>
      </c>
      <c r="G79" s="55">
        <f t="shared" ref="G79:G80" si="50">E79-F79</f>
        <v>8.9303118023054537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73.785313824358809</v>
      </c>
      <c r="F80" s="55">
        <f>$Y$54</f>
        <v>65.791836207733041</v>
      </c>
      <c r="G80" s="55">
        <f t="shared" si="50"/>
        <v>7.9934776166257677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134</v>
      </c>
      <c r="E4" s="51">
        <v>2</v>
      </c>
      <c r="F4" s="3">
        <f>E4/D4</f>
        <v>1.4925373134328358E-2</v>
      </c>
      <c r="G4" s="2">
        <v>0.3</v>
      </c>
      <c r="H4" s="18">
        <f>C4*F4/(1+(1-G4)*C4*F4)</f>
        <v>1.4771048744460856E-2</v>
      </c>
      <c r="I4" s="18">
        <f>1-H4</f>
        <v>0.98522895125553911</v>
      </c>
      <c r="J4" s="41">
        <v>100000</v>
      </c>
      <c r="K4" s="20">
        <f>J4*H4</f>
        <v>1477.1048744460857</v>
      </c>
      <c r="L4" s="20">
        <f>C4*(J5+G4*K4)</f>
        <v>98966.02658788774</v>
      </c>
      <c r="M4" s="5">
        <f t="shared" ref="M4:M20" si="0">L4+M5</f>
        <v>6996916.1068536295</v>
      </c>
      <c r="N4" s="32">
        <f>M4/J4</f>
        <v>69.969161068536295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98966.02658788774</v>
      </c>
      <c r="T4" s="35">
        <f t="shared" ref="T4:T22" si="3">N4</f>
        <v>69.969161068536295</v>
      </c>
      <c r="U4" s="42">
        <v>0.96680194174873568</v>
      </c>
      <c r="V4" s="43">
        <f>1-U4</f>
        <v>3.3198058251264317E-2</v>
      </c>
      <c r="W4" s="29">
        <f>S4*U4</f>
        <v>95680.546672326876</v>
      </c>
      <c r="X4" s="29">
        <f t="shared" ref="X4:X20" si="4">X5+W4</f>
        <v>6371141.0949429898</v>
      </c>
      <c r="Y4" s="40">
        <f>X4/R4</f>
        <v>63.711410949429897</v>
      </c>
      <c r="Z4" s="36">
        <f>T4-Y4</f>
        <v>6.2577501191063973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594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98522.895125553914</v>
      </c>
      <c r="K5" s="5">
        <f t="shared" ref="K5:K22" si="8">J5*H5</f>
        <v>0</v>
      </c>
      <c r="L5" s="5">
        <f t="shared" ref="L5:L21" si="9">C5*(J6+G5*K5)</f>
        <v>394091.58050221566</v>
      </c>
      <c r="M5" s="5">
        <f t="shared" si="0"/>
        <v>6897950.0802657418</v>
      </c>
      <c r="N5" s="33">
        <f t="shared" ref="N5:N22" si="10">M5/J5</f>
        <v>70.013676226985112</v>
      </c>
      <c r="O5" s="4"/>
      <c r="Q5" s="27" t="s">
        <v>36</v>
      </c>
      <c r="R5" s="29">
        <f t="shared" si="1"/>
        <v>98522.895125553914</v>
      </c>
      <c r="S5" s="29">
        <f t="shared" si="2"/>
        <v>394091.58050221566</v>
      </c>
      <c r="T5" s="35">
        <f t="shared" si="3"/>
        <v>70.013676226985112</v>
      </c>
      <c r="U5" s="42">
        <v>0.96680194174873568</v>
      </c>
      <c r="V5" s="43">
        <f>1-U5</f>
        <v>3.3198058251264317E-2</v>
      </c>
      <c r="W5" s="29">
        <f t="shared" ref="W5:W22" si="11">S5*U5</f>
        <v>381008.50525637029</v>
      </c>
      <c r="X5" s="29">
        <f t="shared" si="4"/>
        <v>6275460.5482706632</v>
      </c>
      <c r="Y5" s="35">
        <f t="shared" ref="Y5:Y22" si="12">X5/R5</f>
        <v>63.695454140618274</v>
      </c>
      <c r="Z5" s="36">
        <f t="shared" ref="Z5:Z22" si="13">T5-Y5</f>
        <v>6.3182220863668377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878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98522.895125553914</v>
      </c>
      <c r="K6" s="5">
        <f t="shared" si="8"/>
        <v>0</v>
      </c>
      <c r="L6" s="5">
        <f t="shared" si="9"/>
        <v>492614.4756277696</v>
      </c>
      <c r="M6" s="5">
        <f t="shared" si="0"/>
        <v>6503858.499763526</v>
      </c>
      <c r="N6" s="33">
        <f t="shared" si="10"/>
        <v>66.013676226985112</v>
      </c>
      <c r="O6" s="4"/>
      <c r="Q6" s="27" t="s">
        <v>38</v>
      </c>
      <c r="R6" s="29">
        <f t="shared" si="1"/>
        <v>98522.895125553914</v>
      </c>
      <c r="S6" s="29">
        <f t="shared" si="2"/>
        <v>492614.4756277696</v>
      </c>
      <c r="T6" s="35">
        <f t="shared" si="3"/>
        <v>66.013676226985112</v>
      </c>
      <c r="U6" s="42">
        <v>0.96680194174873568</v>
      </c>
      <c r="V6" s="43">
        <f>1-U6</f>
        <v>3.3198058251264317E-2</v>
      </c>
      <c r="W6" s="29">
        <f t="shared" si="11"/>
        <v>476260.63157046289</v>
      </c>
      <c r="X6" s="29">
        <f t="shared" si="4"/>
        <v>5894452.0430142926</v>
      </c>
      <c r="Y6" s="35">
        <f t="shared" si="12"/>
        <v>59.82824637362333</v>
      </c>
      <c r="Z6" s="36">
        <f t="shared" si="13"/>
        <v>6.1854298533617822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888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98522.895125553914</v>
      </c>
      <c r="K7" s="5">
        <f t="shared" si="8"/>
        <v>0</v>
      </c>
      <c r="L7" s="5">
        <f t="shared" si="9"/>
        <v>492614.4756277696</v>
      </c>
      <c r="M7" s="5">
        <f t="shared" si="0"/>
        <v>6011244.0241357563</v>
      </c>
      <c r="N7" s="33">
        <f t="shared" si="10"/>
        <v>61.013676226985112</v>
      </c>
      <c r="O7" s="4"/>
      <c r="Q7" s="27" t="s">
        <v>40</v>
      </c>
      <c r="R7" s="29">
        <f t="shared" si="1"/>
        <v>98522.895125553914</v>
      </c>
      <c r="S7" s="29">
        <f t="shared" si="2"/>
        <v>492614.4756277696</v>
      </c>
      <c r="T7" s="35">
        <f t="shared" si="3"/>
        <v>61.013676226985112</v>
      </c>
      <c r="U7" s="42">
        <v>0.96680194174873568</v>
      </c>
      <c r="V7" s="43">
        <f>1-U7</f>
        <v>3.3198058251264317E-2</v>
      </c>
      <c r="W7" s="29">
        <f t="shared" si="11"/>
        <v>476260.63157046289</v>
      </c>
      <c r="X7" s="29">
        <f t="shared" si="4"/>
        <v>5418191.4114438295</v>
      </c>
      <c r="Y7" s="35">
        <f t="shared" si="12"/>
        <v>54.994236664879651</v>
      </c>
      <c r="Z7" s="36">
        <f t="shared" si="13"/>
        <v>6.0194395621054611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861</v>
      </c>
      <c r="E8" s="51">
        <v>1</v>
      </c>
      <c r="F8" s="3">
        <f t="shared" si="5"/>
        <v>1.1614401858304297E-3</v>
      </c>
      <c r="G8" s="2">
        <v>0.5</v>
      </c>
      <c r="H8" s="3">
        <f t="shared" si="6"/>
        <v>5.7903879559930514E-3</v>
      </c>
      <c r="I8" s="3">
        <f t="shared" si="7"/>
        <v>0.99420961204400693</v>
      </c>
      <c r="J8" s="5">
        <f t="shared" si="14"/>
        <v>98522.895125553914</v>
      </c>
      <c r="K8" s="5">
        <f t="shared" si="8"/>
        <v>570.48578532457384</v>
      </c>
      <c r="L8" s="5">
        <f t="shared" si="9"/>
        <v>491188.26116445812</v>
      </c>
      <c r="M8" s="5">
        <f t="shared" si="0"/>
        <v>5518629.5485079866</v>
      </c>
      <c r="N8" s="33">
        <f t="shared" si="10"/>
        <v>56.013676226985112</v>
      </c>
      <c r="O8" s="4"/>
      <c r="Q8" s="27" t="s">
        <v>42</v>
      </c>
      <c r="R8" s="29">
        <f t="shared" si="1"/>
        <v>98522.895125553914</v>
      </c>
      <c r="S8" s="29">
        <f t="shared" si="2"/>
        <v>491188.26116445812</v>
      </c>
      <c r="T8" s="35">
        <f t="shared" si="3"/>
        <v>56.013676226985112</v>
      </c>
      <c r="U8" s="42">
        <v>0.96680194174873568</v>
      </c>
      <c r="V8" s="43">
        <f>1-U8</f>
        <v>3.3198058251264317E-2</v>
      </c>
      <c r="W8" s="29">
        <f t="shared" si="11"/>
        <v>474881.76465798321</v>
      </c>
      <c r="X8" s="29">
        <f t="shared" si="4"/>
        <v>4941930.7798733665</v>
      </c>
      <c r="Y8" s="35">
        <f t="shared" si="12"/>
        <v>50.160226956135972</v>
      </c>
      <c r="Z8" s="36">
        <f t="shared" si="13"/>
        <v>5.8534492708491399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1025</v>
      </c>
      <c r="E9" s="51">
        <v>4</v>
      </c>
      <c r="F9" s="3">
        <f t="shared" si="5"/>
        <v>3.9024390243902439E-3</v>
      </c>
      <c r="G9" s="2">
        <v>0.5</v>
      </c>
      <c r="H9" s="3">
        <f t="shared" si="6"/>
        <v>1.932367149758454E-2</v>
      </c>
      <c r="I9" s="3">
        <f t="shared" si="7"/>
        <v>0.98067632850241548</v>
      </c>
      <c r="J9" s="5">
        <f t="shared" si="14"/>
        <v>97952.409340229337</v>
      </c>
      <c r="K9" s="5">
        <f t="shared" si="8"/>
        <v>1892.8001804875232</v>
      </c>
      <c r="L9" s="5">
        <f t="shared" si="9"/>
        <v>485030.04624992784</v>
      </c>
      <c r="M9" s="5">
        <f t="shared" si="0"/>
        <v>5027441.2873435281</v>
      </c>
      <c r="N9" s="33">
        <f t="shared" si="10"/>
        <v>51.325345861388051</v>
      </c>
      <c r="O9" s="4"/>
      <c r="Q9" s="27" t="s">
        <v>44</v>
      </c>
      <c r="R9" s="29">
        <f t="shared" si="1"/>
        <v>97952.409340229337</v>
      </c>
      <c r="S9" s="29">
        <f t="shared" si="2"/>
        <v>485030.04624992784</v>
      </c>
      <c r="T9" s="35">
        <f t="shared" si="3"/>
        <v>51.325345861388051</v>
      </c>
      <c r="U9" s="42">
        <v>0.9555940589531835</v>
      </c>
      <c r="V9" s="43">
        <f t="shared" ref="V9:V22" si="15">1-U9</f>
        <v>4.4405941046816499E-2</v>
      </c>
      <c r="W9" s="29">
        <f t="shared" si="11"/>
        <v>463491.83061021887</v>
      </c>
      <c r="X9" s="29">
        <f t="shared" si="4"/>
        <v>4467049.0152153829</v>
      </c>
      <c r="Y9" s="35">
        <f t="shared" si="12"/>
        <v>45.604279111700755</v>
      </c>
      <c r="Z9" s="36">
        <f t="shared" si="13"/>
        <v>5.7210667496872958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1087</v>
      </c>
      <c r="E10" s="51">
        <v>3</v>
      </c>
      <c r="F10" s="3">
        <f t="shared" si="5"/>
        <v>2.7598896044158236E-3</v>
      </c>
      <c r="G10" s="2">
        <v>0.5</v>
      </c>
      <c r="H10" s="3">
        <f t="shared" si="6"/>
        <v>1.3704888076747376E-2</v>
      </c>
      <c r="I10" s="3">
        <f t="shared" si="7"/>
        <v>0.98629511192325259</v>
      </c>
      <c r="J10" s="5">
        <f t="shared" si="14"/>
        <v>96059.609159741813</v>
      </c>
      <c r="K10" s="5">
        <f t="shared" si="8"/>
        <v>1316.4861922303585</v>
      </c>
      <c r="L10" s="5">
        <f t="shared" si="9"/>
        <v>477006.83031813311</v>
      </c>
      <c r="M10" s="5">
        <f t="shared" si="0"/>
        <v>4542411.2410936002</v>
      </c>
      <c r="N10" s="33">
        <f t="shared" si="10"/>
        <v>47.287421641908011</v>
      </c>
      <c r="O10" s="4"/>
      <c r="Q10" s="27" t="s">
        <v>46</v>
      </c>
      <c r="R10" s="29">
        <f t="shared" si="1"/>
        <v>96059.609159741813</v>
      </c>
      <c r="S10" s="29">
        <f t="shared" si="2"/>
        <v>477006.83031813311</v>
      </c>
      <c r="T10" s="35">
        <f t="shared" si="3"/>
        <v>47.287421641908011</v>
      </c>
      <c r="U10" s="42">
        <v>0.96363095511775332</v>
      </c>
      <c r="V10" s="43">
        <f t="shared" si="15"/>
        <v>3.6369044882246682E-2</v>
      </c>
      <c r="W10" s="29">
        <f t="shared" si="11"/>
        <v>459658.54749715468</v>
      </c>
      <c r="X10" s="29">
        <f t="shared" si="4"/>
        <v>4003557.1846051645</v>
      </c>
      <c r="Y10" s="35">
        <f t="shared" si="12"/>
        <v>41.677841702931254</v>
      </c>
      <c r="Z10" s="36">
        <f t="shared" si="13"/>
        <v>5.6095799389767578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1049</v>
      </c>
      <c r="E11" s="51">
        <v>4</v>
      </c>
      <c r="F11" s="3">
        <f t="shared" si="5"/>
        <v>3.8131553860819827E-3</v>
      </c>
      <c r="G11" s="2">
        <v>0.5</v>
      </c>
      <c r="H11" s="3">
        <f t="shared" si="6"/>
        <v>1.8885741265344664E-2</v>
      </c>
      <c r="I11" s="3">
        <f t="shared" si="7"/>
        <v>0.9811142587346553</v>
      </c>
      <c r="J11" s="5">
        <f t="shared" si="14"/>
        <v>94743.122967511445</v>
      </c>
      <c r="K11" s="5">
        <f t="shared" si="8"/>
        <v>1789.2941070351546</v>
      </c>
      <c r="L11" s="5">
        <f t="shared" si="9"/>
        <v>469242.37956996937</v>
      </c>
      <c r="M11" s="5">
        <f t="shared" si="0"/>
        <v>4065404.4107754668</v>
      </c>
      <c r="N11" s="33">
        <f t="shared" si="10"/>
        <v>42.909757283064678</v>
      </c>
      <c r="O11" s="4"/>
      <c r="Q11" s="27" t="s">
        <v>48</v>
      </c>
      <c r="R11" s="29">
        <f t="shared" si="1"/>
        <v>94743.122967511445</v>
      </c>
      <c r="S11" s="29">
        <f t="shared" si="2"/>
        <v>469242.37956996937</v>
      </c>
      <c r="T11" s="35">
        <f t="shared" si="3"/>
        <v>42.909757283064678</v>
      </c>
      <c r="U11" s="42">
        <v>0.96005435016735896</v>
      </c>
      <c r="V11" s="43">
        <f t="shared" si="15"/>
        <v>3.9945649832641039E-2</v>
      </c>
      <c r="W11" s="29">
        <f t="shared" si="11"/>
        <v>450498.18778903212</v>
      </c>
      <c r="X11" s="29">
        <f t="shared" si="4"/>
        <v>3543898.6371080098</v>
      </c>
      <c r="Y11" s="35">
        <f t="shared" si="12"/>
        <v>37.405339048442123</v>
      </c>
      <c r="Z11" s="36">
        <f t="shared" si="13"/>
        <v>5.5044182346225554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1206</v>
      </c>
      <c r="E12" s="51">
        <v>6</v>
      </c>
      <c r="F12" s="3">
        <f t="shared" si="5"/>
        <v>4.9751243781094526E-3</v>
      </c>
      <c r="G12" s="2">
        <v>0.5</v>
      </c>
      <c r="H12" s="3">
        <f t="shared" si="6"/>
        <v>2.4570024570024569E-2</v>
      </c>
      <c r="I12" s="3">
        <f t="shared" si="7"/>
        <v>0.97542997542997545</v>
      </c>
      <c r="J12" s="5">
        <f t="shared" si="14"/>
        <v>92953.828860476293</v>
      </c>
      <c r="K12" s="5">
        <f t="shared" si="8"/>
        <v>2283.8778589797612</v>
      </c>
      <c r="L12" s="5">
        <f t="shared" si="9"/>
        <v>459059.44965493213</v>
      </c>
      <c r="M12" s="5">
        <f t="shared" si="0"/>
        <v>3596162.0312054977</v>
      </c>
      <c r="N12" s="33">
        <f t="shared" si="10"/>
        <v>38.687615941064003</v>
      </c>
      <c r="O12" s="4"/>
      <c r="Q12" s="27" t="s">
        <v>50</v>
      </c>
      <c r="R12" s="29">
        <f t="shared" si="1"/>
        <v>92953.828860476293</v>
      </c>
      <c r="S12" s="29">
        <f t="shared" si="2"/>
        <v>459059.44965493213</v>
      </c>
      <c r="T12" s="35">
        <f t="shared" si="3"/>
        <v>38.687615941064003</v>
      </c>
      <c r="U12" s="42">
        <v>0.94127750867207383</v>
      </c>
      <c r="V12" s="43">
        <f t="shared" si="15"/>
        <v>5.8722491327926174E-2</v>
      </c>
      <c r="W12" s="29">
        <f t="shared" si="11"/>
        <v>432102.33510356781</v>
      </c>
      <c r="X12" s="29">
        <f t="shared" si="4"/>
        <v>3093400.4493189775</v>
      </c>
      <c r="Y12" s="35">
        <f t="shared" si="12"/>
        <v>33.278892190252563</v>
      </c>
      <c r="Z12" s="36">
        <f t="shared" si="13"/>
        <v>5.4087237508114399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1179</v>
      </c>
      <c r="E13" s="51">
        <v>6</v>
      </c>
      <c r="F13" s="3">
        <f t="shared" si="5"/>
        <v>5.0890585241730284E-3</v>
      </c>
      <c r="G13" s="2">
        <v>0.5</v>
      </c>
      <c r="H13" s="3">
        <f t="shared" si="6"/>
        <v>2.5125628140703519E-2</v>
      </c>
      <c r="I13" s="3">
        <f t="shared" si="7"/>
        <v>0.97487437185929648</v>
      </c>
      <c r="J13" s="5">
        <f t="shared" si="14"/>
        <v>90669.951001496534</v>
      </c>
      <c r="K13" s="5">
        <f t="shared" si="8"/>
        <v>2278.1394723994104</v>
      </c>
      <c r="L13" s="5">
        <f t="shared" si="9"/>
        <v>447654.40632648411</v>
      </c>
      <c r="M13" s="5">
        <f t="shared" si="0"/>
        <v>3137102.5815505655</v>
      </c>
      <c r="N13" s="33">
        <f t="shared" si="10"/>
        <v>34.599142790964855</v>
      </c>
      <c r="O13" s="4"/>
      <c r="Q13" s="27" t="s">
        <v>52</v>
      </c>
      <c r="R13" s="29">
        <f t="shared" si="1"/>
        <v>90669.951001496534</v>
      </c>
      <c r="S13" s="29">
        <f t="shared" si="2"/>
        <v>447654.40632648411</v>
      </c>
      <c r="T13" s="35">
        <f t="shared" si="3"/>
        <v>34.599142790964855</v>
      </c>
      <c r="U13" s="42">
        <v>0.95386474178345915</v>
      </c>
      <c r="V13" s="43">
        <f t="shared" si="15"/>
        <v>4.6135258216540853E-2</v>
      </c>
      <c r="W13" s="29">
        <f t="shared" si="11"/>
        <v>427001.75469883945</v>
      </c>
      <c r="X13" s="29">
        <f t="shared" si="4"/>
        <v>2661298.1142154098</v>
      </c>
      <c r="Y13" s="35">
        <f t="shared" si="12"/>
        <v>29.351489493707614</v>
      </c>
      <c r="Z13" s="36">
        <f t="shared" si="13"/>
        <v>5.2476532972572407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1178</v>
      </c>
      <c r="E14" s="51">
        <v>12</v>
      </c>
      <c r="F14" s="3">
        <f t="shared" si="5"/>
        <v>1.0186757215619695E-2</v>
      </c>
      <c r="G14" s="2">
        <v>0.5</v>
      </c>
      <c r="H14" s="3">
        <f t="shared" si="6"/>
        <v>4.9668874172185434E-2</v>
      </c>
      <c r="I14" s="3">
        <f t="shared" si="7"/>
        <v>0.95033112582781454</v>
      </c>
      <c r="J14" s="5">
        <f t="shared" si="14"/>
        <v>88391.811529097118</v>
      </c>
      <c r="K14" s="5">
        <f t="shared" si="8"/>
        <v>4390.3217646902549</v>
      </c>
      <c r="L14" s="5">
        <f t="shared" si="9"/>
        <v>430983.2532337599</v>
      </c>
      <c r="M14" s="5">
        <f t="shared" si="0"/>
        <v>2689448.1752240816</v>
      </c>
      <c r="N14" s="33">
        <f t="shared" si="10"/>
        <v>30.426440285577357</v>
      </c>
      <c r="O14" s="4"/>
      <c r="Q14" s="27" t="s">
        <v>54</v>
      </c>
      <c r="R14" s="29">
        <f t="shared" si="1"/>
        <v>88391.811529097118</v>
      </c>
      <c r="S14" s="29">
        <f t="shared" si="2"/>
        <v>430983.2532337599</v>
      </c>
      <c r="T14" s="35">
        <f t="shared" si="3"/>
        <v>30.426440285577357</v>
      </c>
      <c r="U14" s="42">
        <v>0.94210046609890041</v>
      </c>
      <c r="V14" s="43">
        <f t="shared" si="15"/>
        <v>5.7899533901099587E-2</v>
      </c>
      <c r="W14" s="29">
        <f t="shared" si="11"/>
        <v>406029.52375234565</v>
      </c>
      <c r="X14" s="29">
        <f t="shared" si="4"/>
        <v>2234296.3595165703</v>
      </c>
      <c r="Y14" s="35">
        <f t="shared" si="12"/>
        <v>25.277187115698801</v>
      </c>
      <c r="Z14" s="36">
        <f t="shared" si="13"/>
        <v>5.1492531698785555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1042</v>
      </c>
      <c r="E15" s="51">
        <v>8</v>
      </c>
      <c r="F15" s="3">
        <f t="shared" si="5"/>
        <v>7.677543186180422E-3</v>
      </c>
      <c r="G15" s="2">
        <v>0.5</v>
      </c>
      <c r="H15" s="3">
        <f t="shared" si="6"/>
        <v>3.7664783427495283E-2</v>
      </c>
      <c r="I15" s="3">
        <f t="shared" si="7"/>
        <v>0.96233521657250476</v>
      </c>
      <c r="J15" s="5">
        <f t="shared" si="14"/>
        <v>84001.489764406855</v>
      </c>
      <c r="K15" s="5">
        <f t="shared" si="8"/>
        <v>3163.897919563346</v>
      </c>
      <c r="L15" s="5">
        <f t="shared" si="9"/>
        <v>412097.70402312593</v>
      </c>
      <c r="M15" s="5">
        <f t="shared" si="0"/>
        <v>2258464.9219903215</v>
      </c>
      <c r="N15" s="33">
        <f t="shared" si="10"/>
        <v>26.88601033534621</v>
      </c>
      <c r="O15" s="4"/>
      <c r="Q15" s="27" t="s">
        <v>56</v>
      </c>
      <c r="R15" s="29">
        <f t="shared" si="1"/>
        <v>84001.489764406855</v>
      </c>
      <c r="S15" s="29">
        <f t="shared" si="2"/>
        <v>412097.70402312593</v>
      </c>
      <c r="T15" s="35">
        <f t="shared" si="3"/>
        <v>26.88601033534621</v>
      </c>
      <c r="U15" s="42">
        <v>0.91645683631107144</v>
      </c>
      <c r="V15" s="43">
        <f t="shared" si="15"/>
        <v>8.3543163688928557E-2</v>
      </c>
      <c r="W15" s="29">
        <f t="shared" si="11"/>
        <v>377669.75808009028</v>
      </c>
      <c r="X15" s="29">
        <f t="shared" si="4"/>
        <v>1828266.8357642246</v>
      </c>
      <c r="Y15" s="35">
        <f t="shared" si="12"/>
        <v>21.764695374949156</v>
      </c>
      <c r="Z15" s="36">
        <f t="shared" si="13"/>
        <v>5.1213149603970543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794</v>
      </c>
      <c r="E16" s="51">
        <v>15</v>
      </c>
      <c r="F16" s="3">
        <f t="shared" si="5"/>
        <v>1.8891687657430732E-2</v>
      </c>
      <c r="G16" s="2">
        <v>0.5</v>
      </c>
      <c r="H16" s="3">
        <f t="shared" si="6"/>
        <v>9.0198436560432971E-2</v>
      </c>
      <c r="I16" s="3">
        <f t="shared" si="7"/>
        <v>0.90980156343956708</v>
      </c>
      <c r="J16" s="5">
        <f t="shared" si="14"/>
        <v>80837.591844843511</v>
      </c>
      <c r="K16" s="5">
        <f t="shared" si="8"/>
        <v>7291.4243997152907</v>
      </c>
      <c r="L16" s="5">
        <f t="shared" si="9"/>
        <v>385959.39822492941</v>
      </c>
      <c r="M16" s="5">
        <f t="shared" si="0"/>
        <v>1846367.2179671954</v>
      </c>
      <c r="N16" s="33">
        <f t="shared" si="10"/>
        <v>22.840453009919443</v>
      </c>
      <c r="O16" s="4"/>
      <c r="Q16" s="27" t="s">
        <v>58</v>
      </c>
      <c r="R16" s="29">
        <f t="shared" si="1"/>
        <v>80837.591844843511</v>
      </c>
      <c r="S16" s="29">
        <f t="shared" si="2"/>
        <v>385959.39822492941</v>
      </c>
      <c r="T16" s="35">
        <f t="shared" si="3"/>
        <v>22.840453009919443</v>
      </c>
      <c r="U16" s="42">
        <v>0.8859396016463057</v>
      </c>
      <c r="V16" s="43">
        <f t="shared" si="15"/>
        <v>0.1140603983536943</v>
      </c>
      <c r="W16" s="29">
        <f t="shared" si="11"/>
        <v>341936.71551504184</v>
      </c>
      <c r="X16" s="29">
        <f t="shared" si="4"/>
        <v>1450597.0776841342</v>
      </c>
      <c r="Y16" s="35">
        <f t="shared" si="12"/>
        <v>17.944585490230253</v>
      </c>
      <c r="Z16" s="36">
        <f t="shared" si="13"/>
        <v>4.8958675196891903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628</v>
      </c>
      <c r="E17" s="51">
        <v>10</v>
      </c>
      <c r="F17" s="3">
        <f t="shared" si="5"/>
        <v>1.5923566878980892E-2</v>
      </c>
      <c r="G17" s="2">
        <v>0.5</v>
      </c>
      <c r="H17" s="3">
        <f t="shared" si="6"/>
        <v>7.6569678407350683E-2</v>
      </c>
      <c r="I17" s="3">
        <f t="shared" si="7"/>
        <v>0.92343032159264937</v>
      </c>
      <c r="J17" s="5">
        <f t="shared" si="14"/>
        <v>73546.167445128231</v>
      </c>
      <c r="K17" s="5">
        <f t="shared" si="8"/>
        <v>5631.4063893666325</v>
      </c>
      <c r="L17" s="5">
        <f t="shared" si="9"/>
        <v>353652.32125222456</v>
      </c>
      <c r="M17" s="5">
        <f t="shared" si="0"/>
        <v>1460407.8197422661</v>
      </c>
      <c r="N17" s="33">
        <f t="shared" si="10"/>
        <v>19.85702138499407</v>
      </c>
      <c r="O17" s="4"/>
      <c r="Q17" s="27" t="s">
        <v>60</v>
      </c>
      <c r="R17" s="29">
        <f t="shared" si="1"/>
        <v>73546.167445128231</v>
      </c>
      <c r="S17" s="29">
        <f t="shared" si="2"/>
        <v>353652.32125222456</v>
      </c>
      <c r="T17" s="35">
        <f t="shared" si="3"/>
        <v>19.85702138499407</v>
      </c>
      <c r="U17" s="42">
        <v>0.85631920960893304</v>
      </c>
      <c r="V17" s="43">
        <f t="shared" si="15"/>
        <v>0.14368079039106696</v>
      </c>
      <c r="W17" s="29">
        <f t="shared" si="11"/>
        <v>302839.27621106943</v>
      </c>
      <c r="X17" s="29">
        <f t="shared" si="4"/>
        <v>1108660.3621690925</v>
      </c>
      <c r="Y17" s="35">
        <f t="shared" si="12"/>
        <v>15.074345824971077</v>
      </c>
      <c r="Z17" s="36">
        <f t="shared" si="13"/>
        <v>4.7826755600229927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478</v>
      </c>
      <c r="E18" s="51">
        <v>13</v>
      </c>
      <c r="F18" s="3">
        <f t="shared" si="5"/>
        <v>2.7196652719665274E-2</v>
      </c>
      <c r="G18" s="2">
        <v>0.5</v>
      </c>
      <c r="H18" s="3">
        <f t="shared" si="6"/>
        <v>0.12732615083251714</v>
      </c>
      <c r="I18" s="3">
        <f t="shared" si="7"/>
        <v>0.87267384916748281</v>
      </c>
      <c r="J18" s="5">
        <f t="shared" si="14"/>
        <v>67914.761055761599</v>
      </c>
      <c r="K18" s="5">
        <f t="shared" si="8"/>
        <v>8647.3251099402623</v>
      </c>
      <c r="L18" s="5">
        <f t="shared" si="9"/>
        <v>317955.49250395736</v>
      </c>
      <c r="M18" s="5">
        <f t="shared" si="0"/>
        <v>1106755.4984900416</v>
      </c>
      <c r="N18" s="33">
        <f t="shared" si="10"/>
        <v>16.296243722058257</v>
      </c>
      <c r="O18" s="4"/>
      <c r="Q18" s="27" t="s">
        <v>62</v>
      </c>
      <c r="R18" s="29">
        <f t="shared" si="1"/>
        <v>67914.761055761599</v>
      </c>
      <c r="S18" s="29">
        <f t="shared" si="2"/>
        <v>317955.49250395736</v>
      </c>
      <c r="T18" s="35">
        <f t="shared" si="3"/>
        <v>16.296243722058257</v>
      </c>
      <c r="U18" s="42">
        <v>0.77613843304153718</v>
      </c>
      <c r="V18" s="43">
        <f t="shared" si="15"/>
        <v>0.22386156695846282</v>
      </c>
      <c r="W18" s="29">
        <f t="shared" si="11"/>
        <v>246777.47772897169</v>
      </c>
      <c r="X18" s="29">
        <f t="shared" si="4"/>
        <v>805821.08595802309</v>
      </c>
      <c r="Y18" s="35">
        <f t="shared" si="12"/>
        <v>11.865183259592145</v>
      </c>
      <c r="Z18" s="36">
        <f t="shared" si="13"/>
        <v>4.4310604624661121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338</v>
      </c>
      <c r="E19" s="51">
        <v>9</v>
      </c>
      <c r="F19" s="3">
        <f t="shared" si="5"/>
        <v>2.6627218934911243E-2</v>
      </c>
      <c r="G19" s="2">
        <v>0.5</v>
      </c>
      <c r="H19" s="3">
        <f t="shared" si="6"/>
        <v>0.12482662968099863</v>
      </c>
      <c r="I19" s="3">
        <f t="shared" si="7"/>
        <v>0.87517337031900133</v>
      </c>
      <c r="J19" s="5">
        <f t="shared" si="14"/>
        <v>59267.435945821337</v>
      </c>
      <c r="K19" s="5">
        <f t="shared" si="8"/>
        <v>7398.1542789513469</v>
      </c>
      <c r="L19" s="5">
        <f t="shared" si="9"/>
        <v>277841.79403172829</v>
      </c>
      <c r="M19" s="5">
        <f t="shared" si="0"/>
        <v>788800.00598608423</v>
      </c>
      <c r="N19" s="33">
        <f t="shared" si="10"/>
        <v>13.30916368150559</v>
      </c>
      <c r="O19" s="4"/>
      <c r="Q19" s="27" t="s">
        <v>64</v>
      </c>
      <c r="R19" s="29">
        <f t="shared" si="1"/>
        <v>59267.435945821337</v>
      </c>
      <c r="S19" s="29">
        <f t="shared" si="2"/>
        <v>277841.79403172829</v>
      </c>
      <c r="T19" s="35">
        <f t="shared" si="3"/>
        <v>13.30916368150559</v>
      </c>
      <c r="U19" s="42">
        <v>0.73716277889453141</v>
      </c>
      <c r="V19" s="43">
        <f t="shared" si="15"/>
        <v>0.26283722110546859</v>
      </c>
      <c r="W19" s="29">
        <f t="shared" si="11"/>
        <v>204814.62898147086</v>
      </c>
      <c r="X19" s="29">
        <f t="shared" si="4"/>
        <v>559043.60822905134</v>
      </c>
      <c r="Y19" s="35">
        <f t="shared" si="12"/>
        <v>9.4325593693659169</v>
      </c>
      <c r="Z19" s="36">
        <f t="shared" si="13"/>
        <v>3.8766043121396727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177</v>
      </c>
      <c r="E20" s="51">
        <v>11</v>
      </c>
      <c r="F20" s="3">
        <f t="shared" si="5"/>
        <v>6.2146892655367235E-2</v>
      </c>
      <c r="G20" s="2">
        <v>0.5</v>
      </c>
      <c r="H20" s="3">
        <f t="shared" si="6"/>
        <v>0.26894865525672373</v>
      </c>
      <c r="I20" s="3">
        <f t="shared" si="7"/>
        <v>0.73105134474327627</v>
      </c>
      <c r="J20" s="5">
        <f t="shared" si="14"/>
        <v>51869.281666869989</v>
      </c>
      <c r="K20" s="5">
        <f t="shared" si="8"/>
        <v>13950.173553436916</v>
      </c>
      <c r="L20" s="5">
        <f t="shared" si="9"/>
        <v>224470.97445075767</v>
      </c>
      <c r="M20" s="5">
        <f t="shared" si="0"/>
        <v>510958.21195435594</v>
      </c>
      <c r="N20" s="33">
        <f t="shared" si="10"/>
        <v>9.8508827485983055</v>
      </c>
      <c r="O20" s="4"/>
      <c r="Q20" s="27" t="s">
        <v>66</v>
      </c>
      <c r="R20" s="29">
        <f t="shared" si="1"/>
        <v>51869.281666869989</v>
      </c>
      <c r="S20" s="29">
        <f t="shared" si="2"/>
        <v>224470.97445075767</v>
      </c>
      <c r="T20" s="35">
        <f t="shared" si="3"/>
        <v>9.8508827485983055</v>
      </c>
      <c r="U20" s="42">
        <v>0.7271372759570951</v>
      </c>
      <c r="V20" s="43">
        <f t="shared" si="15"/>
        <v>0.2728627240429049</v>
      </c>
      <c r="W20" s="29">
        <f t="shared" si="11"/>
        <v>163221.21289355861</v>
      </c>
      <c r="X20" s="29">
        <f t="shared" si="4"/>
        <v>354228.97924758046</v>
      </c>
      <c r="Y20" s="35">
        <f t="shared" si="12"/>
        <v>6.8292632530099997</v>
      </c>
      <c r="Z20" s="36">
        <f t="shared" si="13"/>
        <v>3.0216194955883058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102</v>
      </c>
      <c r="E21" s="51">
        <v>9</v>
      </c>
      <c r="F21" s="3">
        <f t="shared" si="5"/>
        <v>8.8235294117647065E-2</v>
      </c>
      <c r="G21" s="2">
        <v>0.5</v>
      </c>
      <c r="H21" s="3">
        <f t="shared" si="6"/>
        <v>0.36144578313253012</v>
      </c>
      <c r="I21" s="3">
        <f t="shared" si="7"/>
        <v>0.63855421686746983</v>
      </c>
      <c r="J21" s="5">
        <f t="shared" si="14"/>
        <v>37919.108113433074</v>
      </c>
      <c r="K21" s="5">
        <f t="shared" si="8"/>
        <v>13705.701727746895</v>
      </c>
      <c r="L21" s="5">
        <f t="shared" si="9"/>
        <v>155331.28624779813</v>
      </c>
      <c r="M21" s="5">
        <f>L21+M22</f>
        <v>286487.23750359827</v>
      </c>
      <c r="N21" s="33">
        <f t="shared" si="10"/>
        <v>7.5552208835341359</v>
      </c>
      <c r="O21" s="4"/>
      <c r="Q21" s="27" t="s">
        <v>68</v>
      </c>
      <c r="R21" s="29">
        <f t="shared" si="1"/>
        <v>37919.108113433074</v>
      </c>
      <c r="S21" s="29">
        <f t="shared" si="2"/>
        <v>155331.28624779813</v>
      </c>
      <c r="T21" s="35">
        <f t="shared" si="3"/>
        <v>7.5552208835341359</v>
      </c>
      <c r="U21" s="42">
        <v>0.68635947845240242</v>
      </c>
      <c r="V21" s="43">
        <f t="shared" si="15"/>
        <v>0.31364052154759758</v>
      </c>
      <c r="W21" s="29">
        <f t="shared" si="11"/>
        <v>106613.10061637955</v>
      </c>
      <c r="X21" s="29">
        <f>X22+W21</f>
        <v>191007.76635402185</v>
      </c>
      <c r="Y21" s="35">
        <f t="shared" si="12"/>
        <v>5.0372431171807071</v>
      </c>
      <c r="Z21" s="36">
        <f t="shared" si="13"/>
        <v>2.5179777663534288</v>
      </c>
    </row>
    <row r="22" spans="1:26" s="2" customFormat="1" x14ac:dyDescent="0.25">
      <c r="A22" s="12">
        <v>19</v>
      </c>
      <c r="B22" s="13" t="s">
        <v>69</v>
      </c>
      <c r="C22" s="12"/>
      <c r="D22">
        <v>65</v>
      </c>
      <c r="E22" s="51">
        <v>12</v>
      </c>
      <c r="F22" s="17">
        <f t="shared" si="5"/>
        <v>0.18461538461538463</v>
      </c>
      <c r="G22" s="12"/>
      <c r="H22" s="17">
        <v>1</v>
      </c>
      <c r="I22" s="17">
        <f t="shared" si="7"/>
        <v>0</v>
      </c>
      <c r="J22" s="21">
        <f t="shared" si="14"/>
        <v>24213.406385686179</v>
      </c>
      <c r="K22" s="21">
        <f t="shared" si="8"/>
        <v>24213.406385686179</v>
      </c>
      <c r="L22" s="21">
        <f>K22/F22</f>
        <v>131155.95125580014</v>
      </c>
      <c r="M22" s="21">
        <f>L22</f>
        <v>131155.95125580014</v>
      </c>
      <c r="N22" s="34">
        <f t="shared" si="10"/>
        <v>5.416666666666667</v>
      </c>
      <c r="O22" s="4"/>
      <c r="Q22" s="30" t="s">
        <v>69</v>
      </c>
      <c r="R22" s="31">
        <f t="shared" si="1"/>
        <v>24213.406385686179</v>
      </c>
      <c r="S22" s="31">
        <f t="shared" si="2"/>
        <v>131155.95125580014</v>
      </c>
      <c r="T22" s="38">
        <f t="shared" si="3"/>
        <v>5.416666666666667</v>
      </c>
      <c r="U22" s="44">
        <v>0.64346806172022719</v>
      </c>
      <c r="V22" s="45">
        <f t="shared" si="15"/>
        <v>0.35653193827977281</v>
      </c>
      <c r="W22" s="31">
        <f t="shared" si="11"/>
        <v>84394.66573764231</v>
      </c>
      <c r="X22" s="31">
        <f>W22</f>
        <v>84394.66573764231</v>
      </c>
      <c r="Y22" s="38">
        <f t="shared" si="12"/>
        <v>3.485452000984564</v>
      </c>
      <c r="Z22" s="37">
        <f t="shared" si="13"/>
        <v>1.931214665682103</v>
      </c>
    </row>
    <row r="23" spans="1:26" s="2" customFormat="1" ht="13.2" x14ac:dyDescent="0.25">
      <c r="B23" s="2" t="s">
        <v>70</v>
      </c>
      <c r="D23" s="25">
        <f>SUM(D4:D22)</f>
        <v>13703</v>
      </c>
      <c r="E23" s="25">
        <f>SUM(E4:E22)</f>
        <v>125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129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7961044.8507542396</v>
      </c>
      <c r="N29" s="32">
        <f>M29/J29</f>
        <v>79.610448507542401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79.610448507542401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7055371.6827032808</v>
      </c>
      <c r="Y29" s="40">
        <f>X29/R29</f>
        <v>70.553716827032815</v>
      </c>
      <c r="Z29" s="36">
        <f>T29-Y29</f>
        <v>9.0567316805095857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614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7861044.8507542396</v>
      </c>
      <c r="N30" s="33">
        <f t="shared" ref="N30:N47" si="26">M30/J30</f>
        <v>78.610448507542401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78.610448507542401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6959507.0087003168</v>
      </c>
      <c r="Y30" s="35">
        <f t="shared" ref="Y30:Y47" si="28">X30/R30</f>
        <v>69.595070087003165</v>
      </c>
      <c r="Z30" s="36">
        <f t="shared" ref="Z30:Z47" si="29">T30-Y30</f>
        <v>9.0153784205392355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856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7461044.8507542396</v>
      </c>
      <c r="N31" s="33">
        <f t="shared" si="26"/>
        <v>74.610448507542401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74.610448507542401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6576048.3126884596</v>
      </c>
      <c r="Y31" s="35">
        <f t="shared" si="28"/>
        <v>65.760483126884594</v>
      </c>
      <c r="Z31" s="36">
        <f t="shared" si="29"/>
        <v>8.8499653806578067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858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6961044.8507542396</v>
      </c>
      <c r="N32" s="33">
        <f t="shared" si="26"/>
        <v>69.610448507542401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69.610448507542401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6096724.9426736385</v>
      </c>
      <c r="Y32" s="35">
        <f t="shared" si="28"/>
        <v>60.967249426736387</v>
      </c>
      <c r="Z32" s="36">
        <f t="shared" si="29"/>
        <v>8.6431990808060135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839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6461044.8507542396</v>
      </c>
      <c r="N33" s="33">
        <f t="shared" si="26"/>
        <v>64.610448507542401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64.610448507542401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5617401.5726588173</v>
      </c>
      <c r="Y33" s="35">
        <f t="shared" si="28"/>
        <v>56.174015726588173</v>
      </c>
      <c r="Z33" s="36">
        <f t="shared" si="29"/>
        <v>8.4364327809542274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1031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5961044.8507542396</v>
      </c>
      <c r="N34" s="33">
        <f t="shared" si="26"/>
        <v>59.610448507542394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59.610448507542394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5138078.2026439961</v>
      </c>
      <c r="Y34" s="35">
        <f t="shared" si="28"/>
        <v>51.38078202643996</v>
      </c>
      <c r="Z34" s="36">
        <f t="shared" si="29"/>
        <v>8.2296664811024343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1057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5461044.8507542396</v>
      </c>
      <c r="N35" s="33">
        <f t="shared" si="26"/>
        <v>54.610448507542394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54.610448507542394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4653488.0940120229</v>
      </c>
      <c r="Y35" s="35">
        <f t="shared" si="28"/>
        <v>46.534880940120232</v>
      </c>
      <c r="Z35" s="36">
        <f t="shared" si="29"/>
        <v>8.0755675674221621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1054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>
        <f t="shared" si="16"/>
        <v>4961044.8507542396</v>
      </c>
      <c r="N36" s="33">
        <f t="shared" si="26"/>
        <v>49.610448507542394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>
        <f t="shared" si="19"/>
        <v>49.610448507542394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>
        <f t="shared" si="20"/>
        <v>4172523.7035490517</v>
      </c>
      <c r="Y36" s="35">
        <f t="shared" si="28"/>
        <v>41.725237035490515</v>
      </c>
      <c r="Z36" s="36">
        <f t="shared" si="29"/>
        <v>7.8852114720518784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1104</v>
      </c>
      <c r="E37" s="51">
        <v>1</v>
      </c>
      <c r="F37" s="3">
        <f t="shared" si="21"/>
        <v>9.0579710144927537E-4</v>
      </c>
      <c r="G37" s="2">
        <v>0.5</v>
      </c>
      <c r="H37" s="3">
        <f t="shared" si="22"/>
        <v>4.5187528242205148E-3</v>
      </c>
      <c r="I37" s="3">
        <f t="shared" si="23"/>
        <v>0.99548124717577946</v>
      </c>
      <c r="J37" s="5">
        <f t="shared" si="30"/>
        <v>100000</v>
      </c>
      <c r="K37" s="5">
        <f t="shared" si="24"/>
        <v>451.8752824220515</v>
      </c>
      <c r="L37" s="5">
        <f t="shared" si="25"/>
        <v>498870.31179394486</v>
      </c>
      <c r="M37" s="5">
        <f t="shared" si="16"/>
        <v>4461044.8507542396</v>
      </c>
      <c r="N37" s="33">
        <f t="shared" si="26"/>
        <v>44.610448507542394</v>
      </c>
      <c r="O37" s="4"/>
      <c r="Q37" s="27" t="s">
        <v>50</v>
      </c>
      <c r="R37" s="29">
        <f t="shared" si="17"/>
        <v>100000</v>
      </c>
      <c r="S37" s="29">
        <f t="shared" si="18"/>
        <v>498870.31179394486</v>
      </c>
      <c r="T37" s="35">
        <f t="shared" si="19"/>
        <v>44.610448507542394</v>
      </c>
      <c r="U37" s="42">
        <v>0.95343645724036619</v>
      </c>
      <c r="V37" s="43">
        <f t="shared" si="31"/>
        <v>4.6563542759633814E-2</v>
      </c>
      <c r="W37" s="29">
        <f t="shared" si="27"/>
        <v>475641.14269921568</v>
      </c>
      <c r="X37" s="29">
        <f t="shared" si="20"/>
        <v>3694732.158115787</v>
      </c>
      <c r="Y37" s="35">
        <f t="shared" si="28"/>
        <v>36.947321581157873</v>
      </c>
      <c r="Z37" s="36">
        <f t="shared" si="29"/>
        <v>7.6631269263845212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1203</v>
      </c>
      <c r="E38" s="51">
        <v>3</v>
      </c>
      <c r="F38" s="3">
        <f t="shared" si="21"/>
        <v>2.4937655860349127E-3</v>
      </c>
      <c r="G38" s="2">
        <v>0.5</v>
      </c>
      <c r="H38" s="3">
        <f t="shared" si="22"/>
        <v>1.2391573729863695E-2</v>
      </c>
      <c r="I38" s="3">
        <f t="shared" si="23"/>
        <v>0.98760842627013634</v>
      </c>
      <c r="J38" s="5">
        <f t="shared" si="30"/>
        <v>99548.124717577943</v>
      </c>
      <c r="K38" s="5">
        <f t="shared" si="24"/>
        <v>1233.5579271075335</v>
      </c>
      <c r="L38" s="5">
        <f t="shared" si="25"/>
        <v>494656.72877012088</v>
      </c>
      <c r="M38" s="5">
        <f t="shared" si="16"/>
        <v>3962174.5389602948</v>
      </c>
      <c r="N38" s="33">
        <f t="shared" si="26"/>
        <v>39.801598977390526</v>
      </c>
      <c r="O38" s="4"/>
      <c r="Q38" s="27" t="s">
        <v>52</v>
      </c>
      <c r="R38" s="29">
        <f t="shared" si="17"/>
        <v>99548.124717577943</v>
      </c>
      <c r="S38" s="29">
        <f t="shared" si="18"/>
        <v>494656.72877012088</v>
      </c>
      <c r="T38" s="35">
        <f t="shared" si="19"/>
        <v>39.801598977390526</v>
      </c>
      <c r="U38" s="42">
        <v>0.93748024841036759</v>
      </c>
      <c r="V38" s="43">
        <f t="shared" si="31"/>
        <v>6.2519751589632411E-2</v>
      </c>
      <c r="W38" s="29">
        <f t="shared" si="27"/>
        <v>463730.91296527273</v>
      </c>
      <c r="X38" s="29">
        <f t="shared" si="20"/>
        <v>3219091.0154165714</v>
      </c>
      <c r="Y38" s="35">
        <f t="shared" si="28"/>
        <v>32.337033214329878</v>
      </c>
      <c r="Z38" s="36">
        <f t="shared" si="29"/>
        <v>7.4645657630606479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1163</v>
      </c>
      <c r="E39" s="51">
        <v>2</v>
      </c>
      <c r="F39" s="3">
        <f t="shared" si="21"/>
        <v>1.7196904557179708E-3</v>
      </c>
      <c r="G39" s="2">
        <v>0.5</v>
      </c>
      <c r="H39" s="3">
        <f t="shared" si="22"/>
        <v>8.5616438356164379E-3</v>
      </c>
      <c r="I39" s="3">
        <f t="shared" si="23"/>
        <v>0.99143835616438358</v>
      </c>
      <c r="J39" s="5">
        <f t="shared" si="30"/>
        <v>98314.566790470417</v>
      </c>
      <c r="K39" s="5">
        <f t="shared" si="24"/>
        <v>841.73430471293159</v>
      </c>
      <c r="L39" s="5">
        <f t="shared" si="25"/>
        <v>489468.49819056981</v>
      </c>
      <c r="M39" s="5">
        <f t="shared" si="16"/>
        <v>3467517.8101901738</v>
      </c>
      <c r="N39" s="33">
        <f t="shared" si="26"/>
        <v>35.269624058662671</v>
      </c>
      <c r="O39" s="4"/>
      <c r="Q39" s="27" t="s">
        <v>54</v>
      </c>
      <c r="R39" s="29">
        <f t="shared" si="17"/>
        <v>98314.566790470417</v>
      </c>
      <c r="S39" s="29">
        <f t="shared" si="18"/>
        <v>489468.49819056981</v>
      </c>
      <c r="T39" s="35">
        <f t="shared" si="19"/>
        <v>35.269624058662671</v>
      </c>
      <c r="U39" s="42">
        <v>0.91788799906018037</v>
      </c>
      <c r="V39" s="43">
        <f t="shared" si="31"/>
        <v>8.2112000939819629E-2</v>
      </c>
      <c r="W39" s="29">
        <f t="shared" si="27"/>
        <v>449277.26040713361</v>
      </c>
      <c r="X39" s="29">
        <f t="shared" si="20"/>
        <v>2755360.1024512989</v>
      </c>
      <c r="Y39" s="35">
        <f t="shared" si="28"/>
        <v>28.025959859270564</v>
      </c>
      <c r="Z39" s="36">
        <f t="shared" si="29"/>
        <v>7.2436641993921072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1022</v>
      </c>
      <c r="E40" s="51">
        <v>3</v>
      </c>
      <c r="F40" s="3">
        <f t="shared" si="21"/>
        <v>2.9354207436399216E-3</v>
      </c>
      <c r="G40" s="2">
        <v>0.5</v>
      </c>
      <c r="H40" s="3">
        <f t="shared" si="22"/>
        <v>1.4570179698882952E-2</v>
      </c>
      <c r="I40" s="3">
        <f t="shared" si="23"/>
        <v>0.98542982030111703</v>
      </c>
      <c r="J40" s="5">
        <f t="shared" si="30"/>
        <v>97472.832485757492</v>
      </c>
      <c r="K40" s="5">
        <f t="shared" si="24"/>
        <v>1420.1966850766025</v>
      </c>
      <c r="L40" s="5">
        <f t="shared" si="25"/>
        <v>483813.67071609595</v>
      </c>
      <c r="M40" s="5">
        <f t="shared" si="16"/>
        <v>2978049.3119996041</v>
      </c>
      <c r="N40" s="33">
        <f t="shared" si="26"/>
        <v>30.552608722381695</v>
      </c>
      <c r="O40" s="4"/>
      <c r="Q40" s="27" t="s">
        <v>56</v>
      </c>
      <c r="R40" s="29">
        <f t="shared" si="17"/>
        <v>97472.832485757492</v>
      </c>
      <c r="S40" s="29">
        <f t="shared" si="18"/>
        <v>483813.67071609595</v>
      </c>
      <c r="T40" s="35">
        <f t="shared" si="19"/>
        <v>30.552608722381695</v>
      </c>
      <c r="U40" s="42">
        <v>0.89571782863194893</v>
      </c>
      <c r="V40" s="43">
        <f t="shared" si="31"/>
        <v>0.10428217136805107</v>
      </c>
      <c r="W40" s="29">
        <f t="shared" si="27"/>
        <v>433360.53059627418</v>
      </c>
      <c r="X40" s="29">
        <f t="shared" si="20"/>
        <v>2306082.8420441654</v>
      </c>
      <c r="Y40" s="35">
        <f t="shared" si="28"/>
        <v>23.658724007852392</v>
      </c>
      <c r="Z40" s="36">
        <f t="shared" si="29"/>
        <v>6.8938847145293032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789</v>
      </c>
      <c r="E41" s="51">
        <v>12</v>
      </c>
      <c r="F41" s="3">
        <f t="shared" si="21"/>
        <v>1.5209125475285171E-2</v>
      </c>
      <c r="G41" s="2">
        <v>0.5</v>
      </c>
      <c r="H41" s="3">
        <f t="shared" si="22"/>
        <v>7.326007326007325E-2</v>
      </c>
      <c r="I41" s="3">
        <f t="shared" si="23"/>
        <v>0.92673992673992678</v>
      </c>
      <c r="J41" s="5">
        <f t="shared" si="30"/>
        <v>96052.635800680888</v>
      </c>
      <c r="K41" s="5">
        <f t="shared" si="24"/>
        <v>7036.8231355810167</v>
      </c>
      <c r="L41" s="5">
        <f t="shared" si="25"/>
        <v>462671.12116445194</v>
      </c>
      <c r="M41" s="5">
        <f t="shared" si="16"/>
        <v>2494235.6412835079</v>
      </c>
      <c r="N41" s="33">
        <f t="shared" si="26"/>
        <v>25.967383617241943</v>
      </c>
      <c r="O41" s="4"/>
      <c r="Q41" s="27" t="s">
        <v>58</v>
      </c>
      <c r="R41" s="29">
        <f t="shared" si="17"/>
        <v>96052.635800680888</v>
      </c>
      <c r="S41" s="29">
        <f t="shared" si="18"/>
        <v>462671.12116445194</v>
      </c>
      <c r="T41" s="35">
        <f t="shared" si="19"/>
        <v>25.967383617241943</v>
      </c>
      <c r="U41" s="42">
        <v>0.86473435856680392</v>
      </c>
      <c r="V41" s="43">
        <f t="shared" si="31"/>
        <v>0.13526564143319608</v>
      </c>
      <c r="W41" s="29">
        <f t="shared" si="27"/>
        <v>400087.61518752639</v>
      </c>
      <c r="X41" s="29">
        <f t="shared" si="20"/>
        <v>1872722.3114478909</v>
      </c>
      <c r="Y41" s="35">
        <f t="shared" si="28"/>
        <v>19.496834166362522</v>
      </c>
      <c r="Z41" s="36">
        <f t="shared" si="29"/>
        <v>6.470549450879421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651</v>
      </c>
      <c r="E42" s="51">
        <v>6</v>
      </c>
      <c r="F42" s="3">
        <f t="shared" si="21"/>
        <v>9.2165898617511521E-3</v>
      </c>
      <c r="G42" s="2">
        <v>0.5</v>
      </c>
      <c r="H42" s="3">
        <f t="shared" si="22"/>
        <v>4.5045045045045043E-2</v>
      </c>
      <c r="I42" s="3">
        <f t="shared" si="23"/>
        <v>0.95495495495495497</v>
      </c>
      <c r="J42" s="5">
        <f t="shared" si="30"/>
        <v>89015.812665099875</v>
      </c>
      <c r="K42" s="5">
        <f t="shared" si="24"/>
        <v>4009.7212912207151</v>
      </c>
      <c r="L42" s="5">
        <f t="shared" si="25"/>
        <v>435054.76009744755</v>
      </c>
      <c r="M42" s="5">
        <f t="shared" si="16"/>
        <v>2031564.5201190559</v>
      </c>
      <c r="N42" s="33">
        <f t="shared" si="26"/>
        <v>22.82251275694486</v>
      </c>
      <c r="O42" s="4"/>
      <c r="Q42" s="27" t="s">
        <v>60</v>
      </c>
      <c r="R42" s="29">
        <f t="shared" si="17"/>
        <v>89015.812665099875</v>
      </c>
      <c r="S42" s="29">
        <f t="shared" si="18"/>
        <v>435054.76009744755</v>
      </c>
      <c r="T42" s="35">
        <f t="shared" si="19"/>
        <v>22.82251275694486</v>
      </c>
      <c r="U42" s="42">
        <v>0.81758889711164551</v>
      </c>
      <c r="V42" s="43">
        <f t="shared" si="31"/>
        <v>0.18241110288835449</v>
      </c>
      <c r="W42" s="29">
        <f t="shared" si="27"/>
        <v>355695.94149124366</v>
      </c>
      <c r="X42" s="29">
        <f t="shared" si="20"/>
        <v>1472634.6962603645</v>
      </c>
      <c r="Y42" s="35">
        <f t="shared" si="28"/>
        <v>16.543517967990596</v>
      </c>
      <c r="Z42" s="36">
        <f t="shared" si="29"/>
        <v>6.2789947889542645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480</v>
      </c>
      <c r="E43" s="51">
        <v>10</v>
      </c>
      <c r="F43" s="3">
        <f t="shared" si="21"/>
        <v>2.0833333333333332E-2</v>
      </c>
      <c r="G43" s="2">
        <v>0.5</v>
      </c>
      <c r="H43" s="3">
        <f t="shared" si="22"/>
        <v>9.9009900990099015E-2</v>
      </c>
      <c r="I43" s="3">
        <f t="shared" si="23"/>
        <v>0.90099009900990101</v>
      </c>
      <c r="J43" s="5">
        <f t="shared" si="30"/>
        <v>85006.091373879157</v>
      </c>
      <c r="K43" s="5">
        <f t="shared" si="24"/>
        <v>8416.4446904830857</v>
      </c>
      <c r="L43" s="5">
        <f t="shared" si="25"/>
        <v>403989.34514318814</v>
      </c>
      <c r="M43" s="5">
        <f t="shared" si="16"/>
        <v>1596509.7600216083</v>
      </c>
      <c r="N43" s="33">
        <f t="shared" si="26"/>
        <v>18.781121849253584</v>
      </c>
      <c r="O43" s="4"/>
      <c r="Q43" s="27" t="s">
        <v>62</v>
      </c>
      <c r="R43" s="29">
        <f t="shared" si="17"/>
        <v>85006.091373879157</v>
      </c>
      <c r="S43" s="29">
        <f t="shared" si="18"/>
        <v>403989.34514318814</v>
      </c>
      <c r="T43" s="35">
        <f t="shared" si="19"/>
        <v>18.781121849253584</v>
      </c>
      <c r="U43" s="42">
        <v>0.77888026534586052</v>
      </c>
      <c r="V43" s="43">
        <f t="shared" si="31"/>
        <v>0.22111973465413948</v>
      </c>
      <c r="W43" s="29">
        <f t="shared" si="27"/>
        <v>314659.3283420268</v>
      </c>
      <c r="X43" s="29">
        <f t="shared" si="20"/>
        <v>1116938.7547691208</v>
      </c>
      <c r="Y43" s="35">
        <f t="shared" si="28"/>
        <v>13.139514318527249</v>
      </c>
      <c r="Z43" s="36">
        <f t="shared" si="29"/>
        <v>5.6416075307263345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321</v>
      </c>
      <c r="E44" s="51">
        <v>7</v>
      </c>
      <c r="F44" s="3">
        <f t="shared" si="21"/>
        <v>2.1806853582554516E-2</v>
      </c>
      <c r="G44" s="2">
        <v>0.5</v>
      </c>
      <c r="H44" s="3">
        <f t="shared" si="22"/>
        <v>0.10339734121122598</v>
      </c>
      <c r="I44" s="3">
        <f t="shared" si="23"/>
        <v>0.89660265878877399</v>
      </c>
      <c r="J44" s="5">
        <f t="shared" si="30"/>
        <v>76589.646683396073</v>
      </c>
      <c r="K44" s="5">
        <f t="shared" si="24"/>
        <v>7919.1658313703465</v>
      </c>
      <c r="L44" s="5">
        <f t="shared" si="25"/>
        <v>363150.31883855443</v>
      </c>
      <c r="M44" s="5">
        <f t="shared" si="16"/>
        <v>1192520.4148784201</v>
      </c>
      <c r="N44" s="33">
        <f t="shared" si="26"/>
        <v>15.570256118402325</v>
      </c>
      <c r="O44" s="4"/>
      <c r="Q44" s="27" t="s">
        <v>64</v>
      </c>
      <c r="R44" s="29">
        <f t="shared" si="17"/>
        <v>76589.646683396073</v>
      </c>
      <c r="S44" s="29">
        <f t="shared" si="18"/>
        <v>363150.31883855443</v>
      </c>
      <c r="T44" s="35">
        <f t="shared" si="19"/>
        <v>15.570256118402325</v>
      </c>
      <c r="U44" s="42">
        <v>0.71980976748499381</v>
      </c>
      <c r="V44" s="43">
        <f t="shared" si="31"/>
        <v>0.28019023251500619</v>
      </c>
      <c r="W44" s="29">
        <f t="shared" si="27"/>
        <v>261399.14656528123</v>
      </c>
      <c r="X44" s="29">
        <f t="shared" si="20"/>
        <v>802279.42642709415</v>
      </c>
      <c r="Y44" s="35">
        <f t="shared" si="28"/>
        <v>10.475037569288343</v>
      </c>
      <c r="Z44" s="36">
        <f t="shared" si="29"/>
        <v>5.0952185491139819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237</v>
      </c>
      <c r="E45" s="51">
        <v>8</v>
      </c>
      <c r="F45" s="3">
        <f t="shared" si="21"/>
        <v>3.3755274261603373E-2</v>
      </c>
      <c r="G45" s="2">
        <v>0.5</v>
      </c>
      <c r="H45" s="3">
        <f t="shared" si="22"/>
        <v>0.15564202334630348</v>
      </c>
      <c r="I45" s="3">
        <f t="shared" si="23"/>
        <v>0.8443579766536965</v>
      </c>
      <c r="J45" s="5">
        <f t="shared" si="30"/>
        <v>68670.480852025721</v>
      </c>
      <c r="K45" s="5">
        <f t="shared" si="24"/>
        <v>10688.012583972873</v>
      </c>
      <c r="L45" s="5">
        <f t="shared" si="25"/>
        <v>316632.3728001964</v>
      </c>
      <c r="M45" s="5">
        <f t="shared" si="16"/>
        <v>829370.09603986575</v>
      </c>
      <c r="N45" s="33">
        <f t="shared" si="26"/>
        <v>12.077534418712316</v>
      </c>
      <c r="O45" s="4"/>
      <c r="Q45" s="27" t="s">
        <v>66</v>
      </c>
      <c r="R45" s="29">
        <f t="shared" si="17"/>
        <v>68670.480852025721</v>
      </c>
      <c r="S45" s="29">
        <f t="shared" si="18"/>
        <v>316632.3728001964</v>
      </c>
      <c r="T45" s="35">
        <f t="shared" si="19"/>
        <v>12.077534418712316</v>
      </c>
      <c r="U45" s="42">
        <v>0.68480776711742686</v>
      </c>
      <c r="V45" s="43">
        <f t="shared" si="31"/>
        <v>0.31519223288257314</v>
      </c>
      <c r="W45" s="29">
        <f t="shared" si="27"/>
        <v>216832.30821439519</v>
      </c>
      <c r="X45" s="29">
        <f t="shared" si="20"/>
        <v>540880.27986181295</v>
      </c>
      <c r="Y45" s="35">
        <f t="shared" si="28"/>
        <v>7.8764597706447752</v>
      </c>
      <c r="Z45" s="36">
        <f t="shared" si="29"/>
        <v>4.2010746480675412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149</v>
      </c>
      <c r="E46" s="51">
        <v>11</v>
      </c>
      <c r="F46" s="3">
        <f t="shared" si="21"/>
        <v>7.3825503355704702E-2</v>
      </c>
      <c r="G46" s="2">
        <v>0.5</v>
      </c>
      <c r="H46" s="3">
        <f t="shared" si="22"/>
        <v>0.31161473087818697</v>
      </c>
      <c r="I46" s="3">
        <f t="shared" si="23"/>
        <v>0.68838526912181308</v>
      </c>
      <c r="J46" s="5">
        <f t="shared" si="30"/>
        <v>57982.468268052849</v>
      </c>
      <c r="K46" s="5">
        <f t="shared" si="24"/>
        <v>18068.191245002305</v>
      </c>
      <c r="L46" s="5">
        <f t="shared" si="25"/>
        <v>244741.8632277585</v>
      </c>
      <c r="M46" s="5">
        <f>L46+M47</f>
        <v>512737.72323966934</v>
      </c>
      <c r="N46" s="33">
        <f t="shared" si="26"/>
        <v>8.8429785511938501</v>
      </c>
      <c r="O46" s="4"/>
      <c r="Q46" s="27" t="s">
        <v>68</v>
      </c>
      <c r="R46" s="29">
        <f t="shared" si="17"/>
        <v>57982.468268052849</v>
      </c>
      <c r="S46" s="29">
        <f t="shared" si="18"/>
        <v>244741.8632277585</v>
      </c>
      <c r="T46" s="35">
        <f t="shared" si="19"/>
        <v>8.8429785511938501</v>
      </c>
      <c r="U46" s="42">
        <v>0.65629805890441617</v>
      </c>
      <c r="V46" s="43">
        <f t="shared" si="31"/>
        <v>0.34370194109558383</v>
      </c>
      <c r="W46" s="29">
        <f t="shared" si="27"/>
        <v>160623.609769028</v>
      </c>
      <c r="X46" s="29">
        <f>X47+W46</f>
        <v>324047.97164741775</v>
      </c>
      <c r="Y46" s="35">
        <f t="shared" si="28"/>
        <v>5.5887233042468036</v>
      </c>
      <c r="Z46" s="36">
        <f t="shared" si="29"/>
        <v>3.2542552469470465</v>
      </c>
    </row>
    <row r="47" spans="1:26" s="2" customFormat="1" x14ac:dyDescent="0.25">
      <c r="A47" s="12">
        <v>19</v>
      </c>
      <c r="B47" s="13" t="s">
        <v>69</v>
      </c>
      <c r="C47" s="12"/>
      <c r="D47">
        <v>94</v>
      </c>
      <c r="E47" s="51">
        <v>14</v>
      </c>
      <c r="F47" s="17">
        <f t="shared" si="21"/>
        <v>0.14893617021276595</v>
      </c>
      <c r="G47" s="12"/>
      <c r="H47" s="17">
        <v>1</v>
      </c>
      <c r="I47" s="17">
        <f t="shared" si="23"/>
        <v>0</v>
      </c>
      <c r="J47" s="21">
        <f t="shared" si="30"/>
        <v>39914.277023050548</v>
      </c>
      <c r="K47" s="21">
        <f t="shared" si="24"/>
        <v>39914.277023050548</v>
      </c>
      <c r="L47" s="21">
        <f>K47/F47</f>
        <v>267995.86001191085</v>
      </c>
      <c r="M47" s="21">
        <f>L47</f>
        <v>267995.86001191085</v>
      </c>
      <c r="N47" s="34">
        <f t="shared" si="26"/>
        <v>6.7142857142857144</v>
      </c>
      <c r="O47" s="4"/>
      <c r="Q47" s="30" t="s">
        <v>69</v>
      </c>
      <c r="R47" s="31">
        <f t="shared" si="17"/>
        <v>39914.277023050548</v>
      </c>
      <c r="S47" s="31">
        <f t="shared" si="18"/>
        <v>267995.86001191085</v>
      </c>
      <c r="T47" s="38">
        <f t="shared" si="19"/>
        <v>6.7142857142857144</v>
      </c>
      <c r="U47" s="44">
        <v>0.6098018151143324</v>
      </c>
      <c r="V47" s="45">
        <f t="shared" si="31"/>
        <v>0.3901981848856676</v>
      </c>
      <c r="W47" s="31">
        <f t="shared" si="27"/>
        <v>163424.36187838975</v>
      </c>
      <c r="X47" s="31">
        <f>W47</f>
        <v>163424.36187838975</v>
      </c>
      <c r="Y47" s="38">
        <f t="shared" si="28"/>
        <v>4.0943836157676605</v>
      </c>
      <c r="Z47" s="37">
        <f t="shared" si="29"/>
        <v>2.6199020985180539</v>
      </c>
    </row>
    <row r="48" spans="1:26" s="2" customFormat="1" ht="13.2" x14ac:dyDescent="0.25">
      <c r="B48" s="2" t="s">
        <v>70</v>
      </c>
      <c r="D48" s="25">
        <f>SUM(D29:D47)</f>
        <v>13651</v>
      </c>
      <c r="E48" s="25">
        <f>SUM(E29:E47)</f>
        <v>77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263</v>
      </c>
      <c r="E54" s="49">
        <f>E4+E29</f>
        <v>2</v>
      </c>
      <c r="F54" s="3">
        <f>E54/D54</f>
        <v>7.6045627376425855E-3</v>
      </c>
      <c r="G54" s="2">
        <v>0.3</v>
      </c>
      <c r="H54" s="18">
        <f>C54*F54/(1+(1-G54)*C54*F54)</f>
        <v>7.5642965204236008E-3</v>
      </c>
      <c r="I54" s="18">
        <f>1-H54</f>
        <v>0.99243570347957644</v>
      </c>
      <c r="J54" s="19">
        <v>100000</v>
      </c>
      <c r="K54" s="20">
        <f>J54*H54</f>
        <v>756.42965204236009</v>
      </c>
      <c r="L54" s="20">
        <f>C54*(J55+G54*K54)</f>
        <v>99470.499243570361</v>
      </c>
      <c r="M54" s="5">
        <f t="shared" ref="M54:M70" si="32">L54+M55</f>
        <v>7450994.0169602958</v>
      </c>
      <c r="N54" s="32">
        <f>M54/J54</f>
        <v>74.509940169602956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99470.499243570361</v>
      </c>
      <c r="T54" s="35">
        <f t="shared" ref="T54:T72" si="35">N54</f>
        <v>74.509940169602956</v>
      </c>
      <c r="U54" s="42">
        <v>0.96170886472285344</v>
      </c>
      <c r="V54" s="43">
        <f>1-U54</f>
        <v>3.829113527714656E-2</v>
      </c>
      <c r="W54" s="29">
        <f>S54*U54</f>
        <v>95661.660900949501</v>
      </c>
      <c r="X54" s="29">
        <f t="shared" ref="X54:X70" si="36">X55+W54</f>
        <v>6632053.4170918753</v>
      </c>
      <c r="Y54" s="40">
        <f>X54/R54</f>
        <v>66.320534170918748</v>
      </c>
      <c r="Z54" s="36">
        <f>T54-Y54</f>
        <v>8.189405998684208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1208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99243.570347957648</v>
      </c>
      <c r="K55" s="5">
        <f t="shared" ref="K55:K72" si="41">J55*H55</f>
        <v>0</v>
      </c>
      <c r="L55" s="5">
        <f t="shared" ref="L55:L71" si="42">C55*(J56+G55*K55)</f>
        <v>396974.28139183059</v>
      </c>
      <c r="M55" s="5">
        <f t="shared" si="32"/>
        <v>7351523.5177167254</v>
      </c>
      <c r="N55" s="33">
        <f t="shared" ref="N55:N72" si="43">M55/J55</f>
        <v>74.075564713578586</v>
      </c>
      <c r="O55" s="4"/>
      <c r="Q55" s="27" t="s">
        <v>36</v>
      </c>
      <c r="R55" s="29">
        <f t="shared" si="33"/>
        <v>99243.570347957648</v>
      </c>
      <c r="S55" s="29">
        <f t="shared" si="34"/>
        <v>396974.28139183059</v>
      </c>
      <c r="T55" s="35">
        <f t="shared" si="35"/>
        <v>74.075564713578586</v>
      </c>
      <c r="U55" s="42">
        <v>0.96170886472285344</v>
      </c>
      <c r="V55" s="43">
        <f>1-U55</f>
        <v>3.829113527714656E-2</v>
      </c>
      <c r="W55" s="29">
        <f t="shared" ref="W55:W72" si="44">S55*U55</f>
        <v>381773.68548150797</v>
      </c>
      <c r="X55" s="29">
        <f t="shared" si="36"/>
        <v>6536391.7561909258</v>
      </c>
      <c r="Y55" s="35">
        <f t="shared" ref="Y55:Y72" si="45">X55/R55</f>
        <v>65.862118153082335</v>
      </c>
      <c r="Z55" s="36">
        <f t="shared" ref="Z55:Z72" si="46">T55-Y55</f>
        <v>8.2134465604962514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1734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99243.570347957648</v>
      </c>
      <c r="K56" s="5">
        <f t="shared" si="41"/>
        <v>0</v>
      </c>
      <c r="L56" s="5">
        <f t="shared" si="42"/>
        <v>496217.85173978825</v>
      </c>
      <c r="M56" s="5">
        <f t="shared" si="32"/>
        <v>6954549.2363248952</v>
      </c>
      <c r="N56" s="33">
        <f t="shared" si="43"/>
        <v>70.075564713578586</v>
      </c>
      <c r="O56" s="4"/>
      <c r="Q56" s="27" t="s">
        <v>38</v>
      </c>
      <c r="R56" s="29">
        <f t="shared" si="33"/>
        <v>99243.570347957648</v>
      </c>
      <c r="S56" s="29">
        <f t="shared" si="34"/>
        <v>496217.85173978825</v>
      </c>
      <c r="T56" s="35">
        <f t="shared" si="35"/>
        <v>70.075564713578586</v>
      </c>
      <c r="U56" s="42">
        <v>0.96170886472285344</v>
      </c>
      <c r="V56" s="43">
        <f>1-U56</f>
        <v>3.829113527714656E-2</v>
      </c>
      <c r="W56" s="29">
        <f t="shared" si="44"/>
        <v>477217.10685188498</v>
      </c>
      <c r="X56" s="29">
        <f t="shared" si="36"/>
        <v>6154618.0707094176</v>
      </c>
      <c r="Y56" s="35">
        <f t="shared" si="45"/>
        <v>62.015282694190923</v>
      </c>
      <c r="Z56" s="36">
        <f t="shared" si="46"/>
        <v>8.0602820193876639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1746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99243.570347957648</v>
      </c>
      <c r="K57" s="5">
        <f t="shared" si="41"/>
        <v>0</v>
      </c>
      <c r="L57" s="5">
        <f t="shared" si="42"/>
        <v>496217.85173978825</v>
      </c>
      <c r="M57" s="5">
        <f t="shared" si="32"/>
        <v>6458331.3845851067</v>
      </c>
      <c r="N57" s="33">
        <f t="shared" si="43"/>
        <v>65.075564713578586</v>
      </c>
      <c r="O57" s="4"/>
      <c r="Q57" s="27" t="s">
        <v>40</v>
      </c>
      <c r="R57" s="29">
        <f t="shared" si="33"/>
        <v>99243.570347957648</v>
      </c>
      <c r="S57" s="29">
        <f t="shared" si="34"/>
        <v>496217.85173978825</v>
      </c>
      <c r="T57" s="35">
        <f t="shared" si="35"/>
        <v>65.075564713578586</v>
      </c>
      <c r="U57" s="42">
        <v>0.96170886472285344</v>
      </c>
      <c r="V57" s="43">
        <f>1-U57</f>
        <v>3.829113527714656E-2</v>
      </c>
      <c r="W57" s="29">
        <f t="shared" si="44"/>
        <v>477217.10685188498</v>
      </c>
      <c r="X57" s="29">
        <f t="shared" si="36"/>
        <v>5677400.9638575325</v>
      </c>
      <c r="Y57" s="35">
        <f t="shared" si="45"/>
        <v>57.206738370576659</v>
      </c>
      <c r="Z57" s="36">
        <f t="shared" si="46"/>
        <v>7.8688263430019276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1700</v>
      </c>
      <c r="E58" s="49">
        <f t="shared" si="37"/>
        <v>1</v>
      </c>
      <c r="F58" s="3">
        <f t="shared" si="38"/>
        <v>5.8823529411764701E-4</v>
      </c>
      <c r="G58" s="2">
        <v>0.5</v>
      </c>
      <c r="H58" s="3">
        <f t="shared" si="39"/>
        <v>2.936857562408223E-3</v>
      </c>
      <c r="I58" s="3">
        <f t="shared" si="40"/>
        <v>0.99706314243759175</v>
      </c>
      <c r="J58" s="5">
        <f t="shared" si="47"/>
        <v>99243.570347957648</v>
      </c>
      <c r="K58" s="5">
        <f t="shared" si="41"/>
        <v>291.46423009679188</v>
      </c>
      <c r="L58" s="5">
        <f t="shared" si="42"/>
        <v>495489.19116454618</v>
      </c>
      <c r="M58" s="5">
        <f t="shared" si="32"/>
        <v>5962113.5328453183</v>
      </c>
      <c r="N58" s="33">
        <f t="shared" si="43"/>
        <v>60.075564713578586</v>
      </c>
      <c r="O58" s="4"/>
      <c r="Q58" s="27" t="s">
        <v>42</v>
      </c>
      <c r="R58" s="29">
        <f t="shared" si="33"/>
        <v>99243.570347957648</v>
      </c>
      <c r="S58" s="29">
        <f t="shared" si="34"/>
        <v>495489.19116454618</v>
      </c>
      <c r="T58" s="35">
        <f t="shared" si="35"/>
        <v>60.075564713578586</v>
      </c>
      <c r="U58" s="42">
        <v>0.96170886472285344</v>
      </c>
      <c r="V58" s="43">
        <f>1-U58</f>
        <v>3.829113527714656E-2</v>
      </c>
      <c r="W58" s="29">
        <f t="shared" si="44"/>
        <v>476516.34751730063</v>
      </c>
      <c r="X58" s="29">
        <f t="shared" si="36"/>
        <v>5200183.8570056474</v>
      </c>
      <c r="Y58" s="35">
        <f t="shared" si="45"/>
        <v>52.398194046962388</v>
      </c>
      <c r="Z58" s="36">
        <f t="shared" si="46"/>
        <v>7.6773706666161985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2056</v>
      </c>
      <c r="E59" s="49">
        <f t="shared" si="37"/>
        <v>4</v>
      </c>
      <c r="F59" s="3">
        <f t="shared" si="38"/>
        <v>1.9455252918287938E-3</v>
      </c>
      <c r="G59" s="2">
        <v>0.5</v>
      </c>
      <c r="H59" s="3">
        <f t="shared" si="39"/>
        <v>9.6805421103581795E-3</v>
      </c>
      <c r="I59" s="3">
        <f t="shared" si="40"/>
        <v>0.99031945788964182</v>
      </c>
      <c r="J59" s="5">
        <f t="shared" si="47"/>
        <v>98952.106117860851</v>
      </c>
      <c r="K59" s="5">
        <f t="shared" si="41"/>
        <v>957.91003018258323</v>
      </c>
      <c r="L59" s="5">
        <f t="shared" si="42"/>
        <v>492365.75551384781</v>
      </c>
      <c r="M59" s="5">
        <f t="shared" si="32"/>
        <v>5466624.3416807717</v>
      </c>
      <c r="N59" s="33">
        <f t="shared" si="43"/>
        <v>55.245154005812985</v>
      </c>
      <c r="O59" s="4"/>
      <c r="Q59" s="27" t="s">
        <v>44</v>
      </c>
      <c r="R59" s="29">
        <f t="shared" si="33"/>
        <v>98952.106117860851</v>
      </c>
      <c r="S59" s="29">
        <f t="shared" si="34"/>
        <v>492365.75551384781</v>
      </c>
      <c r="T59" s="35">
        <f t="shared" si="35"/>
        <v>55.245154005812985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474193.36713787803</v>
      </c>
      <c r="X59" s="29">
        <f t="shared" si="36"/>
        <v>4723667.509488347</v>
      </c>
      <c r="Y59" s="35">
        <f t="shared" si="45"/>
        <v>47.736907225218978</v>
      </c>
      <c r="Z59" s="36">
        <f t="shared" si="46"/>
        <v>7.508246780594007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2144</v>
      </c>
      <c r="E60" s="49">
        <f t="shared" si="37"/>
        <v>3</v>
      </c>
      <c r="F60" s="3">
        <f t="shared" si="38"/>
        <v>1.3992537313432835E-3</v>
      </c>
      <c r="G60" s="2">
        <v>0.5</v>
      </c>
      <c r="H60" s="3">
        <f t="shared" si="39"/>
        <v>6.9718800836625601E-3</v>
      </c>
      <c r="I60" s="3">
        <f t="shared" si="40"/>
        <v>0.99302811991633744</v>
      </c>
      <c r="J60" s="5">
        <f t="shared" si="47"/>
        <v>97994.196087678269</v>
      </c>
      <c r="K60" s="5">
        <f t="shared" si="41"/>
        <v>683.20378401820767</v>
      </c>
      <c r="L60" s="5">
        <f t="shared" si="42"/>
        <v>488262.97097834584</v>
      </c>
      <c r="M60" s="5">
        <f t="shared" si="32"/>
        <v>4974258.5861669239</v>
      </c>
      <c r="N60" s="33">
        <f t="shared" si="43"/>
        <v>50.760746909095609</v>
      </c>
      <c r="O60" s="4"/>
      <c r="Q60" s="27" t="s">
        <v>46</v>
      </c>
      <c r="R60" s="29">
        <f t="shared" si="33"/>
        <v>97994.196087678269</v>
      </c>
      <c r="S60" s="29">
        <f t="shared" si="34"/>
        <v>488262.97097834584</v>
      </c>
      <c r="T60" s="35">
        <f t="shared" si="35"/>
        <v>50.760746909095609</v>
      </c>
      <c r="U60" s="42">
        <v>0.95736753435116873</v>
      </c>
      <c r="V60" s="43">
        <f t="shared" si="48"/>
        <v>4.2632465648831275E-2</v>
      </c>
      <c r="W60" s="29">
        <f t="shared" si="44"/>
        <v>467447.11664051522</v>
      </c>
      <c r="X60" s="29">
        <f t="shared" si="36"/>
        <v>4249474.1423504688</v>
      </c>
      <c r="Y60" s="35">
        <f t="shared" si="45"/>
        <v>43.364549248899806</v>
      </c>
      <c r="Z60" s="36">
        <f t="shared" si="46"/>
        <v>7.3961976601958028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2103</v>
      </c>
      <c r="E61" s="49">
        <f t="shared" si="37"/>
        <v>4</v>
      </c>
      <c r="F61" s="3">
        <f t="shared" si="38"/>
        <v>1.9020446980504042E-3</v>
      </c>
      <c r="G61" s="2">
        <v>0.5</v>
      </c>
      <c r="H61" s="3">
        <f t="shared" si="39"/>
        <v>9.4652153336488402E-3</v>
      </c>
      <c r="I61" s="3">
        <f t="shared" si="40"/>
        <v>0.99053478466635114</v>
      </c>
      <c r="J61" s="5">
        <f t="shared" si="47"/>
        <v>97310.992303660067</v>
      </c>
      <c r="K61" s="5">
        <f t="shared" si="41"/>
        <v>921.06949648518753</v>
      </c>
      <c r="L61" s="5">
        <f t="shared" si="42"/>
        <v>484252.28777708742</v>
      </c>
      <c r="M61" s="5">
        <f t="shared" si="32"/>
        <v>4485995.6151885781</v>
      </c>
      <c r="N61" s="33">
        <f t="shared" si="43"/>
        <v>46.099577334387646</v>
      </c>
      <c r="O61" s="4"/>
      <c r="Q61" s="27" t="s">
        <v>48</v>
      </c>
      <c r="R61" s="29">
        <f t="shared" si="33"/>
        <v>97310.992303660067</v>
      </c>
      <c r="S61" s="29">
        <f t="shared" si="34"/>
        <v>484252.28777708742</v>
      </c>
      <c r="T61" s="35">
        <f t="shared" si="35"/>
        <v>46.099577334387646</v>
      </c>
      <c r="U61" s="42">
        <v>0.95681081085376496</v>
      </c>
      <c r="V61" s="43">
        <f t="shared" si="48"/>
        <v>4.3189189146235041E-2</v>
      </c>
      <c r="W61" s="29">
        <f t="shared" si="44"/>
        <v>463337.82412578573</v>
      </c>
      <c r="X61" s="29">
        <f t="shared" si="36"/>
        <v>3782027.0257099536</v>
      </c>
      <c r="Y61" s="35">
        <f t="shared" si="45"/>
        <v>38.865362855494219</v>
      </c>
      <c r="Z61" s="36">
        <f t="shared" si="46"/>
        <v>7.2342144788934277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2310</v>
      </c>
      <c r="E62" s="49">
        <f t="shared" si="37"/>
        <v>7</v>
      </c>
      <c r="F62" s="3">
        <f t="shared" si="38"/>
        <v>3.0303030303030303E-3</v>
      </c>
      <c r="G62" s="2">
        <v>0.5</v>
      </c>
      <c r="H62" s="3">
        <f t="shared" si="39"/>
        <v>1.5037593984962407E-2</v>
      </c>
      <c r="I62" s="3">
        <f t="shared" si="40"/>
        <v>0.98496240601503759</v>
      </c>
      <c r="J62" s="5">
        <f t="shared" si="47"/>
        <v>96389.92280717488</v>
      </c>
      <c r="K62" s="5">
        <f t="shared" si="41"/>
        <v>1449.4725234161638</v>
      </c>
      <c r="L62" s="5">
        <f t="shared" si="42"/>
        <v>478325.93272733397</v>
      </c>
      <c r="M62" s="5">
        <f t="shared" si="32"/>
        <v>4001743.3274114905</v>
      </c>
      <c r="N62" s="33">
        <f t="shared" si="43"/>
        <v>41.516200146947483</v>
      </c>
      <c r="O62" s="4"/>
      <c r="Q62" s="27" t="s">
        <v>50</v>
      </c>
      <c r="R62" s="29">
        <f t="shared" si="33"/>
        <v>96389.92280717488</v>
      </c>
      <c r="S62" s="29">
        <f t="shared" si="34"/>
        <v>478325.93272733397</v>
      </c>
      <c r="T62" s="35">
        <f t="shared" si="35"/>
        <v>41.516200146947483</v>
      </c>
      <c r="U62" s="42">
        <v>0.94800928093814252</v>
      </c>
      <c r="V62" s="43">
        <f t="shared" si="48"/>
        <v>5.1990719061857482E-2</v>
      </c>
      <c r="W62" s="29">
        <f t="shared" si="44"/>
        <v>453457.42353890621</v>
      </c>
      <c r="X62" s="29">
        <f t="shared" si="36"/>
        <v>3318689.2015841678</v>
      </c>
      <c r="Y62" s="35">
        <f t="shared" si="45"/>
        <v>34.429835660550374</v>
      </c>
      <c r="Z62" s="36">
        <f t="shared" si="46"/>
        <v>7.0863644863971089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2382</v>
      </c>
      <c r="E63" s="49">
        <f t="shared" si="37"/>
        <v>9</v>
      </c>
      <c r="F63" s="3">
        <f t="shared" si="38"/>
        <v>3.778337531486146E-3</v>
      </c>
      <c r="G63" s="2">
        <v>0.5</v>
      </c>
      <c r="H63" s="3">
        <f t="shared" si="39"/>
        <v>1.8714909544603867E-2</v>
      </c>
      <c r="I63" s="3">
        <f t="shared" si="40"/>
        <v>0.98128509045539614</v>
      </c>
      <c r="J63" s="5">
        <f t="shared" si="47"/>
        <v>94940.450283758721</v>
      </c>
      <c r="K63" s="5">
        <f t="shared" si="41"/>
        <v>1776.801939184505</v>
      </c>
      <c r="L63" s="5">
        <f t="shared" si="42"/>
        <v>470260.24657083239</v>
      </c>
      <c r="M63" s="5">
        <f t="shared" si="32"/>
        <v>3523417.3946841564</v>
      </c>
      <c r="N63" s="33">
        <f t="shared" si="43"/>
        <v>37.111867324763473</v>
      </c>
      <c r="O63" s="4"/>
      <c r="Q63" s="27" t="s">
        <v>52</v>
      </c>
      <c r="R63" s="29">
        <f t="shared" si="33"/>
        <v>94940.450283758721</v>
      </c>
      <c r="S63" s="29">
        <f t="shared" si="34"/>
        <v>470260.24657083239</v>
      </c>
      <c r="T63" s="35">
        <f t="shared" si="35"/>
        <v>37.111867324763473</v>
      </c>
      <c r="U63" s="42">
        <v>0.94216194080535964</v>
      </c>
      <c r="V63" s="43">
        <f t="shared" si="48"/>
        <v>5.7838059194640357E-2</v>
      </c>
      <c r="W63" s="29">
        <f t="shared" si="44"/>
        <v>443061.30659278244</v>
      </c>
      <c r="X63" s="29">
        <f t="shared" si="36"/>
        <v>2865231.7780452617</v>
      </c>
      <c r="Y63" s="35">
        <f t="shared" si="45"/>
        <v>30.179252041481117</v>
      </c>
      <c r="Z63" s="36">
        <f t="shared" si="46"/>
        <v>6.932615283282356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2341</v>
      </c>
      <c r="E64" s="49">
        <f t="shared" si="37"/>
        <v>14</v>
      </c>
      <c r="F64" s="3">
        <f t="shared" si="38"/>
        <v>5.9803502776591203E-3</v>
      </c>
      <c r="G64" s="2">
        <v>0.5</v>
      </c>
      <c r="H64" s="3">
        <f t="shared" si="39"/>
        <v>2.9461279461279459E-2</v>
      </c>
      <c r="I64" s="3">
        <f t="shared" si="40"/>
        <v>0.97053872053872059</v>
      </c>
      <c r="J64" s="5">
        <f t="shared" si="47"/>
        <v>93163.64834457422</v>
      </c>
      <c r="K64" s="5">
        <f t="shared" si="41"/>
        <v>2744.7202795118665</v>
      </c>
      <c r="L64" s="5">
        <f t="shared" si="42"/>
        <v>458956.44102409144</v>
      </c>
      <c r="M64" s="5">
        <f t="shared" si="32"/>
        <v>3053157.1481133238</v>
      </c>
      <c r="N64" s="33">
        <f t="shared" si="43"/>
        <v>32.771979225426477</v>
      </c>
      <c r="O64" s="4"/>
      <c r="Q64" s="27" t="s">
        <v>54</v>
      </c>
      <c r="R64" s="29">
        <f t="shared" si="33"/>
        <v>93163.64834457422</v>
      </c>
      <c r="S64" s="29">
        <f t="shared" si="34"/>
        <v>458956.44102409144</v>
      </c>
      <c r="T64" s="35">
        <f t="shared" si="35"/>
        <v>32.771979225426477</v>
      </c>
      <c r="U64" s="42">
        <v>0.92489605986448908</v>
      </c>
      <c r="V64" s="43">
        <f t="shared" si="48"/>
        <v>7.5103940135510916E-2</v>
      </c>
      <c r="W64" s="29">
        <f t="shared" si="44"/>
        <v>424487.00395261095</v>
      </c>
      <c r="X64" s="29">
        <f t="shared" si="36"/>
        <v>2422170.4714524793</v>
      </c>
      <c r="Y64" s="35">
        <f t="shared" si="45"/>
        <v>25.999094222822421</v>
      </c>
      <c r="Z64" s="36">
        <f t="shared" si="46"/>
        <v>6.7728850026040561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2064</v>
      </c>
      <c r="E65" s="49">
        <f t="shared" si="37"/>
        <v>11</v>
      </c>
      <c r="F65" s="3">
        <f t="shared" si="38"/>
        <v>5.3294573643410852E-3</v>
      </c>
      <c r="G65" s="2">
        <v>0.5</v>
      </c>
      <c r="H65" s="3">
        <f t="shared" si="39"/>
        <v>2.6296916088931387E-2</v>
      </c>
      <c r="I65" s="3">
        <f t="shared" si="40"/>
        <v>0.97370308391106863</v>
      </c>
      <c r="J65" s="5">
        <f t="shared" si="47"/>
        <v>90418.928065062355</v>
      </c>
      <c r="K65" s="5">
        <f t="shared" si="41"/>
        <v>2377.7389641780678</v>
      </c>
      <c r="L65" s="5">
        <f t="shared" si="42"/>
        <v>446150.29291486664</v>
      </c>
      <c r="M65" s="5">
        <f t="shared" si="32"/>
        <v>2594200.7070892323</v>
      </c>
      <c r="N65" s="33">
        <f t="shared" si="43"/>
        <v>28.690903139468038</v>
      </c>
      <c r="O65" s="4"/>
      <c r="Q65" s="27" t="s">
        <v>56</v>
      </c>
      <c r="R65" s="29">
        <f t="shared" si="33"/>
        <v>90418.928065062355</v>
      </c>
      <c r="S65" s="29">
        <f t="shared" si="34"/>
        <v>446150.29291486664</v>
      </c>
      <c r="T65" s="35">
        <f t="shared" si="35"/>
        <v>28.690903139468038</v>
      </c>
      <c r="U65" s="42">
        <v>0.89970667843387275</v>
      </c>
      <c r="V65" s="43">
        <f t="shared" si="48"/>
        <v>0.10029332156612725</v>
      </c>
      <c r="W65" s="29">
        <f t="shared" si="44"/>
        <v>401404.39812073408</v>
      </c>
      <c r="X65" s="29">
        <f t="shared" si="36"/>
        <v>1997683.4674998682</v>
      </c>
      <c r="Y65" s="35">
        <f t="shared" si="45"/>
        <v>22.093642451306255</v>
      </c>
      <c r="Z65" s="36">
        <f t="shared" si="46"/>
        <v>6.5972606881617821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1583</v>
      </c>
      <c r="E66" s="49">
        <f t="shared" si="37"/>
        <v>27</v>
      </c>
      <c r="F66" s="3">
        <f t="shared" si="38"/>
        <v>1.7056222362602652E-2</v>
      </c>
      <c r="G66" s="2">
        <v>0.5</v>
      </c>
      <c r="H66" s="3">
        <f t="shared" si="39"/>
        <v>8.1793395940624056E-2</v>
      </c>
      <c r="I66" s="3">
        <f t="shared" si="40"/>
        <v>0.91820660405937593</v>
      </c>
      <c r="J66" s="5">
        <f t="shared" si="47"/>
        <v>88041.189100884294</v>
      </c>
      <c r="K66" s="5">
        <f t="shared" si="41"/>
        <v>7201.1878392119843</v>
      </c>
      <c r="L66" s="5">
        <f t="shared" si="42"/>
        <v>422202.97590639151</v>
      </c>
      <c r="M66" s="5">
        <f t="shared" si="32"/>
        <v>2148050.4141743658</v>
      </c>
      <c r="N66" s="33">
        <f t="shared" si="43"/>
        <v>24.398244005007317</v>
      </c>
      <c r="O66" s="4"/>
      <c r="Q66" s="27" t="s">
        <v>58</v>
      </c>
      <c r="R66" s="29">
        <f t="shared" si="33"/>
        <v>88041.189100884294</v>
      </c>
      <c r="S66" s="29">
        <f t="shared" si="34"/>
        <v>422202.97590639151</v>
      </c>
      <c r="T66" s="35">
        <f t="shared" si="35"/>
        <v>24.398244005007317</v>
      </c>
      <c r="U66" s="42">
        <v>0.86438699185239576</v>
      </c>
      <c r="V66" s="43">
        <f t="shared" si="48"/>
        <v>0.13561300814760424</v>
      </c>
      <c r="W66" s="29">
        <f t="shared" si="44"/>
        <v>364946.76029485528</v>
      </c>
      <c r="X66" s="29">
        <f t="shared" si="36"/>
        <v>1596279.0693791341</v>
      </c>
      <c r="Y66" s="35">
        <f t="shared" si="45"/>
        <v>18.131048497652571</v>
      </c>
      <c r="Z66" s="36">
        <f t="shared" si="46"/>
        <v>6.2671955073547458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1279</v>
      </c>
      <c r="E67" s="49">
        <f t="shared" si="37"/>
        <v>16</v>
      </c>
      <c r="F67" s="3">
        <f t="shared" si="38"/>
        <v>1.2509773260359656E-2</v>
      </c>
      <c r="G67" s="2">
        <v>0.5</v>
      </c>
      <c r="H67" s="3">
        <f t="shared" si="39"/>
        <v>6.0652009097801357E-2</v>
      </c>
      <c r="I67" s="3">
        <f t="shared" si="40"/>
        <v>0.93934799090219867</v>
      </c>
      <c r="J67" s="5">
        <f t="shared" si="47"/>
        <v>80840.001261672311</v>
      </c>
      <c r="K67" s="5">
        <f t="shared" si="41"/>
        <v>4903.1084919892219</v>
      </c>
      <c r="L67" s="5">
        <f t="shared" si="42"/>
        <v>391942.23507838853</v>
      </c>
      <c r="M67" s="5">
        <f t="shared" si="32"/>
        <v>1725847.4382679744</v>
      </c>
      <c r="N67" s="33">
        <f t="shared" si="43"/>
        <v>21.348928888330306</v>
      </c>
      <c r="O67" s="4"/>
      <c r="Q67" s="27" t="s">
        <v>60</v>
      </c>
      <c r="R67" s="29">
        <f t="shared" si="33"/>
        <v>80840.001261672311</v>
      </c>
      <c r="S67" s="29">
        <f t="shared" si="34"/>
        <v>391942.23507838853</v>
      </c>
      <c r="T67" s="35">
        <f t="shared" si="35"/>
        <v>21.348928888330306</v>
      </c>
      <c r="U67" s="42">
        <v>0.82345390469096191</v>
      </c>
      <c r="V67" s="43">
        <f t="shared" si="48"/>
        <v>0.17654609530903809</v>
      </c>
      <c r="W67" s="29">
        <f t="shared" si="44"/>
        <v>322746.36388860195</v>
      </c>
      <c r="X67" s="29">
        <f t="shared" si="36"/>
        <v>1231332.3090842788</v>
      </c>
      <c r="Y67" s="35">
        <f t="shared" si="45"/>
        <v>15.231720557481923</v>
      </c>
      <c r="Z67" s="36">
        <f t="shared" si="46"/>
        <v>6.1172083308483831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958</v>
      </c>
      <c r="E68" s="49">
        <f t="shared" si="37"/>
        <v>23</v>
      </c>
      <c r="F68" s="3">
        <f t="shared" si="38"/>
        <v>2.4008350730688934E-2</v>
      </c>
      <c r="G68" s="2">
        <v>0.5</v>
      </c>
      <c r="H68" s="3">
        <f t="shared" si="39"/>
        <v>0.11324470704086657</v>
      </c>
      <c r="I68" s="3">
        <f t="shared" si="40"/>
        <v>0.88675529295913347</v>
      </c>
      <c r="J68" s="5">
        <f t="shared" si="47"/>
        <v>75936.892769683094</v>
      </c>
      <c r="K68" s="5">
        <f t="shared" si="41"/>
        <v>8599.4511752964609</v>
      </c>
      <c r="L68" s="5">
        <f t="shared" si="42"/>
        <v>358185.83591017436</v>
      </c>
      <c r="M68" s="5">
        <f t="shared" si="32"/>
        <v>1333905.2031895858</v>
      </c>
      <c r="N68" s="33">
        <f t="shared" si="43"/>
        <v>17.565970301620396</v>
      </c>
      <c r="O68" s="4"/>
      <c r="Q68" s="27" t="s">
        <v>62</v>
      </c>
      <c r="R68" s="29">
        <f t="shared" si="33"/>
        <v>75936.892769683094</v>
      </c>
      <c r="S68" s="29">
        <f t="shared" si="34"/>
        <v>358185.83591017436</v>
      </c>
      <c r="T68" s="35">
        <f t="shared" si="35"/>
        <v>17.565970301620396</v>
      </c>
      <c r="U68" s="42">
        <v>0.7557222850963411</v>
      </c>
      <c r="V68" s="43">
        <f t="shared" si="48"/>
        <v>0.2442777149036589</v>
      </c>
      <c r="W68" s="29">
        <f t="shared" si="44"/>
        <v>270689.01840318006</v>
      </c>
      <c r="X68" s="29">
        <f t="shared" si="36"/>
        <v>908585.94519567688</v>
      </c>
      <c r="Y68" s="35">
        <f t="shared" si="45"/>
        <v>11.965013474430956</v>
      </c>
      <c r="Z68" s="36">
        <f t="shared" si="46"/>
        <v>5.6009568271894405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659</v>
      </c>
      <c r="E69" s="49">
        <f t="shared" si="37"/>
        <v>16</v>
      </c>
      <c r="F69" s="3">
        <f t="shared" si="38"/>
        <v>2.4279210925644917E-2</v>
      </c>
      <c r="G69" s="2">
        <v>0.5</v>
      </c>
      <c r="H69" s="3">
        <f t="shared" si="39"/>
        <v>0.11444921316165953</v>
      </c>
      <c r="I69" s="3">
        <f t="shared" si="40"/>
        <v>0.88555078683834043</v>
      </c>
      <c r="J69" s="5">
        <f t="shared" si="47"/>
        <v>67337.441594386633</v>
      </c>
      <c r="K69" s="5">
        <f t="shared" si="41"/>
        <v>7706.717206796754</v>
      </c>
      <c r="L69" s="5">
        <f t="shared" si="42"/>
        <v>317420.41495494125</v>
      </c>
      <c r="M69" s="5">
        <f t="shared" si="32"/>
        <v>975719.36727941153</v>
      </c>
      <c r="N69" s="33">
        <f t="shared" si="43"/>
        <v>14.489997602771252</v>
      </c>
      <c r="O69" s="4"/>
      <c r="Q69" s="27" t="s">
        <v>64</v>
      </c>
      <c r="R69" s="29">
        <f t="shared" si="33"/>
        <v>67337.441594386633</v>
      </c>
      <c r="S69" s="29">
        <f t="shared" si="34"/>
        <v>317420.41495494125</v>
      </c>
      <c r="T69" s="35">
        <f t="shared" si="35"/>
        <v>14.489997602771252</v>
      </c>
      <c r="U69" s="42">
        <v>0.69850988448397933</v>
      </c>
      <c r="V69" s="43">
        <f t="shared" si="48"/>
        <v>0.30149011551602067</v>
      </c>
      <c r="W69" s="29">
        <f t="shared" si="44"/>
        <v>221721.2973830328</v>
      </c>
      <c r="X69" s="29">
        <f t="shared" si="36"/>
        <v>637896.92679249682</v>
      </c>
      <c r="Y69" s="35">
        <f t="shared" si="45"/>
        <v>9.4731387425576479</v>
      </c>
      <c r="Z69" s="36">
        <f t="shared" si="46"/>
        <v>5.0168588602136044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414</v>
      </c>
      <c r="E70" s="49">
        <f t="shared" si="37"/>
        <v>19</v>
      </c>
      <c r="F70" s="3">
        <f t="shared" si="38"/>
        <v>4.5893719806763288E-2</v>
      </c>
      <c r="G70" s="2">
        <v>0.5</v>
      </c>
      <c r="H70" s="3">
        <f t="shared" si="39"/>
        <v>0.2058504875406284</v>
      </c>
      <c r="I70" s="3">
        <f t="shared" si="40"/>
        <v>0.7941495124593716</v>
      </c>
      <c r="J70" s="5">
        <f t="shared" si="47"/>
        <v>59630.724387589878</v>
      </c>
      <c r="K70" s="5">
        <f t="shared" si="41"/>
        <v>12275.013687586217</v>
      </c>
      <c r="L70" s="5">
        <f t="shared" si="42"/>
        <v>267466.08771898388</v>
      </c>
      <c r="M70" s="5">
        <f t="shared" si="32"/>
        <v>658298.95232447027</v>
      </c>
      <c r="N70" s="33">
        <f t="shared" si="43"/>
        <v>11.039593415730382</v>
      </c>
      <c r="O70" s="4"/>
      <c r="Q70" s="27" t="s">
        <v>66</v>
      </c>
      <c r="R70" s="29">
        <f t="shared" si="33"/>
        <v>59630.724387589878</v>
      </c>
      <c r="S70" s="29">
        <f t="shared" si="34"/>
        <v>267466.08771898388</v>
      </c>
      <c r="T70" s="35">
        <f t="shared" si="35"/>
        <v>11.039593415730382</v>
      </c>
      <c r="U70" s="42">
        <v>0.67065690345363116</v>
      </c>
      <c r="V70" s="43">
        <f t="shared" si="48"/>
        <v>0.32934309654636884</v>
      </c>
      <c r="W70" s="29">
        <f t="shared" si="44"/>
        <v>179377.97816847102</v>
      </c>
      <c r="X70" s="29">
        <f t="shared" si="36"/>
        <v>416175.62940946408</v>
      </c>
      <c r="Y70" s="35">
        <f t="shared" si="45"/>
        <v>6.9792147199888284</v>
      </c>
      <c r="Z70" s="36">
        <f t="shared" si="46"/>
        <v>4.0603786957415533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251</v>
      </c>
      <c r="E71" s="49">
        <f t="shared" si="49"/>
        <v>20</v>
      </c>
      <c r="F71" s="3">
        <f t="shared" si="38"/>
        <v>7.9681274900398405E-2</v>
      </c>
      <c r="G71" s="2">
        <v>0.5</v>
      </c>
      <c r="H71" s="3">
        <f t="shared" si="39"/>
        <v>0.33222591362126241</v>
      </c>
      <c r="I71" s="3">
        <f t="shared" si="40"/>
        <v>0.66777408637873759</v>
      </c>
      <c r="J71" s="5">
        <f t="shared" si="47"/>
        <v>47355.710700003663</v>
      </c>
      <c r="K71" s="5">
        <f t="shared" si="41"/>
        <v>15732.794252492909</v>
      </c>
      <c r="L71" s="5">
        <f t="shared" si="42"/>
        <v>197446.56786878605</v>
      </c>
      <c r="M71" s="5">
        <f>L71+M72</f>
        <v>390832.86460548645</v>
      </c>
      <c r="N71" s="33">
        <f t="shared" si="43"/>
        <v>8.253130590339893</v>
      </c>
      <c r="O71" s="4"/>
      <c r="Q71" s="27" t="s">
        <v>68</v>
      </c>
      <c r="R71" s="29">
        <f t="shared" si="33"/>
        <v>47355.710700003663</v>
      </c>
      <c r="S71" s="29">
        <f t="shared" si="34"/>
        <v>197446.56786878605</v>
      </c>
      <c r="T71" s="35">
        <f t="shared" si="35"/>
        <v>8.253130590339893</v>
      </c>
      <c r="U71" s="42">
        <v>0.63527807449444496</v>
      </c>
      <c r="V71" s="43">
        <f t="shared" si="48"/>
        <v>0.36472192550555504</v>
      </c>
      <c r="W71" s="29">
        <f t="shared" si="44"/>
        <v>125433.47545121914</v>
      </c>
      <c r="X71" s="29">
        <f>X72+W71</f>
        <v>236797.65124099306</v>
      </c>
      <c r="Y71" s="35">
        <f t="shared" si="45"/>
        <v>5.0004032827444131</v>
      </c>
      <c r="Z71" s="36">
        <f t="shared" si="46"/>
        <v>3.2527273075954799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159</v>
      </c>
      <c r="E72" s="50">
        <f t="shared" si="49"/>
        <v>26</v>
      </c>
      <c r="F72" s="17">
        <f t="shared" si="38"/>
        <v>0.16352201257861634</v>
      </c>
      <c r="G72" s="12"/>
      <c r="H72" s="17">
        <v>1</v>
      </c>
      <c r="I72" s="17">
        <f t="shared" si="40"/>
        <v>0</v>
      </c>
      <c r="J72" s="21">
        <f t="shared" si="47"/>
        <v>31622.916447510754</v>
      </c>
      <c r="K72" s="21">
        <f t="shared" si="41"/>
        <v>31622.916447510754</v>
      </c>
      <c r="L72" s="21">
        <f>K72/F72</f>
        <v>193386.2967367004</v>
      </c>
      <c r="M72" s="21">
        <f>L72</f>
        <v>193386.2967367004</v>
      </c>
      <c r="N72" s="34">
        <f t="shared" si="43"/>
        <v>6.1153846153846159</v>
      </c>
      <c r="O72" s="4"/>
      <c r="Q72" s="30" t="s">
        <v>69</v>
      </c>
      <c r="R72" s="31">
        <f t="shared" si="33"/>
        <v>31622.916447510754</v>
      </c>
      <c r="S72" s="31">
        <f t="shared" si="34"/>
        <v>193386.2967367004</v>
      </c>
      <c r="T72" s="38">
        <f t="shared" si="35"/>
        <v>6.1153846153846159</v>
      </c>
      <c r="U72" s="44">
        <v>0.57586384179742911</v>
      </c>
      <c r="V72" s="45">
        <f t="shared" si="48"/>
        <v>0.42413615820257089</v>
      </c>
      <c r="W72" s="31">
        <f t="shared" si="44"/>
        <v>111364.17578977392</v>
      </c>
      <c r="X72" s="31">
        <f>W72</f>
        <v>111364.17578977392</v>
      </c>
      <c r="Y72" s="38">
        <f t="shared" si="45"/>
        <v>3.5216288786842784</v>
      </c>
      <c r="Z72" s="37">
        <f t="shared" si="46"/>
        <v>2.5937557367003374</v>
      </c>
    </row>
    <row r="73" spans="1:26" s="2" customFormat="1" ht="13.2" x14ac:dyDescent="0.25">
      <c r="B73" s="2" t="s">
        <v>70</v>
      </c>
      <c r="D73" s="25">
        <f>SUM(D54:D72)</f>
        <v>27354</v>
      </c>
      <c r="E73" s="25">
        <f>SUM(E54:E72)</f>
        <v>202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69.969161068536295</v>
      </c>
      <c r="F78" s="55">
        <f>$Y$4</f>
        <v>63.711410949429897</v>
      </c>
      <c r="G78" s="55">
        <f>E78-F78</f>
        <v>6.2577501191063973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79.610448507542401</v>
      </c>
      <c r="F79" s="55">
        <f>$Y$29</f>
        <v>70.553716827032815</v>
      </c>
      <c r="G79" s="55">
        <f t="shared" ref="G79:G80" si="50">E79-F79</f>
        <v>9.0567316805095857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74.509940169602956</v>
      </c>
      <c r="F80" s="55">
        <f>$Y$54</f>
        <v>66.320534170918748</v>
      </c>
      <c r="G80" s="55">
        <f t="shared" si="50"/>
        <v>8.189405998684208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111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7112693.8849549806</v>
      </c>
      <c r="N4" s="32">
        <f>M4/J4</f>
        <v>71.126938849549802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71.126938849549802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6471890.5024464391</v>
      </c>
      <c r="Y4" s="40">
        <f>X4/R4</f>
        <v>64.718905024464391</v>
      </c>
      <c r="Z4" s="36">
        <f>T4-Y4</f>
        <v>6.4080338250854112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556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7012693.8849549806</v>
      </c>
      <c r="N5" s="33">
        <f t="shared" ref="N5:N22" si="10">M5/J5</f>
        <v>70.126938849549802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70.126938849549802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6375210.3082715655</v>
      </c>
      <c r="Y5" s="35">
        <f t="shared" ref="Y5:Y22" si="12">X5/R5</f>
        <v>63.752103082715657</v>
      </c>
      <c r="Z5" s="36">
        <f t="shared" ref="Z5:Z22" si="13">T5-Y5</f>
        <v>6.3748357668341455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865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6612693.8849549806</v>
      </c>
      <c r="N6" s="33">
        <f t="shared" si="10"/>
        <v>66.126938849549802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66.126938849549802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5988489.5315720709</v>
      </c>
      <c r="Y6" s="35">
        <f t="shared" si="12"/>
        <v>59.884895315720712</v>
      </c>
      <c r="Z6" s="36">
        <f t="shared" si="13"/>
        <v>6.2420435338290901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888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6112693.8849549806</v>
      </c>
      <c r="N7" s="33">
        <f t="shared" si="10"/>
        <v>61.126938849549809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61.126938849549809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5505088.5606977027</v>
      </c>
      <c r="Y7" s="35">
        <f t="shared" si="12"/>
        <v>55.050885606977026</v>
      </c>
      <c r="Z7" s="36">
        <f t="shared" si="13"/>
        <v>6.0760532425727831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842</v>
      </c>
      <c r="E8" s="51">
        <v>1</v>
      </c>
      <c r="F8" s="3">
        <f t="shared" si="5"/>
        <v>1.1876484560570072E-3</v>
      </c>
      <c r="G8" s="2">
        <v>0.5</v>
      </c>
      <c r="H8" s="3">
        <f t="shared" si="6"/>
        <v>5.920663114268798E-3</v>
      </c>
      <c r="I8" s="3">
        <f t="shared" si="7"/>
        <v>0.99407933688573125</v>
      </c>
      <c r="J8" s="5">
        <f t="shared" si="14"/>
        <v>100000</v>
      </c>
      <c r="K8" s="5">
        <f t="shared" si="8"/>
        <v>592.06631142687979</v>
      </c>
      <c r="L8" s="5">
        <f t="shared" si="9"/>
        <v>498519.8342214328</v>
      </c>
      <c r="M8" s="5">
        <f t="shared" si="0"/>
        <v>5612693.8849549806</v>
      </c>
      <c r="N8" s="33">
        <f t="shared" si="10"/>
        <v>56.126938849549809</v>
      </c>
      <c r="O8" s="4"/>
      <c r="Q8" s="27" t="s">
        <v>42</v>
      </c>
      <c r="R8" s="29">
        <f t="shared" si="1"/>
        <v>100000</v>
      </c>
      <c r="S8" s="29">
        <f t="shared" si="2"/>
        <v>498519.8342214328</v>
      </c>
      <c r="T8" s="35">
        <f t="shared" si="3"/>
        <v>56.126938849549809</v>
      </c>
      <c r="U8" s="42">
        <v>0.96680194174873568</v>
      </c>
      <c r="V8" s="43">
        <f>1-U8</f>
        <v>3.3198058251264317E-2</v>
      </c>
      <c r="W8" s="29">
        <f t="shared" si="11"/>
        <v>481969.94372553902</v>
      </c>
      <c r="X8" s="29">
        <f t="shared" si="4"/>
        <v>5021687.5898233345</v>
      </c>
      <c r="Y8" s="35">
        <f t="shared" si="12"/>
        <v>50.216875898233347</v>
      </c>
      <c r="Z8" s="36">
        <f t="shared" si="13"/>
        <v>5.910062951316462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953</v>
      </c>
      <c r="E9" s="51">
        <v>1</v>
      </c>
      <c r="F9" s="3">
        <f t="shared" si="5"/>
        <v>1.0493179433368311E-3</v>
      </c>
      <c r="G9" s="2">
        <v>0.5</v>
      </c>
      <c r="H9" s="3">
        <f t="shared" si="6"/>
        <v>5.2328623757195193E-3</v>
      </c>
      <c r="I9" s="3">
        <f t="shared" si="7"/>
        <v>0.99476713762428048</v>
      </c>
      <c r="J9" s="5">
        <f t="shared" si="14"/>
        <v>99407.933688573132</v>
      </c>
      <c r="K9" s="5">
        <f t="shared" si="8"/>
        <v>520.18803604695529</v>
      </c>
      <c r="L9" s="5">
        <f t="shared" si="9"/>
        <v>495739.1983527483</v>
      </c>
      <c r="M9" s="5">
        <f t="shared" si="0"/>
        <v>5114174.0507335477</v>
      </c>
      <c r="N9" s="33">
        <f t="shared" si="10"/>
        <v>51.446336936801437</v>
      </c>
      <c r="O9" s="4"/>
      <c r="Q9" s="27" t="s">
        <v>44</v>
      </c>
      <c r="R9" s="29">
        <f t="shared" si="1"/>
        <v>99407.933688573132</v>
      </c>
      <c r="S9" s="29">
        <f t="shared" si="2"/>
        <v>495739.1983527483</v>
      </c>
      <c r="T9" s="35">
        <f t="shared" si="3"/>
        <v>51.446336936801437</v>
      </c>
      <c r="U9" s="42">
        <v>0.9555940589531835</v>
      </c>
      <c r="V9" s="43">
        <f t="shared" ref="V9:V22" si="15">1-U9</f>
        <v>4.4405941046816499E-2</v>
      </c>
      <c r="W9" s="29">
        <f t="shared" si="11"/>
        <v>473725.43273610011</v>
      </c>
      <c r="X9" s="29">
        <f t="shared" si="4"/>
        <v>4539717.6460977951</v>
      </c>
      <c r="Y9" s="35">
        <f t="shared" si="12"/>
        <v>45.667558691239876</v>
      </c>
      <c r="Z9" s="36">
        <f t="shared" si="13"/>
        <v>5.7787782455615613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1114</v>
      </c>
      <c r="E10" s="51">
        <v>2</v>
      </c>
      <c r="F10" s="3">
        <f t="shared" si="5"/>
        <v>1.7953321364452424E-3</v>
      </c>
      <c r="G10" s="2">
        <v>0.5</v>
      </c>
      <c r="H10" s="3">
        <f t="shared" si="6"/>
        <v>8.9365504915102766E-3</v>
      </c>
      <c r="I10" s="3">
        <f t="shared" si="7"/>
        <v>0.99106344950848968</v>
      </c>
      <c r="J10" s="5">
        <f t="shared" si="14"/>
        <v>98887.74565252618</v>
      </c>
      <c r="K10" s="5">
        <f t="shared" si="8"/>
        <v>883.71533201542604</v>
      </c>
      <c r="L10" s="5">
        <f t="shared" si="9"/>
        <v>492229.43993259227</v>
      </c>
      <c r="M10" s="5">
        <f t="shared" si="0"/>
        <v>4618434.8523807991</v>
      </c>
      <c r="N10" s="33">
        <f t="shared" si="10"/>
        <v>46.703813722371137</v>
      </c>
      <c r="O10" s="4"/>
      <c r="Q10" s="27" t="s">
        <v>46</v>
      </c>
      <c r="R10" s="29">
        <f t="shared" si="1"/>
        <v>98887.74565252618</v>
      </c>
      <c r="S10" s="29">
        <f t="shared" si="2"/>
        <v>492229.43993259227</v>
      </c>
      <c r="T10" s="35">
        <f t="shared" si="3"/>
        <v>46.703813722371137</v>
      </c>
      <c r="U10" s="42">
        <v>0.96363095511775332</v>
      </c>
      <c r="V10" s="43">
        <f t="shared" si="15"/>
        <v>3.6369044882246682E-2</v>
      </c>
      <c r="W10" s="29">
        <f t="shared" si="11"/>
        <v>474327.52533932065</v>
      </c>
      <c r="X10" s="29">
        <f t="shared" si="4"/>
        <v>4065992.2133616954</v>
      </c>
      <c r="Y10" s="35">
        <f t="shared" si="12"/>
        <v>41.117250540313293</v>
      </c>
      <c r="Z10" s="36">
        <f t="shared" si="13"/>
        <v>5.5865631820578443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1047</v>
      </c>
      <c r="E11" s="51">
        <v>6</v>
      </c>
      <c r="F11" s="3">
        <f t="shared" si="5"/>
        <v>5.7306590257879654E-3</v>
      </c>
      <c r="G11" s="2">
        <v>0.5</v>
      </c>
      <c r="H11" s="3">
        <f t="shared" si="6"/>
        <v>2.8248587570621469E-2</v>
      </c>
      <c r="I11" s="3">
        <f t="shared" si="7"/>
        <v>0.97175141242937857</v>
      </c>
      <c r="J11" s="5">
        <f t="shared" si="14"/>
        <v>98004.030320510748</v>
      </c>
      <c r="K11" s="5">
        <f t="shared" si="8"/>
        <v>2768.4754327827895</v>
      </c>
      <c r="L11" s="5">
        <f t="shared" si="9"/>
        <v>483098.96302059677</v>
      </c>
      <c r="M11" s="5">
        <f t="shared" si="0"/>
        <v>4126205.4124482065</v>
      </c>
      <c r="N11" s="33">
        <f t="shared" si="10"/>
        <v>42.102405370002977</v>
      </c>
      <c r="O11" s="4"/>
      <c r="Q11" s="27" t="s">
        <v>48</v>
      </c>
      <c r="R11" s="29">
        <f t="shared" si="1"/>
        <v>98004.030320510748</v>
      </c>
      <c r="S11" s="29">
        <f t="shared" si="2"/>
        <v>483098.96302059677</v>
      </c>
      <c r="T11" s="35">
        <f t="shared" si="3"/>
        <v>42.102405370002977</v>
      </c>
      <c r="U11" s="42">
        <v>0.96005435016735896</v>
      </c>
      <c r="V11" s="43">
        <f t="shared" si="15"/>
        <v>3.9945649832641039E-2</v>
      </c>
      <c r="W11" s="29">
        <f t="shared" si="11"/>
        <v>463801.26100926398</v>
      </c>
      <c r="X11" s="29">
        <f t="shared" si="4"/>
        <v>3591664.6880223746</v>
      </c>
      <c r="Y11" s="35">
        <f t="shared" si="12"/>
        <v>36.648132492880691</v>
      </c>
      <c r="Z11" s="36">
        <f t="shared" si="13"/>
        <v>5.4542728771222855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1164</v>
      </c>
      <c r="E12" s="51">
        <v>4</v>
      </c>
      <c r="F12" s="3">
        <f t="shared" si="5"/>
        <v>3.4364261168384879E-3</v>
      </c>
      <c r="G12" s="2">
        <v>0.5</v>
      </c>
      <c r="H12" s="3">
        <f t="shared" si="6"/>
        <v>1.7035775127768316E-2</v>
      </c>
      <c r="I12" s="3">
        <f t="shared" si="7"/>
        <v>0.98296422487223167</v>
      </c>
      <c r="J12" s="5">
        <f t="shared" si="14"/>
        <v>95235.554887727965</v>
      </c>
      <c r="K12" s="5">
        <f t="shared" si="8"/>
        <v>1622.4114972355703</v>
      </c>
      <c r="L12" s="5">
        <f t="shared" si="9"/>
        <v>472121.74569555087</v>
      </c>
      <c r="M12" s="5">
        <f t="shared" si="0"/>
        <v>3643106.4494276098</v>
      </c>
      <c r="N12" s="33">
        <f t="shared" si="10"/>
        <v>38.25363808424725</v>
      </c>
      <c r="O12" s="4"/>
      <c r="Q12" s="27" t="s">
        <v>50</v>
      </c>
      <c r="R12" s="29">
        <f t="shared" si="1"/>
        <v>95235.554887727965</v>
      </c>
      <c r="S12" s="29">
        <f t="shared" si="2"/>
        <v>472121.74569555087</v>
      </c>
      <c r="T12" s="35">
        <f t="shared" si="3"/>
        <v>38.25363808424725</v>
      </c>
      <c r="U12" s="42">
        <v>0.94127750867207383</v>
      </c>
      <c r="V12" s="43">
        <f t="shared" si="15"/>
        <v>5.8722491327926174E-2</v>
      </c>
      <c r="W12" s="29">
        <f t="shared" si="11"/>
        <v>444397.58057821851</v>
      </c>
      <c r="X12" s="29">
        <f t="shared" si="4"/>
        <v>3127863.4270131108</v>
      </c>
      <c r="Y12" s="35">
        <f t="shared" si="12"/>
        <v>32.843442039063149</v>
      </c>
      <c r="Z12" s="36">
        <f t="shared" si="13"/>
        <v>5.4101960451841009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1170</v>
      </c>
      <c r="E13" s="51">
        <v>13</v>
      </c>
      <c r="F13" s="3">
        <f t="shared" si="5"/>
        <v>1.1111111111111112E-2</v>
      </c>
      <c r="G13" s="2">
        <v>0.5</v>
      </c>
      <c r="H13" s="3">
        <f t="shared" si="6"/>
        <v>5.4054054054054064E-2</v>
      </c>
      <c r="I13" s="3">
        <f t="shared" si="7"/>
        <v>0.94594594594594594</v>
      </c>
      <c r="J13" s="5">
        <f t="shared" si="14"/>
        <v>93613.143390492391</v>
      </c>
      <c r="K13" s="5">
        <f t="shared" si="8"/>
        <v>5060.1699129995895</v>
      </c>
      <c r="L13" s="5">
        <f t="shared" si="9"/>
        <v>455415.29216996301</v>
      </c>
      <c r="M13" s="5">
        <f t="shared" si="0"/>
        <v>3170984.7037320589</v>
      </c>
      <c r="N13" s="33">
        <f t="shared" si="10"/>
        <v>33.873285191426582</v>
      </c>
      <c r="O13" s="4"/>
      <c r="Q13" s="27" t="s">
        <v>52</v>
      </c>
      <c r="R13" s="29">
        <f t="shared" si="1"/>
        <v>93613.143390492391</v>
      </c>
      <c r="S13" s="29">
        <f t="shared" si="2"/>
        <v>455415.29216996301</v>
      </c>
      <c r="T13" s="35">
        <f t="shared" si="3"/>
        <v>33.873285191426582</v>
      </c>
      <c r="U13" s="42">
        <v>0.95386474178345915</v>
      </c>
      <c r="V13" s="43">
        <f t="shared" si="15"/>
        <v>4.6135258216540853E-2</v>
      </c>
      <c r="W13" s="29">
        <f t="shared" si="11"/>
        <v>434404.59006994037</v>
      </c>
      <c r="X13" s="29">
        <f t="shared" si="4"/>
        <v>2683465.8464348922</v>
      </c>
      <c r="Y13" s="35">
        <f t="shared" si="12"/>
        <v>28.665481675380128</v>
      </c>
      <c r="Z13" s="36">
        <f t="shared" si="13"/>
        <v>5.2078035160464538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1162</v>
      </c>
      <c r="E14" s="51">
        <v>14</v>
      </c>
      <c r="F14" s="3">
        <f t="shared" si="5"/>
        <v>1.2048192771084338E-2</v>
      </c>
      <c r="G14" s="2">
        <v>0.5</v>
      </c>
      <c r="H14" s="3">
        <f t="shared" si="6"/>
        <v>5.8479532163742694E-2</v>
      </c>
      <c r="I14" s="3">
        <f t="shared" si="7"/>
        <v>0.94152046783625731</v>
      </c>
      <c r="J14" s="5">
        <f t="shared" si="14"/>
        <v>88552.973477492807</v>
      </c>
      <c r="K14" s="5">
        <f t="shared" si="8"/>
        <v>5178.5364606720941</v>
      </c>
      <c r="L14" s="5">
        <f t="shared" si="9"/>
        <v>429818.52623578382</v>
      </c>
      <c r="M14" s="5">
        <f t="shared" si="0"/>
        <v>2715569.4115620959</v>
      </c>
      <c r="N14" s="33">
        <f t="shared" si="10"/>
        <v>30.666044345222382</v>
      </c>
      <c r="O14" s="4"/>
      <c r="Q14" s="27" t="s">
        <v>54</v>
      </c>
      <c r="R14" s="29">
        <f t="shared" si="1"/>
        <v>88552.973477492807</v>
      </c>
      <c r="S14" s="29">
        <f t="shared" si="2"/>
        <v>429818.52623578382</v>
      </c>
      <c r="T14" s="35">
        <f t="shared" si="3"/>
        <v>30.666044345222382</v>
      </c>
      <c r="U14" s="42">
        <v>0.94210046609890041</v>
      </c>
      <c r="V14" s="43">
        <f t="shared" si="15"/>
        <v>5.7899533901099587E-2</v>
      </c>
      <c r="W14" s="29">
        <f t="shared" si="11"/>
        <v>404932.23390467442</v>
      </c>
      <c r="X14" s="29">
        <f t="shared" si="4"/>
        <v>2249061.2563649518</v>
      </c>
      <c r="Y14" s="35">
        <f t="shared" si="12"/>
        <v>25.397919099086916</v>
      </c>
      <c r="Z14" s="36">
        <f t="shared" si="13"/>
        <v>5.2681252461354653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1104</v>
      </c>
      <c r="E15" s="51">
        <v>6</v>
      </c>
      <c r="F15" s="3">
        <f t="shared" si="5"/>
        <v>5.434782608695652E-3</v>
      </c>
      <c r="G15" s="2">
        <v>0.5</v>
      </c>
      <c r="H15" s="3">
        <f t="shared" si="6"/>
        <v>2.6809651474530832E-2</v>
      </c>
      <c r="I15" s="3">
        <f t="shared" si="7"/>
        <v>0.97319034852546915</v>
      </c>
      <c r="J15" s="5">
        <f t="shared" si="14"/>
        <v>83374.43701682071</v>
      </c>
      <c r="K15" s="5">
        <f t="shared" si="8"/>
        <v>2235.2395983061851</v>
      </c>
      <c r="L15" s="5">
        <f t="shared" si="9"/>
        <v>411284.08608833805</v>
      </c>
      <c r="M15" s="5">
        <f t="shared" si="0"/>
        <v>2285750.8853263119</v>
      </c>
      <c r="N15" s="33">
        <f t="shared" si="10"/>
        <v>27.41548809337284</v>
      </c>
      <c r="O15" s="4"/>
      <c r="Q15" s="27" t="s">
        <v>56</v>
      </c>
      <c r="R15" s="29">
        <f t="shared" si="1"/>
        <v>83374.43701682071</v>
      </c>
      <c r="S15" s="29">
        <f t="shared" si="2"/>
        <v>411284.08608833805</v>
      </c>
      <c r="T15" s="35">
        <f t="shared" si="3"/>
        <v>27.41548809337284</v>
      </c>
      <c r="U15" s="42">
        <v>0.91645683631107144</v>
      </c>
      <c r="V15" s="43">
        <f t="shared" si="15"/>
        <v>8.3543163688928557E-2</v>
      </c>
      <c r="W15" s="29">
        <f t="shared" si="11"/>
        <v>376924.11236160866</v>
      </c>
      <c r="X15" s="29">
        <f t="shared" si="4"/>
        <v>1844129.0224602772</v>
      </c>
      <c r="Y15" s="35">
        <f t="shared" si="12"/>
        <v>22.118638379389907</v>
      </c>
      <c r="Z15" s="36">
        <f t="shared" si="13"/>
        <v>5.2968497139829331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823</v>
      </c>
      <c r="E16" s="51">
        <v>13</v>
      </c>
      <c r="F16" s="3">
        <f t="shared" si="5"/>
        <v>1.5795868772782502E-2</v>
      </c>
      <c r="G16" s="2">
        <v>0.5</v>
      </c>
      <c r="H16" s="3">
        <f t="shared" si="6"/>
        <v>7.5978959672706015E-2</v>
      </c>
      <c r="I16" s="3">
        <f t="shared" si="7"/>
        <v>0.92402104032729393</v>
      </c>
      <c r="J16" s="5">
        <f t="shared" si="14"/>
        <v>81139.197418514523</v>
      </c>
      <c r="K16" s="5">
        <f t="shared" si="8"/>
        <v>6164.8718085370465</v>
      </c>
      <c r="L16" s="5">
        <f t="shared" si="9"/>
        <v>390283.80757122999</v>
      </c>
      <c r="M16" s="5">
        <f t="shared" si="0"/>
        <v>1874466.7992379738</v>
      </c>
      <c r="N16" s="33">
        <f t="shared" si="10"/>
        <v>23.101865175834902</v>
      </c>
      <c r="O16" s="4"/>
      <c r="Q16" s="27" t="s">
        <v>58</v>
      </c>
      <c r="R16" s="29">
        <f t="shared" si="1"/>
        <v>81139.197418514523</v>
      </c>
      <c r="S16" s="29">
        <f t="shared" si="2"/>
        <v>390283.80757122999</v>
      </c>
      <c r="T16" s="35">
        <f t="shared" si="3"/>
        <v>23.101865175834902</v>
      </c>
      <c r="U16" s="42">
        <v>0.8859396016463057</v>
      </c>
      <c r="V16" s="43">
        <f t="shared" si="15"/>
        <v>0.1140603983536943</v>
      </c>
      <c r="W16" s="29">
        <f t="shared" si="11"/>
        <v>345767.88100865891</v>
      </c>
      <c r="X16" s="29">
        <f t="shared" si="4"/>
        <v>1467204.9100986687</v>
      </c>
      <c r="Y16" s="35">
        <f t="shared" si="12"/>
        <v>18.082566216804587</v>
      </c>
      <c r="Z16" s="36">
        <f t="shared" si="13"/>
        <v>5.0192989590303156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661</v>
      </c>
      <c r="E17" s="51">
        <v>10</v>
      </c>
      <c r="F17" s="3">
        <f t="shared" si="5"/>
        <v>1.5128593040847202E-2</v>
      </c>
      <c r="G17" s="2">
        <v>0.5</v>
      </c>
      <c r="H17" s="3">
        <f t="shared" si="6"/>
        <v>7.2886297376093298E-2</v>
      </c>
      <c r="I17" s="3">
        <f t="shared" si="7"/>
        <v>0.92711370262390669</v>
      </c>
      <c r="J17" s="5">
        <f t="shared" si="14"/>
        <v>74974.325609977474</v>
      </c>
      <c r="K17" s="5">
        <f t="shared" si="8"/>
        <v>5464.6009919808657</v>
      </c>
      <c r="L17" s="5">
        <f t="shared" si="9"/>
        <v>361210.12556993519</v>
      </c>
      <c r="M17" s="5">
        <f t="shared" si="0"/>
        <v>1484182.9916667438</v>
      </c>
      <c r="N17" s="33">
        <f t="shared" si="10"/>
        <v>19.795883185233091</v>
      </c>
      <c r="O17" s="4"/>
      <c r="Q17" s="27" t="s">
        <v>60</v>
      </c>
      <c r="R17" s="29">
        <f t="shared" si="1"/>
        <v>74974.325609977474</v>
      </c>
      <c r="S17" s="29">
        <f t="shared" si="2"/>
        <v>361210.12556993519</v>
      </c>
      <c r="T17" s="35">
        <f t="shared" si="3"/>
        <v>19.795883185233091</v>
      </c>
      <c r="U17" s="42">
        <v>0.85631920960893304</v>
      </c>
      <c r="V17" s="43">
        <f t="shared" si="15"/>
        <v>0.14368079039106696</v>
      </c>
      <c r="W17" s="29">
        <f t="shared" si="11"/>
        <v>309311.16923079034</v>
      </c>
      <c r="X17" s="29">
        <f t="shared" si="4"/>
        <v>1121437.0290900099</v>
      </c>
      <c r="Y17" s="35">
        <f t="shared" si="12"/>
        <v>14.957614089439314</v>
      </c>
      <c r="Z17" s="36">
        <f t="shared" si="13"/>
        <v>4.8382690957937768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513</v>
      </c>
      <c r="E18" s="51">
        <v>15</v>
      </c>
      <c r="F18" s="3">
        <f t="shared" si="5"/>
        <v>2.9239766081871343E-2</v>
      </c>
      <c r="G18" s="2">
        <v>0.5</v>
      </c>
      <c r="H18" s="3">
        <f t="shared" si="6"/>
        <v>0.13623978201634876</v>
      </c>
      <c r="I18" s="3">
        <f t="shared" si="7"/>
        <v>0.86376021798365121</v>
      </c>
      <c r="J18" s="5">
        <f t="shared" si="14"/>
        <v>69509.724617996602</v>
      </c>
      <c r="K18" s="5">
        <f t="shared" si="8"/>
        <v>9469.9897299722888</v>
      </c>
      <c r="L18" s="5">
        <f t="shared" si="9"/>
        <v>323873.64876505232</v>
      </c>
      <c r="M18" s="5">
        <f t="shared" si="0"/>
        <v>1122972.8660968086</v>
      </c>
      <c r="N18" s="33">
        <f t="shared" si="10"/>
        <v>16.155622429355191</v>
      </c>
      <c r="O18" s="4"/>
      <c r="Q18" s="27" t="s">
        <v>62</v>
      </c>
      <c r="R18" s="29">
        <f t="shared" si="1"/>
        <v>69509.724617996602</v>
      </c>
      <c r="S18" s="29">
        <f t="shared" si="2"/>
        <v>323873.64876505232</v>
      </c>
      <c r="T18" s="35">
        <f t="shared" si="3"/>
        <v>16.155622429355191</v>
      </c>
      <c r="U18" s="42">
        <v>0.77613843304153718</v>
      </c>
      <c r="V18" s="43">
        <f t="shared" si="15"/>
        <v>0.22386156695846282</v>
      </c>
      <c r="W18" s="29">
        <f t="shared" si="11"/>
        <v>251370.7862559529</v>
      </c>
      <c r="X18" s="29">
        <f t="shared" si="4"/>
        <v>812125.85985921952</v>
      </c>
      <c r="Y18" s="35">
        <f t="shared" si="12"/>
        <v>11.683629367292212</v>
      </c>
      <c r="Z18" s="36">
        <f t="shared" si="13"/>
        <v>4.4719930620629782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351</v>
      </c>
      <c r="E19" s="51">
        <v>18</v>
      </c>
      <c r="F19" s="3">
        <f t="shared" si="5"/>
        <v>5.128205128205128E-2</v>
      </c>
      <c r="G19" s="2">
        <v>0.5</v>
      </c>
      <c r="H19" s="3">
        <f t="shared" si="6"/>
        <v>0.22727272727272727</v>
      </c>
      <c r="I19" s="3">
        <f t="shared" si="7"/>
        <v>0.77272727272727271</v>
      </c>
      <c r="J19" s="5">
        <f t="shared" si="14"/>
        <v>60039.734888024315</v>
      </c>
      <c r="K19" s="5">
        <f t="shared" si="8"/>
        <v>13645.394292732799</v>
      </c>
      <c r="L19" s="5">
        <f t="shared" si="9"/>
        <v>266085.18870828958</v>
      </c>
      <c r="M19" s="5">
        <f t="shared" si="0"/>
        <v>799099.21733175614</v>
      </c>
      <c r="N19" s="33">
        <f t="shared" si="10"/>
        <v>13.309506093291338</v>
      </c>
      <c r="O19" s="4"/>
      <c r="Q19" s="27" t="s">
        <v>64</v>
      </c>
      <c r="R19" s="29">
        <f t="shared" si="1"/>
        <v>60039.734888024315</v>
      </c>
      <c r="S19" s="29">
        <f t="shared" si="2"/>
        <v>266085.18870828958</v>
      </c>
      <c r="T19" s="35">
        <f t="shared" si="3"/>
        <v>13.309506093291338</v>
      </c>
      <c r="U19" s="42">
        <v>0.73716277889453141</v>
      </c>
      <c r="V19" s="43">
        <f t="shared" si="15"/>
        <v>0.26283722110546859</v>
      </c>
      <c r="W19" s="29">
        <f t="shared" si="11"/>
        <v>196148.09713087854</v>
      </c>
      <c r="X19" s="29">
        <f t="shared" si="4"/>
        <v>560755.07360326662</v>
      </c>
      <c r="Y19" s="35">
        <f t="shared" si="12"/>
        <v>9.3397326728555612</v>
      </c>
      <c r="Z19" s="36">
        <f t="shared" si="13"/>
        <v>3.9697734204357769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183</v>
      </c>
      <c r="E20" s="51">
        <v>15</v>
      </c>
      <c r="F20" s="3">
        <f t="shared" si="5"/>
        <v>8.1967213114754092E-2</v>
      </c>
      <c r="G20" s="2">
        <v>0.5</v>
      </c>
      <c r="H20" s="3">
        <f t="shared" si="6"/>
        <v>0.3401360544217687</v>
      </c>
      <c r="I20" s="3">
        <f t="shared" si="7"/>
        <v>0.65986394557823136</v>
      </c>
      <c r="J20" s="5">
        <f t="shared" si="14"/>
        <v>46394.340595291513</v>
      </c>
      <c r="K20" s="5">
        <f t="shared" si="8"/>
        <v>15780.387957582147</v>
      </c>
      <c r="L20" s="5">
        <f t="shared" si="9"/>
        <v>192520.73308250221</v>
      </c>
      <c r="M20" s="5">
        <f t="shared" si="0"/>
        <v>533014.02862346661</v>
      </c>
      <c r="N20" s="33">
        <f t="shared" si="10"/>
        <v>11.488772591318204</v>
      </c>
      <c r="O20" s="4"/>
      <c r="Q20" s="27" t="s">
        <v>66</v>
      </c>
      <c r="R20" s="29">
        <f t="shared" si="1"/>
        <v>46394.340595291513</v>
      </c>
      <c r="S20" s="29">
        <f t="shared" si="2"/>
        <v>192520.73308250221</v>
      </c>
      <c r="T20" s="35">
        <f t="shared" si="3"/>
        <v>11.488772591318204</v>
      </c>
      <c r="U20" s="42">
        <v>0.7271372759570951</v>
      </c>
      <c r="V20" s="43">
        <f t="shared" si="15"/>
        <v>0.2728627240429049</v>
      </c>
      <c r="W20" s="29">
        <f t="shared" si="11"/>
        <v>139989.00141887367</v>
      </c>
      <c r="X20" s="29">
        <f t="shared" si="4"/>
        <v>364606.97647238814</v>
      </c>
      <c r="Y20" s="35">
        <f t="shared" si="12"/>
        <v>7.8588675212120922</v>
      </c>
      <c r="Z20" s="36">
        <f t="shared" si="13"/>
        <v>3.629905070106112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119</v>
      </c>
      <c r="E21" s="51">
        <v>9</v>
      </c>
      <c r="F21" s="3">
        <f t="shared" si="5"/>
        <v>7.5630252100840331E-2</v>
      </c>
      <c r="G21" s="2">
        <v>0.5</v>
      </c>
      <c r="H21" s="3">
        <f t="shared" si="6"/>
        <v>0.31802120141342755</v>
      </c>
      <c r="I21" s="3">
        <f t="shared" si="7"/>
        <v>0.6819787985865724</v>
      </c>
      <c r="J21" s="5">
        <f t="shared" si="14"/>
        <v>30613.952637709368</v>
      </c>
      <c r="K21" s="5">
        <f t="shared" si="8"/>
        <v>9735.8859978581022</v>
      </c>
      <c r="L21" s="5">
        <f t="shared" si="9"/>
        <v>128730.04819390157</v>
      </c>
      <c r="M21" s="5">
        <f>L21+M22</f>
        <v>340493.29554096435</v>
      </c>
      <c r="N21" s="33">
        <f t="shared" si="10"/>
        <v>11.122160524987377</v>
      </c>
      <c r="O21" s="4"/>
      <c r="Q21" s="27" t="s">
        <v>68</v>
      </c>
      <c r="R21" s="29">
        <f t="shared" si="1"/>
        <v>30613.952637709368</v>
      </c>
      <c r="S21" s="29">
        <f t="shared" si="2"/>
        <v>128730.04819390157</v>
      </c>
      <c r="T21" s="35">
        <f t="shared" si="3"/>
        <v>11.122160524987377</v>
      </c>
      <c r="U21" s="42">
        <v>0.68635947845240242</v>
      </c>
      <c r="V21" s="43">
        <f t="shared" si="15"/>
        <v>0.31364052154759758</v>
      </c>
      <c r="W21" s="29">
        <f t="shared" si="11"/>
        <v>88355.088739518906</v>
      </c>
      <c r="X21" s="29">
        <f>X22+W21</f>
        <v>224617.97505351447</v>
      </c>
      <c r="Y21" s="35">
        <f t="shared" si="12"/>
        <v>7.3371112091170039</v>
      </c>
      <c r="Z21" s="36">
        <f t="shared" si="13"/>
        <v>3.7850493158703733</v>
      </c>
    </row>
    <row r="22" spans="1:26" s="2" customFormat="1" x14ac:dyDescent="0.25">
      <c r="A22" s="12">
        <v>19</v>
      </c>
      <c r="B22" s="13" t="s">
        <v>69</v>
      </c>
      <c r="C22" s="12"/>
      <c r="D22">
        <v>71</v>
      </c>
      <c r="E22" s="51">
        <v>7</v>
      </c>
      <c r="F22" s="17">
        <f t="shared" si="5"/>
        <v>9.8591549295774641E-2</v>
      </c>
      <c r="G22" s="12"/>
      <c r="H22" s="17">
        <v>1</v>
      </c>
      <c r="I22" s="17">
        <f t="shared" si="7"/>
        <v>0</v>
      </c>
      <c r="J22" s="21">
        <f t="shared" si="14"/>
        <v>20878.066639851262</v>
      </c>
      <c r="K22" s="21">
        <f t="shared" si="8"/>
        <v>20878.066639851262</v>
      </c>
      <c r="L22" s="21">
        <f>K22/F22</f>
        <v>211763.2473470628</v>
      </c>
      <c r="M22" s="21">
        <f>L22</f>
        <v>211763.2473470628</v>
      </c>
      <c r="N22" s="34">
        <f t="shared" si="10"/>
        <v>10.142857142857142</v>
      </c>
      <c r="O22" s="4"/>
      <c r="Q22" s="30" t="s">
        <v>69</v>
      </c>
      <c r="R22" s="31">
        <f t="shared" si="1"/>
        <v>20878.066639851262</v>
      </c>
      <c r="S22" s="31">
        <f t="shared" si="2"/>
        <v>211763.2473470628</v>
      </c>
      <c r="T22" s="38">
        <f t="shared" si="3"/>
        <v>10.142857142857142</v>
      </c>
      <c r="U22" s="44">
        <v>0.64346806172022719</v>
      </c>
      <c r="V22" s="45">
        <f t="shared" si="15"/>
        <v>0.35653193827977281</v>
      </c>
      <c r="W22" s="31">
        <f t="shared" si="11"/>
        <v>136262.88631399555</v>
      </c>
      <c r="X22" s="31">
        <f>W22</f>
        <v>136262.88631399555</v>
      </c>
      <c r="Y22" s="38">
        <f t="shared" si="12"/>
        <v>6.5266046260194477</v>
      </c>
      <c r="Z22" s="37">
        <f t="shared" si="13"/>
        <v>3.6162525168376947</v>
      </c>
    </row>
    <row r="23" spans="1:26" s="2" customFormat="1" ht="13.2" x14ac:dyDescent="0.25">
      <c r="B23" s="2" t="s">
        <v>70</v>
      </c>
      <c r="D23" s="25">
        <f>SUM(D4:D22)</f>
        <v>13697</v>
      </c>
      <c r="E23" s="25">
        <f>SUM(E4:E22)</f>
        <v>134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92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8056138.3989697825</v>
      </c>
      <c r="N29" s="32">
        <f>M29/J29</f>
        <v>80.561383989697831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80.561383989697831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7102455.5503368871</v>
      </c>
      <c r="Y29" s="40">
        <f>X29/R29</f>
        <v>71.024555503368873</v>
      </c>
      <c r="Z29" s="36">
        <f>T29-Y29</f>
        <v>9.5368284863289574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551</v>
      </c>
      <c r="E30" s="51">
        <v>1</v>
      </c>
      <c r="F30" s="3">
        <f t="shared" ref="F30:F47" si="21">E30/D30</f>
        <v>1.8148820326678765E-3</v>
      </c>
      <c r="G30" s="2">
        <v>0.4</v>
      </c>
      <c r="H30" s="3">
        <f t="shared" ref="H30:H46" si="22">C30*F30/(1+(1-G30)*C30*F30)</f>
        <v>7.2280448138778456E-3</v>
      </c>
      <c r="I30" s="3">
        <f t="shared" ref="I30:I47" si="23">1-H30</f>
        <v>0.99277195518612216</v>
      </c>
      <c r="J30" s="5">
        <f>I29*J29</f>
        <v>100000</v>
      </c>
      <c r="K30" s="5">
        <f t="shared" ref="K30:K47" si="24">J30*H30</f>
        <v>722.80448138778456</v>
      </c>
      <c r="L30" s="5">
        <f t="shared" ref="L30:L46" si="25">C30*(J31+G30*K30)</f>
        <v>398265.26924466935</v>
      </c>
      <c r="M30" s="5">
        <f t="shared" si="16"/>
        <v>7956138.3989697825</v>
      </c>
      <c r="N30" s="33">
        <f t="shared" ref="N30:N47" si="26">M30/J30</f>
        <v>79.561383989697831</v>
      </c>
      <c r="O30" s="4"/>
      <c r="Q30" s="27" t="s">
        <v>36</v>
      </c>
      <c r="R30" s="29">
        <f t="shared" si="17"/>
        <v>100000</v>
      </c>
      <c r="S30" s="29">
        <f t="shared" si="18"/>
        <v>398265.26924466935</v>
      </c>
      <c r="T30" s="35">
        <f t="shared" si="19"/>
        <v>79.561383989697831</v>
      </c>
      <c r="U30" s="42">
        <v>0.95864674002964168</v>
      </c>
      <c r="V30" s="43">
        <f>1-U30</f>
        <v>4.1353259970358325E-2</v>
      </c>
      <c r="W30" s="29">
        <f t="shared" ref="W30:W47" si="27">S30*U30</f>
        <v>381795.70202842978</v>
      </c>
      <c r="X30" s="29">
        <f t="shared" si="20"/>
        <v>7006590.8763339231</v>
      </c>
      <c r="Y30" s="35">
        <f t="shared" ref="Y30:Y47" si="28">X30/R30</f>
        <v>70.065908763339237</v>
      </c>
      <c r="Z30" s="36">
        <f t="shared" ref="Z30:Z47" si="29">T30-Y30</f>
        <v>9.4954752263585931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839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99277.195518612221</v>
      </c>
      <c r="K31" s="5">
        <f t="shared" si="24"/>
        <v>0</v>
      </c>
      <c r="L31" s="5">
        <f t="shared" si="25"/>
        <v>496385.97759306111</v>
      </c>
      <c r="M31" s="5">
        <f t="shared" si="16"/>
        <v>7557873.1297251135</v>
      </c>
      <c r="N31" s="33">
        <f t="shared" si="26"/>
        <v>76.128995085363627</v>
      </c>
      <c r="O31" s="4"/>
      <c r="Q31" s="27" t="s">
        <v>38</v>
      </c>
      <c r="R31" s="29">
        <f t="shared" si="17"/>
        <v>99277.195518612221</v>
      </c>
      <c r="S31" s="29">
        <f t="shared" si="18"/>
        <v>496385.97759306111</v>
      </c>
      <c r="T31" s="35">
        <f t="shared" si="19"/>
        <v>76.128995085363627</v>
      </c>
      <c r="U31" s="42">
        <v>0.95864674002964168</v>
      </c>
      <c r="V31" s="43">
        <f>1-U31</f>
        <v>4.1353259970358325E-2</v>
      </c>
      <c r="W31" s="29">
        <f t="shared" si="27"/>
        <v>475858.7992160148</v>
      </c>
      <c r="X31" s="29">
        <f t="shared" si="20"/>
        <v>6624795.174305493</v>
      </c>
      <c r="Y31" s="35">
        <f t="shared" si="28"/>
        <v>66.730281206054968</v>
      </c>
      <c r="Z31" s="36">
        <f t="shared" si="29"/>
        <v>9.3987138793086586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859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99277.195518612221</v>
      </c>
      <c r="K32" s="5">
        <f t="shared" si="24"/>
        <v>0</v>
      </c>
      <c r="L32" s="5">
        <f t="shared" si="25"/>
        <v>496385.97759306111</v>
      </c>
      <c r="M32" s="5">
        <f t="shared" si="16"/>
        <v>7061487.152132052</v>
      </c>
      <c r="N32" s="33">
        <f t="shared" si="26"/>
        <v>71.128995085363627</v>
      </c>
      <c r="O32" s="4"/>
      <c r="Q32" s="27" t="s">
        <v>40</v>
      </c>
      <c r="R32" s="29">
        <f t="shared" si="17"/>
        <v>99277.195518612221</v>
      </c>
      <c r="S32" s="29">
        <f t="shared" si="18"/>
        <v>496385.97759306111</v>
      </c>
      <c r="T32" s="35">
        <f t="shared" si="19"/>
        <v>71.128995085363627</v>
      </c>
      <c r="U32" s="42">
        <v>0.95864674002964168</v>
      </c>
      <c r="V32" s="43">
        <f>1-U32</f>
        <v>4.1353259970358325E-2</v>
      </c>
      <c r="W32" s="29">
        <f t="shared" si="27"/>
        <v>475858.7992160148</v>
      </c>
      <c r="X32" s="29">
        <f t="shared" si="20"/>
        <v>6148936.3750894777</v>
      </c>
      <c r="Y32" s="35">
        <f t="shared" si="28"/>
        <v>61.937047505906747</v>
      </c>
      <c r="Z32" s="36">
        <f t="shared" si="29"/>
        <v>9.1919475794568797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852</v>
      </c>
      <c r="E33" s="51">
        <v>1</v>
      </c>
      <c r="F33" s="3">
        <f t="shared" si="21"/>
        <v>1.1737089201877935E-3</v>
      </c>
      <c r="G33" s="2">
        <v>0.5</v>
      </c>
      <c r="H33" s="3">
        <f t="shared" si="22"/>
        <v>5.8513750731421883E-3</v>
      </c>
      <c r="I33" s="3">
        <f t="shared" si="23"/>
        <v>0.99414862492685785</v>
      </c>
      <c r="J33" s="5">
        <f t="shared" si="30"/>
        <v>99277.195518612221</v>
      </c>
      <c r="K33" s="5">
        <f t="shared" si="24"/>
        <v>580.90810718907096</v>
      </c>
      <c r="L33" s="5">
        <f t="shared" si="25"/>
        <v>494933.70732508844</v>
      </c>
      <c r="M33" s="5">
        <f t="shared" si="16"/>
        <v>6565101.1745389905</v>
      </c>
      <c r="N33" s="33">
        <f t="shared" si="26"/>
        <v>66.128995085363613</v>
      </c>
      <c r="O33" s="4"/>
      <c r="Q33" s="27" t="s">
        <v>42</v>
      </c>
      <c r="R33" s="29">
        <f t="shared" si="17"/>
        <v>99277.195518612221</v>
      </c>
      <c r="S33" s="29">
        <f t="shared" si="18"/>
        <v>494933.70732508844</v>
      </c>
      <c r="T33" s="35">
        <f t="shared" si="19"/>
        <v>66.128995085363613</v>
      </c>
      <c r="U33" s="42">
        <v>0.95864674002964168</v>
      </c>
      <c r="V33" s="43">
        <f>1-U33</f>
        <v>4.1353259970358325E-2</v>
      </c>
      <c r="W33" s="29">
        <f t="shared" si="27"/>
        <v>474466.58505798085</v>
      </c>
      <c r="X33" s="29">
        <f t="shared" si="20"/>
        <v>5673077.5758734625</v>
      </c>
      <c r="Y33" s="35">
        <f t="shared" si="28"/>
        <v>57.143813805758533</v>
      </c>
      <c r="Z33" s="36">
        <f t="shared" si="29"/>
        <v>8.9851812796050794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926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98696.287411423153</v>
      </c>
      <c r="K34" s="5">
        <f t="shared" si="24"/>
        <v>0</v>
      </c>
      <c r="L34" s="5">
        <f t="shared" si="25"/>
        <v>493481.43705711578</v>
      </c>
      <c r="M34" s="5">
        <f t="shared" si="16"/>
        <v>6070167.4672139017</v>
      </c>
      <c r="N34" s="33">
        <f t="shared" si="26"/>
        <v>61.503503590868988</v>
      </c>
      <c r="O34" s="4"/>
      <c r="Q34" s="27" t="s">
        <v>44</v>
      </c>
      <c r="R34" s="29">
        <f t="shared" si="17"/>
        <v>98696.287411423153</v>
      </c>
      <c r="S34" s="29">
        <f t="shared" si="18"/>
        <v>493481.43705711578</v>
      </c>
      <c r="T34" s="35">
        <f t="shared" si="19"/>
        <v>61.503503590868988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478272.44638273993</v>
      </c>
      <c r="X34" s="29">
        <f t="shared" si="20"/>
        <v>5198610.9908154821</v>
      </c>
      <c r="Y34" s="35">
        <f t="shared" si="28"/>
        <v>52.672811988810359</v>
      </c>
      <c r="Z34" s="36">
        <f t="shared" si="29"/>
        <v>8.8306916020586286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1097</v>
      </c>
      <c r="E35" s="51">
        <v>2</v>
      </c>
      <c r="F35" s="3">
        <f t="shared" si="21"/>
        <v>1.8231540565177757E-3</v>
      </c>
      <c r="G35" s="2">
        <v>0.5</v>
      </c>
      <c r="H35" s="3">
        <f t="shared" si="22"/>
        <v>9.0744101633393835E-3</v>
      </c>
      <c r="I35" s="3">
        <f t="shared" si="23"/>
        <v>0.99092558983666057</v>
      </c>
      <c r="J35" s="5">
        <f t="shared" si="30"/>
        <v>98696.287411423153</v>
      </c>
      <c r="K35" s="5">
        <f t="shared" si="24"/>
        <v>895.6105935700831</v>
      </c>
      <c r="L35" s="5">
        <f t="shared" si="25"/>
        <v>491242.41057319049</v>
      </c>
      <c r="M35" s="5">
        <f t="shared" si="16"/>
        <v>5576686.0301567856</v>
      </c>
      <c r="N35" s="33">
        <f t="shared" si="26"/>
        <v>56.503503590868988</v>
      </c>
      <c r="O35" s="4"/>
      <c r="Q35" s="27" t="s">
        <v>46</v>
      </c>
      <c r="R35" s="29">
        <f t="shared" si="17"/>
        <v>98696.287411423153</v>
      </c>
      <c r="S35" s="29">
        <f t="shared" si="18"/>
        <v>491242.41057319049</v>
      </c>
      <c r="T35" s="35">
        <f t="shared" si="19"/>
        <v>56.503503590868988</v>
      </c>
      <c r="U35" s="42">
        <v>0.96192878092594225</v>
      </c>
      <c r="V35" s="43">
        <f t="shared" si="31"/>
        <v>3.8071219074057749E-2</v>
      </c>
      <c r="W35" s="29">
        <f t="shared" si="27"/>
        <v>472540.2131417903</v>
      </c>
      <c r="X35" s="29">
        <f t="shared" si="20"/>
        <v>4720338.5444327425</v>
      </c>
      <c r="Y35" s="35">
        <f t="shared" si="28"/>
        <v>47.826910902490631</v>
      </c>
      <c r="Z35" s="36">
        <f t="shared" si="29"/>
        <v>8.6765926883783564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978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97800.676817853062</v>
      </c>
      <c r="K36" s="5">
        <f t="shared" si="24"/>
        <v>0</v>
      </c>
      <c r="L36" s="5">
        <f t="shared" si="25"/>
        <v>489003.38408926531</v>
      </c>
      <c r="M36" s="5">
        <f t="shared" si="16"/>
        <v>5085443.6195835955</v>
      </c>
      <c r="N36" s="33">
        <f t="shared" si="26"/>
        <v>51.99804116953996</v>
      </c>
      <c r="O36" s="4"/>
      <c r="Q36" s="27" t="s">
        <v>48</v>
      </c>
      <c r="R36" s="29">
        <f t="shared" si="17"/>
        <v>97800.676817853062</v>
      </c>
      <c r="S36" s="29">
        <f t="shared" si="18"/>
        <v>489003.38408926531</v>
      </c>
      <c r="T36" s="35">
        <f t="shared" si="19"/>
        <v>51.99804116953996</v>
      </c>
      <c r="U36" s="42">
        <v>0.95558309086652893</v>
      </c>
      <c r="V36" s="43">
        <f t="shared" si="31"/>
        <v>4.4416909133471072E-2</v>
      </c>
      <c r="W36" s="29">
        <f t="shared" si="27"/>
        <v>467283.36521221255</v>
      </c>
      <c r="X36" s="29">
        <f t="shared" si="20"/>
        <v>4247798.3312909519</v>
      </c>
      <c r="Y36" s="35">
        <f t="shared" si="28"/>
        <v>43.433220193375348</v>
      </c>
      <c r="Z36" s="36">
        <f t="shared" si="29"/>
        <v>8.5648209761646115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1075</v>
      </c>
      <c r="E37" s="51">
        <v>2</v>
      </c>
      <c r="F37" s="3">
        <f t="shared" si="21"/>
        <v>1.8604651162790699E-3</v>
      </c>
      <c r="G37" s="2">
        <v>0.5</v>
      </c>
      <c r="H37" s="3">
        <f t="shared" si="22"/>
        <v>9.2592592592592587E-3</v>
      </c>
      <c r="I37" s="3">
        <f t="shared" si="23"/>
        <v>0.9907407407407407</v>
      </c>
      <c r="J37" s="5">
        <f t="shared" si="30"/>
        <v>97800.676817853062</v>
      </c>
      <c r="K37" s="5">
        <f t="shared" si="24"/>
        <v>905.56182238752831</v>
      </c>
      <c r="L37" s="5">
        <f t="shared" si="25"/>
        <v>486739.47953329649</v>
      </c>
      <c r="M37" s="5">
        <f t="shared" si="16"/>
        <v>4596440.2354943305</v>
      </c>
      <c r="N37" s="33">
        <f t="shared" si="26"/>
        <v>46.99804116953996</v>
      </c>
      <c r="O37" s="4"/>
      <c r="Q37" s="27" t="s">
        <v>50</v>
      </c>
      <c r="R37" s="29">
        <f t="shared" si="17"/>
        <v>97800.676817853062</v>
      </c>
      <c r="S37" s="29">
        <f t="shared" si="18"/>
        <v>486739.47953329649</v>
      </c>
      <c r="T37" s="35">
        <f t="shared" si="19"/>
        <v>46.99804116953996</v>
      </c>
      <c r="U37" s="42">
        <v>0.95343645724036619</v>
      </c>
      <c r="V37" s="43">
        <f t="shared" si="31"/>
        <v>4.6563542759633814E-2</v>
      </c>
      <c r="W37" s="29">
        <f t="shared" si="27"/>
        <v>464075.16496524593</v>
      </c>
      <c r="X37" s="29">
        <f t="shared" si="20"/>
        <v>3780514.9660787396</v>
      </c>
      <c r="Y37" s="35">
        <f t="shared" si="28"/>
        <v>38.655304739042705</v>
      </c>
      <c r="Z37" s="36">
        <f t="shared" si="29"/>
        <v>8.3427364304972542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1144</v>
      </c>
      <c r="E38" s="51">
        <v>2</v>
      </c>
      <c r="F38" s="3">
        <f t="shared" si="21"/>
        <v>1.7482517482517483E-3</v>
      </c>
      <c r="G38" s="2">
        <v>0.5</v>
      </c>
      <c r="H38" s="3">
        <f t="shared" si="22"/>
        <v>8.7032201914708455E-3</v>
      </c>
      <c r="I38" s="3">
        <f t="shared" si="23"/>
        <v>0.99129677980852915</v>
      </c>
      <c r="J38" s="5">
        <f t="shared" si="30"/>
        <v>96895.114995465527</v>
      </c>
      <c r="K38" s="5">
        <f t="shared" si="24"/>
        <v>843.29952128342507</v>
      </c>
      <c r="L38" s="5">
        <f t="shared" si="25"/>
        <v>482367.32617411908</v>
      </c>
      <c r="M38" s="5">
        <f t="shared" si="16"/>
        <v>4109700.7559610344</v>
      </c>
      <c r="N38" s="33">
        <f t="shared" si="26"/>
        <v>42.413910713180528</v>
      </c>
      <c r="O38" s="4"/>
      <c r="Q38" s="27" t="s">
        <v>52</v>
      </c>
      <c r="R38" s="29">
        <f t="shared" si="17"/>
        <v>96895.114995465527</v>
      </c>
      <c r="S38" s="29">
        <f t="shared" si="18"/>
        <v>482367.32617411908</v>
      </c>
      <c r="T38" s="35">
        <f t="shared" si="19"/>
        <v>42.413910713180528</v>
      </c>
      <c r="U38" s="42">
        <v>0.93748024841036759</v>
      </c>
      <c r="V38" s="43">
        <f t="shared" si="31"/>
        <v>6.2519751589632411E-2</v>
      </c>
      <c r="W38" s="29">
        <f t="shared" si="27"/>
        <v>452209.84076675796</v>
      </c>
      <c r="X38" s="29">
        <f t="shared" si="20"/>
        <v>3316439.8011134937</v>
      </c>
      <c r="Y38" s="35">
        <f t="shared" si="28"/>
        <v>34.227110430373045</v>
      </c>
      <c r="Z38" s="36">
        <f t="shared" si="29"/>
        <v>8.1868002828074822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1201</v>
      </c>
      <c r="E39" s="51">
        <v>3</v>
      </c>
      <c r="F39" s="3">
        <f t="shared" si="21"/>
        <v>2.4979184013322231E-3</v>
      </c>
      <c r="G39" s="2">
        <v>0.5</v>
      </c>
      <c r="H39" s="3">
        <f t="shared" si="22"/>
        <v>1.2412081092263137E-2</v>
      </c>
      <c r="I39" s="3">
        <f t="shared" si="23"/>
        <v>0.98758791890773689</v>
      </c>
      <c r="J39" s="5">
        <f t="shared" si="30"/>
        <v>96051.815474182105</v>
      </c>
      <c r="K39" s="5">
        <f t="shared" si="24"/>
        <v>1192.2029227246435</v>
      </c>
      <c r="L39" s="5">
        <f t="shared" si="25"/>
        <v>477278.57006409898</v>
      </c>
      <c r="M39" s="5">
        <f t="shared" si="16"/>
        <v>3627333.4297869154</v>
      </c>
      <c r="N39" s="33">
        <f t="shared" si="26"/>
        <v>37.764340131206694</v>
      </c>
      <c r="O39" s="4"/>
      <c r="Q39" s="27" t="s">
        <v>54</v>
      </c>
      <c r="R39" s="29">
        <f t="shared" si="17"/>
        <v>96051.815474182105</v>
      </c>
      <c r="S39" s="29">
        <f t="shared" si="18"/>
        <v>477278.57006409898</v>
      </c>
      <c r="T39" s="35">
        <f t="shared" si="19"/>
        <v>37.764340131206694</v>
      </c>
      <c r="U39" s="42">
        <v>0.91788799906018037</v>
      </c>
      <c r="V39" s="43">
        <f t="shared" si="31"/>
        <v>8.2112000939819629E-2</v>
      </c>
      <c r="W39" s="29">
        <f t="shared" si="27"/>
        <v>438088.27167043992</v>
      </c>
      <c r="X39" s="29">
        <f t="shared" si="20"/>
        <v>2864229.9603467355</v>
      </c>
      <c r="Y39" s="35">
        <f t="shared" si="28"/>
        <v>29.819633769614857</v>
      </c>
      <c r="Z39" s="36">
        <f t="shared" si="29"/>
        <v>7.9447063615918374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1111</v>
      </c>
      <c r="E40" s="51">
        <v>3</v>
      </c>
      <c r="F40" s="3">
        <f t="shared" si="21"/>
        <v>2.7002700270027003E-3</v>
      </c>
      <c r="G40" s="2">
        <v>0.5</v>
      </c>
      <c r="H40" s="3">
        <f t="shared" si="22"/>
        <v>1.3410818059901653E-2</v>
      </c>
      <c r="I40" s="3">
        <f t="shared" si="23"/>
        <v>0.98658918194009837</v>
      </c>
      <c r="J40" s="5">
        <f t="shared" si="30"/>
        <v>94859.612551457467</v>
      </c>
      <c r="K40" s="5">
        <f t="shared" si="24"/>
        <v>1272.1450051603592</v>
      </c>
      <c r="L40" s="5">
        <f t="shared" si="25"/>
        <v>471117.70024438645</v>
      </c>
      <c r="M40" s="5">
        <f t="shared" si="16"/>
        <v>3150054.8597228164</v>
      </c>
      <c r="N40" s="33">
        <f t="shared" si="26"/>
        <v>33.207545076299361</v>
      </c>
      <c r="O40" s="4"/>
      <c r="Q40" s="27" t="s">
        <v>56</v>
      </c>
      <c r="R40" s="29">
        <f t="shared" si="17"/>
        <v>94859.612551457467</v>
      </c>
      <c r="S40" s="29">
        <f t="shared" si="18"/>
        <v>471117.70024438645</v>
      </c>
      <c r="T40" s="35">
        <f t="shared" si="19"/>
        <v>33.207545076299361</v>
      </c>
      <c r="U40" s="42">
        <v>0.89571782863194893</v>
      </c>
      <c r="V40" s="43">
        <f t="shared" si="31"/>
        <v>0.10428217136805107</v>
      </c>
      <c r="W40" s="29">
        <f t="shared" si="27"/>
        <v>421988.52349297924</v>
      </c>
      <c r="X40" s="29">
        <f t="shared" si="20"/>
        <v>2426141.6886762958</v>
      </c>
      <c r="Y40" s="35">
        <f t="shared" si="28"/>
        <v>25.576129012336128</v>
      </c>
      <c r="Z40" s="36">
        <f t="shared" si="29"/>
        <v>7.6314160639632327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844</v>
      </c>
      <c r="E41" s="51">
        <v>3</v>
      </c>
      <c r="F41" s="3">
        <f t="shared" si="21"/>
        <v>3.5545023696682463E-3</v>
      </c>
      <c r="G41" s="2">
        <v>0.5</v>
      </c>
      <c r="H41" s="3">
        <f t="shared" si="22"/>
        <v>1.7615971814445096E-2</v>
      </c>
      <c r="I41" s="3">
        <f t="shared" si="23"/>
        <v>0.98238402818555493</v>
      </c>
      <c r="J41" s="5">
        <f t="shared" si="30"/>
        <v>93587.467546297106</v>
      </c>
      <c r="K41" s="5">
        <f t="shared" si="24"/>
        <v>1648.6341904808648</v>
      </c>
      <c r="L41" s="5">
        <f t="shared" si="25"/>
        <v>463815.75225528335</v>
      </c>
      <c r="M41" s="5">
        <f t="shared" si="16"/>
        <v>2678937.1594784297</v>
      </c>
      <c r="N41" s="33">
        <f t="shared" si="26"/>
        <v>28.624956201033829</v>
      </c>
      <c r="O41" s="4"/>
      <c r="Q41" s="27" t="s">
        <v>58</v>
      </c>
      <c r="R41" s="29">
        <f t="shared" si="17"/>
        <v>93587.467546297106</v>
      </c>
      <c r="S41" s="29">
        <f t="shared" si="18"/>
        <v>463815.75225528335</v>
      </c>
      <c r="T41" s="35">
        <f t="shared" si="19"/>
        <v>28.624956201033829</v>
      </c>
      <c r="U41" s="42">
        <v>0.86473435856680392</v>
      </c>
      <c r="V41" s="43">
        <f t="shared" si="31"/>
        <v>0.13526564143319608</v>
      </c>
      <c r="W41" s="29">
        <f t="shared" si="27"/>
        <v>401077.41701965209</v>
      </c>
      <c r="X41" s="29">
        <f t="shared" si="20"/>
        <v>2004153.1651833165</v>
      </c>
      <c r="Y41" s="35">
        <f t="shared" si="28"/>
        <v>21.414760092657438</v>
      </c>
      <c r="Z41" s="36">
        <f t="shared" si="29"/>
        <v>7.2101961083763904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694</v>
      </c>
      <c r="E42" s="51">
        <v>5</v>
      </c>
      <c r="F42" s="3">
        <f t="shared" si="21"/>
        <v>7.2046109510086453E-3</v>
      </c>
      <c r="G42" s="2">
        <v>0.5</v>
      </c>
      <c r="H42" s="3">
        <f t="shared" si="22"/>
        <v>3.5385704175513094E-2</v>
      </c>
      <c r="I42" s="3">
        <f t="shared" si="23"/>
        <v>0.96461429582448688</v>
      </c>
      <c r="J42" s="5">
        <f t="shared" si="30"/>
        <v>91938.833355816241</v>
      </c>
      <c r="K42" s="5">
        <f t="shared" si="24"/>
        <v>3253.3203593707094</v>
      </c>
      <c r="L42" s="5">
        <f t="shared" si="25"/>
        <v>451560.86588065437</v>
      </c>
      <c r="M42" s="5">
        <f t="shared" si="16"/>
        <v>2215121.4072231464</v>
      </c>
      <c r="N42" s="33">
        <f t="shared" si="26"/>
        <v>24.093425230341072</v>
      </c>
      <c r="O42" s="4"/>
      <c r="Q42" s="27" t="s">
        <v>60</v>
      </c>
      <c r="R42" s="29">
        <f t="shared" si="17"/>
        <v>91938.833355816241</v>
      </c>
      <c r="S42" s="29">
        <f t="shared" si="18"/>
        <v>451560.86588065437</v>
      </c>
      <c r="T42" s="35">
        <f t="shared" si="19"/>
        <v>24.093425230341072</v>
      </c>
      <c r="U42" s="42">
        <v>0.81758889711164551</v>
      </c>
      <c r="V42" s="43">
        <f t="shared" si="31"/>
        <v>0.18241110288835449</v>
      </c>
      <c r="W42" s="29">
        <f t="shared" si="27"/>
        <v>369191.15031414386</v>
      </c>
      <c r="X42" s="29">
        <f t="shared" si="20"/>
        <v>1603075.7481636642</v>
      </c>
      <c r="Y42" s="35">
        <f t="shared" si="28"/>
        <v>17.436329020616732</v>
      </c>
      <c r="Z42" s="36">
        <f t="shared" si="29"/>
        <v>6.6570962097243402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563</v>
      </c>
      <c r="E43" s="51">
        <v>5</v>
      </c>
      <c r="F43" s="3">
        <f t="shared" si="21"/>
        <v>8.8809946714031966E-3</v>
      </c>
      <c r="G43" s="2">
        <v>0.5</v>
      </c>
      <c r="H43" s="3">
        <f t="shared" si="22"/>
        <v>4.3440486533449174E-2</v>
      </c>
      <c r="I43" s="3">
        <f t="shared" si="23"/>
        <v>0.95655951346655077</v>
      </c>
      <c r="J43" s="5">
        <f t="shared" si="30"/>
        <v>88685.512996445526</v>
      </c>
      <c r="K43" s="5">
        <f t="shared" si="24"/>
        <v>3852.5418330341236</v>
      </c>
      <c r="L43" s="5">
        <f t="shared" si="25"/>
        <v>433796.2103996423</v>
      </c>
      <c r="M43" s="5">
        <f t="shared" si="16"/>
        <v>1763560.541342492</v>
      </c>
      <c r="N43" s="33">
        <f t="shared" si="26"/>
        <v>19.885553815459968</v>
      </c>
      <c r="O43" s="4"/>
      <c r="Q43" s="27" t="s">
        <v>62</v>
      </c>
      <c r="R43" s="29">
        <f t="shared" si="17"/>
        <v>88685.512996445526</v>
      </c>
      <c r="S43" s="29">
        <f t="shared" si="18"/>
        <v>433796.2103996423</v>
      </c>
      <c r="T43" s="35">
        <f t="shared" si="19"/>
        <v>19.885553815459968</v>
      </c>
      <c r="U43" s="42">
        <v>0.77888026534586052</v>
      </c>
      <c r="V43" s="43">
        <f t="shared" si="31"/>
        <v>0.22111973465413948</v>
      </c>
      <c r="W43" s="29">
        <f t="shared" si="27"/>
        <v>337875.30746210215</v>
      </c>
      <c r="X43" s="29">
        <f t="shared" si="20"/>
        <v>1233884.5978495204</v>
      </c>
      <c r="Y43" s="35">
        <f t="shared" si="28"/>
        <v>13.913034453541176</v>
      </c>
      <c r="Z43" s="36">
        <f t="shared" si="29"/>
        <v>5.972519361918792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352</v>
      </c>
      <c r="E44" s="51">
        <v>6</v>
      </c>
      <c r="F44" s="3">
        <f t="shared" si="21"/>
        <v>1.7045454545454544E-2</v>
      </c>
      <c r="G44" s="2">
        <v>0.5</v>
      </c>
      <c r="H44" s="3">
        <f t="shared" si="22"/>
        <v>8.174386920980925E-2</v>
      </c>
      <c r="I44" s="3">
        <f t="shared" si="23"/>
        <v>0.91825613079019075</v>
      </c>
      <c r="J44" s="5">
        <f t="shared" si="30"/>
        <v>84832.971163411392</v>
      </c>
      <c r="K44" s="5">
        <f t="shared" si="24"/>
        <v>6934.5752994614204</v>
      </c>
      <c r="L44" s="5">
        <f t="shared" si="25"/>
        <v>406828.41756840347</v>
      </c>
      <c r="M44" s="5">
        <f t="shared" si="16"/>
        <v>1329764.3309428496</v>
      </c>
      <c r="N44" s="33">
        <f t="shared" si="26"/>
        <v>15.67508850281056</v>
      </c>
      <c r="O44" s="4"/>
      <c r="Q44" s="27" t="s">
        <v>64</v>
      </c>
      <c r="R44" s="29">
        <f t="shared" si="17"/>
        <v>84832.971163411392</v>
      </c>
      <c r="S44" s="29">
        <f t="shared" si="18"/>
        <v>406828.41756840347</v>
      </c>
      <c r="T44" s="35">
        <f t="shared" si="19"/>
        <v>15.67508850281056</v>
      </c>
      <c r="U44" s="42">
        <v>0.71980976748499381</v>
      </c>
      <c r="V44" s="43">
        <f t="shared" si="31"/>
        <v>0.28019023251500619</v>
      </c>
      <c r="W44" s="29">
        <f t="shared" si="27"/>
        <v>292839.06865620048</v>
      </c>
      <c r="X44" s="29">
        <f t="shared" si="20"/>
        <v>896009.29038741812</v>
      </c>
      <c r="Y44" s="35">
        <f t="shared" si="28"/>
        <v>10.562040655884378</v>
      </c>
      <c r="Z44" s="36">
        <f t="shared" si="29"/>
        <v>5.1130478469261824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239</v>
      </c>
      <c r="E45" s="51">
        <v>7</v>
      </c>
      <c r="F45" s="3">
        <f t="shared" si="21"/>
        <v>2.9288702928870293E-2</v>
      </c>
      <c r="G45" s="2">
        <v>0.5</v>
      </c>
      <c r="H45" s="3">
        <f t="shared" si="22"/>
        <v>0.1364522417153996</v>
      </c>
      <c r="I45" s="3">
        <f t="shared" si="23"/>
        <v>0.8635477582846004</v>
      </c>
      <c r="J45" s="5">
        <f t="shared" si="30"/>
        <v>77898.395863949976</v>
      </c>
      <c r="K45" s="5">
        <f t="shared" si="24"/>
        <v>10629.410741669586</v>
      </c>
      <c r="L45" s="5">
        <f t="shared" si="25"/>
        <v>362918.45246557589</v>
      </c>
      <c r="M45" s="5">
        <f t="shared" si="16"/>
        <v>922935.9133744461</v>
      </c>
      <c r="N45" s="33">
        <f t="shared" si="26"/>
        <v>11.847945046087462</v>
      </c>
      <c r="O45" s="4"/>
      <c r="Q45" s="27" t="s">
        <v>66</v>
      </c>
      <c r="R45" s="29">
        <f t="shared" si="17"/>
        <v>77898.395863949976</v>
      </c>
      <c r="S45" s="29">
        <f t="shared" si="18"/>
        <v>362918.45246557589</v>
      </c>
      <c r="T45" s="35">
        <f t="shared" si="19"/>
        <v>11.847945046087462</v>
      </c>
      <c r="U45" s="42">
        <v>0.68480776711742686</v>
      </c>
      <c r="V45" s="43">
        <f t="shared" si="31"/>
        <v>0.31519223288257314</v>
      </c>
      <c r="W45" s="29">
        <f t="shared" si="27"/>
        <v>248529.37507866306</v>
      </c>
      <c r="X45" s="29">
        <f t="shared" si="20"/>
        <v>603170.22173121758</v>
      </c>
      <c r="Y45" s="35">
        <f t="shared" si="28"/>
        <v>7.7430377742907321</v>
      </c>
      <c r="Z45" s="36">
        <f t="shared" si="29"/>
        <v>4.1049072717967299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171</v>
      </c>
      <c r="E46" s="51">
        <v>13</v>
      </c>
      <c r="F46" s="3">
        <f t="shared" si="21"/>
        <v>7.6023391812865493E-2</v>
      </c>
      <c r="G46" s="2">
        <v>0.5</v>
      </c>
      <c r="H46" s="3">
        <f t="shared" si="22"/>
        <v>0.31941031941031939</v>
      </c>
      <c r="I46" s="3">
        <f t="shared" si="23"/>
        <v>0.68058968058968061</v>
      </c>
      <c r="J46" s="5">
        <f t="shared" si="30"/>
        <v>67268.985122280385</v>
      </c>
      <c r="K46" s="5">
        <f t="shared" si="24"/>
        <v>21486.408024315602</v>
      </c>
      <c r="L46" s="5">
        <f t="shared" si="25"/>
        <v>282628.90555061295</v>
      </c>
      <c r="M46" s="5">
        <f>L46+M47</f>
        <v>560017.46090887021</v>
      </c>
      <c r="N46" s="33">
        <f t="shared" si="26"/>
        <v>8.3250469721057971</v>
      </c>
      <c r="O46" s="4"/>
      <c r="Q46" s="27" t="s">
        <v>68</v>
      </c>
      <c r="R46" s="29">
        <f t="shared" si="17"/>
        <v>67268.985122280385</v>
      </c>
      <c r="S46" s="29">
        <f t="shared" si="18"/>
        <v>282628.90555061295</v>
      </c>
      <c r="T46" s="35">
        <f t="shared" si="19"/>
        <v>8.3250469721057971</v>
      </c>
      <c r="U46" s="42">
        <v>0.65629805890441617</v>
      </c>
      <c r="V46" s="43">
        <f t="shared" si="31"/>
        <v>0.34370194109558383</v>
      </c>
      <c r="W46" s="29">
        <f t="shared" si="27"/>
        <v>185488.80210314685</v>
      </c>
      <c r="X46" s="29">
        <f>X47+W46</f>
        <v>354640.84665255458</v>
      </c>
      <c r="Y46" s="35">
        <f t="shared" si="28"/>
        <v>5.271981523251684</v>
      </c>
      <c r="Z46" s="36">
        <f t="shared" si="29"/>
        <v>3.0530654488541131</v>
      </c>
    </row>
    <row r="47" spans="1:26" s="2" customFormat="1" x14ac:dyDescent="0.25">
      <c r="A47" s="12">
        <v>19</v>
      </c>
      <c r="B47" s="13" t="s">
        <v>69</v>
      </c>
      <c r="C47" s="12"/>
      <c r="D47">
        <v>103</v>
      </c>
      <c r="E47" s="51">
        <v>17</v>
      </c>
      <c r="F47" s="17">
        <f t="shared" si="21"/>
        <v>0.1650485436893204</v>
      </c>
      <c r="G47" s="12"/>
      <c r="H47" s="17">
        <v>1</v>
      </c>
      <c r="I47" s="17">
        <f t="shared" si="23"/>
        <v>0</v>
      </c>
      <c r="J47" s="21">
        <f t="shared" si="30"/>
        <v>45782.577097964786</v>
      </c>
      <c r="K47" s="21">
        <f t="shared" si="24"/>
        <v>45782.577097964786</v>
      </c>
      <c r="L47" s="21">
        <f>K47/F47</f>
        <v>277388.5553582572</v>
      </c>
      <c r="M47" s="21">
        <f>L47</f>
        <v>277388.5553582572</v>
      </c>
      <c r="N47" s="34">
        <f t="shared" si="26"/>
        <v>6.0588235294117645</v>
      </c>
      <c r="O47" s="4"/>
      <c r="Q47" s="30" t="s">
        <v>69</v>
      </c>
      <c r="R47" s="31">
        <f t="shared" si="17"/>
        <v>45782.577097964786</v>
      </c>
      <c r="S47" s="31">
        <f t="shared" si="18"/>
        <v>277388.5553582572</v>
      </c>
      <c r="T47" s="38">
        <f t="shared" si="19"/>
        <v>6.0588235294117645</v>
      </c>
      <c r="U47" s="44">
        <v>0.6098018151143324</v>
      </c>
      <c r="V47" s="45">
        <f t="shared" si="31"/>
        <v>0.3901981848856676</v>
      </c>
      <c r="W47" s="31">
        <f t="shared" si="27"/>
        <v>169152.04454940773</v>
      </c>
      <c r="X47" s="31">
        <f>W47</f>
        <v>169152.04454940773</v>
      </c>
      <c r="Y47" s="38">
        <f t="shared" si="28"/>
        <v>3.6946815856927198</v>
      </c>
      <c r="Z47" s="37">
        <f t="shared" si="29"/>
        <v>2.3641419437190447</v>
      </c>
    </row>
    <row r="48" spans="1:26" s="2" customFormat="1" ht="13.2" x14ac:dyDescent="0.25">
      <c r="B48" s="2" t="s">
        <v>70</v>
      </c>
      <c r="D48" s="25">
        <f>SUM(D29:D47)</f>
        <v>13691</v>
      </c>
      <c r="E48" s="25">
        <f>SUM(E29:E47)</f>
        <v>70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203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7529560.5180215379</v>
      </c>
      <c r="N54" s="32">
        <f>M54/J54</f>
        <v>75.295605180215375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75.295605180215375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6686710.4345853822</v>
      </c>
      <c r="Y54" s="40">
        <f>X54/R54</f>
        <v>66.867104345853818</v>
      </c>
      <c r="Z54" s="36">
        <f>T54-Y54</f>
        <v>8.4285008343615573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1107</v>
      </c>
      <c r="E55" s="49">
        <f t="shared" si="37"/>
        <v>1</v>
      </c>
      <c r="F55" s="3">
        <f t="shared" ref="F55:F72" si="38">E55/D55</f>
        <v>9.0334236675700087E-4</v>
      </c>
      <c r="G55" s="2">
        <v>0.4</v>
      </c>
      <c r="H55" s="3">
        <f t="shared" ref="H55:H71" si="39">C55*F55/(1+(1-G55)*C55*F55)</f>
        <v>3.6055525509284293E-3</v>
      </c>
      <c r="I55" s="3">
        <f t="shared" ref="I55:I72" si="40">1-H55</f>
        <v>0.99639444744907157</v>
      </c>
      <c r="J55" s="5">
        <f>I54*J54</f>
        <v>100000</v>
      </c>
      <c r="K55" s="5">
        <f t="shared" ref="K55:K72" si="41">J55*H55</f>
        <v>360.55525509284291</v>
      </c>
      <c r="L55" s="5">
        <f t="shared" ref="L55:L71" si="42">C55*(J56+G55*K55)</f>
        <v>399134.66738777718</v>
      </c>
      <c r="M55" s="5">
        <f t="shared" si="32"/>
        <v>7429560.5180215379</v>
      </c>
      <c r="N55" s="33">
        <f t="shared" ref="N55:N72" si="43">M55/J55</f>
        <v>74.295605180215375</v>
      </c>
      <c r="O55" s="4"/>
      <c r="Q55" s="27" t="s">
        <v>36</v>
      </c>
      <c r="R55" s="29">
        <f t="shared" si="33"/>
        <v>100000</v>
      </c>
      <c r="S55" s="29">
        <f t="shared" si="34"/>
        <v>399134.66738777718</v>
      </c>
      <c r="T55" s="35">
        <f t="shared" si="35"/>
        <v>74.295605180215375</v>
      </c>
      <c r="U55" s="42">
        <v>0.96170886472285344</v>
      </c>
      <c r="V55" s="43">
        <f>1-U55</f>
        <v>3.829113527714656E-2</v>
      </c>
      <c r="W55" s="29">
        <f t="shared" ref="W55:W72" si="44">S55*U55</f>
        <v>383851.34784503293</v>
      </c>
      <c r="X55" s="29">
        <f t="shared" si="36"/>
        <v>6590539.5481130965</v>
      </c>
      <c r="Y55" s="35">
        <f t="shared" ref="Y55:Y72" si="45">X55/R55</f>
        <v>65.905395481130967</v>
      </c>
      <c r="Z55" s="36">
        <f t="shared" ref="Z55:Z72" si="46">T55-Y55</f>
        <v>8.3902096990844086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1704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99639.444744907159</v>
      </c>
      <c r="K56" s="5">
        <f t="shared" si="41"/>
        <v>0</v>
      </c>
      <c r="L56" s="5">
        <f t="shared" si="42"/>
        <v>498197.22372453578</v>
      </c>
      <c r="M56" s="5">
        <f t="shared" si="32"/>
        <v>7030425.8506337609</v>
      </c>
      <c r="N56" s="33">
        <f t="shared" si="43"/>
        <v>70.558661468184312</v>
      </c>
      <c r="O56" s="4"/>
      <c r="Q56" s="27" t="s">
        <v>38</v>
      </c>
      <c r="R56" s="29">
        <f t="shared" si="33"/>
        <v>99639.444744907159</v>
      </c>
      <c r="S56" s="29">
        <f t="shared" si="34"/>
        <v>498197.22372453578</v>
      </c>
      <c r="T56" s="35">
        <f t="shared" si="35"/>
        <v>70.558661468184312</v>
      </c>
      <c r="U56" s="42">
        <v>0.96170886472285344</v>
      </c>
      <c r="V56" s="43">
        <f>1-U56</f>
        <v>3.829113527714656E-2</v>
      </c>
      <c r="W56" s="29">
        <f t="shared" si="44"/>
        <v>479120.68643620075</v>
      </c>
      <c r="X56" s="29">
        <f t="shared" si="36"/>
        <v>6206688.2002680637</v>
      </c>
      <c r="Y56" s="35">
        <f t="shared" si="45"/>
        <v>62.291477197190062</v>
      </c>
      <c r="Z56" s="36">
        <f t="shared" si="46"/>
        <v>8.2671842709942496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1747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99639.444744907159</v>
      </c>
      <c r="K57" s="5">
        <f t="shared" si="41"/>
        <v>0</v>
      </c>
      <c r="L57" s="5">
        <f t="shared" si="42"/>
        <v>498197.22372453578</v>
      </c>
      <c r="M57" s="5">
        <f t="shared" si="32"/>
        <v>6532228.6269092252</v>
      </c>
      <c r="N57" s="33">
        <f t="shared" si="43"/>
        <v>65.558661468184312</v>
      </c>
      <c r="O57" s="4"/>
      <c r="Q57" s="27" t="s">
        <v>40</v>
      </c>
      <c r="R57" s="29">
        <f t="shared" si="33"/>
        <v>99639.444744907159</v>
      </c>
      <c r="S57" s="29">
        <f t="shared" si="34"/>
        <v>498197.22372453578</v>
      </c>
      <c r="T57" s="35">
        <f t="shared" si="35"/>
        <v>65.558661468184312</v>
      </c>
      <c r="U57" s="42">
        <v>0.96170886472285344</v>
      </c>
      <c r="V57" s="43">
        <f>1-U57</f>
        <v>3.829113527714656E-2</v>
      </c>
      <c r="W57" s="29">
        <f t="shared" si="44"/>
        <v>479120.68643620075</v>
      </c>
      <c r="X57" s="29">
        <f t="shared" si="36"/>
        <v>5727567.5138318632</v>
      </c>
      <c r="Y57" s="35">
        <f t="shared" si="45"/>
        <v>57.482932873575798</v>
      </c>
      <c r="Z57" s="36">
        <f t="shared" si="46"/>
        <v>8.0757285946085133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1694</v>
      </c>
      <c r="E58" s="49">
        <f t="shared" si="37"/>
        <v>2</v>
      </c>
      <c r="F58" s="3">
        <f t="shared" si="38"/>
        <v>1.1806375442739079E-3</v>
      </c>
      <c r="G58" s="2">
        <v>0.5</v>
      </c>
      <c r="H58" s="3">
        <f t="shared" si="39"/>
        <v>5.885815185403178E-3</v>
      </c>
      <c r="I58" s="3">
        <f t="shared" si="40"/>
        <v>0.99411418481459679</v>
      </c>
      <c r="J58" s="5">
        <f t="shared" si="47"/>
        <v>99639.444744907159</v>
      </c>
      <c r="K58" s="5">
        <f t="shared" si="41"/>
        <v>586.45935694471541</v>
      </c>
      <c r="L58" s="5">
        <f t="shared" si="42"/>
        <v>496731.07533217402</v>
      </c>
      <c r="M58" s="5">
        <f t="shared" si="32"/>
        <v>6034031.4031846896</v>
      </c>
      <c r="N58" s="33">
        <f t="shared" si="43"/>
        <v>60.558661468184319</v>
      </c>
      <c r="O58" s="4"/>
      <c r="Q58" s="27" t="s">
        <v>42</v>
      </c>
      <c r="R58" s="29">
        <f t="shared" si="33"/>
        <v>99639.444744907159</v>
      </c>
      <c r="S58" s="29">
        <f t="shared" si="34"/>
        <v>496731.07533217402</v>
      </c>
      <c r="T58" s="35">
        <f t="shared" si="35"/>
        <v>60.558661468184319</v>
      </c>
      <c r="U58" s="42">
        <v>0.96170886472285344</v>
      </c>
      <c r="V58" s="43">
        <f>1-U58</f>
        <v>3.829113527714656E-2</v>
      </c>
      <c r="W58" s="29">
        <f t="shared" si="44"/>
        <v>477710.67853026727</v>
      </c>
      <c r="X58" s="29">
        <f t="shared" si="36"/>
        <v>5248446.8273956627</v>
      </c>
      <c r="Y58" s="35">
        <f t="shared" si="45"/>
        <v>52.674388549961535</v>
      </c>
      <c r="Z58" s="36">
        <f t="shared" si="46"/>
        <v>7.8842729182227842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1879</v>
      </c>
      <c r="E59" s="49">
        <f t="shared" si="37"/>
        <v>1</v>
      </c>
      <c r="F59" s="3">
        <f t="shared" si="38"/>
        <v>5.3219797764768491E-4</v>
      </c>
      <c r="G59" s="2">
        <v>0.5</v>
      </c>
      <c r="H59" s="3">
        <f t="shared" si="39"/>
        <v>2.6574541589157582E-3</v>
      </c>
      <c r="I59" s="3">
        <f t="shared" si="40"/>
        <v>0.99734254584108428</v>
      </c>
      <c r="J59" s="5">
        <f t="shared" si="47"/>
        <v>99052.985387962442</v>
      </c>
      <c r="K59" s="5">
        <f t="shared" si="41"/>
        <v>263.22876797226263</v>
      </c>
      <c r="L59" s="5">
        <f t="shared" si="42"/>
        <v>494606.85501988156</v>
      </c>
      <c r="M59" s="5">
        <f t="shared" si="32"/>
        <v>5537300.3278525155</v>
      </c>
      <c r="N59" s="33">
        <f t="shared" si="43"/>
        <v>55.902407243602816</v>
      </c>
      <c r="O59" s="4"/>
      <c r="Q59" s="27" t="s">
        <v>44</v>
      </c>
      <c r="R59" s="29">
        <f t="shared" si="33"/>
        <v>99052.985387962442</v>
      </c>
      <c r="S59" s="29">
        <f t="shared" si="34"/>
        <v>494606.85501988156</v>
      </c>
      <c r="T59" s="35">
        <f t="shared" si="35"/>
        <v>55.902407243602816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476351.75144660822</v>
      </c>
      <c r="X59" s="29">
        <f t="shared" si="36"/>
        <v>4770736.1488653952</v>
      </c>
      <c r="Y59" s="35">
        <f t="shared" si="45"/>
        <v>48.163476650196614</v>
      </c>
      <c r="Z59" s="36">
        <f t="shared" si="46"/>
        <v>7.7389305934062023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2211</v>
      </c>
      <c r="E60" s="49">
        <f t="shared" si="37"/>
        <v>4</v>
      </c>
      <c r="F60" s="3">
        <f t="shared" si="38"/>
        <v>1.8091361374943465E-3</v>
      </c>
      <c r="G60" s="2">
        <v>0.5</v>
      </c>
      <c r="H60" s="3">
        <f t="shared" si="39"/>
        <v>9.0049527239982E-3</v>
      </c>
      <c r="I60" s="3">
        <f t="shared" si="40"/>
        <v>0.99099504727600185</v>
      </c>
      <c r="J60" s="5">
        <f t="shared" si="47"/>
        <v>98789.756619990178</v>
      </c>
      <c r="K60" s="5">
        <f t="shared" si="41"/>
        <v>889.59708797829978</v>
      </c>
      <c r="L60" s="5">
        <f t="shared" si="42"/>
        <v>491724.79038000514</v>
      </c>
      <c r="M60" s="5">
        <f t="shared" si="32"/>
        <v>5042693.4728326341</v>
      </c>
      <c r="N60" s="33">
        <f t="shared" si="43"/>
        <v>51.044699828850895</v>
      </c>
      <c r="O60" s="4"/>
      <c r="Q60" s="27" t="s">
        <v>46</v>
      </c>
      <c r="R60" s="29">
        <f t="shared" si="33"/>
        <v>98789.756619990178</v>
      </c>
      <c r="S60" s="29">
        <f t="shared" si="34"/>
        <v>491724.79038000514</v>
      </c>
      <c r="T60" s="35">
        <f t="shared" si="35"/>
        <v>51.044699828850895</v>
      </c>
      <c r="U60" s="42">
        <v>0.95736753435116873</v>
      </c>
      <c r="V60" s="43">
        <f t="shared" si="48"/>
        <v>4.2632465648831275E-2</v>
      </c>
      <c r="W60" s="29">
        <f t="shared" si="44"/>
        <v>470761.35014545079</v>
      </c>
      <c r="X60" s="29">
        <f t="shared" si="36"/>
        <v>4294384.3974187868</v>
      </c>
      <c r="Y60" s="35">
        <f t="shared" si="45"/>
        <v>43.469935996884672</v>
      </c>
      <c r="Z60" s="36">
        <f t="shared" si="46"/>
        <v>7.5747638319662229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2025</v>
      </c>
      <c r="E61" s="49">
        <f t="shared" si="37"/>
        <v>6</v>
      </c>
      <c r="F61" s="3">
        <f t="shared" si="38"/>
        <v>2.9629629629629628E-3</v>
      </c>
      <c r="G61" s="2">
        <v>0.5</v>
      </c>
      <c r="H61" s="3">
        <f t="shared" si="39"/>
        <v>1.4705882352941176E-2</v>
      </c>
      <c r="I61" s="3">
        <f t="shared" si="40"/>
        <v>0.98529411764705888</v>
      </c>
      <c r="J61" s="5">
        <f t="shared" si="47"/>
        <v>97900.159532011879</v>
      </c>
      <c r="K61" s="5">
        <f t="shared" si="41"/>
        <v>1439.7082284119394</v>
      </c>
      <c r="L61" s="5">
        <f t="shared" si="42"/>
        <v>485901.52708902955</v>
      </c>
      <c r="M61" s="5">
        <f t="shared" si="32"/>
        <v>4550968.6824526293</v>
      </c>
      <c r="N61" s="33">
        <f t="shared" si="43"/>
        <v>46.485814775046727</v>
      </c>
      <c r="O61" s="4"/>
      <c r="Q61" s="27" t="s">
        <v>48</v>
      </c>
      <c r="R61" s="29">
        <f t="shared" si="33"/>
        <v>97900.159532011879</v>
      </c>
      <c r="S61" s="29">
        <f t="shared" si="34"/>
        <v>485901.52708902955</v>
      </c>
      <c r="T61" s="35">
        <f t="shared" si="35"/>
        <v>46.485814775046727</v>
      </c>
      <c r="U61" s="42">
        <v>0.95681081085376496</v>
      </c>
      <c r="V61" s="43">
        <f t="shared" si="48"/>
        <v>4.3189189146235041E-2</v>
      </c>
      <c r="W61" s="29">
        <f t="shared" si="44"/>
        <v>464915.83412913699</v>
      </c>
      <c r="X61" s="29">
        <f t="shared" si="36"/>
        <v>3823623.047273336</v>
      </c>
      <c r="Y61" s="35">
        <f t="shared" si="45"/>
        <v>39.056351547854923</v>
      </c>
      <c r="Z61" s="36">
        <f t="shared" si="46"/>
        <v>7.4294632271918033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2239</v>
      </c>
      <c r="E62" s="49">
        <f t="shared" si="37"/>
        <v>6</v>
      </c>
      <c r="F62" s="3">
        <f t="shared" si="38"/>
        <v>2.6797677534613666E-3</v>
      </c>
      <c r="G62" s="2">
        <v>0.5</v>
      </c>
      <c r="H62" s="3">
        <f t="shared" si="39"/>
        <v>1.3309671694764862E-2</v>
      </c>
      <c r="I62" s="3">
        <f t="shared" si="40"/>
        <v>0.98669032830523518</v>
      </c>
      <c r="J62" s="5">
        <f t="shared" si="47"/>
        <v>96460.451303599941</v>
      </c>
      <c r="K62" s="5">
        <f t="shared" si="41"/>
        <v>1283.8569383797685</v>
      </c>
      <c r="L62" s="5">
        <f t="shared" si="42"/>
        <v>479092.61417205032</v>
      </c>
      <c r="M62" s="5">
        <f t="shared" si="32"/>
        <v>4065067.1553635998</v>
      </c>
      <c r="N62" s="33">
        <f t="shared" si="43"/>
        <v>42.14231947318175</v>
      </c>
      <c r="O62" s="4"/>
      <c r="Q62" s="27" t="s">
        <v>50</v>
      </c>
      <c r="R62" s="29">
        <f t="shared" si="33"/>
        <v>96460.451303599941</v>
      </c>
      <c r="S62" s="29">
        <f t="shared" si="34"/>
        <v>479092.61417205032</v>
      </c>
      <c r="T62" s="35">
        <f t="shared" si="35"/>
        <v>42.14231947318175</v>
      </c>
      <c r="U62" s="42">
        <v>0.94800928093814252</v>
      </c>
      <c r="V62" s="43">
        <f t="shared" si="48"/>
        <v>5.1990719061857482E-2</v>
      </c>
      <c r="W62" s="29">
        <f t="shared" si="44"/>
        <v>454184.24466402037</v>
      </c>
      <c r="X62" s="29">
        <f t="shared" si="36"/>
        <v>3358707.213144199</v>
      </c>
      <c r="Y62" s="35">
        <f t="shared" si="45"/>
        <v>34.819526217775959</v>
      </c>
      <c r="Z62" s="36">
        <f t="shared" si="46"/>
        <v>7.3227932554057915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2314</v>
      </c>
      <c r="E63" s="49">
        <f t="shared" si="37"/>
        <v>15</v>
      </c>
      <c r="F63" s="3">
        <f t="shared" si="38"/>
        <v>6.4822817631806397E-3</v>
      </c>
      <c r="G63" s="2">
        <v>0.5</v>
      </c>
      <c r="H63" s="3">
        <f t="shared" si="39"/>
        <v>3.1894535402934299E-2</v>
      </c>
      <c r="I63" s="3">
        <f t="shared" si="40"/>
        <v>0.9681054645970657</v>
      </c>
      <c r="J63" s="5">
        <f t="shared" si="47"/>
        <v>95176.594365220182</v>
      </c>
      <c r="K63" s="5">
        <f t="shared" si="41"/>
        <v>3035.6132585122323</v>
      </c>
      <c r="L63" s="5">
        <f t="shared" si="42"/>
        <v>468293.93867982033</v>
      </c>
      <c r="M63" s="5">
        <f t="shared" si="32"/>
        <v>3585974.5411915495</v>
      </c>
      <c r="N63" s="33">
        <f t="shared" si="43"/>
        <v>37.677062991255241</v>
      </c>
      <c r="O63" s="4"/>
      <c r="Q63" s="27" t="s">
        <v>52</v>
      </c>
      <c r="R63" s="29">
        <f t="shared" si="33"/>
        <v>95176.594365220182</v>
      </c>
      <c r="S63" s="29">
        <f t="shared" si="34"/>
        <v>468293.93867982033</v>
      </c>
      <c r="T63" s="35">
        <f t="shared" si="35"/>
        <v>37.677062991255241</v>
      </c>
      <c r="U63" s="42">
        <v>0.94216194080535964</v>
      </c>
      <c r="V63" s="43">
        <f t="shared" si="48"/>
        <v>5.7838059194640357E-2</v>
      </c>
      <c r="W63" s="29">
        <f t="shared" si="44"/>
        <v>441208.7261339656</v>
      </c>
      <c r="X63" s="29">
        <f t="shared" si="36"/>
        <v>2904522.9684801786</v>
      </c>
      <c r="Y63" s="35">
        <f t="shared" si="45"/>
        <v>30.517197929300579</v>
      </c>
      <c r="Z63" s="36">
        <f t="shared" si="46"/>
        <v>7.1598650619546618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2363</v>
      </c>
      <c r="E64" s="49">
        <f t="shared" si="37"/>
        <v>17</v>
      </c>
      <c r="F64" s="3">
        <f t="shared" si="38"/>
        <v>7.1942446043165471E-3</v>
      </c>
      <c r="G64" s="2">
        <v>0.5</v>
      </c>
      <c r="H64" s="3">
        <f t="shared" si="39"/>
        <v>3.5335689045936397E-2</v>
      </c>
      <c r="I64" s="3">
        <f t="shared" si="40"/>
        <v>0.96466431095406358</v>
      </c>
      <c r="J64" s="5">
        <f t="shared" si="47"/>
        <v>92140.981106707957</v>
      </c>
      <c r="K64" s="5">
        <f t="shared" si="41"/>
        <v>3255.8650567741329</v>
      </c>
      <c r="L64" s="5">
        <f t="shared" si="42"/>
        <v>452565.24289160443</v>
      </c>
      <c r="M64" s="5">
        <f t="shared" si="32"/>
        <v>3117680.6025117291</v>
      </c>
      <c r="N64" s="33">
        <f t="shared" si="43"/>
        <v>33.835982263973946</v>
      </c>
      <c r="O64" s="4"/>
      <c r="Q64" s="27" t="s">
        <v>54</v>
      </c>
      <c r="R64" s="29">
        <f t="shared" si="33"/>
        <v>92140.981106707957</v>
      </c>
      <c r="S64" s="29">
        <f t="shared" si="34"/>
        <v>452565.24289160443</v>
      </c>
      <c r="T64" s="35">
        <f t="shared" si="35"/>
        <v>33.835982263973946</v>
      </c>
      <c r="U64" s="42">
        <v>0.92489605986448908</v>
      </c>
      <c r="V64" s="43">
        <f t="shared" si="48"/>
        <v>7.5103940135510916E-2</v>
      </c>
      <c r="W64" s="29">
        <f t="shared" si="44"/>
        <v>418575.8099820604</v>
      </c>
      <c r="X64" s="29">
        <f t="shared" si="36"/>
        <v>2463314.2423462132</v>
      </c>
      <c r="Y64" s="35">
        <f t="shared" si="45"/>
        <v>26.734187250442478</v>
      </c>
      <c r="Z64" s="36">
        <f t="shared" si="46"/>
        <v>7.1017950135314685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2215</v>
      </c>
      <c r="E65" s="49">
        <f t="shared" si="37"/>
        <v>9</v>
      </c>
      <c r="F65" s="3">
        <f t="shared" si="38"/>
        <v>4.0632054176072234E-3</v>
      </c>
      <c r="G65" s="2">
        <v>0.5</v>
      </c>
      <c r="H65" s="3">
        <f t="shared" si="39"/>
        <v>2.0111731843575419E-2</v>
      </c>
      <c r="I65" s="3">
        <f t="shared" si="40"/>
        <v>0.9798882681564246</v>
      </c>
      <c r="J65" s="5">
        <f t="shared" si="47"/>
        <v>88885.116049933815</v>
      </c>
      <c r="K65" s="5">
        <f t="shared" si="41"/>
        <v>1787.6336188813505</v>
      </c>
      <c r="L65" s="5">
        <f t="shared" si="42"/>
        <v>439956.49620246573</v>
      </c>
      <c r="M65" s="5">
        <f t="shared" si="32"/>
        <v>2665115.3596201246</v>
      </c>
      <c r="N65" s="33">
        <f t="shared" si="43"/>
        <v>29.983820442141493</v>
      </c>
      <c r="O65" s="4"/>
      <c r="Q65" s="27" t="s">
        <v>56</v>
      </c>
      <c r="R65" s="29">
        <f t="shared" si="33"/>
        <v>88885.116049933815</v>
      </c>
      <c r="S65" s="29">
        <f t="shared" si="34"/>
        <v>439956.49620246573</v>
      </c>
      <c r="T65" s="35">
        <f t="shared" si="35"/>
        <v>29.983820442141493</v>
      </c>
      <c r="U65" s="42">
        <v>0.89970667843387275</v>
      </c>
      <c r="V65" s="43">
        <f t="shared" si="48"/>
        <v>0.10029332156612725</v>
      </c>
      <c r="W65" s="29">
        <f t="shared" si="44"/>
        <v>395831.79785372521</v>
      </c>
      <c r="X65" s="29">
        <f t="shared" si="36"/>
        <v>2044738.4323641527</v>
      </c>
      <c r="Y65" s="35">
        <f t="shared" si="45"/>
        <v>23.004283767998469</v>
      </c>
      <c r="Z65" s="36">
        <f t="shared" si="46"/>
        <v>6.9795366741430236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1667</v>
      </c>
      <c r="E66" s="49">
        <f t="shared" si="37"/>
        <v>16</v>
      </c>
      <c r="F66" s="3">
        <f t="shared" si="38"/>
        <v>9.5980803839232146E-3</v>
      </c>
      <c r="G66" s="2">
        <v>0.5</v>
      </c>
      <c r="H66" s="3">
        <f t="shared" si="39"/>
        <v>4.686584651435266E-2</v>
      </c>
      <c r="I66" s="3">
        <f t="shared" si="40"/>
        <v>0.95313415348564734</v>
      </c>
      <c r="J66" s="5">
        <f t="shared" si="47"/>
        <v>87097.482431052471</v>
      </c>
      <c r="K66" s="5">
        <f t="shared" si="41"/>
        <v>4081.8972434002326</v>
      </c>
      <c r="L66" s="5">
        <f t="shared" si="42"/>
        <v>425282.6690467617</v>
      </c>
      <c r="M66" s="5">
        <f t="shared" si="32"/>
        <v>2225158.863417659</v>
      </c>
      <c r="N66" s="33">
        <f t="shared" si="43"/>
        <v>25.547912537875298</v>
      </c>
      <c r="O66" s="4"/>
      <c r="Q66" s="27" t="s">
        <v>58</v>
      </c>
      <c r="R66" s="29">
        <f t="shared" si="33"/>
        <v>87097.482431052471</v>
      </c>
      <c r="S66" s="29">
        <f t="shared" si="34"/>
        <v>425282.6690467617</v>
      </c>
      <c r="T66" s="35">
        <f t="shared" si="35"/>
        <v>25.547912537875298</v>
      </c>
      <c r="U66" s="42">
        <v>0.86438699185239576</v>
      </c>
      <c r="V66" s="43">
        <f t="shared" si="48"/>
        <v>0.13561300814760424</v>
      </c>
      <c r="W66" s="29">
        <f t="shared" si="44"/>
        <v>367608.80698428833</v>
      </c>
      <c r="X66" s="29">
        <f t="shared" si="36"/>
        <v>1648906.6345104275</v>
      </c>
      <c r="Y66" s="35">
        <f t="shared" si="45"/>
        <v>18.931737043211598</v>
      </c>
      <c r="Z66" s="36">
        <f t="shared" si="46"/>
        <v>6.6161754946637004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1355</v>
      </c>
      <c r="E67" s="49">
        <f t="shared" si="37"/>
        <v>15</v>
      </c>
      <c r="F67" s="3">
        <f t="shared" si="38"/>
        <v>1.107011070110701E-2</v>
      </c>
      <c r="G67" s="2">
        <v>0.5</v>
      </c>
      <c r="H67" s="3">
        <f t="shared" si="39"/>
        <v>5.385996409335727E-2</v>
      </c>
      <c r="I67" s="3">
        <f t="shared" si="40"/>
        <v>0.94614003590664275</v>
      </c>
      <c r="J67" s="5">
        <f t="shared" si="47"/>
        <v>83015.585187652236</v>
      </c>
      <c r="K67" s="5">
        <f t="shared" si="41"/>
        <v>4471.2164373959913</v>
      </c>
      <c r="L67" s="5">
        <f t="shared" si="42"/>
        <v>403899.88484477124</v>
      </c>
      <c r="M67" s="5">
        <f t="shared" si="32"/>
        <v>1799876.194370897</v>
      </c>
      <c r="N67" s="33">
        <f t="shared" si="43"/>
        <v>21.681184205379921</v>
      </c>
      <c r="O67" s="4"/>
      <c r="Q67" s="27" t="s">
        <v>60</v>
      </c>
      <c r="R67" s="29">
        <f t="shared" si="33"/>
        <v>83015.585187652236</v>
      </c>
      <c r="S67" s="29">
        <f t="shared" si="34"/>
        <v>403899.88484477124</v>
      </c>
      <c r="T67" s="35">
        <f t="shared" si="35"/>
        <v>21.681184205379921</v>
      </c>
      <c r="U67" s="42">
        <v>0.82345390469096191</v>
      </c>
      <c r="V67" s="43">
        <f t="shared" si="48"/>
        <v>0.17654609530903809</v>
      </c>
      <c r="W67" s="29">
        <f t="shared" si="44"/>
        <v>332592.93727965676</v>
      </c>
      <c r="X67" s="29">
        <f t="shared" si="36"/>
        <v>1281297.8275261391</v>
      </c>
      <c r="Y67" s="35">
        <f t="shared" si="45"/>
        <v>15.434425049583577</v>
      </c>
      <c r="Z67" s="36">
        <f t="shared" si="46"/>
        <v>6.2467591557963438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1076</v>
      </c>
      <c r="E68" s="49">
        <f t="shared" si="37"/>
        <v>20</v>
      </c>
      <c r="F68" s="3">
        <f t="shared" si="38"/>
        <v>1.858736059479554E-2</v>
      </c>
      <c r="G68" s="2">
        <v>0.5</v>
      </c>
      <c r="H68" s="3">
        <f t="shared" si="39"/>
        <v>8.8809946714031973E-2</v>
      </c>
      <c r="I68" s="3">
        <f t="shared" si="40"/>
        <v>0.91119005328596803</v>
      </c>
      <c r="J68" s="5">
        <f t="shared" si="47"/>
        <v>78544.368750256253</v>
      </c>
      <c r="K68" s="5">
        <f t="shared" si="41"/>
        <v>6975.5212033975358</v>
      </c>
      <c r="L68" s="5">
        <f t="shared" si="42"/>
        <v>375283.04074278742</v>
      </c>
      <c r="M68" s="5">
        <f t="shared" si="32"/>
        <v>1395976.3095261259</v>
      </c>
      <c r="N68" s="33">
        <f t="shared" si="43"/>
        <v>17.773092224661511</v>
      </c>
      <c r="O68" s="4"/>
      <c r="Q68" s="27" t="s">
        <v>62</v>
      </c>
      <c r="R68" s="29">
        <f t="shared" si="33"/>
        <v>78544.368750256253</v>
      </c>
      <c r="S68" s="29">
        <f t="shared" si="34"/>
        <v>375283.04074278742</v>
      </c>
      <c r="T68" s="35">
        <f t="shared" si="35"/>
        <v>17.773092224661511</v>
      </c>
      <c r="U68" s="42">
        <v>0.7557222850963411</v>
      </c>
      <c r="V68" s="43">
        <f t="shared" si="48"/>
        <v>0.2442777149036589</v>
      </c>
      <c r="W68" s="29">
        <f t="shared" si="44"/>
        <v>283609.7571080426</v>
      </c>
      <c r="X68" s="29">
        <f t="shared" si="36"/>
        <v>948704.89024648245</v>
      </c>
      <c r="Y68" s="35">
        <f t="shared" si="45"/>
        <v>12.078585713293256</v>
      </c>
      <c r="Z68" s="36">
        <f t="shared" si="46"/>
        <v>5.6945065113682549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703</v>
      </c>
      <c r="E69" s="49">
        <f t="shared" si="37"/>
        <v>24</v>
      </c>
      <c r="F69" s="3">
        <f t="shared" si="38"/>
        <v>3.4139402560455195E-2</v>
      </c>
      <c r="G69" s="2">
        <v>0.5</v>
      </c>
      <c r="H69" s="3">
        <f t="shared" si="39"/>
        <v>0.15727391874180868</v>
      </c>
      <c r="I69" s="3">
        <f t="shared" si="40"/>
        <v>0.84272608125819137</v>
      </c>
      <c r="J69" s="5">
        <f t="shared" si="47"/>
        <v>71568.847546858713</v>
      </c>
      <c r="K69" s="5">
        <f t="shared" si="41"/>
        <v>11255.91311352955</v>
      </c>
      <c r="L69" s="5">
        <f t="shared" si="42"/>
        <v>329704.45495046972</v>
      </c>
      <c r="M69" s="5">
        <f t="shared" si="32"/>
        <v>1020693.2687833384</v>
      </c>
      <c r="N69" s="33">
        <f t="shared" si="43"/>
        <v>14.261697704648011</v>
      </c>
      <c r="O69" s="4"/>
      <c r="Q69" s="27" t="s">
        <v>64</v>
      </c>
      <c r="R69" s="29">
        <f t="shared" si="33"/>
        <v>71568.847546858713</v>
      </c>
      <c r="S69" s="29">
        <f t="shared" si="34"/>
        <v>329704.45495046972</v>
      </c>
      <c r="T69" s="35">
        <f t="shared" si="35"/>
        <v>14.261697704648011</v>
      </c>
      <c r="U69" s="42">
        <v>0.69850988448397933</v>
      </c>
      <c r="V69" s="43">
        <f t="shared" si="48"/>
        <v>0.30149011551602067</v>
      </c>
      <c r="W69" s="29">
        <f t="shared" si="44"/>
        <v>230301.82074130597</v>
      </c>
      <c r="X69" s="29">
        <f t="shared" si="36"/>
        <v>665095.13313843985</v>
      </c>
      <c r="Y69" s="35">
        <f t="shared" si="45"/>
        <v>9.2930815003410245</v>
      </c>
      <c r="Z69" s="36">
        <f t="shared" si="46"/>
        <v>4.9686162043069864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422</v>
      </c>
      <c r="E70" s="49">
        <f t="shared" si="37"/>
        <v>22</v>
      </c>
      <c r="F70" s="3">
        <f t="shared" si="38"/>
        <v>5.2132701421800945E-2</v>
      </c>
      <c r="G70" s="2">
        <v>0.5</v>
      </c>
      <c r="H70" s="3">
        <f t="shared" si="39"/>
        <v>0.23060796645702306</v>
      </c>
      <c r="I70" s="3">
        <f t="shared" si="40"/>
        <v>0.76939203354297692</v>
      </c>
      <c r="J70" s="5">
        <f t="shared" si="47"/>
        <v>60312.934433329166</v>
      </c>
      <c r="K70" s="5">
        <f t="shared" si="41"/>
        <v>13908.643160725804</v>
      </c>
      <c r="L70" s="5">
        <f t="shared" si="42"/>
        <v>266793.06426483131</v>
      </c>
      <c r="M70" s="5">
        <f t="shared" si="32"/>
        <v>690988.81383286859</v>
      </c>
      <c r="N70" s="33">
        <f t="shared" si="43"/>
        <v>11.456726825266612</v>
      </c>
      <c r="O70" s="4"/>
      <c r="Q70" s="27" t="s">
        <v>66</v>
      </c>
      <c r="R70" s="29">
        <f t="shared" si="33"/>
        <v>60312.934433329166</v>
      </c>
      <c r="S70" s="29">
        <f t="shared" si="34"/>
        <v>266793.06426483131</v>
      </c>
      <c r="T70" s="35">
        <f t="shared" si="35"/>
        <v>11.456726825266612</v>
      </c>
      <c r="U70" s="42">
        <v>0.67065690345363116</v>
      </c>
      <c r="V70" s="43">
        <f t="shared" si="48"/>
        <v>0.32934309654636884</v>
      </c>
      <c r="W70" s="29">
        <f t="shared" si="44"/>
        <v>178926.6103427574</v>
      </c>
      <c r="X70" s="29">
        <f t="shared" si="36"/>
        <v>434793.31239713391</v>
      </c>
      <c r="Y70" s="35">
        <f t="shared" si="45"/>
        <v>7.208956362051345</v>
      </c>
      <c r="Z70" s="36">
        <f t="shared" si="46"/>
        <v>4.2477704632152671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290</v>
      </c>
      <c r="E71" s="49">
        <f t="shared" si="49"/>
        <v>22</v>
      </c>
      <c r="F71" s="3">
        <f t="shared" si="38"/>
        <v>7.586206896551724E-2</v>
      </c>
      <c r="G71" s="2">
        <v>0.5</v>
      </c>
      <c r="H71" s="3">
        <f t="shared" si="39"/>
        <v>0.3188405797101449</v>
      </c>
      <c r="I71" s="3">
        <f t="shared" si="40"/>
        <v>0.6811594202898551</v>
      </c>
      <c r="J71" s="5">
        <f t="shared" si="47"/>
        <v>46404.291272603361</v>
      </c>
      <c r="K71" s="5">
        <f t="shared" si="41"/>
        <v>14795.571130395274</v>
      </c>
      <c r="L71" s="5">
        <f t="shared" si="42"/>
        <v>195032.52853702864</v>
      </c>
      <c r="M71" s="5">
        <f>L71+M72</f>
        <v>424195.74956803728</v>
      </c>
      <c r="N71" s="33">
        <f t="shared" si="43"/>
        <v>9.1413043478260878</v>
      </c>
      <c r="O71" s="4"/>
      <c r="Q71" s="27" t="s">
        <v>68</v>
      </c>
      <c r="R71" s="29">
        <f t="shared" si="33"/>
        <v>46404.291272603361</v>
      </c>
      <c r="S71" s="29">
        <f t="shared" si="34"/>
        <v>195032.52853702864</v>
      </c>
      <c r="T71" s="35">
        <f t="shared" si="35"/>
        <v>9.1413043478260878</v>
      </c>
      <c r="U71" s="42">
        <v>0.63527807449444496</v>
      </c>
      <c r="V71" s="43">
        <f t="shared" si="48"/>
        <v>0.36472192550555504</v>
      </c>
      <c r="W71" s="29">
        <f t="shared" si="44"/>
        <v>123899.88919278645</v>
      </c>
      <c r="X71" s="29">
        <f>X72+W71</f>
        <v>255866.70205437648</v>
      </c>
      <c r="Y71" s="35">
        <f t="shared" si="45"/>
        <v>5.5138586332733777</v>
      </c>
      <c r="Z71" s="36">
        <f t="shared" si="46"/>
        <v>3.6274457145527101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174</v>
      </c>
      <c r="E72" s="50">
        <f t="shared" si="49"/>
        <v>24</v>
      </c>
      <c r="F72" s="17">
        <f t="shared" si="38"/>
        <v>0.13793103448275862</v>
      </c>
      <c r="G72" s="12"/>
      <c r="H72" s="17">
        <v>1</v>
      </c>
      <c r="I72" s="17">
        <f t="shared" si="40"/>
        <v>0</v>
      </c>
      <c r="J72" s="21">
        <f t="shared" si="47"/>
        <v>31608.720142208087</v>
      </c>
      <c r="K72" s="21">
        <f t="shared" si="41"/>
        <v>31608.720142208087</v>
      </c>
      <c r="L72" s="21">
        <f>K72/F72</f>
        <v>229163.22103100864</v>
      </c>
      <c r="M72" s="21">
        <f>L72</f>
        <v>229163.22103100864</v>
      </c>
      <c r="N72" s="34">
        <f t="shared" si="43"/>
        <v>7.25</v>
      </c>
      <c r="O72" s="4"/>
      <c r="Q72" s="30" t="s">
        <v>69</v>
      </c>
      <c r="R72" s="31">
        <f t="shared" si="33"/>
        <v>31608.720142208087</v>
      </c>
      <c r="S72" s="31">
        <f t="shared" si="34"/>
        <v>229163.22103100864</v>
      </c>
      <c r="T72" s="38">
        <f t="shared" si="35"/>
        <v>7.25</v>
      </c>
      <c r="U72" s="44">
        <v>0.57586384179742911</v>
      </c>
      <c r="V72" s="45">
        <f t="shared" si="48"/>
        <v>0.42413615820257089</v>
      </c>
      <c r="W72" s="31">
        <f t="shared" si="44"/>
        <v>131966.81286159004</v>
      </c>
      <c r="X72" s="31">
        <f>W72</f>
        <v>131966.81286159004</v>
      </c>
      <c r="Y72" s="38">
        <f t="shared" si="45"/>
        <v>4.1750128530313608</v>
      </c>
      <c r="Z72" s="37">
        <f t="shared" si="46"/>
        <v>3.0749871469686392</v>
      </c>
    </row>
    <row r="73" spans="1:26" s="2" customFormat="1" ht="13.2" x14ac:dyDescent="0.25">
      <c r="B73" s="2" t="s">
        <v>70</v>
      </c>
      <c r="D73" s="25">
        <f>SUM(D54:D72)</f>
        <v>27388</v>
      </c>
      <c r="E73" s="25">
        <f>SUM(E54:E72)</f>
        <v>204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71.126938849549802</v>
      </c>
      <c r="F78" s="55">
        <f>$Y$4</f>
        <v>64.718905024464391</v>
      </c>
      <c r="G78" s="55">
        <f>E78-F78</f>
        <v>6.4080338250854112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80.561383989697831</v>
      </c>
      <c r="F79" s="55">
        <f>$Y$29</f>
        <v>71.024555503368873</v>
      </c>
      <c r="G79" s="55">
        <f t="shared" ref="G79:G80" si="50">E79-F79</f>
        <v>9.5368284863289574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75.295605180215375</v>
      </c>
      <c r="F80" s="55">
        <f>$Y$54</f>
        <v>66.867104345853818</v>
      </c>
      <c r="G80" s="55">
        <f t="shared" si="50"/>
        <v>8.4285008343615573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2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7453140.3626748016</v>
      </c>
      <c r="N4" s="32">
        <f>M4/J4</f>
        <v>74.531403626748016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74.531403626748016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6721000.7867605342</v>
      </c>
      <c r="Y4" s="40">
        <f>X4/R4</f>
        <v>67.210007867605341</v>
      </c>
      <c r="Z4" s="36">
        <f>T4-Y4</f>
        <v>7.3213957591426748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544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7353140.3626748016</v>
      </c>
      <c r="N5" s="33">
        <f t="shared" ref="N5:N22" si="10">M5/J5</f>
        <v>73.531403626748016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73.531403626748016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6624320.5925856605</v>
      </c>
      <c r="Y5" s="35">
        <f t="shared" ref="Y5:Y22" si="12">X5/R5</f>
        <v>66.2432059258566</v>
      </c>
      <c r="Z5" s="36">
        <f t="shared" ref="Z5:Z22" si="13">T5-Y5</f>
        <v>7.2881977008914163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829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6953140.3626748016</v>
      </c>
      <c r="N6" s="33">
        <f t="shared" si="10"/>
        <v>69.531403626748016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69.531403626748016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6237599.8158861659</v>
      </c>
      <c r="Y6" s="35">
        <f t="shared" si="12"/>
        <v>62.375998158861663</v>
      </c>
      <c r="Z6" s="36">
        <f t="shared" si="13"/>
        <v>7.1554054678863537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883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6453140.3626748016</v>
      </c>
      <c r="N7" s="33">
        <f t="shared" si="10"/>
        <v>64.531403626748016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64.531403626748016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5754198.8450117977</v>
      </c>
      <c r="Y7" s="35">
        <f t="shared" si="12"/>
        <v>57.541988450117977</v>
      </c>
      <c r="Z7" s="36">
        <f t="shared" si="13"/>
        <v>6.9894151766300396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861</v>
      </c>
      <c r="E8" s="51">
        <v>1</v>
      </c>
      <c r="F8" s="3">
        <f t="shared" si="5"/>
        <v>1.1614401858304297E-3</v>
      </c>
      <c r="G8" s="2">
        <v>0.5</v>
      </c>
      <c r="H8" s="3">
        <f t="shared" si="6"/>
        <v>5.7903879559930514E-3</v>
      </c>
      <c r="I8" s="3">
        <f t="shared" si="7"/>
        <v>0.99420961204400693</v>
      </c>
      <c r="J8" s="5">
        <f t="shared" si="14"/>
        <v>100000</v>
      </c>
      <c r="K8" s="5">
        <f t="shared" si="8"/>
        <v>579.0387955993051</v>
      </c>
      <c r="L8" s="5">
        <f t="shared" si="9"/>
        <v>498552.40301100176</v>
      </c>
      <c r="M8" s="5">
        <f t="shared" si="0"/>
        <v>5953140.3626748016</v>
      </c>
      <c r="N8" s="33">
        <f t="shared" si="10"/>
        <v>59.531403626748016</v>
      </c>
      <c r="O8" s="4"/>
      <c r="Q8" s="27" t="s">
        <v>42</v>
      </c>
      <c r="R8" s="29">
        <f t="shared" si="1"/>
        <v>100000</v>
      </c>
      <c r="S8" s="29">
        <f t="shared" si="2"/>
        <v>498552.40301100176</v>
      </c>
      <c r="T8" s="35">
        <f t="shared" si="3"/>
        <v>59.531403626748016</v>
      </c>
      <c r="U8" s="42">
        <v>0.96680194174873568</v>
      </c>
      <c r="V8" s="43">
        <f>1-U8</f>
        <v>3.3198058251264317E-2</v>
      </c>
      <c r="W8" s="29">
        <f t="shared" si="11"/>
        <v>482001.4312945347</v>
      </c>
      <c r="X8" s="29">
        <f t="shared" si="4"/>
        <v>5270797.8741374295</v>
      </c>
      <c r="Y8" s="35">
        <f t="shared" si="12"/>
        <v>52.707978741374298</v>
      </c>
      <c r="Z8" s="36">
        <f t="shared" si="13"/>
        <v>6.8234248853737185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921</v>
      </c>
      <c r="E9" s="51">
        <v>2</v>
      </c>
      <c r="F9" s="3">
        <f t="shared" si="5"/>
        <v>2.1715526601520088E-3</v>
      </c>
      <c r="G9" s="2">
        <v>0.5</v>
      </c>
      <c r="H9" s="3">
        <f t="shared" si="6"/>
        <v>1.0799136069114472E-2</v>
      </c>
      <c r="I9" s="3">
        <f t="shared" si="7"/>
        <v>0.98920086393088558</v>
      </c>
      <c r="J9" s="5">
        <f t="shared" si="14"/>
        <v>99420.961204400694</v>
      </c>
      <c r="K9" s="5">
        <f t="shared" si="8"/>
        <v>1073.6604881684741</v>
      </c>
      <c r="L9" s="5">
        <f t="shared" si="9"/>
        <v>494420.65480158228</v>
      </c>
      <c r="M9" s="5">
        <f t="shared" si="0"/>
        <v>5454587.9596638</v>
      </c>
      <c r="N9" s="33">
        <f t="shared" si="10"/>
        <v>54.863560898889823</v>
      </c>
      <c r="O9" s="4"/>
      <c r="Q9" s="27" t="s">
        <v>44</v>
      </c>
      <c r="R9" s="29">
        <f t="shared" si="1"/>
        <v>99420.961204400694</v>
      </c>
      <c r="S9" s="29">
        <f t="shared" si="2"/>
        <v>494420.65480158228</v>
      </c>
      <c r="T9" s="35">
        <f t="shared" si="3"/>
        <v>54.863560898889823</v>
      </c>
      <c r="U9" s="42">
        <v>0.9555940589531835</v>
      </c>
      <c r="V9" s="43">
        <f t="shared" ref="V9:V22" si="15">1-U9</f>
        <v>4.4405941046816499E-2</v>
      </c>
      <c r="W9" s="29">
        <f t="shared" si="11"/>
        <v>472465.44035213481</v>
      </c>
      <c r="X9" s="29">
        <f t="shared" si="4"/>
        <v>4788796.4428428952</v>
      </c>
      <c r="Y9" s="35">
        <f t="shared" si="12"/>
        <v>48.166869288233428</v>
      </c>
      <c r="Z9" s="36">
        <f t="shared" si="13"/>
        <v>6.6966916106563943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1078</v>
      </c>
      <c r="E10" s="51">
        <v>3</v>
      </c>
      <c r="F10" s="3">
        <f t="shared" si="5"/>
        <v>2.7829313543599257E-3</v>
      </c>
      <c r="G10" s="2">
        <v>0.5</v>
      </c>
      <c r="H10" s="3">
        <f t="shared" si="6"/>
        <v>1.3818516812528787E-2</v>
      </c>
      <c r="I10" s="3">
        <f t="shared" si="7"/>
        <v>0.98618148318747123</v>
      </c>
      <c r="J10" s="5">
        <f t="shared" si="14"/>
        <v>98347.300716232217</v>
      </c>
      <c r="K10" s="5">
        <f t="shared" si="8"/>
        <v>1359.0138284140794</v>
      </c>
      <c r="L10" s="5">
        <f t="shared" si="9"/>
        <v>488338.96901012585</v>
      </c>
      <c r="M10" s="5">
        <f t="shared" si="0"/>
        <v>4960167.304862218</v>
      </c>
      <c r="N10" s="33">
        <f t="shared" si="10"/>
        <v>50.435215493855871</v>
      </c>
      <c r="O10" s="4"/>
      <c r="Q10" s="27" t="s">
        <v>46</v>
      </c>
      <c r="R10" s="29">
        <f t="shared" si="1"/>
        <v>98347.300716232217</v>
      </c>
      <c r="S10" s="29">
        <f t="shared" si="2"/>
        <v>488338.96901012585</v>
      </c>
      <c r="T10" s="35">
        <f t="shared" si="3"/>
        <v>50.435215493855871</v>
      </c>
      <c r="U10" s="42">
        <v>0.96363095511775332</v>
      </c>
      <c r="V10" s="43">
        <f t="shared" si="15"/>
        <v>3.6369044882246682E-2</v>
      </c>
      <c r="W10" s="29">
        <f t="shared" si="11"/>
        <v>470578.54712844652</v>
      </c>
      <c r="X10" s="29">
        <f t="shared" si="4"/>
        <v>4316331.0024907608</v>
      </c>
      <c r="Y10" s="35">
        <f t="shared" si="12"/>
        <v>43.888657553957152</v>
      </c>
      <c r="Z10" s="36">
        <f t="shared" si="13"/>
        <v>6.5465579398987188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1034</v>
      </c>
      <c r="E11" s="51">
        <v>5</v>
      </c>
      <c r="F11" s="3">
        <f t="shared" si="5"/>
        <v>4.8355899419729211E-3</v>
      </c>
      <c r="G11" s="2">
        <v>0.5</v>
      </c>
      <c r="H11" s="3">
        <f t="shared" si="6"/>
        <v>2.3889154323936936E-2</v>
      </c>
      <c r="I11" s="3">
        <f t="shared" si="7"/>
        <v>0.9761108456760631</v>
      </c>
      <c r="J11" s="5">
        <f t="shared" si="14"/>
        <v>96988.286887818133</v>
      </c>
      <c r="K11" s="5">
        <f t="shared" si="8"/>
        <v>2316.9681530773564</v>
      </c>
      <c r="L11" s="5">
        <f t="shared" si="9"/>
        <v>479149.01405639725</v>
      </c>
      <c r="M11" s="5">
        <f t="shared" si="0"/>
        <v>4471828.3358520921</v>
      </c>
      <c r="N11" s="33">
        <f t="shared" si="10"/>
        <v>46.106890629220509</v>
      </c>
      <c r="O11" s="4"/>
      <c r="Q11" s="27" t="s">
        <v>48</v>
      </c>
      <c r="R11" s="29">
        <f t="shared" si="1"/>
        <v>96988.286887818133</v>
      </c>
      <c r="S11" s="29">
        <f t="shared" si="2"/>
        <v>479149.01405639725</v>
      </c>
      <c r="T11" s="35">
        <f t="shared" si="3"/>
        <v>46.106890629220509</v>
      </c>
      <c r="U11" s="42">
        <v>0.96005435016735896</v>
      </c>
      <c r="V11" s="43">
        <f t="shared" si="15"/>
        <v>3.9945649832641039E-2</v>
      </c>
      <c r="W11" s="29">
        <f t="shared" si="11"/>
        <v>460009.09532324522</v>
      </c>
      <c r="X11" s="29">
        <f t="shared" si="4"/>
        <v>3845752.4553623139</v>
      </c>
      <c r="Y11" s="35">
        <f t="shared" si="12"/>
        <v>39.651720622826524</v>
      </c>
      <c r="Z11" s="36">
        <f t="shared" si="13"/>
        <v>6.4551700063939847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1143</v>
      </c>
      <c r="E12" s="51">
        <v>7</v>
      </c>
      <c r="F12" s="3">
        <f t="shared" si="5"/>
        <v>6.1242344706911632E-3</v>
      </c>
      <c r="G12" s="2">
        <v>0.5</v>
      </c>
      <c r="H12" s="3">
        <f t="shared" si="6"/>
        <v>3.0159414045669963E-2</v>
      </c>
      <c r="I12" s="3">
        <f t="shared" si="7"/>
        <v>0.96984058595432998</v>
      </c>
      <c r="J12" s="5">
        <f t="shared" si="14"/>
        <v>94671.31873474078</v>
      </c>
      <c r="K12" s="5">
        <f t="shared" si="8"/>
        <v>2855.2314999706391</v>
      </c>
      <c r="L12" s="5">
        <f t="shared" si="9"/>
        <v>466218.51492377726</v>
      </c>
      <c r="M12" s="5">
        <f t="shared" si="0"/>
        <v>3992679.321795695</v>
      </c>
      <c r="N12" s="33">
        <f t="shared" si="10"/>
        <v>42.17411751686663</v>
      </c>
      <c r="O12" s="4"/>
      <c r="Q12" s="27" t="s">
        <v>50</v>
      </c>
      <c r="R12" s="29">
        <f t="shared" si="1"/>
        <v>94671.31873474078</v>
      </c>
      <c r="S12" s="29">
        <f t="shared" si="2"/>
        <v>466218.51492377726</v>
      </c>
      <c r="T12" s="35">
        <f t="shared" si="3"/>
        <v>42.17411751686663</v>
      </c>
      <c r="U12" s="42">
        <v>0.94127750867207383</v>
      </c>
      <c r="V12" s="43">
        <f t="shared" si="15"/>
        <v>5.8722491327926174E-2</v>
      </c>
      <c r="W12" s="29">
        <f t="shared" si="11"/>
        <v>438841.00222424715</v>
      </c>
      <c r="X12" s="29">
        <f t="shared" si="4"/>
        <v>3385743.3600390689</v>
      </c>
      <c r="Y12" s="35">
        <f t="shared" si="12"/>
        <v>35.763137191799039</v>
      </c>
      <c r="Z12" s="36">
        <f t="shared" si="13"/>
        <v>6.410980325067591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1140</v>
      </c>
      <c r="E13" s="51">
        <v>8</v>
      </c>
      <c r="F13" s="3">
        <f t="shared" si="5"/>
        <v>7.0175438596491229E-3</v>
      </c>
      <c r="G13" s="2">
        <v>0.5</v>
      </c>
      <c r="H13" s="3">
        <f t="shared" si="6"/>
        <v>3.4482758620689655E-2</v>
      </c>
      <c r="I13" s="3">
        <f t="shared" si="7"/>
        <v>0.96551724137931039</v>
      </c>
      <c r="J13" s="5">
        <f t="shared" si="14"/>
        <v>91816.087234770137</v>
      </c>
      <c r="K13" s="5">
        <f t="shared" si="8"/>
        <v>3166.0719736127635</v>
      </c>
      <c r="L13" s="5">
        <f t="shared" si="9"/>
        <v>451165.25623981876</v>
      </c>
      <c r="M13" s="5">
        <f t="shared" si="0"/>
        <v>3526460.8068719176</v>
      </c>
      <c r="N13" s="33">
        <f t="shared" si="10"/>
        <v>38.407875058483981</v>
      </c>
      <c r="O13" s="4"/>
      <c r="Q13" s="27" t="s">
        <v>52</v>
      </c>
      <c r="R13" s="29">
        <f t="shared" si="1"/>
        <v>91816.087234770137</v>
      </c>
      <c r="S13" s="29">
        <f t="shared" si="2"/>
        <v>451165.25623981876</v>
      </c>
      <c r="T13" s="35">
        <f t="shared" si="3"/>
        <v>38.407875058483981</v>
      </c>
      <c r="U13" s="42">
        <v>0.95386474178345915</v>
      </c>
      <c r="V13" s="43">
        <f t="shared" si="15"/>
        <v>4.6135258216540853E-2</v>
      </c>
      <c r="W13" s="29">
        <f t="shared" si="11"/>
        <v>430350.63064486289</v>
      </c>
      <c r="X13" s="29">
        <f t="shared" si="4"/>
        <v>2946902.3578148219</v>
      </c>
      <c r="Y13" s="35">
        <f t="shared" si="12"/>
        <v>32.095708350974576</v>
      </c>
      <c r="Z13" s="36">
        <f t="shared" si="13"/>
        <v>6.3121667075094052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1189</v>
      </c>
      <c r="E14" s="51">
        <v>2</v>
      </c>
      <c r="F14" s="3">
        <f t="shared" si="5"/>
        <v>1.6820857863751051E-3</v>
      </c>
      <c r="G14" s="2">
        <v>0.5</v>
      </c>
      <c r="H14" s="3">
        <f t="shared" si="6"/>
        <v>8.3752093802345069E-3</v>
      </c>
      <c r="I14" s="3">
        <f t="shared" si="7"/>
        <v>0.99162479061976549</v>
      </c>
      <c r="J14" s="5">
        <f t="shared" si="14"/>
        <v>88650.015261157372</v>
      </c>
      <c r="K14" s="5">
        <f t="shared" si="8"/>
        <v>742.4624393731774</v>
      </c>
      <c r="L14" s="5">
        <f t="shared" si="9"/>
        <v>441393.92020735389</v>
      </c>
      <c r="M14" s="5">
        <f t="shared" si="0"/>
        <v>3075295.5506320987</v>
      </c>
      <c r="N14" s="33">
        <f t="shared" si="10"/>
        <v>34.690299167715551</v>
      </c>
      <c r="O14" s="4"/>
      <c r="Q14" s="27" t="s">
        <v>54</v>
      </c>
      <c r="R14" s="29">
        <f t="shared" si="1"/>
        <v>88650.015261157372</v>
      </c>
      <c r="S14" s="29">
        <f t="shared" si="2"/>
        <v>441393.92020735389</v>
      </c>
      <c r="T14" s="35">
        <f t="shared" si="3"/>
        <v>34.690299167715551</v>
      </c>
      <c r="U14" s="42">
        <v>0.94210046609890041</v>
      </c>
      <c r="V14" s="43">
        <f t="shared" si="15"/>
        <v>5.7899533901099587E-2</v>
      </c>
      <c r="W14" s="29">
        <f t="shared" si="11"/>
        <v>415837.41796056897</v>
      </c>
      <c r="X14" s="29">
        <f t="shared" si="4"/>
        <v>2516551.7271699589</v>
      </c>
      <c r="Y14" s="35">
        <f t="shared" si="12"/>
        <v>28.387493445504276</v>
      </c>
      <c r="Z14" s="36">
        <f t="shared" si="13"/>
        <v>6.302805722211275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1104</v>
      </c>
      <c r="E15" s="51">
        <v>8</v>
      </c>
      <c r="F15" s="3">
        <f t="shared" si="5"/>
        <v>7.246376811594203E-3</v>
      </c>
      <c r="G15" s="2">
        <v>0.5</v>
      </c>
      <c r="H15" s="3">
        <f t="shared" si="6"/>
        <v>3.5587188612099641E-2</v>
      </c>
      <c r="I15" s="3">
        <f t="shared" si="7"/>
        <v>0.96441281138790036</v>
      </c>
      <c r="J15" s="5">
        <f t="shared" si="14"/>
        <v>87907.552821784193</v>
      </c>
      <c r="K15" s="5">
        <f t="shared" si="8"/>
        <v>3128.3826626969462</v>
      </c>
      <c r="L15" s="5">
        <f t="shared" si="9"/>
        <v>431716.80745217856</v>
      </c>
      <c r="M15" s="5">
        <f t="shared" si="0"/>
        <v>2633901.6304247449</v>
      </c>
      <c r="N15" s="33">
        <f t="shared" si="10"/>
        <v>29.96217669446991</v>
      </c>
      <c r="O15" s="4"/>
      <c r="Q15" s="27" t="s">
        <v>56</v>
      </c>
      <c r="R15" s="29">
        <f t="shared" si="1"/>
        <v>87907.552821784193</v>
      </c>
      <c r="S15" s="29">
        <f t="shared" si="2"/>
        <v>431716.80745217856</v>
      </c>
      <c r="T15" s="35">
        <f t="shared" si="3"/>
        <v>29.96217669446991</v>
      </c>
      <c r="U15" s="42">
        <v>0.91645683631107144</v>
      </c>
      <c r="V15" s="43">
        <f t="shared" si="15"/>
        <v>8.3543163688928557E-2</v>
      </c>
      <c r="W15" s="29">
        <f t="shared" si="11"/>
        <v>395649.81953993958</v>
      </c>
      <c r="X15" s="29">
        <f t="shared" si="4"/>
        <v>2100714.3092093901</v>
      </c>
      <c r="Y15" s="35">
        <f t="shared" si="12"/>
        <v>23.896858026160594</v>
      </c>
      <c r="Z15" s="36">
        <f t="shared" si="13"/>
        <v>6.0653186683093168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859</v>
      </c>
      <c r="E16" s="51">
        <v>6</v>
      </c>
      <c r="F16" s="3">
        <f t="shared" si="5"/>
        <v>6.9848661233993014E-3</v>
      </c>
      <c r="G16" s="2">
        <v>0.5</v>
      </c>
      <c r="H16" s="3">
        <f t="shared" si="6"/>
        <v>3.4324942791762007E-2</v>
      </c>
      <c r="I16" s="3">
        <f t="shared" si="7"/>
        <v>0.96567505720823799</v>
      </c>
      <c r="J16" s="5">
        <f t="shared" si="14"/>
        <v>84779.17015908724</v>
      </c>
      <c r="K16" s="5">
        <f t="shared" si="8"/>
        <v>2910.0401656437261</v>
      </c>
      <c r="L16" s="5">
        <f t="shared" si="9"/>
        <v>416620.75038132688</v>
      </c>
      <c r="M16" s="5">
        <f t="shared" si="0"/>
        <v>2202184.8229725664</v>
      </c>
      <c r="N16" s="33">
        <f t="shared" si="10"/>
        <v>25.97554114814039</v>
      </c>
      <c r="O16" s="4"/>
      <c r="Q16" s="27" t="s">
        <v>58</v>
      </c>
      <c r="R16" s="29">
        <f t="shared" si="1"/>
        <v>84779.17015908724</v>
      </c>
      <c r="S16" s="29">
        <f t="shared" si="2"/>
        <v>416620.75038132688</v>
      </c>
      <c r="T16" s="35">
        <f t="shared" si="3"/>
        <v>25.97554114814039</v>
      </c>
      <c r="U16" s="42">
        <v>0.8859396016463057</v>
      </c>
      <c r="V16" s="43">
        <f t="shared" si="15"/>
        <v>0.1140603983536943</v>
      </c>
      <c r="W16" s="29">
        <f t="shared" si="11"/>
        <v>369100.82163041772</v>
      </c>
      <c r="X16" s="29">
        <f t="shared" si="4"/>
        <v>1705064.4896694506</v>
      </c>
      <c r="Y16" s="35">
        <f t="shared" si="12"/>
        <v>20.111832735209777</v>
      </c>
      <c r="Z16" s="36">
        <f t="shared" si="13"/>
        <v>5.8637084129306132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689</v>
      </c>
      <c r="E17" s="51">
        <v>12</v>
      </c>
      <c r="F17" s="3">
        <f t="shared" si="5"/>
        <v>1.741654571843251E-2</v>
      </c>
      <c r="G17" s="2">
        <v>0.5</v>
      </c>
      <c r="H17" s="3">
        <f t="shared" si="6"/>
        <v>8.344923504867871E-2</v>
      </c>
      <c r="I17" s="3">
        <f t="shared" si="7"/>
        <v>0.91655076495132126</v>
      </c>
      <c r="J17" s="5">
        <f t="shared" si="14"/>
        <v>81869.129993443508</v>
      </c>
      <c r="K17" s="5">
        <f t="shared" si="8"/>
        <v>6831.9162720536997</v>
      </c>
      <c r="L17" s="5">
        <f t="shared" si="9"/>
        <v>392265.85928708327</v>
      </c>
      <c r="M17" s="5">
        <f t="shared" si="0"/>
        <v>1785564.0725912396</v>
      </c>
      <c r="N17" s="33">
        <f t="shared" si="10"/>
        <v>21.809979814543485</v>
      </c>
      <c r="O17" s="4"/>
      <c r="Q17" s="27" t="s">
        <v>60</v>
      </c>
      <c r="R17" s="29">
        <f t="shared" si="1"/>
        <v>81869.129993443508</v>
      </c>
      <c r="S17" s="29">
        <f t="shared" si="2"/>
        <v>392265.85928708327</v>
      </c>
      <c r="T17" s="35">
        <f t="shared" si="3"/>
        <v>21.809979814543485</v>
      </c>
      <c r="U17" s="42">
        <v>0.85631920960893304</v>
      </c>
      <c r="V17" s="43">
        <f t="shared" si="15"/>
        <v>0.14368079039106696</v>
      </c>
      <c r="W17" s="29">
        <f t="shared" si="11"/>
        <v>335904.79058128409</v>
      </c>
      <c r="X17" s="29">
        <f t="shared" si="4"/>
        <v>1335963.6680390327</v>
      </c>
      <c r="Y17" s="35">
        <f t="shared" si="12"/>
        <v>16.318283437799124</v>
      </c>
      <c r="Z17" s="36">
        <f t="shared" si="13"/>
        <v>5.4916963767443612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512</v>
      </c>
      <c r="E18" s="51">
        <v>14</v>
      </c>
      <c r="F18" s="3">
        <f t="shared" si="5"/>
        <v>2.734375E-2</v>
      </c>
      <c r="G18" s="2">
        <v>0.5</v>
      </c>
      <c r="H18" s="3">
        <f t="shared" si="6"/>
        <v>0.12797074954296161</v>
      </c>
      <c r="I18" s="3">
        <f t="shared" si="7"/>
        <v>0.87202925045703839</v>
      </c>
      <c r="J18" s="5">
        <f t="shared" si="14"/>
        <v>75037.21372138981</v>
      </c>
      <c r="K18" s="5">
        <f t="shared" si="8"/>
        <v>9602.5684835416578</v>
      </c>
      <c r="L18" s="5">
        <f t="shared" si="9"/>
        <v>351179.64739809488</v>
      </c>
      <c r="M18" s="5">
        <f t="shared" si="0"/>
        <v>1393298.2133041562</v>
      </c>
      <c r="N18" s="33">
        <f t="shared" si="10"/>
        <v>18.56809633787066</v>
      </c>
      <c r="O18" s="4"/>
      <c r="Q18" s="27" t="s">
        <v>62</v>
      </c>
      <c r="R18" s="29">
        <f t="shared" si="1"/>
        <v>75037.21372138981</v>
      </c>
      <c r="S18" s="29">
        <f t="shared" si="2"/>
        <v>351179.64739809488</v>
      </c>
      <c r="T18" s="35">
        <f t="shared" si="3"/>
        <v>18.56809633787066</v>
      </c>
      <c r="U18" s="42">
        <v>0.77613843304153718</v>
      </c>
      <c r="V18" s="43">
        <f t="shared" si="15"/>
        <v>0.22386156695846282</v>
      </c>
      <c r="W18" s="29">
        <f t="shared" si="11"/>
        <v>272564.02124763688</v>
      </c>
      <c r="X18" s="29">
        <f t="shared" si="4"/>
        <v>1000058.8774577485</v>
      </c>
      <c r="Y18" s="35">
        <f t="shared" si="12"/>
        <v>13.327505485090736</v>
      </c>
      <c r="Z18" s="36">
        <f t="shared" si="13"/>
        <v>5.2405908527799241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375</v>
      </c>
      <c r="E19" s="51">
        <v>13</v>
      </c>
      <c r="F19" s="3">
        <f t="shared" si="5"/>
        <v>3.4666666666666665E-2</v>
      </c>
      <c r="G19" s="2">
        <v>0.5</v>
      </c>
      <c r="H19" s="3">
        <f t="shared" si="6"/>
        <v>0.15950920245398773</v>
      </c>
      <c r="I19" s="3">
        <f t="shared" si="7"/>
        <v>0.8404907975460123</v>
      </c>
      <c r="J19" s="5">
        <f t="shared" si="14"/>
        <v>65434.645237848148</v>
      </c>
      <c r="K19" s="5">
        <f t="shared" si="8"/>
        <v>10437.428074748785</v>
      </c>
      <c r="L19" s="5">
        <f t="shared" si="9"/>
        <v>301079.65600236878</v>
      </c>
      <c r="M19" s="5">
        <f t="shared" si="0"/>
        <v>1042118.5659060613</v>
      </c>
      <c r="N19" s="33">
        <f t="shared" si="10"/>
        <v>15.92609789688732</v>
      </c>
      <c r="O19" s="4"/>
      <c r="Q19" s="27" t="s">
        <v>64</v>
      </c>
      <c r="R19" s="29">
        <f t="shared" si="1"/>
        <v>65434.645237848148</v>
      </c>
      <c r="S19" s="29">
        <f t="shared" si="2"/>
        <v>301079.65600236878</v>
      </c>
      <c r="T19" s="35">
        <f t="shared" si="3"/>
        <v>15.92609789688732</v>
      </c>
      <c r="U19" s="42">
        <v>0.73716277889453141</v>
      </c>
      <c r="V19" s="43">
        <f t="shared" si="15"/>
        <v>0.26283722110546859</v>
      </c>
      <c r="W19" s="29">
        <f t="shared" si="11"/>
        <v>221944.71588731575</v>
      </c>
      <c r="X19" s="29">
        <f t="shared" si="4"/>
        <v>727494.85621011164</v>
      </c>
      <c r="Y19" s="35">
        <f t="shared" si="12"/>
        <v>11.117884930310897</v>
      </c>
      <c r="Z19" s="36">
        <f t="shared" si="13"/>
        <v>4.8082129665764235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185</v>
      </c>
      <c r="E20" s="51">
        <v>8</v>
      </c>
      <c r="F20" s="3">
        <f t="shared" si="5"/>
        <v>4.3243243243243246E-2</v>
      </c>
      <c r="G20" s="2">
        <v>0.5</v>
      </c>
      <c r="H20" s="3">
        <f t="shared" si="6"/>
        <v>0.1951219512195122</v>
      </c>
      <c r="I20" s="3">
        <f t="shared" si="7"/>
        <v>0.80487804878048785</v>
      </c>
      <c r="J20" s="5">
        <f t="shared" si="14"/>
        <v>54997.217163099369</v>
      </c>
      <c r="K20" s="5">
        <f t="shared" si="8"/>
        <v>10731.164324507194</v>
      </c>
      <c r="L20" s="5">
        <f t="shared" si="9"/>
        <v>248158.17500422886</v>
      </c>
      <c r="M20" s="5">
        <f t="shared" si="0"/>
        <v>741038.90990369255</v>
      </c>
      <c r="N20" s="33">
        <f t="shared" si="10"/>
        <v>13.474116475858636</v>
      </c>
      <c r="O20" s="4"/>
      <c r="Q20" s="27" t="s">
        <v>66</v>
      </c>
      <c r="R20" s="29">
        <f t="shared" si="1"/>
        <v>54997.217163099369</v>
      </c>
      <c r="S20" s="29">
        <f t="shared" si="2"/>
        <v>248158.17500422886</v>
      </c>
      <c r="T20" s="35">
        <f t="shared" si="3"/>
        <v>13.474116475858636</v>
      </c>
      <c r="U20" s="42">
        <v>0.7271372759570951</v>
      </c>
      <c r="V20" s="43">
        <f t="shared" si="15"/>
        <v>0.2728627240429049</v>
      </c>
      <c r="W20" s="29">
        <f t="shared" si="11"/>
        <v>180445.05937905906</v>
      </c>
      <c r="X20" s="29">
        <f t="shared" si="4"/>
        <v>505550.14032279584</v>
      </c>
      <c r="Y20" s="35">
        <f t="shared" si="12"/>
        <v>9.192285835545821</v>
      </c>
      <c r="Z20" s="36">
        <f t="shared" si="13"/>
        <v>4.2818306403128155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129</v>
      </c>
      <c r="E21" s="51">
        <v>10</v>
      </c>
      <c r="F21" s="3">
        <f t="shared" si="5"/>
        <v>7.7519379844961239E-2</v>
      </c>
      <c r="G21" s="2">
        <v>0.5</v>
      </c>
      <c r="H21" s="3">
        <f t="shared" si="6"/>
        <v>0.32467532467532473</v>
      </c>
      <c r="I21" s="3">
        <f t="shared" si="7"/>
        <v>0.67532467532467533</v>
      </c>
      <c r="J21" s="5">
        <f t="shared" si="14"/>
        <v>44266.052838592179</v>
      </c>
      <c r="K21" s="5">
        <f t="shared" si="8"/>
        <v>14372.095077464995</v>
      </c>
      <c r="L21" s="5">
        <f t="shared" si="9"/>
        <v>185400.0264992984</v>
      </c>
      <c r="M21" s="5">
        <f>L21+M22</f>
        <v>492880.73489946371</v>
      </c>
      <c r="N21" s="33">
        <f t="shared" si="10"/>
        <v>11.134508348794062</v>
      </c>
      <c r="O21" s="4"/>
      <c r="Q21" s="27" t="s">
        <v>68</v>
      </c>
      <c r="R21" s="29">
        <f t="shared" si="1"/>
        <v>44266.052838592179</v>
      </c>
      <c r="S21" s="29">
        <f t="shared" si="2"/>
        <v>185400.0264992984</v>
      </c>
      <c r="T21" s="35">
        <f t="shared" si="3"/>
        <v>11.134508348794062</v>
      </c>
      <c r="U21" s="42">
        <v>0.68635947845240242</v>
      </c>
      <c r="V21" s="43">
        <f t="shared" si="15"/>
        <v>0.31364052154759758</v>
      </c>
      <c r="W21" s="29">
        <f t="shared" si="11"/>
        <v>127251.06549312004</v>
      </c>
      <c r="X21" s="29">
        <f>X22+W21</f>
        <v>325105.08094373677</v>
      </c>
      <c r="Y21" s="35">
        <f t="shared" si="12"/>
        <v>7.3443431274338193</v>
      </c>
      <c r="Z21" s="36">
        <f t="shared" si="13"/>
        <v>3.790165221360243</v>
      </c>
    </row>
    <row r="22" spans="1:26" s="2" customFormat="1" x14ac:dyDescent="0.25">
      <c r="A22" s="12">
        <v>19</v>
      </c>
      <c r="B22" s="13" t="s">
        <v>69</v>
      </c>
      <c r="C22" s="12"/>
      <c r="D22">
        <v>72</v>
      </c>
      <c r="E22" s="51">
        <v>7</v>
      </c>
      <c r="F22" s="17">
        <f t="shared" si="5"/>
        <v>9.7222222222222224E-2</v>
      </c>
      <c r="G22" s="12"/>
      <c r="H22" s="17">
        <v>1</v>
      </c>
      <c r="I22" s="17">
        <f t="shared" si="7"/>
        <v>0</v>
      </c>
      <c r="J22" s="21">
        <f t="shared" si="14"/>
        <v>29893.957761127185</v>
      </c>
      <c r="K22" s="21">
        <f t="shared" si="8"/>
        <v>29893.957761127185</v>
      </c>
      <c r="L22" s="21">
        <f>K22/F22</f>
        <v>307480.70840016531</v>
      </c>
      <c r="M22" s="21">
        <f>L22</f>
        <v>307480.70840016531</v>
      </c>
      <c r="N22" s="34">
        <f t="shared" si="10"/>
        <v>10.285714285714285</v>
      </c>
      <c r="O22" s="4"/>
      <c r="Q22" s="30" t="s">
        <v>69</v>
      </c>
      <c r="R22" s="31">
        <f t="shared" si="1"/>
        <v>29893.957761127185</v>
      </c>
      <c r="S22" s="31">
        <f t="shared" si="2"/>
        <v>307480.70840016531</v>
      </c>
      <c r="T22" s="38">
        <f t="shared" si="3"/>
        <v>10.285714285714285</v>
      </c>
      <c r="U22" s="44">
        <v>0.64346806172022719</v>
      </c>
      <c r="V22" s="45">
        <f t="shared" si="15"/>
        <v>0.35653193827977281</v>
      </c>
      <c r="W22" s="31">
        <f t="shared" si="11"/>
        <v>197854.01545061675</v>
      </c>
      <c r="X22" s="31">
        <f>W22</f>
        <v>197854.01545061675</v>
      </c>
      <c r="Y22" s="38">
        <f t="shared" si="12"/>
        <v>6.6185286348366219</v>
      </c>
      <c r="Z22" s="37">
        <f t="shared" si="13"/>
        <v>3.6671856508776628</v>
      </c>
    </row>
    <row r="23" spans="1:26" s="2" customFormat="1" ht="13.2" x14ac:dyDescent="0.25">
      <c r="B23" s="2" t="s">
        <v>70</v>
      </c>
      <c r="D23" s="25">
        <f>SUM(D4:D22)</f>
        <v>13668</v>
      </c>
      <c r="E23" s="25">
        <f>SUM(E4:E22)</f>
        <v>106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87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8414947.594970122</v>
      </c>
      <c r="N29" s="32">
        <f>M29/J29</f>
        <v>84.149475949701227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84.149475949701227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7324447.9224356283</v>
      </c>
      <c r="Y29" s="40">
        <f>X29/R29</f>
        <v>73.244479224356283</v>
      </c>
      <c r="Z29" s="36">
        <f>T29-Y29</f>
        <v>10.904996725344944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500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8314947.594970122</v>
      </c>
      <c r="N30" s="33">
        <f t="shared" ref="N30:N47" si="26">M30/J30</f>
        <v>83.149475949701227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83.149475949701227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7228583.2484326642</v>
      </c>
      <c r="Y30" s="35">
        <f t="shared" ref="Y30:Y47" si="28">X30/R30</f>
        <v>72.285832484326647</v>
      </c>
      <c r="Z30" s="36">
        <f t="shared" ref="Z30:Z47" si="29">T30-Y30</f>
        <v>10.863643465374579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854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7914947.594970122</v>
      </c>
      <c r="N31" s="33">
        <f t="shared" si="26"/>
        <v>79.149475949701227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79.149475949701227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6845124.552420808</v>
      </c>
      <c r="Y31" s="35">
        <f t="shared" si="28"/>
        <v>68.451245524208076</v>
      </c>
      <c r="Z31" s="36">
        <f t="shared" si="29"/>
        <v>10.698230425493151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832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7414947.594970122</v>
      </c>
      <c r="N32" s="33">
        <f t="shared" si="26"/>
        <v>74.149475949701227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74.149475949701227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6365801.1824059868</v>
      </c>
      <c r="Y32" s="35">
        <f t="shared" si="28"/>
        <v>63.658011824059869</v>
      </c>
      <c r="Z32" s="36">
        <f t="shared" si="29"/>
        <v>10.491464125641357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843</v>
      </c>
      <c r="E33" s="51">
        <v>1</v>
      </c>
      <c r="F33" s="3">
        <f t="shared" si="21"/>
        <v>1.1862396204033216E-3</v>
      </c>
      <c r="G33" s="2">
        <v>0.5</v>
      </c>
      <c r="H33" s="3">
        <f t="shared" si="22"/>
        <v>5.9136605558840925E-3</v>
      </c>
      <c r="I33" s="3">
        <f t="shared" si="23"/>
        <v>0.99408633944411595</v>
      </c>
      <c r="J33" s="5">
        <f t="shared" si="30"/>
        <v>100000</v>
      </c>
      <c r="K33" s="5">
        <f t="shared" si="24"/>
        <v>591.36605558840927</v>
      </c>
      <c r="L33" s="5">
        <f t="shared" si="25"/>
        <v>498521.58486102906</v>
      </c>
      <c r="M33" s="5">
        <f t="shared" si="16"/>
        <v>6914947.594970122</v>
      </c>
      <c r="N33" s="33">
        <f t="shared" si="26"/>
        <v>69.149475949701227</v>
      </c>
      <c r="O33" s="4"/>
      <c r="Q33" s="27" t="s">
        <v>42</v>
      </c>
      <c r="R33" s="29">
        <f t="shared" si="17"/>
        <v>100000</v>
      </c>
      <c r="S33" s="29">
        <f t="shared" si="18"/>
        <v>498521.58486102906</v>
      </c>
      <c r="T33" s="35">
        <f t="shared" si="19"/>
        <v>69.149475949701227</v>
      </c>
      <c r="U33" s="42">
        <v>0.95864674002964168</v>
      </c>
      <c r="V33" s="43">
        <f>1-U33</f>
        <v>4.1353259970358325E-2</v>
      </c>
      <c r="W33" s="29">
        <f t="shared" si="27"/>
        <v>477906.09216143587</v>
      </c>
      <c r="X33" s="29">
        <f t="shared" si="20"/>
        <v>5886477.8123911656</v>
      </c>
      <c r="Y33" s="35">
        <f t="shared" si="28"/>
        <v>58.864778123911655</v>
      </c>
      <c r="Z33" s="36">
        <f t="shared" si="29"/>
        <v>10.284697825789571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873</v>
      </c>
      <c r="E34" s="51">
        <v>1</v>
      </c>
      <c r="F34" s="3">
        <f t="shared" si="21"/>
        <v>1.145475372279496E-3</v>
      </c>
      <c r="G34" s="2">
        <v>0.5</v>
      </c>
      <c r="H34" s="3">
        <f t="shared" si="22"/>
        <v>5.7110222729868654E-3</v>
      </c>
      <c r="I34" s="3">
        <f t="shared" si="23"/>
        <v>0.99428897772701319</v>
      </c>
      <c r="J34" s="5">
        <f t="shared" si="30"/>
        <v>99408.633944411602</v>
      </c>
      <c r="K34" s="5">
        <f t="shared" si="24"/>
        <v>567.72492258373279</v>
      </c>
      <c r="L34" s="5">
        <f t="shared" si="25"/>
        <v>495623.8574155987</v>
      </c>
      <c r="M34" s="5">
        <f t="shared" si="16"/>
        <v>6416426.010109093</v>
      </c>
      <c r="N34" s="33">
        <f t="shared" si="26"/>
        <v>64.545963016623887</v>
      </c>
      <c r="O34" s="4"/>
      <c r="Q34" s="27" t="s">
        <v>44</v>
      </c>
      <c r="R34" s="29">
        <f t="shared" si="17"/>
        <v>99408.633944411602</v>
      </c>
      <c r="S34" s="29">
        <f t="shared" si="18"/>
        <v>495623.8574155987</v>
      </c>
      <c r="T34" s="35">
        <f t="shared" si="19"/>
        <v>64.545963016623887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480348.83781124512</v>
      </c>
      <c r="X34" s="29">
        <f t="shared" si="20"/>
        <v>5408571.72022973</v>
      </c>
      <c r="Y34" s="35">
        <f t="shared" si="28"/>
        <v>54.40746447893202</v>
      </c>
      <c r="Z34" s="36">
        <f t="shared" si="29"/>
        <v>10.138498537691866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1088</v>
      </c>
      <c r="E35" s="51">
        <v>1</v>
      </c>
      <c r="F35" s="3">
        <f t="shared" si="21"/>
        <v>9.1911764705882352E-4</v>
      </c>
      <c r="G35" s="2">
        <v>0.5</v>
      </c>
      <c r="H35" s="3">
        <f t="shared" si="22"/>
        <v>4.5850527281063739E-3</v>
      </c>
      <c r="I35" s="3">
        <f t="shared" si="23"/>
        <v>0.99541494727189361</v>
      </c>
      <c r="J35" s="5">
        <f t="shared" si="30"/>
        <v>98840.909021827872</v>
      </c>
      <c r="K35" s="5">
        <f t="shared" si="24"/>
        <v>453.19077955904578</v>
      </c>
      <c r="L35" s="5">
        <f t="shared" si="25"/>
        <v>493071.5681602417</v>
      </c>
      <c r="M35" s="5">
        <f t="shared" si="16"/>
        <v>5920802.1526934942</v>
      </c>
      <c r="N35" s="33">
        <f t="shared" si="26"/>
        <v>59.902344194203572</v>
      </c>
      <c r="O35" s="4"/>
      <c r="Q35" s="27" t="s">
        <v>46</v>
      </c>
      <c r="R35" s="29">
        <f t="shared" si="17"/>
        <v>98840.909021827872</v>
      </c>
      <c r="S35" s="29">
        <f t="shared" si="18"/>
        <v>493071.5681602417</v>
      </c>
      <c r="T35" s="35">
        <f t="shared" si="19"/>
        <v>59.902344194203572</v>
      </c>
      <c r="U35" s="42">
        <v>0.96192878092594225</v>
      </c>
      <c r="V35" s="43">
        <f t="shared" si="31"/>
        <v>3.8071219074057749E-2</v>
      </c>
      <c r="W35" s="29">
        <f t="shared" si="27"/>
        <v>474299.73246962397</v>
      </c>
      <c r="X35" s="29">
        <f t="shared" si="20"/>
        <v>4928222.8824184844</v>
      </c>
      <c r="Y35" s="35">
        <f t="shared" si="28"/>
        <v>49.86015336352424</v>
      </c>
      <c r="Z35" s="36">
        <f t="shared" si="29"/>
        <v>10.042190830679331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991</v>
      </c>
      <c r="E36" s="51">
        <v>2</v>
      </c>
      <c r="F36" s="3">
        <f t="shared" si="21"/>
        <v>2.0181634712411706E-3</v>
      </c>
      <c r="G36" s="2">
        <v>0.5</v>
      </c>
      <c r="H36" s="3">
        <f t="shared" si="22"/>
        <v>1.0040160642570283E-2</v>
      </c>
      <c r="I36" s="3">
        <f t="shared" si="23"/>
        <v>0.98995983935742971</v>
      </c>
      <c r="J36" s="5">
        <f t="shared" si="30"/>
        <v>98387.71824226882</v>
      </c>
      <c r="K36" s="5">
        <f t="shared" si="24"/>
        <v>987.8284964083216</v>
      </c>
      <c r="L36" s="5">
        <f t="shared" si="25"/>
        <v>489469.01997032331</v>
      </c>
      <c r="M36" s="5">
        <f t="shared" si="16"/>
        <v>5427730.5845332528</v>
      </c>
      <c r="N36" s="33">
        <f t="shared" si="26"/>
        <v>55.166749280312303</v>
      </c>
      <c r="O36" s="4"/>
      <c r="Q36" s="27" t="s">
        <v>48</v>
      </c>
      <c r="R36" s="29">
        <f t="shared" si="17"/>
        <v>98387.71824226882</v>
      </c>
      <c r="S36" s="29">
        <f t="shared" si="18"/>
        <v>489469.01997032331</v>
      </c>
      <c r="T36" s="35">
        <f t="shared" si="19"/>
        <v>55.166749280312303</v>
      </c>
      <c r="U36" s="42">
        <v>0.95558309086652893</v>
      </c>
      <c r="V36" s="43">
        <f t="shared" si="31"/>
        <v>4.4416909133471072E-2</v>
      </c>
      <c r="W36" s="29">
        <f t="shared" si="27"/>
        <v>467728.3189866523</v>
      </c>
      <c r="X36" s="29">
        <f t="shared" si="20"/>
        <v>4453923.1499488605</v>
      </c>
      <c r="Y36" s="35">
        <f t="shared" si="28"/>
        <v>45.26909689054451</v>
      </c>
      <c r="Z36" s="36">
        <f t="shared" si="29"/>
        <v>9.8976523897677922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1060</v>
      </c>
      <c r="E37" s="51">
        <v>1</v>
      </c>
      <c r="F37" s="3">
        <f t="shared" si="21"/>
        <v>9.4339622641509435E-4</v>
      </c>
      <c r="G37" s="2">
        <v>0.5</v>
      </c>
      <c r="H37" s="3">
        <f t="shared" si="22"/>
        <v>4.7058823529411769E-3</v>
      </c>
      <c r="I37" s="3">
        <f t="shared" si="23"/>
        <v>0.99529411764705877</v>
      </c>
      <c r="J37" s="5">
        <f t="shared" si="30"/>
        <v>97399.889745860492</v>
      </c>
      <c r="K37" s="5">
        <f t="shared" si="24"/>
        <v>458.35242233346116</v>
      </c>
      <c r="L37" s="5">
        <f t="shared" si="25"/>
        <v>485853.56767346879</v>
      </c>
      <c r="M37" s="5">
        <f t="shared" si="16"/>
        <v>4938261.5645629298</v>
      </c>
      <c r="N37" s="33">
        <f t="shared" si="26"/>
        <v>50.7008948105386</v>
      </c>
      <c r="O37" s="4"/>
      <c r="Q37" s="27" t="s">
        <v>50</v>
      </c>
      <c r="R37" s="29">
        <f t="shared" si="17"/>
        <v>97399.889745860492</v>
      </c>
      <c r="S37" s="29">
        <f t="shared" si="18"/>
        <v>485853.56767346879</v>
      </c>
      <c r="T37" s="35">
        <f t="shared" si="19"/>
        <v>50.7008948105386</v>
      </c>
      <c r="U37" s="42">
        <v>0.95343645724036619</v>
      </c>
      <c r="V37" s="43">
        <f t="shared" si="31"/>
        <v>4.6563542759633814E-2</v>
      </c>
      <c r="W37" s="29">
        <f t="shared" si="27"/>
        <v>463230.50430018461</v>
      </c>
      <c r="X37" s="29">
        <f t="shared" si="20"/>
        <v>3986194.8309622086</v>
      </c>
      <c r="Y37" s="35">
        <f t="shared" si="28"/>
        <v>40.926071285739035</v>
      </c>
      <c r="Z37" s="36">
        <f t="shared" si="29"/>
        <v>9.7748235247995652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1115</v>
      </c>
      <c r="E38" s="51">
        <v>1</v>
      </c>
      <c r="F38" s="3">
        <f t="shared" si="21"/>
        <v>8.9686098654708521E-4</v>
      </c>
      <c r="G38" s="2">
        <v>0.5</v>
      </c>
      <c r="H38" s="3">
        <f t="shared" si="22"/>
        <v>4.4742729306487703E-3</v>
      </c>
      <c r="I38" s="3">
        <f t="shared" si="23"/>
        <v>0.99552572706935127</v>
      </c>
      <c r="J38" s="5">
        <f t="shared" si="30"/>
        <v>96941.537323527024</v>
      </c>
      <c r="K38" s="5">
        <f t="shared" si="24"/>
        <v>433.7428963021344</v>
      </c>
      <c r="L38" s="5">
        <f t="shared" si="25"/>
        <v>483623.32937687985</v>
      </c>
      <c r="M38" s="5">
        <f t="shared" si="16"/>
        <v>4452407.9968894608</v>
      </c>
      <c r="N38" s="33">
        <f t="shared" si="26"/>
        <v>45.928795022408757</v>
      </c>
      <c r="O38" s="4"/>
      <c r="Q38" s="27" t="s">
        <v>52</v>
      </c>
      <c r="R38" s="29">
        <f t="shared" si="17"/>
        <v>96941.537323527024</v>
      </c>
      <c r="S38" s="29">
        <f t="shared" si="18"/>
        <v>483623.32937687985</v>
      </c>
      <c r="T38" s="35">
        <f t="shared" si="19"/>
        <v>45.928795022408757</v>
      </c>
      <c r="U38" s="42">
        <v>0.93748024841036759</v>
      </c>
      <c r="V38" s="43">
        <f t="shared" si="31"/>
        <v>6.2519751589632411E-2</v>
      </c>
      <c r="W38" s="29">
        <f t="shared" si="27"/>
        <v>453387.31896128634</v>
      </c>
      <c r="X38" s="29">
        <f t="shared" si="20"/>
        <v>3522964.326662024</v>
      </c>
      <c r="Y38" s="35">
        <f t="shared" si="28"/>
        <v>36.341122948202162</v>
      </c>
      <c r="Z38" s="36">
        <f t="shared" si="29"/>
        <v>9.5876720742065942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1195</v>
      </c>
      <c r="E39" s="51">
        <v>2</v>
      </c>
      <c r="F39" s="3">
        <f t="shared" si="21"/>
        <v>1.6736401673640166E-3</v>
      </c>
      <c r="G39" s="2">
        <v>0.5</v>
      </c>
      <c r="H39" s="3">
        <f t="shared" si="22"/>
        <v>8.3333333333333332E-3</v>
      </c>
      <c r="I39" s="3">
        <f t="shared" si="23"/>
        <v>0.9916666666666667</v>
      </c>
      <c r="J39" s="5">
        <f t="shared" si="30"/>
        <v>96507.794427224901</v>
      </c>
      <c r="K39" s="5">
        <f t="shared" si="24"/>
        <v>804.23162022687416</v>
      </c>
      <c r="L39" s="5">
        <f t="shared" si="25"/>
        <v>480528.39308555733</v>
      </c>
      <c r="M39" s="5">
        <f t="shared" si="16"/>
        <v>3968784.6675125808</v>
      </c>
      <c r="N39" s="33">
        <f t="shared" si="26"/>
        <v>41.123980618015082</v>
      </c>
      <c r="O39" s="4"/>
      <c r="Q39" s="27" t="s">
        <v>54</v>
      </c>
      <c r="R39" s="29">
        <f t="shared" si="17"/>
        <v>96507.794427224901</v>
      </c>
      <c r="S39" s="29">
        <f t="shared" si="18"/>
        <v>480528.39308555733</v>
      </c>
      <c r="T39" s="35">
        <f t="shared" si="19"/>
        <v>41.123980618015082</v>
      </c>
      <c r="U39" s="42">
        <v>0.91788799906018037</v>
      </c>
      <c r="V39" s="43">
        <f t="shared" si="31"/>
        <v>8.2112000939819629E-2</v>
      </c>
      <c r="W39" s="29">
        <f t="shared" si="27"/>
        <v>441071.24522090604</v>
      </c>
      <c r="X39" s="29">
        <f t="shared" si="20"/>
        <v>3069577.0077007376</v>
      </c>
      <c r="Y39" s="35">
        <f t="shared" si="28"/>
        <v>31.80651910986796</v>
      </c>
      <c r="Z39" s="36">
        <f t="shared" si="29"/>
        <v>9.3174615081471224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1109</v>
      </c>
      <c r="E40" s="51">
        <v>6</v>
      </c>
      <c r="F40" s="3">
        <f t="shared" si="21"/>
        <v>5.4102795311091077E-3</v>
      </c>
      <c r="G40" s="2">
        <v>0.5</v>
      </c>
      <c r="H40" s="3">
        <f t="shared" si="22"/>
        <v>2.6690391459074737E-2</v>
      </c>
      <c r="I40" s="3">
        <f t="shared" si="23"/>
        <v>0.9733096085409253</v>
      </c>
      <c r="J40" s="5">
        <f t="shared" si="30"/>
        <v>95703.56280699803</v>
      </c>
      <c r="K40" s="5">
        <f t="shared" si="24"/>
        <v>2554.365555346923</v>
      </c>
      <c r="L40" s="5">
        <f t="shared" si="25"/>
        <v>472131.90014662285</v>
      </c>
      <c r="M40" s="5">
        <f t="shared" si="16"/>
        <v>3488256.2744270233</v>
      </c>
      <c r="N40" s="33">
        <f t="shared" si="26"/>
        <v>36.448551883712682</v>
      </c>
      <c r="O40" s="4"/>
      <c r="Q40" s="27" t="s">
        <v>56</v>
      </c>
      <c r="R40" s="29">
        <f t="shared" si="17"/>
        <v>95703.56280699803</v>
      </c>
      <c r="S40" s="29">
        <f t="shared" si="18"/>
        <v>472131.90014662285</v>
      </c>
      <c r="T40" s="35">
        <f t="shared" si="19"/>
        <v>36.448551883712682</v>
      </c>
      <c r="U40" s="42">
        <v>0.89571782863194893</v>
      </c>
      <c r="V40" s="43">
        <f t="shared" si="31"/>
        <v>0.10428217136805107</v>
      </c>
      <c r="W40" s="29">
        <f t="shared" si="27"/>
        <v>422896.96042720915</v>
      </c>
      <c r="X40" s="29">
        <f t="shared" si="20"/>
        <v>2628505.7624798315</v>
      </c>
      <c r="Y40" s="35">
        <f t="shared" si="28"/>
        <v>27.465077426434434</v>
      </c>
      <c r="Z40" s="36">
        <f t="shared" si="29"/>
        <v>8.9834744572782483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901</v>
      </c>
      <c r="E41" s="51">
        <v>4</v>
      </c>
      <c r="F41" s="3">
        <f t="shared" si="21"/>
        <v>4.4395116537180911E-3</v>
      </c>
      <c r="G41" s="2">
        <v>0.5</v>
      </c>
      <c r="H41" s="3">
        <f t="shared" si="22"/>
        <v>2.1953896816684963E-2</v>
      </c>
      <c r="I41" s="3">
        <f t="shared" si="23"/>
        <v>0.97804610318331509</v>
      </c>
      <c r="J41" s="5">
        <f t="shared" si="30"/>
        <v>93149.197251651116</v>
      </c>
      <c r="K41" s="5">
        <f t="shared" si="24"/>
        <v>2044.9878650197832</v>
      </c>
      <c r="L41" s="5">
        <f t="shared" si="25"/>
        <v>460633.51659570617</v>
      </c>
      <c r="M41" s="5">
        <f t="shared" si="16"/>
        <v>3016124.3742804006</v>
      </c>
      <c r="N41" s="33">
        <f t="shared" si="26"/>
        <v>32.379499375953436</v>
      </c>
      <c r="O41" s="4"/>
      <c r="Q41" s="27" t="s">
        <v>58</v>
      </c>
      <c r="R41" s="29">
        <f t="shared" si="17"/>
        <v>93149.197251651116</v>
      </c>
      <c r="S41" s="29">
        <f t="shared" si="18"/>
        <v>460633.51659570617</v>
      </c>
      <c r="T41" s="35">
        <f t="shared" si="19"/>
        <v>32.379499375953436</v>
      </c>
      <c r="U41" s="42">
        <v>0.86473435856680392</v>
      </c>
      <c r="V41" s="43">
        <f t="shared" si="31"/>
        <v>0.13526564143319608</v>
      </c>
      <c r="W41" s="29">
        <f t="shared" si="27"/>
        <v>398325.62850775919</v>
      </c>
      <c r="X41" s="29">
        <f t="shared" si="20"/>
        <v>2205608.8020526222</v>
      </c>
      <c r="Y41" s="35">
        <f t="shared" si="28"/>
        <v>23.678237356076909</v>
      </c>
      <c r="Z41" s="36">
        <f t="shared" si="29"/>
        <v>8.7012620198765269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708</v>
      </c>
      <c r="E42" s="51">
        <v>3</v>
      </c>
      <c r="F42" s="3">
        <f t="shared" si="21"/>
        <v>4.2372881355932203E-3</v>
      </c>
      <c r="G42" s="2">
        <v>0.5</v>
      </c>
      <c r="H42" s="3">
        <f t="shared" si="22"/>
        <v>2.0964360587002094E-2</v>
      </c>
      <c r="I42" s="3">
        <f t="shared" si="23"/>
        <v>0.97903563941299787</v>
      </c>
      <c r="J42" s="5">
        <f t="shared" si="30"/>
        <v>91104.209386631337</v>
      </c>
      <c r="K42" s="5">
        <f t="shared" si="24"/>
        <v>1909.9414965750802</v>
      </c>
      <c r="L42" s="5">
        <f t="shared" si="25"/>
        <v>450746.19319171901</v>
      </c>
      <c r="M42" s="5">
        <f t="shared" si="16"/>
        <v>2555490.8576846942</v>
      </c>
      <c r="N42" s="33">
        <f t="shared" si="26"/>
        <v>28.050195209308164</v>
      </c>
      <c r="O42" s="4"/>
      <c r="Q42" s="27" t="s">
        <v>60</v>
      </c>
      <c r="R42" s="29">
        <f t="shared" si="17"/>
        <v>91104.209386631337</v>
      </c>
      <c r="S42" s="29">
        <f t="shared" si="18"/>
        <v>450746.19319171901</v>
      </c>
      <c r="T42" s="35">
        <f t="shared" si="19"/>
        <v>28.050195209308164</v>
      </c>
      <c r="U42" s="42">
        <v>0.81758889711164551</v>
      </c>
      <c r="V42" s="43">
        <f t="shared" si="31"/>
        <v>0.18241110288835449</v>
      </c>
      <c r="W42" s="29">
        <f t="shared" si="27"/>
        <v>368525.08296889026</v>
      </c>
      <c r="X42" s="29">
        <f t="shared" si="20"/>
        <v>1807283.173544863</v>
      </c>
      <c r="Y42" s="35">
        <f t="shared" si="28"/>
        <v>19.837537537646032</v>
      </c>
      <c r="Z42" s="36">
        <f t="shared" si="29"/>
        <v>8.2126576716621322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583</v>
      </c>
      <c r="E43" s="51">
        <v>8</v>
      </c>
      <c r="F43" s="3">
        <f t="shared" si="21"/>
        <v>1.3722126929674099E-2</v>
      </c>
      <c r="G43" s="2">
        <v>0.5</v>
      </c>
      <c r="H43" s="3">
        <f t="shared" si="22"/>
        <v>6.633499170812604E-2</v>
      </c>
      <c r="I43" s="3">
        <f t="shared" si="23"/>
        <v>0.93366500829187393</v>
      </c>
      <c r="J43" s="5">
        <f t="shared" si="30"/>
        <v>89194.267890056261</v>
      </c>
      <c r="K43" s="5">
        <f t="shared" si="24"/>
        <v>5916.7010208992551</v>
      </c>
      <c r="L43" s="5">
        <f t="shared" si="25"/>
        <v>431179.58689803316</v>
      </c>
      <c r="M43" s="5">
        <f t="shared" si="16"/>
        <v>2104744.6644929755</v>
      </c>
      <c r="N43" s="33">
        <f t="shared" si="26"/>
        <v>23.597308597087785</v>
      </c>
      <c r="O43" s="4"/>
      <c r="Q43" s="27" t="s">
        <v>62</v>
      </c>
      <c r="R43" s="29">
        <f t="shared" si="17"/>
        <v>89194.267890056261</v>
      </c>
      <c r="S43" s="29">
        <f t="shared" si="18"/>
        <v>431179.58689803316</v>
      </c>
      <c r="T43" s="35">
        <f t="shared" si="19"/>
        <v>23.597308597087785</v>
      </c>
      <c r="U43" s="42">
        <v>0.77888026534586052</v>
      </c>
      <c r="V43" s="43">
        <f t="shared" si="31"/>
        <v>0.22111973465413948</v>
      </c>
      <c r="W43" s="29">
        <f t="shared" si="27"/>
        <v>335837.27105485857</v>
      </c>
      <c r="X43" s="29">
        <f t="shared" si="20"/>
        <v>1438758.0905759728</v>
      </c>
      <c r="Y43" s="35">
        <f t="shared" si="28"/>
        <v>16.130611580885809</v>
      </c>
      <c r="Z43" s="36">
        <f t="shared" si="29"/>
        <v>7.4666970162019766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389</v>
      </c>
      <c r="E44" s="51">
        <v>6</v>
      </c>
      <c r="F44" s="3">
        <f t="shared" si="21"/>
        <v>1.5424164524421594E-2</v>
      </c>
      <c r="G44" s="2">
        <v>0.5</v>
      </c>
      <c r="H44" s="3">
        <f t="shared" si="22"/>
        <v>7.4257425742574254E-2</v>
      </c>
      <c r="I44" s="3">
        <f t="shared" si="23"/>
        <v>0.92574257425742579</v>
      </c>
      <c r="J44" s="5">
        <f t="shared" si="30"/>
        <v>83277.566869157003</v>
      </c>
      <c r="K44" s="5">
        <f t="shared" si="24"/>
        <v>6183.9777378086883</v>
      </c>
      <c r="L44" s="5">
        <f t="shared" si="25"/>
        <v>400927.89000126329</v>
      </c>
      <c r="M44" s="5">
        <f t="shared" si="16"/>
        <v>1673565.0775949422</v>
      </c>
      <c r="N44" s="33">
        <f t="shared" si="26"/>
        <v>20.096229278941266</v>
      </c>
      <c r="O44" s="4"/>
      <c r="Q44" s="27" t="s">
        <v>64</v>
      </c>
      <c r="R44" s="29">
        <f t="shared" si="17"/>
        <v>83277.566869157003</v>
      </c>
      <c r="S44" s="29">
        <f t="shared" si="18"/>
        <v>400927.89000126329</v>
      </c>
      <c r="T44" s="35">
        <f t="shared" si="19"/>
        <v>20.096229278941266</v>
      </c>
      <c r="U44" s="42">
        <v>0.71980976748499381</v>
      </c>
      <c r="V44" s="43">
        <f t="shared" si="31"/>
        <v>0.28019023251500619</v>
      </c>
      <c r="W44" s="29">
        <f t="shared" si="27"/>
        <v>288591.81128005852</v>
      </c>
      <c r="X44" s="29">
        <f t="shared" si="20"/>
        <v>1102920.8195211142</v>
      </c>
      <c r="Y44" s="35">
        <f t="shared" si="28"/>
        <v>13.243912628403127</v>
      </c>
      <c r="Z44" s="36">
        <f t="shared" si="29"/>
        <v>6.852316650538139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240</v>
      </c>
      <c r="E45" s="51">
        <v>11</v>
      </c>
      <c r="F45" s="3">
        <f t="shared" si="21"/>
        <v>4.583333333333333E-2</v>
      </c>
      <c r="G45" s="2">
        <v>0.5</v>
      </c>
      <c r="H45" s="3">
        <f t="shared" si="22"/>
        <v>0.20560747663551401</v>
      </c>
      <c r="I45" s="3">
        <f t="shared" si="23"/>
        <v>0.79439252336448596</v>
      </c>
      <c r="J45" s="5">
        <f t="shared" si="30"/>
        <v>77093.589131348315</v>
      </c>
      <c r="K45" s="5">
        <f t="shared" si="24"/>
        <v>15851.018326071617</v>
      </c>
      <c r="L45" s="5">
        <f t="shared" si="25"/>
        <v>345840.39984156255</v>
      </c>
      <c r="M45" s="5">
        <f t="shared" si="16"/>
        <v>1272637.1875936789</v>
      </c>
      <c r="N45" s="33">
        <f t="shared" si="26"/>
        <v>16.507691520567572</v>
      </c>
      <c r="O45" s="4"/>
      <c r="Q45" s="27" t="s">
        <v>66</v>
      </c>
      <c r="R45" s="29">
        <f t="shared" si="17"/>
        <v>77093.589131348315</v>
      </c>
      <c r="S45" s="29">
        <f t="shared" si="18"/>
        <v>345840.39984156255</v>
      </c>
      <c r="T45" s="35">
        <f t="shared" si="19"/>
        <v>16.507691520567572</v>
      </c>
      <c r="U45" s="42">
        <v>0.68480776711742686</v>
      </c>
      <c r="V45" s="43">
        <f t="shared" si="31"/>
        <v>0.31519223288257314</v>
      </c>
      <c r="W45" s="29">
        <f t="shared" si="27"/>
        <v>236834.19199449857</v>
      </c>
      <c r="X45" s="29">
        <f t="shared" si="20"/>
        <v>814329.00824105577</v>
      </c>
      <c r="Y45" s="35">
        <f t="shared" si="28"/>
        <v>10.562862845231418</v>
      </c>
      <c r="Z45" s="36">
        <f t="shared" si="29"/>
        <v>5.9448286753361543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178</v>
      </c>
      <c r="E46" s="51">
        <v>11</v>
      </c>
      <c r="F46" s="3">
        <f t="shared" si="21"/>
        <v>6.1797752808988762E-2</v>
      </c>
      <c r="G46" s="2">
        <v>0.5</v>
      </c>
      <c r="H46" s="3">
        <f t="shared" si="22"/>
        <v>0.26763990267639898</v>
      </c>
      <c r="I46" s="3">
        <f t="shared" si="23"/>
        <v>0.73236009732360108</v>
      </c>
      <c r="J46" s="5">
        <f t="shared" si="30"/>
        <v>61242.5708052767</v>
      </c>
      <c r="K46" s="5">
        <f t="shared" si="24"/>
        <v>16390.95568997673</v>
      </c>
      <c r="L46" s="5">
        <f t="shared" si="25"/>
        <v>265235.4648014417</v>
      </c>
      <c r="M46" s="5">
        <f>L46+M47</f>
        <v>926796.78775211633</v>
      </c>
      <c r="N46" s="33">
        <f t="shared" si="26"/>
        <v>15.133211678832119</v>
      </c>
      <c r="O46" s="4"/>
      <c r="Q46" s="27" t="s">
        <v>68</v>
      </c>
      <c r="R46" s="29">
        <f t="shared" si="17"/>
        <v>61242.5708052767</v>
      </c>
      <c r="S46" s="29">
        <f t="shared" si="18"/>
        <v>265235.4648014417</v>
      </c>
      <c r="T46" s="35">
        <f t="shared" si="19"/>
        <v>15.133211678832119</v>
      </c>
      <c r="U46" s="42">
        <v>0.65629805890441617</v>
      </c>
      <c r="V46" s="43">
        <f t="shared" si="31"/>
        <v>0.34370194109558383</v>
      </c>
      <c r="W46" s="29">
        <f t="shared" si="27"/>
        <v>174073.52070179678</v>
      </c>
      <c r="X46" s="29">
        <f>X47+W46</f>
        <v>577494.81624655717</v>
      </c>
      <c r="Y46" s="35">
        <f t="shared" si="28"/>
        <v>9.4296305438046666</v>
      </c>
      <c r="Z46" s="36">
        <f t="shared" si="29"/>
        <v>5.7035811350274521</v>
      </c>
    </row>
    <row r="47" spans="1:26" s="2" customFormat="1" x14ac:dyDescent="0.25">
      <c r="A47" s="12">
        <v>19</v>
      </c>
      <c r="B47" s="13" t="s">
        <v>69</v>
      </c>
      <c r="C47" s="12"/>
      <c r="D47">
        <v>118</v>
      </c>
      <c r="E47" s="51">
        <v>8</v>
      </c>
      <c r="F47" s="17">
        <f t="shared" si="21"/>
        <v>6.7796610169491525E-2</v>
      </c>
      <c r="G47" s="12"/>
      <c r="H47" s="17">
        <v>1</v>
      </c>
      <c r="I47" s="17">
        <f t="shared" si="23"/>
        <v>0</v>
      </c>
      <c r="J47" s="21">
        <f t="shared" si="30"/>
        <v>44851.615115299974</v>
      </c>
      <c r="K47" s="21">
        <f t="shared" si="24"/>
        <v>44851.615115299974</v>
      </c>
      <c r="L47" s="21">
        <f>K47/F47</f>
        <v>661561.32295067457</v>
      </c>
      <c r="M47" s="21">
        <f>L47</f>
        <v>661561.32295067457</v>
      </c>
      <c r="N47" s="34">
        <f t="shared" si="26"/>
        <v>14.749999999999998</v>
      </c>
      <c r="O47" s="4"/>
      <c r="Q47" s="30" t="s">
        <v>69</v>
      </c>
      <c r="R47" s="31">
        <f t="shared" si="17"/>
        <v>44851.615115299974</v>
      </c>
      <c r="S47" s="31">
        <f t="shared" si="18"/>
        <v>661561.32295067457</v>
      </c>
      <c r="T47" s="38">
        <f t="shared" si="19"/>
        <v>14.749999999999998</v>
      </c>
      <c r="U47" s="44">
        <v>0.6098018151143324</v>
      </c>
      <c r="V47" s="45">
        <f t="shared" si="31"/>
        <v>0.3901981848856676</v>
      </c>
      <c r="W47" s="31">
        <f t="shared" si="27"/>
        <v>403421.29554476042</v>
      </c>
      <c r="X47" s="31">
        <f>W47</f>
        <v>403421.29554476042</v>
      </c>
      <c r="Y47" s="38">
        <f t="shared" si="28"/>
        <v>8.9945767729364032</v>
      </c>
      <c r="Z47" s="37">
        <f t="shared" si="29"/>
        <v>5.755423227063595</v>
      </c>
    </row>
    <row r="48" spans="1:26" s="2" customFormat="1" ht="13.2" x14ac:dyDescent="0.25">
      <c r="B48" s="2" t="s">
        <v>70</v>
      </c>
      <c r="D48" s="25">
        <f>SUM(D29:D47)</f>
        <v>13664</v>
      </c>
      <c r="E48" s="25">
        <f>SUM(E29:E47)</f>
        <v>66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208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7902092.0476334039</v>
      </c>
      <c r="N54" s="32">
        <f>M54/J54</f>
        <v>79.020920476334041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79.020920476334041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6923846.3022743436</v>
      </c>
      <c r="Y54" s="40">
        <f>X54/R54</f>
        <v>69.238463022743431</v>
      </c>
      <c r="Z54" s="36">
        <f>T54-Y54</f>
        <v>9.7824574535906095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1044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7802092.0476334039</v>
      </c>
      <c r="N55" s="33">
        <f t="shared" ref="N55:N72" si="43">M55/J55</f>
        <v>78.020920476334041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78.020920476334041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6827675.4158020578</v>
      </c>
      <c r="Y55" s="35">
        <f t="shared" ref="Y55:Y72" si="45">X55/R55</f>
        <v>68.27675415802058</v>
      </c>
      <c r="Z55" s="36">
        <f t="shared" ref="Z55:Z72" si="46">T55-Y55</f>
        <v>9.7441663183134608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1683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7402092.0476334039</v>
      </c>
      <c r="N56" s="33">
        <f t="shared" si="43"/>
        <v>74.020920476334041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74.020920476334041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6442991.8699129168</v>
      </c>
      <c r="Y56" s="35">
        <f t="shared" si="45"/>
        <v>64.429918699129175</v>
      </c>
      <c r="Z56" s="36">
        <f t="shared" si="46"/>
        <v>9.5910017772048661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1715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6902092.0476334039</v>
      </c>
      <c r="N57" s="33">
        <f t="shared" si="43"/>
        <v>69.020920476334041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69.020920476334041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5962137.43755149</v>
      </c>
      <c r="Y57" s="35">
        <f t="shared" si="45"/>
        <v>59.621374375514897</v>
      </c>
      <c r="Z57" s="36">
        <f t="shared" si="46"/>
        <v>9.3995461008191441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1704</v>
      </c>
      <c r="E58" s="49">
        <f t="shared" si="37"/>
        <v>2</v>
      </c>
      <c r="F58" s="3">
        <f t="shared" si="38"/>
        <v>1.1737089201877935E-3</v>
      </c>
      <c r="G58" s="2">
        <v>0.5</v>
      </c>
      <c r="H58" s="3">
        <f t="shared" si="39"/>
        <v>5.8513750731421883E-3</v>
      </c>
      <c r="I58" s="3">
        <f t="shared" si="40"/>
        <v>0.99414862492685785</v>
      </c>
      <c r="J58" s="5">
        <f t="shared" si="47"/>
        <v>100000</v>
      </c>
      <c r="K58" s="5">
        <f t="shared" si="41"/>
        <v>585.13750731421885</v>
      </c>
      <c r="L58" s="5">
        <f t="shared" si="42"/>
        <v>498537.15623171447</v>
      </c>
      <c r="M58" s="5">
        <f t="shared" si="32"/>
        <v>6402092.0476334039</v>
      </c>
      <c r="N58" s="33">
        <f t="shared" si="43"/>
        <v>64.020920476334041</v>
      </c>
      <c r="O58" s="4"/>
      <c r="Q58" s="27" t="s">
        <v>42</v>
      </c>
      <c r="R58" s="29">
        <f t="shared" si="33"/>
        <v>100000</v>
      </c>
      <c r="S58" s="29">
        <f t="shared" si="34"/>
        <v>498537.15623171447</v>
      </c>
      <c r="T58" s="35">
        <f t="shared" si="35"/>
        <v>64.020920476334041</v>
      </c>
      <c r="U58" s="42">
        <v>0.96170886472285344</v>
      </c>
      <c r="V58" s="43">
        <f>1-U58</f>
        <v>3.829113527714656E-2</v>
      </c>
      <c r="W58" s="29">
        <f t="shared" si="44"/>
        <v>479447.60254176194</v>
      </c>
      <c r="X58" s="29">
        <f t="shared" si="36"/>
        <v>5481283.0051900633</v>
      </c>
      <c r="Y58" s="35">
        <f t="shared" si="45"/>
        <v>54.812830051900633</v>
      </c>
      <c r="Z58" s="36">
        <f t="shared" si="46"/>
        <v>9.2080904244334079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1794</v>
      </c>
      <c r="E59" s="49">
        <f t="shared" si="37"/>
        <v>3</v>
      </c>
      <c r="F59" s="3">
        <f t="shared" si="38"/>
        <v>1.6722408026755853E-3</v>
      </c>
      <c r="G59" s="2">
        <v>0.5</v>
      </c>
      <c r="H59" s="3">
        <f t="shared" si="39"/>
        <v>8.3263946711074101E-3</v>
      </c>
      <c r="I59" s="3">
        <f t="shared" si="40"/>
        <v>0.99167360532889259</v>
      </c>
      <c r="J59" s="5">
        <f t="shared" si="47"/>
        <v>99414.862492685788</v>
      </c>
      <c r="K59" s="5">
        <f t="shared" si="41"/>
        <v>827.7673812879749</v>
      </c>
      <c r="L59" s="5">
        <f t="shared" si="42"/>
        <v>495004.89401020895</v>
      </c>
      <c r="M59" s="5">
        <f t="shared" si="32"/>
        <v>5903554.8914016895</v>
      </c>
      <c r="N59" s="33">
        <f t="shared" si="43"/>
        <v>59.383021244293623</v>
      </c>
      <c r="O59" s="4"/>
      <c r="Q59" s="27" t="s">
        <v>44</v>
      </c>
      <c r="R59" s="29">
        <f t="shared" si="33"/>
        <v>99414.862492685788</v>
      </c>
      <c r="S59" s="29">
        <f t="shared" si="34"/>
        <v>495004.89401020895</v>
      </c>
      <c r="T59" s="35">
        <f t="shared" si="35"/>
        <v>59.383021244293623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476735.09949013439</v>
      </c>
      <c r="X59" s="29">
        <f t="shared" si="36"/>
        <v>5001835.4026483009</v>
      </c>
      <c r="Y59" s="35">
        <f t="shared" si="45"/>
        <v>50.312752814160952</v>
      </c>
      <c r="Z59" s="36">
        <f t="shared" si="46"/>
        <v>9.0702684301326713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2166</v>
      </c>
      <c r="E60" s="49">
        <f t="shared" si="37"/>
        <v>4</v>
      </c>
      <c r="F60" s="3">
        <f t="shared" si="38"/>
        <v>1.8467220683287165E-3</v>
      </c>
      <c r="G60" s="2">
        <v>0.5</v>
      </c>
      <c r="H60" s="3">
        <f t="shared" si="39"/>
        <v>9.1911764705882356E-3</v>
      </c>
      <c r="I60" s="3">
        <f t="shared" si="40"/>
        <v>0.9908088235294118</v>
      </c>
      <c r="J60" s="5">
        <f t="shared" si="47"/>
        <v>98587.095111397808</v>
      </c>
      <c r="K60" s="5">
        <f t="shared" si="41"/>
        <v>906.13138889152401</v>
      </c>
      <c r="L60" s="5">
        <f t="shared" si="42"/>
        <v>490670.14708476025</v>
      </c>
      <c r="M60" s="5">
        <f t="shared" si="32"/>
        <v>5408549.997391481</v>
      </c>
      <c r="N60" s="33">
        <f t="shared" si="43"/>
        <v>54.860628475563935</v>
      </c>
      <c r="O60" s="4"/>
      <c r="Q60" s="27" t="s">
        <v>46</v>
      </c>
      <c r="R60" s="29">
        <f t="shared" si="33"/>
        <v>98587.095111397808</v>
      </c>
      <c r="S60" s="29">
        <f t="shared" si="34"/>
        <v>490670.14708476025</v>
      </c>
      <c r="T60" s="35">
        <f t="shared" si="35"/>
        <v>54.860628475563935</v>
      </c>
      <c r="U60" s="42">
        <v>0.95736753435116873</v>
      </c>
      <c r="V60" s="43">
        <f t="shared" si="48"/>
        <v>4.2632465648831275E-2</v>
      </c>
      <c r="W60" s="29">
        <f t="shared" si="44"/>
        <v>469751.66889426223</v>
      </c>
      <c r="X60" s="29">
        <f t="shared" si="36"/>
        <v>4525100.3031581668</v>
      </c>
      <c r="Y60" s="35">
        <f t="shared" si="45"/>
        <v>45.899519587680935</v>
      </c>
      <c r="Z60" s="36">
        <f t="shared" si="46"/>
        <v>8.9611088878830003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2025</v>
      </c>
      <c r="E61" s="49">
        <f t="shared" si="37"/>
        <v>7</v>
      </c>
      <c r="F61" s="3">
        <f t="shared" si="38"/>
        <v>3.4567901234567903E-3</v>
      </c>
      <c r="G61" s="2">
        <v>0.5</v>
      </c>
      <c r="H61" s="3">
        <f t="shared" si="39"/>
        <v>1.7135862913096697E-2</v>
      </c>
      <c r="I61" s="3">
        <f t="shared" si="40"/>
        <v>0.98286413708690334</v>
      </c>
      <c r="J61" s="5">
        <f t="shared" si="47"/>
        <v>97680.963722506291</v>
      </c>
      <c r="K61" s="5">
        <f t="shared" si="41"/>
        <v>1673.8476035680394</v>
      </c>
      <c r="L61" s="5">
        <f t="shared" si="42"/>
        <v>484220.19960361137</v>
      </c>
      <c r="M61" s="5">
        <f t="shared" si="32"/>
        <v>4917879.8503067205</v>
      </c>
      <c r="N61" s="33">
        <f t="shared" si="43"/>
        <v>50.346348591292724</v>
      </c>
      <c r="O61" s="4"/>
      <c r="Q61" s="27" t="s">
        <v>48</v>
      </c>
      <c r="R61" s="29">
        <f t="shared" si="33"/>
        <v>97680.963722506291</v>
      </c>
      <c r="S61" s="29">
        <f t="shared" si="34"/>
        <v>484220.19960361137</v>
      </c>
      <c r="T61" s="35">
        <f t="shared" si="35"/>
        <v>50.346348591292724</v>
      </c>
      <c r="U61" s="42">
        <v>0.95681081085376496</v>
      </c>
      <c r="V61" s="43">
        <f t="shared" si="48"/>
        <v>4.3189189146235041E-2</v>
      </c>
      <c r="W61" s="29">
        <f t="shared" si="44"/>
        <v>463307.12181450333</v>
      </c>
      <c r="X61" s="29">
        <f t="shared" si="36"/>
        <v>4055348.6342639043</v>
      </c>
      <c r="Y61" s="35">
        <f t="shared" si="45"/>
        <v>41.5162635555522</v>
      </c>
      <c r="Z61" s="36">
        <f t="shared" si="46"/>
        <v>8.8300850357405238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2203</v>
      </c>
      <c r="E62" s="49">
        <f t="shared" si="37"/>
        <v>8</v>
      </c>
      <c r="F62" s="3">
        <f t="shared" si="38"/>
        <v>3.631411711302769E-3</v>
      </c>
      <c r="G62" s="2">
        <v>0.5</v>
      </c>
      <c r="H62" s="3">
        <f t="shared" si="39"/>
        <v>1.799370220422852E-2</v>
      </c>
      <c r="I62" s="3">
        <f t="shared" si="40"/>
        <v>0.98200629779577153</v>
      </c>
      <c r="J62" s="5">
        <f t="shared" si="47"/>
        <v>96007.116118938255</v>
      </c>
      <c r="K62" s="5">
        <f t="shared" si="41"/>
        <v>1727.5234569309628</v>
      </c>
      <c r="L62" s="5">
        <f t="shared" si="42"/>
        <v>475716.7719523639</v>
      </c>
      <c r="M62" s="5">
        <f t="shared" si="32"/>
        <v>4433659.6507031089</v>
      </c>
      <c r="N62" s="33">
        <f t="shared" si="43"/>
        <v>46.180531505711272</v>
      </c>
      <c r="O62" s="4"/>
      <c r="Q62" s="27" t="s">
        <v>50</v>
      </c>
      <c r="R62" s="29">
        <f t="shared" si="33"/>
        <v>96007.116118938255</v>
      </c>
      <c r="S62" s="29">
        <f t="shared" si="34"/>
        <v>475716.7719523639</v>
      </c>
      <c r="T62" s="35">
        <f t="shared" si="35"/>
        <v>46.180531505711272</v>
      </c>
      <c r="U62" s="42">
        <v>0.94800928093814252</v>
      </c>
      <c r="V62" s="43">
        <f t="shared" si="48"/>
        <v>5.1990719061857482E-2</v>
      </c>
      <c r="W62" s="29">
        <f t="shared" si="44"/>
        <v>450983.91490877484</v>
      </c>
      <c r="X62" s="29">
        <f t="shared" si="36"/>
        <v>3592041.512449401</v>
      </c>
      <c r="Y62" s="35">
        <f t="shared" si="45"/>
        <v>37.41432570476762</v>
      </c>
      <c r="Z62" s="36">
        <f t="shared" si="46"/>
        <v>8.7662058009436521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2255</v>
      </c>
      <c r="E63" s="49">
        <f t="shared" si="37"/>
        <v>9</v>
      </c>
      <c r="F63" s="3">
        <f t="shared" si="38"/>
        <v>3.9911308203991131E-3</v>
      </c>
      <c r="G63" s="2">
        <v>0.5</v>
      </c>
      <c r="H63" s="3">
        <f t="shared" si="39"/>
        <v>1.9758507135016465E-2</v>
      </c>
      <c r="I63" s="3">
        <f t="shared" si="40"/>
        <v>0.98024149286498352</v>
      </c>
      <c r="J63" s="5">
        <f t="shared" si="47"/>
        <v>94279.592662007301</v>
      </c>
      <c r="K63" s="5">
        <f t="shared" si="41"/>
        <v>1862.8240042987172</v>
      </c>
      <c r="L63" s="5">
        <f t="shared" si="42"/>
        <v>466740.9032992897</v>
      </c>
      <c r="M63" s="5">
        <f t="shared" si="32"/>
        <v>3957942.8787507447</v>
      </c>
      <c r="N63" s="33">
        <f t="shared" si="43"/>
        <v>41.980907712870433</v>
      </c>
      <c r="O63" s="4"/>
      <c r="Q63" s="27" t="s">
        <v>52</v>
      </c>
      <c r="R63" s="29">
        <f t="shared" si="33"/>
        <v>94279.592662007301</v>
      </c>
      <c r="S63" s="29">
        <f t="shared" si="34"/>
        <v>466740.9032992897</v>
      </c>
      <c r="T63" s="35">
        <f t="shared" si="35"/>
        <v>41.980907712870433</v>
      </c>
      <c r="U63" s="42">
        <v>0.94216194080535964</v>
      </c>
      <c r="V63" s="43">
        <f t="shared" si="48"/>
        <v>5.7838059194640357E-2</v>
      </c>
      <c r="W63" s="29">
        <f t="shared" si="44"/>
        <v>439745.51530570548</v>
      </c>
      <c r="X63" s="29">
        <f t="shared" si="36"/>
        <v>3141057.5975406263</v>
      </c>
      <c r="Y63" s="35">
        <f t="shared" si="45"/>
        <v>33.316410358298107</v>
      </c>
      <c r="Z63" s="36">
        <f t="shared" si="46"/>
        <v>8.6644973545723261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2384</v>
      </c>
      <c r="E64" s="49">
        <f t="shared" si="37"/>
        <v>4</v>
      </c>
      <c r="F64" s="3">
        <f t="shared" si="38"/>
        <v>1.6778523489932886E-3</v>
      </c>
      <c r="G64" s="2">
        <v>0.5</v>
      </c>
      <c r="H64" s="3">
        <f t="shared" si="39"/>
        <v>8.3542188805346713E-3</v>
      </c>
      <c r="I64" s="3">
        <f t="shared" si="40"/>
        <v>0.99164578111946533</v>
      </c>
      <c r="J64" s="5">
        <f t="shared" si="47"/>
        <v>92416.768657708584</v>
      </c>
      <c r="K64" s="5">
        <f t="shared" si="41"/>
        <v>772.06991359823394</v>
      </c>
      <c r="L64" s="5">
        <f t="shared" si="42"/>
        <v>460153.66850454739</v>
      </c>
      <c r="M64" s="5">
        <f t="shared" si="32"/>
        <v>3491201.975451455</v>
      </c>
      <c r="N64" s="33">
        <f t="shared" si="43"/>
        <v>37.776715483118657</v>
      </c>
      <c r="O64" s="4"/>
      <c r="Q64" s="27" t="s">
        <v>54</v>
      </c>
      <c r="R64" s="29">
        <f t="shared" si="33"/>
        <v>92416.768657708584</v>
      </c>
      <c r="S64" s="29">
        <f t="shared" si="34"/>
        <v>460153.66850454739</v>
      </c>
      <c r="T64" s="35">
        <f t="shared" si="35"/>
        <v>37.776715483118657</v>
      </c>
      <c r="U64" s="42">
        <v>0.92489605986448908</v>
      </c>
      <c r="V64" s="43">
        <f t="shared" si="48"/>
        <v>7.5103940135510916E-2</v>
      </c>
      <c r="W64" s="29">
        <f t="shared" si="44"/>
        <v>425594.31493204611</v>
      </c>
      <c r="X64" s="29">
        <f t="shared" si="36"/>
        <v>2701312.0822349209</v>
      </c>
      <c r="Y64" s="35">
        <f t="shared" si="45"/>
        <v>29.229674673434943</v>
      </c>
      <c r="Z64" s="36">
        <f t="shared" si="46"/>
        <v>8.5470408096837147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2213</v>
      </c>
      <c r="E65" s="49">
        <f t="shared" si="37"/>
        <v>14</v>
      </c>
      <c r="F65" s="3">
        <f t="shared" si="38"/>
        <v>6.3262539539087215E-3</v>
      </c>
      <c r="G65" s="2">
        <v>0.5</v>
      </c>
      <c r="H65" s="3">
        <f t="shared" si="39"/>
        <v>3.1138790035587189E-2</v>
      </c>
      <c r="I65" s="3">
        <f t="shared" si="40"/>
        <v>0.96886120996441283</v>
      </c>
      <c r="J65" s="5">
        <f t="shared" si="47"/>
        <v>91644.698744110356</v>
      </c>
      <c r="K65" s="5">
        <f t="shared" si="41"/>
        <v>2853.7050320674934</v>
      </c>
      <c r="L65" s="5">
        <f t="shared" si="42"/>
        <v>451089.23114038305</v>
      </c>
      <c r="M65" s="5">
        <f t="shared" si="32"/>
        <v>3031048.3069469077</v>
      </c>
      <c r="N65" s="33">
        <f t="shared" si="43"/>
        <v>33.073907694433892</v>
      </c>
      <c r="O65" s="4"/>
      <c r="Q65" s="27" t="s">
        <v>56</v>
      </c>
      <c r="R65" s="29">
        <f t="shared" si="33"/>
        <v>91644.698744110356</v>
      </c>
      <c r="S65" s="29">
        <f t="shared" si="34"/>
        <v>451089.23114038305</v>
      </c>
      <c r="T65" s="35">
        <f t="shared" si="35"/>
        <v>33.073907694433892</v>
      </c>
      <c r="U65" s="42">
        <v>0.89970667843387275</v>
      </c>
      <c r="V65" s="43">
        <f t="shared" si="48"/>
        <v>0.10029332156612725</v>
      </c>
      <c r="W65" s="29">
        <f t="shared" si="44"/>
        <v>405847.99382660352</v>
      </c>
      <c r="X65" s="29">
        <f t="shared" si="36"/>
        <v>2275717.7673028749</v>
      </c>
      <c r="Y65" s="35">
        <f t="shared" si="45"/>
        <v>24.83196298846611</v>
      </c>
      <c r="Z65" s="36">
        <f t="shared" si="46"/>
        <v>8.2419447059677822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1760</v>
      </c>
      <c r="E66" s="49">
        <f t="shared" si="37"/>
        <v>10</v>
      </c>
      <c r="F66" s="3">
        <f t="shared" si="38"/>
        <v>5.681818181818182E-3</v>
      </c>
      <c r="G66" s="2">
        <v>0.5</v>
      </c>
      <c r="H66" s="3">
        <f t="shared" si="39"/>
        <v>2.8011204481792722E-2</v>
      </c>
      <c r="I66" s="3">
        <f t="shared" si="40"/>
        <v>0.97198879551820727</v>
      </c>
      <c r="J66" s="5">
        <f t="shared" si="47"/>
        <v>88790.993712042866</v>
      </c>
      <c r="K66" s="5">
        <f t="shared" si="41"/>
        <v>2487.1426810096045</v>
      </c>
      <c r="L66" s="5">
        <f t="shared" si="42"/>
        <v>437737.11185769032</v>
      </c>
      <c r="M66" s="5">
        <f t="shared" si="32"/>
        <v>2579959.0758065246</v>
      </c>
      <c r="N66" s="33">
        <f t="shared" si="43"/>
        <v>29.056540173134707</v>
      </c>
      <c r="O66" s="4"/>
      <c r="Q66" s="27" t="s">
        <v>58</v>
      </c>
      <c r="R66" s="29">
        <f t="shared" si="33"/>
        <v>88790.993712042866</v>
      </c>
      <c r="S66" s="29">
        <f t="shared" si="34"/>
        <v>437737.11185769032</v>
      </c>
      <c r="T66" s="35">
        <f t="shared" si="35"/>
        <v>29.056540173134707</v>
      </c>
      <c r="U66" s="42">
        <v>0.86438699185239576</v>
      </c>
      <c r="V66" s="43">
        <f t="shared" si="48"/>
        <v>0.13561300814760424</v>
      </c>
      <c r="W66" s="29">
        <f t="shared" si="44"/>
        <v>378374.26534082461</v>
      </c>
      <c r="X66" s="29">
        <f t="shared" si="36"/>
        <v>1869869.7734762714</v>
      </c>
      <c r="Y66" s="35">
        <f t="shared" si="45"/>
        <v>21.059227916070252</v>
      </c>
      <c r="Z66" s="36">
        <f t="shared" si="46"/>
        <v>7.9973122570644541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1397</v>
      </c>
      <c r="E67" s="49">
        <f t="shared" si="37"/>
        <v>15</v>
      </c>
      <c r="F67" s="3">
        <f t="shared" si="38"/>
        <v>1.0737294201861132E-2</v>
      </c>
      <c r="G67" s="2">
        <v>0.5</v>
      </c>
      <c r="H67" s="3">
        <f t="shared" si="39"/>
        <v>5.2283025444405717E-2</v>
      </c>
      <c r="I67" s="3">
        <f t="shared" si="40"/>
        <v>0.94771697455559423</v>
      </c>
      <c r="J67" s="5">
        <f t="shared" si="47"/>
        <v>86303.851031033264</v>
      </c>
      <c r="K67" s="5">
        <f t="shared" si="41"/>
        <v>4512.2264394057129</v>
      </c>
      <c r="L67" s="5">
        <f t="shared" si="42"/>
        <v>420238.68905665207</v>
      </c>
      <c r="M67" s="5">
        <f t="shared" si="32"/>
        <v>2142221.9639488342</v>
      </c>
      <c r="N67" s="33">
        <f t="shared" si="43"/>
        <v>24.821858333743773</v>
      </c>
      <c r="O67" s="4"/>
      <c r="Q67" s="27" t="s">
        <v>60</v>
      </c>
      <c r="R67" s="29">
        <f t="shared" si="33"/>
        <v>86303.851031033264</v>
      </c>
      <c r="S67" s="29">
        <f t="shared" si="34"/>
        <v>420238.68905665207</v>
      </c>
      <c r="T67" s="35">
        <f t="shared" si="35"/>
        <v>24.821858333743773</v>
      </c>
      <c r="U67" s="42">
        <v>0.82345390469096191</v>
      </c>
      <c r="V67" s="43">
        <f t="shared" si="48"/>
        <v>0.17654609530903809</v>
      </c>
      <c r="W67" s="29">
        <f t="shared" si="44"/>
        <v>346047.18940591114</v>
      </c>
      <c r="X67" s="29">
        <f t="shared" si="36"/>
        <v>1491495.5081354468</v>
      </c>
      <c r="Y67" s="35">
        <f t="shared" si="45"/>
        <v>17.28191141318981</v>
      </c>
      <c r="Z67" s="36">
        <f t="shared" si="46"/>
        <v>7.5399469205539624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1095</v>
      </c>
      <c r="E68" s="49">
        <f t="shared" si="37"/>
        <v>22</v>
      </c>
      <c r="F68" s="3">
        <f t="shared" si="38"/>
        <v>2.0091324200913242E-2</v>
      </c>
      <c r="G68" s="2">
        <v>0.5</v>
      </c>
      <c r="H68" s="3">
        <f t="shared" si="39"/>
        <v>9.5652173913043467E-2</v>
      </c>
      <c r="I68" s="3">
        <f t="shared" si="40"/>
        <v>0.90434782608695652</v>
      </c>
      <c r="J68" s="5">
        <f t="shared" si="47"/>
        <v>81791.624591627551</v>
      </c>
      <c r="K68" s="5">
        <f t="shared" si="41"/>
        <v>7823.5467000687213</v>
      </c>
      <c r="L68" s="5">
        <f t="shared" si="42"/>
        <v>389399.25620796595</v>
      </c>
      <c r="M68" s="5">
        <f t="shared" si="32"/>
        <v>1721983.2748921821</v>
      </c>
      <c r="N68" s="33">
        <f t="shared" si="43"/>
        <v>21.053295902725591</v>
      </c>
      <c r="O68" s="4"/>
      <c r="Q68" s="27" t="s">
        <v>62</v>
      </c>
      <c r="R68" s="29">
        <f t="shared" si="33"/>
        <v>81791.624591627551</v>
      </c>
      <c r="S68" s="29">
        <f t="shared" si="34"/>
        <v>389399.25620796595</v>
      </c>
      <c r="T68" s="35">
        <f t="shared" si="35"/>
        <v>21.053295902725591</v>
      </c>
      <c r="U68" s="42">
        <v>0.7557222850963411</v>
      </c>
      <c r="V68" s="43">
        <f t="shared" si="48"/>
        <v>0.2442777149036589</v>
      </c>
      <c r="W68" s="29">
        <f t="shared" si="44"/>
        <v>294277.69571629964</v>
      </c>
      <c r="X68" s="29">
        <f t="shared" si="36"/>
        <v>1145448.3187295357</v>
      </c>
      <c r="Y68" s="35">
        <f t="shared" si="45"/>
        <v>14.00446958290137</v>
      </c>
      <c r="Z68" s="36">
        <f t="shared" si="46"/>
        <v>7.0488263198242205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764</v>
      </c>
      <c r="E69" s="49">
        <f t="shared" si="37"/>
        <v>19</v>
      </c>
      <c r="F69" s="3">
        <f t="shared" si="38"/>
        <v>2.4869109947643978E-2</v>
      </c>
      <c r="G69" s="2">
        <v>0.5</v>
      </c>
      <c r="H69" s="3">
        <f t="shared" si="39"/>
        <v>0.1170671595810228</v>
      </c>
      <c r="I69" s="3">
        <f t="shared" si="40"/>
        <v>0.88293284041897724</v>
      </c>
      <c r="J69" s="5">
        <f t="shared" si="47"/>
        <v>73968.077891558831</v>
      </c>
      <c r="K69" s="5">
        <f t="shared" si="41"/>
        <v>8659.2327784326426</v>
      </c>
      <c r="L69" s="5">
        <f t="shared" si="42"/>
        <v>348192.30751171254</v>
      </c>
      <c r="M69" s="5">
        <f t="shared" si="32"/>
        <v>1332584.0186842161</v>
      </c>
      <c r="N69" s="33">
        <f t="shared" si="43"/>
        <v>18.015663738590799</v>
      </c>
      <c r="O69" s="4"/>
      <c r="Q69" s="27" t="s">
        <v>64</v>
      </c>
      <c r="R69" s="29">
        <f t="shared" si="33"/>
        <v>73968.077891558831</v>
      </c>
      <c r="S69" s="29">
        <f t="shared" si="34"/>
        <v>348192.30751171254</v>
      </c>
      <c r="T69" s="35">
        <f t="shared" si="35"/>
        <v>18.015663738590799</v>
      </c>
      <c r="U69" s="42">
        <v>0.69850988448397933</v>
      </c>
      <c r="V69" s="43">
        <f t="shared" si="48"/>
        <v>0.30149011551602067</v>
      </c>
      <c r="W69" s="29">
        <f t="shared" si="44"/>
        <v>243215.76849821652</v>
      </c>
      <c r="X69" s="29">
        <f t="shared" si="36"/>
        <v>851170.62301323609</v>
      </c>
      <c r="Y69" s="35">
        <f t="shared" si="45"/>
        <v>11.507269720609719</v>
      </c>
      <c r="Z69" s="36">
        <f t="shared" si="46"/>
        <v>6.5083940179810806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425</v>
      </c>
      <c r="E70" s="49">
        <f t="shared" si="37"/>
        <v>19</v>
      </c>
      <c r="F70" s="3">
        <f t="shared" si="38"/>
        <v>4.4705882352941179E-2</v>
      </c>
      <c r="G70" s="2">
        <v>0.5</v>
      </c>
      <c r="H70" s="3">
        <f t="shared" si="39"/>
        <v>0.20105820105820105</v>
      </c>
      <c r="I70" s="3">
        <f t="shared" si="40"/>
        <v>0.79894179894179895</v>
      </c>
      <c r="J70" s="5">
        <f t="shared" si="47"/>
        <v>65308.84511312619</v>
      </c>
      <c r="K70" s="5">
        <f t="shared" si="41"/>
        <v>13130.878911633836</v>
      </c>
      <c r="L70" s="5">
        <f t="shared" si="42"/>
        <v>293717.02828654635</v>
      </c>
      <c r="M70" s="5">
        <f t="shared" si="32"/>
        <v>984391.71117250354</v>
      </c>
      <c r="N70" s="33">
        <f t="shared" si="43"/>
        <v>15.072869677413024</v>
      </c>
      <c r="O70" s="4"/>
      <c r="Q70" s="27" t="s">
        <v>66</v>
      </c>
      <c r="R70" s="29">
        <f t="shared" si="33"/>
        <v>65308.84511312619</v>
      </c>
      <c r="S70" s="29">
        <f t="shared" si="34"/>
        <v>293717.02828654635</v>
      </c>
      <c r="T70" s="35">
        <f t="shared" si="35"/>
        <v>15.072869677413024</v>
      </c>
      <c r="U70" s="42">
        <v>0.67065690345363116</v>
      </c>
      <c r="V70" s="43">
        <f t="shared" si="48"/>
        <v>0.32934309654636884</v>
      </c>
      <c r="W70" s="29">
        <f t="shared" si="44"/>
        <v>196983.35268225777</v>
      </c>
      <c r="X70" s="29">
        <f t="shared" si="36"/>
        <v>607954.85451501957</v>
      </c>
      <c r="Y70" s="35">
        <f t="shared" si="45"/>
        <v>9.3089206134626465</v>
      </c>
      <c r="Z70" s="36">
        <f t="shared" si="46"/>
        <v>5.7639490639503776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307</v>
      </c>
      <c r="E71" s="49">
        <f t="shared" si="49"/>
        <v>21</v>
      </c>
      <c r="F71" s="3">
        <f t="shared" si="38"/>
        <v>6.8403908794788276E-2</v>
      </c>
      <c r="G71" s="2">
        <v>0.5</v>
      </c>
      <c r="H71" s="3">
        <f t="shared" si="39"/>
        <v>0.29207232267037553</v>
      </c>
      <c r="I71" s="3">
        <f t="shared" si="40"/>
        <v>0.70792767732962447</v>
      </c>
      <c r="J71" s="5">
        <f t="shared" si="47"/>
        <v>52177.966201492352</v>
      </c>
      <c r="K71" s="5">
        <f t="shared" si="41"/>
        <v>15239.739780686223</v>
      </c>
      <c r="L71" s="5">
        <f t="shared" si="42"/>
        <v>222790.48155574623</v>
      </c>
      <c r="M71" s="5">
        <f>L71+M72</f>
        <v>690674.68288595718</v>
      </c>
      <c r="N71" s="33">
        <f t="shared" si="43"/>
        <v>13.236903106165972</v>
      </c>
      <c r="O71" s="4"/>
      <c r="Q71" s="27" t="s">
        <v>68</v>
      </c>
      <c r="R71" s="29">
        <f t="shared" si="33"/>
        <v>52177.966201492352</v>
      </c>
      <c r="S71" s="29">
        <f t="shared" si="34"/>
        <v>222790.48155574623</v>
      </c>
      <c r="T71" s="35">
        <f t="shared" si="35"/>
        <v>13.236903106165972</v>
      </c>
      <c r="U71" s="42">
        <v>0.63527807449444496</v>
      </c>
      <c r="V71" s="43">
        <f t="shared" si="48"/>
        <v>0.36472192550555504</v>
      </c>
      <c r="W71" s="29">
        <f t="shared" si="44"/>
        <v>141533.90813842462</v>
      </c>
      <c r="X71" s="29">
        <f>X72+W71</f>
        <v>410971.50183276174</v>
      </c>
      <c r="Y71" s="35">
        <f t="shared" si="45"/>
        <v>7.8763419073434005</v>
      </c>
      <c r="Z71" s="36">
        <f t="shared" si="46"/>
        <v>5.3605611988225714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190</v>
      </c>
      <c r="E72" s="50">
        <f t="shared" si="49"/>
        <v>15</v>
      </c>
      <c r="F72" s="17">
        <f t="shared" si="38"/>
        <v>7.8947368421052627E-2</v>
      </c>
      <c r="G72" s="12"/>
      <c r="H72" s="17">
        <v>1</v>
      </c>
      <c r="I72" s="17">
        <f t="shared" si="40"/>
        <v>0</v>
      </c>
      <c r="J72" s="21">
        <f t="shared" si="47"/>
        <v>36938.226420806132</v>
      </c>
      <c r="K72" s="21">
        <f t="shared" si="41"/>
        <v>36938.226420806132</v>
      </c>
      <c r="L72" s="21">
        <f>K72/F72</f>
        <v>467884.20133021101</v>
      </c>
      <c r="M72" s="21">
        <f>L72</f>
        <v>467884.20133021101</v>
      </c>
      <c r="N72" s="34">
        <f t="shared" si="43"/>
        <v>12.666666666666668</v>
      </c>
      <c r="O72" s="4"/>
      <c r="Q72" s="30" t="s">
        <v>69</v>
      </c>
      <c r="R72" s="31">
        <f t="shared" si="33"/>
        <v>36938.226420806132</v>
      </c>
      <c r="S72" s="31">
        <f t="shared" si="34"/>
        <v>467884.20133021101</v>
      </c>
      <c r="T72" s="38">
        <f t="shared" si="35"/>
        <v>12.666666666666668</v>
      </c>
      <c r="U72" s="44">
        <v>0.57586384179742911</v>
      </c>
      <c r="V72" s="45">
        <f t="shared" si="48"/>
        <v>0.42413615820257089</v>
      </c>
      <c r="W72" s="31">
        <f t="shared" si="44"/>
        <v>269437.59369433712</v>
      </c>
      <c r="X72" s="31">
        <f>W72</f>
        <v>269437.59369433712</v>
      </c>
      <c r="Y72" s="38">
        <f t="shared" si="45"/>
        <v>7.294275329434103</v>
      </c>
      <c r="Z72" s="37">
        <f t="shared" si="46"/>
        <v>5.3723913372325649</v>
      </c>
    </row>
    <row r="73" spans="1:26" s="2" customFormat="1" ht="13.2" x14ac:dyDescent="0.25">
      <c r="B73" s="2" t="s">
        <v>70</v>
      </c>
      <c r="D73" s="25">
        <f>SUM(D54:D72)</f>
        <v>27332</v>
      </c>
      <c r="E73" s="25">
        <f>SUM(E54:E72)</f>
        <v>172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74.531403626748016</v>
      </c>
      <c r="F78" s="55">
        <f>$Y$4</f>
        <v>67.210007867605341</v>
      </c>
      <c r="G78" s="55">
        <f>E78-F78</f>
        <v>7.3213957591426748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84.149475949701227</v>
      </c>
      <c r="F79" s="55">
        <f>$Y$29</f>
        <v>73.244479224356283</v>
      </c>
      <c r="G79" s="55">
        <f t="shared" ref="G79:G80" si="50">E79-F79</f>
        <v>10.904996725344944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79.020920476334041</v>
      </c>
      <c r="F80" s="55">
        <f>$Y$54</f>
        <v>69.238463022743431</v>
      </c>
      <c r="G80" s="55">
        <f t="shared" si="50"/>
        <v>9.7824574535906095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99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6862655.9684370095</v>
      </c>
      <c r="N4" s="32">
        <f>M4/J4</f>
        <v>68.626559684370093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68.626559684370093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6268102.9119602051</v>
      </c>
      <c r="Y4" s="40">
        <f>X4/R4</f>
        <v>62.681029119602051</v>
      </c>
      <c r="Z4" s="36">
        <f>T4-Y4</f>
        <v>5.9455305647680419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520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6762655.9684370095</v>
      </c>
      <c r="N5" s="33">
        <f t="shared" ref="N5:N22" si="10">M5/J5</f>
        <v>67.626559684370093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67.626559684370093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6171422.7177853314</v>
      </c>
      <c r="Y5" s="35">
        <f t="shared" ref="Y5:Y22" si="12">X5/R5</f>
        <v>61.714227177853317</v>
      </c>
      <c r="Z5" s="36">
        <f t="shared" ref="Z5:Z22" si="13">T5-Y5</f>
        <v>5.9123325065167762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808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6362655.9684370095</v>
      </c>
      <c r="N6" s="33">
        <f t="shared" si="10"/>
        <v>63.626559684370093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63.626559684370093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5784701.9410858369</v>
      </c>
      <c r="Y6" s="35">
        <f t="shared" si="12"/>
        <v>57.847019410858366</v>
      </c>
      <c r="Z6" s="36">
        <f t="shared" si="13"/>
        <v>5.7795402735117278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868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5862655.9684370095</v>
      </c>
      <c r="N7" s="33">
        <f t="shared" si="10"/>
        <v>58.626559684370093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58.626559684370093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5301300.9702114686</v>
      </c>
      <c r="Y7" s="35">
        <f t="shared" si="12"/>
        <v>53.013009702114687</v>
      </c>
      <c r="Z7" s="36">
        <f t="shared" si="13"/>
        <v>5.6135499822554067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856</v>
      </c>
      <c r="E8" s="51">
        <v>2</v>
      </c>
      <c r="F8" s="3">
        <f t="shared" si="5"/>
        <v>2.3364485981308409E-3</v>
      </c>
      <c r="G8" s="2">
        <v>0.5</v>
      </c>
      <c r="H8" s="3">
        <f t="shared" si="6"/>
        <v>1.1614401858304297E-2</v>
      </c>
      <c r="I8" s="3">
        <f t="shared" si="7"/>
        <v>0.98838559814169569</v>
      </c>
      <c r="J8" s="5">
        <f t="shared" si="14"/>
        <v>100000</v>
      </c>
      <c r="K8" s="5">
        <f t="shared" si="8"/>
        <v>1161.4401858304298</v>
      </c>
      <c r="L8" s="5">
        <f t="shared" si="9"/>
        <v>497096.3995354239</v>
      </c>
      <c r="M8" s="5">
        <f t="shared" si="0"/>
        <v>5362655.9684370095</v>
      </c>
      <c r="N8" s="33">
        <f t="shared" si="10"/>
        <v>53.626559684370093</v>
      </c>
      <c r="O8" s="4"/>
      <c r="Q8" s="27" t="s">
        <v>42</v>
      </c>
      <c r="R8" s="29">
        <f t="shared" si="1"/>
        <v>100000</v>
      </c>
      <c r="S8" s="29">
        <f t="shared" si="2"/>
        <v>497096.3995354239</v>
      </c>
      <c r="T8" s="35">
        <f t="shared" si="3"/>
        <v>53.626559684370093</v>
      </c>
      <c r="U8" s="42">
        <v>0.96680194174873568</v>
      </c>
      <c r="V8" s="43">
        <f>1-U8</f>
        <v>3.3198058251264317E-2</v>
      </c>
      <c r="W8" s="29">
        <f t="shared" si="11"/>
        <v>480593.76430715312</v>
      </c>
      <c r="X8" s="29">
        <f t="shared" si="4"/>
        <v>4817899.9993371004</v>
      </c>
      <c r="Y8" s="35">
        <f t="shared" si="12"/>
        <v>48.178999993371001</v>
      </c>
      <c r="Z8" s="36">
        <f t="shared" si="13"/>
        <v>5.4475596909990927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866</v>
      </c>
      <c r="E9" s="51">
        <v>3</v>
      </c>
      <c r="F9" s="3">
        <f t="shared" si="5"/>
        <v>3.4642032332563512E-3</v>
      </c>
      <c r="G9" s="2">
        <v>0.5</v>
      </c>
      <c r="H9" s="3">
        <f t="shared" si="6"/>
        <v>1.7172295363480257E-2</v>
      </c>
      <c r="I9" s="3">
        <f t="shared" si="7"/>
        <v>0.98282770463651969</v>
      </c>
      <c r="J9" s="5">
        <f t="shared" si="14"/>
        <v>98838.559814169566</v>
      </c>
      <c r="K9" s="5">
        <f t="shared" si="8"/>
        <v>1697.2849424299302</v>
      </c>
      <c r="L9" s="5">
        <f t="shared" si="9"/>
        <v>489949.58671477297</v>
      </c>
      <c r="M9" s="5">
        <f t="shared" si="0"/>
        <v>4865559.5689015854</v>
      </c>
      <c r="N9" s="33">
        <f t="shared" si="10"/>
        <v>49.227341819321566</v>
      </c>
      <c r="O9" s="4"/>
      <c r="Q9" s="27" t="s">
        <v>44</v>
      </c>
      <c r="R9" s="29">
        <f t="shared" si="1"/>
        <v>98838.559814169566</v>
      </c>
      <c r="S9" s="29">
        <f t="shared" si="2"/>
        <v>489949.58671477297</v>
      </c>
      <c r="T9" s="35">
        <f t="shared" si="3"/>
        <v>49.227341819321566</v>
      </c>
      <c r="U9" s="42">
        <v>0.9555940589531835</v>
      </c>
      <c r="V9" s="43">
        <f t="shared" ref="V9:V22" si="15">1-U9</f>
        <v>4.4405941046816499E-2</v>
      </c>
      <c r="W9" s="29">
        <f t="shared" si="11"/>
        <v>468192.91425120464</v>
      </c>
      <c r="X9" s="29">
        <f t="shared" si="4"/>
        <v>4337306.235029947</v>
      </c>
      <c r="Y9" s="35">
        <f t="shared" si="12"/>
        <v>43.882734058293593</v>
      </c>
      <c r="Z9" s="36">
        <f t="shared" si="13"/>
        <v>5.344607761027973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1064</v>
      </c>
      <c r="E10" s="51">
        <v>6</v>
      </c>
      <c r="F10" s="3">
        <f t="shared" si="5"/>
        <v>5.6390977443609019E-3</v>
      </c>
      <c r="G10" s="2">
        <v>0.5</v>
      </c>
      <c r="H10" s="3">
        <f t="shared" si="6"/>
        <v>2.7803521779425393E-2</v>
      </c>
      <c r="I10" s="3">
        <f t="shared" si="7"/>
        <v>0.97219647822057464</v>
      </c>
      <c r="J10" s="5">
        <f t="shared" si="14"/>
        <v>97141.274871739632</v>
      </c>
      <c r="K10" s="5">
        <f t="shared" si="8"/>
        <v>2700.8695515775617</v>
      </c>
      <c r="L10" s="5">
        <f t="shared" si="9"/>
        <v>478954.20047975425</v>
      </c>
      <c r="M10" s="5">
        <f t="shared" si="0"/>
        <v>4375609.9821868129</v>
      </c>
      <c r="N10" s="33">
        <f t="shared" si="10"/>
        <v>45.04377761115596</v>
      </c>
      <c r="O10" s="4"/>
      <c r="Q10" s="27" t="s">
        <v>46</v>
      </c>
      <c r="R10" s="29">
        <f t="shared" si="1"/>
        <v>97141.274871739632</v>
      </c>
      <c r="S10" s="29">
        <f t="shared" si="2"/>
        <v>478954.20047975425</v>
      </c>
      <c r="T10" s="35">
        <f t="shared" si="3"/>
        <v>45.04377761115596</v>
      </c>
      <c r="U10" s="42">
        <v>0.96363095511775332</v>
      </c>
      <c r="V10" s="43">
        <f t="shared" si="15"/>
        <v>3.6369044882246682E-2</v>
      </c>
      <c r="W10" s="29">
        <f t="shared" si="11"/>
        <v>461535.09366596548</v>
      </c>
      <c r="X10" s="29">
        <f t="shared" si="4"/>
        <v>3869113.320778742</v>
      </c>
      <c r="Y10" s="35">
        <f t="shared" si="12"/>
        <v>39.829756464358958</v>
      </c>
      <c r="Z10" s="36">
        <f t="shared" si="13"/>
        <v>5.2140211467970019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1030</v>
      </c>
      <c r="E11" s="51">
        <v>5</v>
      </c>
      <c r="F11" s="3">
        <f t="shared" si="5"/>
        <v>4.8543689320388345E-3</v>
      </c>
      <c r="G11" s="2">
        <v>0.5</v>
      </c>
      <c r="H11" s="3">
        <f t="shared" si="6"/>
        <v>2.3980815347721816E-2</v>
      </c>
      <c r="I11" s="3">
        <f t="shared" si="7"/>
        <v>0.97601918465227822</v>
      </c>
      <c r="J11" s="5">
        <f t="shared" si="14"/>
        <v>94440.40532016207</v>
      </c>
      <c r="K11" s="5">
        <f t="shared" si="8"/>
        <v>2264.7579213468116</v>
      </c>
      <c r="L11" s="5">
        <f t="shared" si="9"/>
        <v>466540.13179744332</v>
      </c>
      <c r="M11" s="5">
        <f t="shared" si="0"/>
        <v>3896655.7817070591</v>
      </c>
      <c r="N11" s="33">
        <f t="shared" si="10"/>
        <v>41.260472871722868</v>
      </c>
      <c r="O11" s="4"/>
      <c r="Q11" s="27" t="s">
        <v>48</v>
      </c>
      <c r="R11" s="29">
        <f t="shared" si="1"/>
        <v>94440.40532016207</v>
      </c>
      <c r="S11" s="29">
        <f t="shared" si="2"/>
        <v>466540.13179744332</v>
      </c>
      <c r="T11" s="35">
        <f t="shared" si="3"/>
        <v>41.260472871722868</v>
      </c>
      <c r="U11" s="42">
        <v>0.96005435016735896</v>
      </c>
      <c r="V11" s="43">
        <f t="shared" si="15"/>
        <v>3.9945649832641039E-2</v>
      </c>
      <c r="W11" s="29">
        <f t="shared" si="11"/>
        <v>447903.88305978844</v>
      </c>
      <c r="X11" s="29">
        <f t="shared" si="4"/>
        <v>3407578.2271127766</v>
      </c>
      <c r="Y11" s="35">
        <f t="shared" si="12"/>
        <v>36.08178316855755</v>
      </c>
      <c r="Z11" s="36">
        <f t="shared" si="13"/>
        <v>5.1786897031653183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1107</v>
      </c>
      <c r="E12" s="51">
        <v>5</v>
      </c>
      <c r="F12" s="3">
        <f t="shared" si="5"/>
        <v>4.5167118337850042E-3</v>
      </c>
      <c r="G12" s="2">
        <v>0.5</v>
      </c>
      <c r="H12" s="3">
        <f t="shared" si="6"/>
        <v>2.2331397945511391E-2</v>
      </c>
      <c r="I12" s="3">
        <f t="shared" si="7"/>
        <v>0.97766860205448858</v>
      </c>
      <c r="J12" s="5">
        <f t="shared" si="14"/>
        <v>92175.647398815257</v>
      </c>
      <c r="K12" s="5">
        <f t="shared" si="8"/>
        <v>2058.4110629480856</v>
      </c>
      <c r="L12" s="5">
        <f t="shared" si="9"/>
        <v>455732.20933670609</v>
      </c>
      <c r="M12" s="5">
        <f t="shared" si="0"/>
        <v>3430115.649909616</v>
      </c>
      <c r="N12" s="33">
        <f t="shared" si="10"/>
        <v>37.212818642526869</v>
      </c>
      <c r="O12" s="4"/>
      <c r="Q12" s="27" t="s">
        <v>50</v>
      </c>
      <c r="R12" s="29">
        <f t="shared" si="1"/>
        <v>92175.647398815257</v>
      </c>
      <c r="S12" s="29">
        <f t="shared" si="2"/>
        <v>455732.20933670609</v>
      </c>
      <c r="T12" s="35">
        <f t="shared" si="3"/>
        <v>37.212818642526869</v>
      </c>
      <c r="U12" s="42">
        <v>0.94127750867207383</v>
      </c>
      <c r="V12" s="43">
        <f t="shared" si="15"/>
        <v>5.8722491327926174E-2</v>
      </c>
      <c r="W12" s="29">
        <f t="shared" si="11"/>
        <v>428970.47862607474</v>
      </c>
      <c r="X12" s="29">
        <f t="shared" si="4"/>
        <v>2959674.3440529881</v>
      </c>
      <c r="Y12" s="35">
        <f t="shared" si="12"/>
        <v>32.109070319272085</v>
      </c>
      <c r="Z12" s="36">
        <f t="shared" si="13"/>
        <v>5.1037483232547842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1162</v>
      </c>
      <c r="E13" s="51">
        <v>10</v>
      </c>
      <c r="F13" s="3">
        <f t="shared" si="5"/>
        <v>8.6058519793459545E-3</v>
      </c>
      <c r="G13" s="2">
        <v>0.5</v>
      </c>
      <c r="H13" s="3">
        <f t="shared" si="6"/>
        <v>4.2122999157540017E-2</v>
      </c>
      <c r="I13" s="3">
        <f t="shared" si="7"/>
        <v>0.95787700084245997</v>
      </c>
      <c r="J13" s="5">
        <f t="shared" si="14"/>
        <v>90117.236335867172</v>
      </c>
      <c r="K13" s="5">
        <f t="shared" si="8"/>
        <v>3796.0082702555674</v>
      </c>
      <c r="L13" s="5">
        <f t="shared" si="9"/>
        <v>441096.16100369697</v>
      </c>
      <c r="M13" s="5">
        <f t="shared" si="0"/>
        <v>2974383.44057291</v>
      </c>
      <c r="N13" s="33">
        <f t="shared" si="10"/>
        <v>33.005710799733976</v>
      </c>
      <c r="O13" s="4"/>
      <c r="Q13" s="27" t="s">
        <v>52</v>
      </c>
      <c r="R13" s="29">
        <f t="shared" si="1"/>
        <v>90117.236335867172</v>
      </c>
      <c r="S13" s="29">
        <f t="shared" si="2"/>
        <v>441096.16100369697</v>
      </c>
      <c r="T13" s="35">
        <f t="shared" si="3"/>
        <v>33.005710799733976</v>
      </c>
      <c r="U13" s="42">
        <v>0.95386474178345915</v>
      </c>
      <c r="V13" s="43">
        <f t="shared" si="15"/>
        <v>4.6135258216540853E-2</v>
      </c>
      <c r="W13" s="29">
        <f t="shared" si="11"/>
        <v>420746.07571746653</v>
      </c>
      <c r="X13" s="29">
        <f t="shared" si="4"/>
        <v>2530703.8654269134</v>
      </c>
      <c r="Y13" s="35">
        <f t="shared" si="12"/>
        <v>28.082351038762148</v>
      </c>
      <c r="Z13" s="36">
        <f t="shared" si="13"/>
        <v>4.9233597609718274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1168</v>
      </c>
      <c r="E14" s="51">
        <v>13</v>
      </c>
      <c r="F14" s="3">
        <f t="shared" si="5"/>
        <v>1.1130136986301369E-2</v>
      </c>
      <c r="G14" s="2">
        <v>0.5</v>
      </c>
      <c r="H14" s="3">
        <f t="shared" si="6"/>
        <v>5.4144106622240729E-2</v>
      </c>
      <c r="I14" s="3">
        <f t="shared" si="7"/>
        <v>0.94585589337775922</v>
      </c>
      <c r="J14" s="5">
        <f t="shared" si="14"/>
        <v>86321.228065611605</v>
      </c>
      <c r="K14" s="5">
        <f t="shared" si="8"/>
        <v>4673.7857761472333</v>
      </c>
      <c r="L14" s="5">
        <f t="shared" si="9"/>
        <v>419921.67588768993</v>
      </c>
      <c r="M14" s="5">
        <f t="shared" si="0"/>
        <v>2533287.2795692128</v>
      </c>
      <c r="N14" s="33">
        <f t="shared" si="10"/>
        <v>29.347210834902572</v>
      </c>
      <c r="O14" s="4"/>
      <c r="Q14" s="27" t="s">
        <v>54</v>
      </c>
      <c r="R14" s="29">
        <f t="shared" si="1"/>
        <v>86321.228065611605</v>
      </c>
      <c r="S14" s="29">
        <f t="shared" si="2"/>
        <v>419921.67588768993</v>
      </c>
      <c r="T14" s="35">
        <f t="shared" si="3"/>
        <v>29.347210834902572</v>
      </c>
      <c r="U14" s="42">
        <v>0.94210046609890041</v>
      </c>
      <c r="V14" s="43">
        <f t="shared" si="15"/>
        <v>5.7899533901099587E-2</v>
      </c>
      <c r="W14" s="29">
        <f t="shared" si="11"/>
        <v>395608.4065788241</v>
      </c>
      <c r="X14" s="29">
        <f t="shared" si="4"/>
        <v>2109957.789709447</v>
      </c>
      <c r="Y14" s="35">
        <f t="shared" si="12"/>
        <v>24.44309281728124</v>
      </c>
      <c r="Z14" s="36">
        <f t="shared" si="13"/>
        <v>4.9041180176213324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1146</v>
      </c>
      <c r="E15" s="51">
        <v>12</v>
      </c>
      <c r="F15" s="3">
        <f t="shared" si="5"/>
        <v>1.0471204188481676E-2</v>
      </c>
      <c r="G15" s="2">
        <v>0.5</v>
      </c>
      <c r="H15" s="3">
        <f t="shared" si="6"/>
        <v>5.1020408163265307E-2</v>
      </c>
      <c r="I15" s="3">
        <f t="shared" si="7"/>
        <v>0.94897959183673475</v>
      </c>
      <c r="J15" s="5">
        <f t="shared" si="14"/>
        <v>81647.442289464365</v>
      </c>
      <c r="K15" s="5">
        <f t="shared" si="8"/>
        <v>4165.6858310951211</v>
      </c>
      <c r="L15" s="5">
        <f t="shared" si="9"/>
        <v>397822.99686958402</v>
      </c>
      <c r="M15" s="5">
        <f t="shared" si="0"/>
        <v>2113365.6036815229</v>
      </c>
      <c r="N15" s="33">
        <f t="shared" si="10"/>
        <v>25.884039284280529</v>
      </c>
      <c r="O15" s="4"/>
      <c r="Q15" s="27" t="s">
        <v>56</v>
      </c>
      <c r="R15" s="29">
        <f t="shared" si="1"/>
        <v>81647.442289464365</v>
      </c>
      <c r="S15" s="29">
        <f t="shared" si="2"/>
        <v>397822.99686958402</v>
      </c>
      <c r="T15" s="35">
        <f t="shared" si="3"/>
        <v>25.884039284280529</v>
      </c>
      <c r="U15" s="42">
        <v>0.91645683631107144</v>
      </c>
      <c r="V15" s="43">
        <f t="shared" si="15"/>
        <v>8.3543163688928557E-2</v>
      </c>
      <c r="W15" s="29">
        <f t="shared" si="11"/>
        <v>364587.60512288823</v>
      </c>
      <c r="X15" s="29">
        <f t="shared" si="4"/>
        <v>1714349.3831306228</v>
      </c>
      <c r="Y15" s="35">
        <f t="shared" si="12"/>
        <v>20.996975962244431</v>
      </c>
      <c r="Z15" s="36">
        <f t="shared" si="13"/>
        <v>4.8870633220360986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877</v>
      </c>
      <c r="E16" s="51">
        <v>17</v>
      </c>
      <c r="F16" s="3">
        <f t="shared" si="5"/>
        <v>1.9384264538198404E-2</v>
      </c>
      <c r="G16" s="2">
        <v>0.5</v>
      </c>
      <c r="H16" s="3">
        <f t="shared" si="6"/>
        <v>9.2441544317563892E-2</v>
      </c>
      <c r="I16" s="3">
        <f t="shared" si="7"/>
        <v>0.90755845568243609</v>
      </c>
      <c r="J16" s="5">
        <f t="shared" si="14"/>
        <v>77481.756458369244</v>
      </c>
      <c r="K16" s="5">
        <f t="shared" si="8"/>
        <v>7162.5332234490324</v>
      </c>
      <c r="L16" s="5">
        <f t="shared" si="9"/>
        <v>369502.44923322357</v>
      </c>
      <c r="M16" s="5">
        <f t="shared" si="0"/>
        <v>1715542.6068119388</v>
      </c>
      <c r="N16" s="33">
        <f t="shared" si="10"/>
        <v>22.14124569741389</v>
      </c>
      <c r="O16" s="4"/>
      <c r="Q16" s="27" t="s">
        <v>58</v>
      </c>
      <c r="R16" s="29">
        <f t="shared" si="1"/>
        <v>77481.756458369244</v>
      </c>
      <c r="S16" s="29">
        <f t="shared" si="2"/>
        <v>369502.44923322357</v>
      </c>
      <c r="T16" s="35">
        <f t="shared" si="3"/>
        <v>22.14124569741389</v>
      </c>
      <c r="U16" s="42">
        <v>0.8859396016463057</v>
      </c>
      <c r="V16" s="43">
        <f t="shared" si="15"/>
        <v>0.1140603983536943</v>
      </c>
      <c r="W16" s="29">
        <f t="shared" si="11"/>
        <v>327356.85268101637</v>
      </c>
      <c r="X16" s="29">
        <f t="shared" si="4"/>
        <v>1349761.7780077346</v>
      </c>
      <c r="Y16" s="35">
        <f t="shared" si="12"/>
        <v>17.420381773778686</v>
      </c>
      <c r="Z16" s="36">
        <f t="shared" si="13"/>
        <v>4.7208639236352035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711</v>
      </c>
      <c r="E17" s="51">
        <v>18</v>
      </c>
      <c r="F17" s="3">
        <f t="shared" si="5"/>
        <v>2.5316455696202531E-2</v>
      </c>
      <c r="G17" s="2">
        <v>0.5</v>
      </c>
      <c r="H17" s="3">
        <f t="shared" si="6"/>
        <v>0.11904761904761907</v>
      </c>
      <c r="I17" s="3">
        <f t="shared" si="7"/>
        <v>0.88095238095238093</v>
      </c>
      <c r="J17" s="5">
        <f t="shared" si="14"/>
        <v>70319.22323492021</v>
      </c>
      <c r="K17" s="5">
        <f t="shared" si="8"/>
        <v>8371.3360993952647</v>
      </c>
      <c r="L17" s="5">
        <f t="shared" si="9"/>
        <v>330667.7759261129</v>
      </c>
      <c r="M17" s="5">
        <f t="shared" si="0"/>
        <v>1346040.1575787154</v>
      </c>
      <c r="N17" s="33">
        <f t="shared" si="10"/>
        <v>19.141851909852694</v>
      </c>
      <c r="O17" s="4"/>
      <c r="Q17" s="27" t="s">
        <v>60</v>
      </c>
      <c r="R17" s="29">
        <f t="shared" si="1"/>
        <v>70319.22323492021</v>
      </c>
      <c r="S17" s="29">
        <f t="shared" si="2"/>
        <v>330667.7759261129</v>
      </c>
      <c r="T17" s="35">
        <f t="shared" si="3"/>
        <v>19.141851909852694</v>
      </c>
      <c r="U17" s="42">
        <v>0.85631920960893304</v>
      </c>
      <c r="V17" s="43">
        <f t="shared" si="15"/>
        <v>0.14368079039106696</v>
      </c>
      <c r="W17" s="29">
        <f t="shared" si="11"/>
        <v>283157.16852419276</v>
      </c>
      <c r="X17" s="29">
        <f t="shared" si="4"/>
        <v>1022404.9253267181</v>
      </c>
      <c r="Y17" s="35">
        <f t="shared" si="12"/>
        <v>14.539479793613483</v>
      </c>
      <c r="Z17" s="36">
        <f t="shared" si="13"/>
        <v>4.6023721162392111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521</v>
      </c>
      <c r="E18" s="51">
        <v>8</v>
      </c>
      <c r="F18" s="3">
        <f t="shared" si="5"/>
        <v>1.5355086372360844E-2</v>
      </c>
      <c r="G18" s="2">
        <v>0.5</v>
      </c>
      <c r="H18" s="3">
        <f t="shared" si="6"/>
        <v>7.3937153419593338E-2</v>
      </c>
      <c r="I18" s="3">
        <f t="shared" si="7"/>
        <v>0.92606284658040661</v>
      </c>
      <c r="J18" s="5">
        <f t="shared" si="14"/>
        <v>61947.887135524943</v>
      </c>
      <c r="K18" s="5">
        <f t="shared" si="8"/>
        <v>4580.2504351589605</v>
      </c>
      <c r="L18" s="5">
        <f t="shared" si="9"/>
        <v>298288.80958972726</v>
      </c>
      <c r="M18" s="5">
        <f t="shared" si="0"/>
        <v>1015372.3816526025</v>
      </c>
      <c r="N18" s="33">
        <f t="shared" si="10"/>
        <v>16.390750816589545</v>
      </c>
      <c r="O18" s="4"/>
      <c r="Q18" s="27" t="s">
        <v>62</v>
      </c>
      <c r="R18" s="29">
        <f t="shared" si="1"/>
        <v>61947.887135524943</v>
      </c>
      <c r="S18" s="29">
        <f t="shared" si="2"/>
        <v>298288.80958972726</v>
      </c>
      <c r="T18" s="35">
        <f t="shared" si="3"/>
        <v>16.390750816589545</v>
      </c>
      <c r="U18" s="42">
        <v>0.77613843304153718</v>
      </c>
      <c r="V18" s="43">
        <f t="shared" si="15"/>
        <v>0.22386156695846282</v>
      </c>
      <c r="W18" s="29">
        <f t="shared" si="11"/>
        <v>231513.40926879636</v>
      </c>
      <c r="X18" s="29">
        <f t="shared" si="4"/>
        <v>739247.75680252537</v>
      </c>
      <c r="Y18" s="35">
        <f t="shared" si="12"/>
        <v>11.933381282000056</v>
      </c>
      <c r="Z18" s="36">
        <f t="shared" si="13"/>
        <v>4.457369534589489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395</v>
      </c>
      <c r="E19" s="51">
        <v>18</v>
      </c>
      <c r="F19" s="3">
        <f t="shared" si="5"/>
        <v>4.5569620253164557E-2</v>
      </c>
      <c r="G19" s="2">
        <v>0.5</v>
      </c>
      <c r="H19" s="3">
        <f t="shared" si="6"/>
        <v>0.20454545454545456</v>
      </c>
      <c r="I19" s="3">
        <f t="shared" si="7"/>
        <v>0.79545454545454541</v>
      </c>
      <c r="J19" s="5">
        <f t="shared" si="14"/>
        <v>57367.636700365976</v>
      </c>
      <c r="K19" s="5">
        <f t="shared" si="8"/>
        <v>11734.28932507486</v>
      </c>
      <c r="L19" s="5">
        <f t="shared" si="9"/>
        <v>257502.46018914273</v>
      </c>
      <c r="M19" s="5">
        <f t="shared" si="0"/>
        <v>717083.57206287514</v>
      </c>
      <c r="N19" s="33">
        <f t="shared" si="10"/>
        <v>12.499792797953981</v>
      </c>
      <c r="O19" s="4"/>
      <c r="Q19" s="27" t="s">
        <v>64</v>
      </c>
      <c r="R19" s="29">
        <f t="shared" si="1"/>
        <v>57367.636700365976</v>
      </c>
      <c r="S19" s="29">
        <f t="shared" si="2"/>
        <v>257502.46018914273</v>
      </c>
      <c r="T19" s="35">
        <f t="shared" si="3"/>
        <v>12.499792797953981</v>
      </c>
      <c r="U19" s="42">
        <v>0.73716277889453141</v>
      </c>
      <c r="V19" s="43">
        <f t="shared" si="15"/>
        <v>0.26283722110546859</v>
      </c>
      <c r="W19" s="29">
        <f t="shared" si="11"/>
        <v>189821.22912520691</v>
      </c>
      <c r="X19" s="29">
        <f t="shared" si="4"/>
        <v>507734.34753372904</v>
      </c>
      <c r="Y19" s="35">
        <f t="shared" si="12"/>
        <v>8.8505362385006521</v>
      </c>
      <c r="Z19" s="36">
        <f t="shared" si="13"/>
        <v>3.6492565594533293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203</v>
      </c>
      <c r="E20" s="51">
        <v>13</v>
      </c>
      <c r="F20" s="3">
        <f t="shared" si="5"/>
        <v>6.4039408866995079E-2</v>
      </c>
      <c r="G20" s="2">
        <v>0.5</v>
      </c>
      <c r="H20" s="3">
        <f t="shared" si="6"/>
        <v>0.27600849256900217</v>
      </c>
      <c r="I20" s="3">
        <f t="shared" si="7"/>
        <v>0.72399150743099783</v>
      </c>
      <c r="J20" s="5">
        <f t="shared" si="14"/>
        <v>45633.347375291116</v>
      </c>
      <c r="K20" s="5">
        <f t="shared" si="8"/>
        <v>12595.191419931733</v>
      </c>
      <c r="L20" s="5">
        <f t="shared" si="9"/>
        <v>196678.75832662627</v>
      </c>
      <c r="M20" s="5">
        <f t="shared" si="0"/>
        <v>459581.11187373241</v>
      </c>
      <c r="N20" s="33">
        <f t="shared" si="10"/>
        <v>10.071168088856435</v>
      </c>
      <c r="O20" s="4"/>
      <c r="Q20" s="27" t="s">
        <v>66</v>
      </c>
      <c r="R20" s="29">
        <f t="shared" si="1"/>
        <v>45633.347375291116</v>
      </c>
      <c r="S20" s="29">
        <f t="shared" si="2"/>
        <v>196678.75832662627</v>
      </c>
      <c r="T20" s="35">
        <f t="shared" si="3"/>
        <v>10.071168088856435</v>
      </c>
      <c r="U20" s="42">
        <v>0.7271372759570951</v>
      </c>
      <c r="V20" s="43">
        <f t="shared" si="15"/>
        <v>0.2728627240429049</v>
      </c>
      <c r="W20" s="29">
        <f t="shared" si="11"/>
        <v>143012.45656824685</v>
      </c>
      <c r="X20" s="29">
        <f t="shared" si="4"/>
        <v>317913.11840852216</v>
      </c>
      <c r="Y20" s="35">
        <f t="shared" si="12"/>
        <v>6.9666841617816786</v>
      </c>
      <c r="Z20" s="36">
        <f t="shared" si="13"/>
        <v>3.1044839270747566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127</v>
      </c>
      <c r="E21" s="51">
        <v>12</v>
      </c>
      <c r="F21" s="3">
        <f t="shared" si="5"/>
        <v>9.4488188976377951E-2</v>
      </c>
      <c r="G21" s="2">
        <v>0.5</v>
      </c>
      <c r="H21" s="3">
        <f t="shared" si="6"/>
        <v>0.38216560509554137</v>
      </c>
      <c r="I21" s="3">
        <f t="shared" si="7"/>
        <v>0.61783439490445868</v>
      </c>
      <c r="J21" s="5">
        <f t="shared" si="14"/>
        <v>33038.155955359383</v>
      </c>
      <c r="K21" s="5">
        <f t="shared" si="8"/>
        <v>12626.046861920782</v>
      </c>
      <c r="L21" s="5">
        <f t="shared" si="9"/>
        <v>133625.66262199497</v>
      </c>
      <c r="M21" s="5">
        <f>L21+M22</f>
        <v>262902.35354710615</v>
      </c>
      <c r="N21" s="33">
        <f t="shared" si="10"/>
        <v>7.9575371549893861</v>
      </c>
      <c r="O21" s="4"/>
      <c r="Q21" s="27" t="s">
        <v>68</v>
      </c>
      <c r="R21" s="29">
        <f t="shared" si="1"/>
        <v>33038.155955359383</v>
      </c>
      <c r="S21" s="29">
        <f t="shared" si="2"/>
        <v>133625.66262199497</v>
      </c>
      <c r="T21" s="35">
        <f t="shared" si="3"/>
        <v>7.9575371549893861</v>
      </c>
      <c r="U21" s="42">
        <v>0.68635947845240242</v>
      </c>
      <c r="V21" s="43">
        <f t="shared" si="15"/>
        <v>0.31364052154759758</v>
      </c>
      <c r="W21" s="29">
        <f t="shared" si="11"/>
        <v>91715.240105089149</v>
      </c>
      <c r="X21" s="29">
        <f>X22+W21</f>
        <v>174900.66184027531</v>
      </c>
      <c r="Y21" s="35">
        <f t="shared" si="12"/>
        <v>5.2938990322764452</v>
      </c>
      <c r="Z21" s="36">
        <f t="shared" si="13"/>
        <v>2.6636381227129409</v>
      </c>
    </row>
    <row r="22" spans="1:26" s="2" customFormat="1" x14ac:dyDescent="0.25">
      <c r="A22" s="12">
        <v>19</v>
      </c>
      <c r="B22" s="13" t="s">
        <v>69</v>
      </c>
      <c r="C22" s="12"/>
      <c r="D22">
        <v>76</v>
      </c>
      <c r="E22" s="51">
        <v>12</v>
      </c>
      <c r="F22" s="17">
        <f t="shared" si="5"/>
        <v>0.15789473684210525</v>
      </c>
      <c r="G22" s="12"/>
      <c r="H22" s="17">
        <v>1</v>
      </c>
      <c r="I22" s="17">
        <f t="shared" si="7"/>
        <v>0</v>
      </c>
      <c r="J22" s="21">
        <f t="shared" si="14"/>
        <v>20412.109093438601</v>
      </c>
      <c r="K22" s="21">
        <f t="shared" si="8"/>
        <v>20412.109093438601</v>
      </c>
      <c r="L22" s="21">
        <f>K22/F22</f>
        <v>129276.69092511115</v>
      </c>
      <c r="M22" s="21">
        <f>L22</f>
        <v>129276.69092511115</v>
      </c>
      <c r="N22" s="34">
        <f t="shared" si="10"/>
        <v>6.3333333333333339</v>
      </c>
      <c r="O22" s="4"/>
      <c r="Q22" s="30" t="s">
        <v>69</v>
      </c>
      <c r="R22" s="31">
        <f t="shared" si="1"/>
        <v>20412.109093438601</v>
      </c>
      <c r="S22" s="31">
        <f t="shared" si="2"/>
        <v>129276.69092511115</v>
      </c>
      <c r="T22" s="38">
        <f t="shared" si="3"/>
        <v>6.3333333333333339</v>
      </c>
      <c r="U22" s="44">
        <v>0.64346806172022719</v>
      </c>
      <c r="V22" s="45">
        <f t="shared" si="15"/>
        <v>0.35653193827977281</v>
      </c>
      <c r="W22" s="31">
        <f t="shared" si="11"/>
        <v>83185.421735186159</v>
      </c>
      <c r="X22" s="31">
        <f>W22</f>
        <v>83185.421735186159</v>
      </c>
      <c r="Y22" s="38">
        <f t="shared" si="12"/>
        <v>4.0752977242281059</v>
      </c>
      <c r="Z22" s="37">
        <f t="shared" si="13"/>
        <v>2.258035609105228</v>
      </c>
    </row>
    <row r="23" spans="1:26" s="2" customFormat="1" ht="13.2" x14ac:dyDescent="0.25">
      <c r="B23" s="2" t="s">
        <v>70</v>
      </c>
      <c r="D23" s="25">
        <f>SUM(D4:D22)</f>
        <v>13604</v>
      </c>
      <c r="E23" s="25">
        <f>SUM(E4:E22)</f>
        <v>154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92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7849226.3332591578</v>
      </c>
      <c r="N29" s="32">
        <f>M29/J29</f>
        <v>78.492263332591577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78.492263332591577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6958632.5669390988</v>
      </c>
      <c r="Y29" s="40">
        <f>X29/R29</f>
        <v>69.586325669390988</v>
      </c>
      <c r="Z29" s="36">
        <f>T29-Y29</f>
        <v>8.9059376632005893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455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7749226.3332591578</v>
      </c>
      <c r="N30" s="33">
        <f t="shared" ref="N30:N47" si="26">M30/J30</f>
        <v>77.492263332591577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77.492263332591577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6862767.8929361347</v>
      </c>
      <c r="Y30" s="35">
        <f t="shared" ref="Y30:Y47" si="28">X30/R30</f>
        <v>68.627678929361352</v>
      </c>
      <c r="Z30" s="36">
        <f t="shared" ref="Z30:Z47" si="29">T30-Y30</f>
        <v>8.864584403230225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799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7349226.3332591578</v>
      </c>
      <c r="N31" s="33">
        <f t="shared" si="26"/>
        <v>73.492263332591577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73.492263332591577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6479309.1969242785</v>
      </c>
      <c r="Y31" s="35">
        <f t="shared" si="28"/>
        <v>64.793091969242781</v>
      </c>
      <c r="Z31" s="36">
        <f t="shared" si="29"/>
        <v>8.6991713633487961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836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6849226.3332591578</v>
      </c>
      <c r="N32" s="33">
        <f t="shared" si="26"/>
        <v>68.492263332591577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68.492263332591577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5999985.8269094573</v>
      </c>
      <c r="Y32" s="35">
        <f t="shared" si="28"/>
        <v>59.999858269094574</v>
      </c>
      <c r="Z32" s="36">
        <f t="shared" si="29"/>
        <v>8.492405063497003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845</v>
      </c>
      <c r="E33" s="51">
        <v>1</v>
      </c>
      <c r="F33" s="3">
        <f t="shared" si="21"/>
        <v>1.1834319526627219E-3</v>
      </c>
      <c r="G33" s="2">
        <v>0.5</v>
      </c>
      <c r="H33" s="3">
        <f t="shared" si="22"/>
        <v>5.8997050147492633E-3</v>
      </c>
      <c r="I33" s="3">
        <f t="shared" si="23"/>
        <v>0.99410029498525077</v>
      </c>
      <c r="J33" s="5">
        <f t="shared" si="30"/>
        <v>100000</v>
      </c>
      <c r="K33" s="5">
        <f t="shared" si="24"/>
        <v>589.97050147492632</v>
      </c>
      <c r="L33" s="5">
        <f t="shared" si="25"/>
        <v>498525.0737463127</v>
      </c>
      <c r="M33" s="5">
        <f t="shared" si="16"/>
        <v>6349226.3332591578</v>
      </c>
      <c r="N33" s="33">
        <f t="shared" si="26"/>
        <v>63.492263332591577</v>
      </c>
      <c r="O33" s="4"/>
      <c r="Q33" s="27" t="s">
        <v>42</v>
      </c>
      <c r="R33" s="29">
        <f t="shared" si="17"/>
        <v>100000</v>
      </c>
      <c r="S33" s="29">
        <f t="shared" si="18"/>
        <v>498525.0737463127</v>
      </c>
      <c r="T33" s="35">
        <f t="shared" si="19"/>
        <v>63.492263332591577</v>
      </c>
      <c r="U33" s="42">
        <v>0.95864674002964168</v>
      </c>
      <c r="V33" s="43">
        <f>1-U33</f>
        <v>4.1353259970358325E-2</v>
      </c>
      <c r="W33" s="29">
        <f t="shared" si="27"/>
        <v>477909.43676993938</v>
      </c>
      <c r="X33" s="29">
        <f t="shared" si="20"/>
        <v>5520662.4568946362</v>
      </c>
      <c r="Y33" s="35">
        <f t="shared" si="28"/>
        <v>55.20662456894636</v>
      </c>
      <c r="Z33" s="36">
        <f t="shared" si="29"/>
        <v>8.2856387636452169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848</v>
      </c>
      <c r="E34" s="51">
        <v>2</v>
      </c>
      <c r="F34" s="3">
        <f t="shared" si="21"/>
        <v>2.3584905660377358E-3</v>
      </c>
      <c r="G34" s="2">
        <v>0.5</v>
      </c>
      <c r="H34" s="3">
        <f t="shared" si="22"/>
        <v>1.1723329425556856E-2</v>
      </c>
      <c r="I34" s="3">
        <f t="shared" si="23"/>
        <v>0.98827667057444313</v>
      </c>
      <c r="J34" s="5">
        <f t="shared" si="30"/>
        <v>99410.02949852508</v>
      </c>
      <c r="K34" s="5">
        <f t="shared" si="24"/>
        <v>1165.4165240155342</v>
      </c>
      <c r="L34" s="5">
        <f t="shared" si="25"/>
        <v>494136.60618258652</v>
      </c>
      <c r="M34" s="5">
        <f t="shared" si="16"/>
        <v>5850701.2595128454</v>
      </c>
      <c r="N34" s="33">
        <f t="shared" si="26"/>
        <v>58.854235221805773</v>
      </c>
      <c r="O34" s="4"/>
      <c r="Q34" s="27" t="s">
        <v>44</v>
      </c>
      <c r="R34" s="29">
        <f t="shared" si="17"/>
        <v>99410.02949852508</v>
      </c>
      <c r="S34" s="29">
        <f t="shared" si="18"/>
        <v>494136.60618258652</v>
      </c>
      <c r="T34" s="35">
        <f t="shared" si="19"/>
        <v>58.854235221805773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478907.42333810829</v>
      </c>
      <c r="X34" s="29">
        <f t="shared" si="20"/>
        <v>5042753.0201246971</v>
      </c>
      <c r="Y34" s="35">
        <f t="shared" si="28"/>
        <v>50.726803377515495</v>
      </c>
      <c r="Z34" s="36">
        <f t="shared" si="29"/>
        <v>8.1274318442902782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1049</v>
      </c>
      <c r="E35" s="51">
        <v>1</v>
      </c>
      <c r="F35" s="3">
        <f t="shared" si="21"/>
        <v>9.5328884652049568E-4</v>
      </c>
      <c r="G35" s="2">
        <v>0.5</v>
      </c>
      <c r="H35" s="3">
        <f t="shared" si="22"/>
        <v>4.7551117451260115E-3</v>
      </c>
      <c r="I35" s="3">
        <f t="shared" si="23"/>
        <v>0.99524488825487401</v>
      </c>
      <c r="J35" s="5">
        <f t="shared" si="30"/>
        <v>98244.612974509539</v>
      </c>
      <c r="K35" s="5">
        <f t="shared" si="24"/>
        <v>467.16411305044966</v>
      </c>
      <c r="L35" s="5">
        <f t="shared" si="25"/>
        <v>490055.15458992159</v>
      </c>
      <c r="M35" s="5">
        <f t="shared" si="16"/>
        <v>5356564.653330259</v>
      </c>
      <c r="N35" s="33">
        <f t="shared" si="26"/>
        <v>54.522731487782117</v>
      </c>
      <c r="O35" s="4"/>
      <c r="Q35" s="27" t="s">
        <v>46</v>
      </c>
      <c r="R35" s="29">
        <f t="shared" si="17"/>
        <v>98244.612974509539</v>
      </c>
      <c r="S35" s="29">
        <f t="shared" si="18"/>
        <v>490055.15458992159</v>
      </c>
      <c r="T35" s="35">
        <f t="shared" si="19"/>
        <v>54.522731487782117</v>
      </c>
      <c r="U35" s="42">
        <v>0.96192878092594225</v>
      </c>
      <c r="V35" s="43">
        <f t="shared" si="31"/>
        <v>3.8071219074057749E-2</v>
      </c>
      <c r="W35" s="29">
        <f t="shared" si="27"/>
        <v>471398.15744115744</v>
      </c>
      <c r="X35" s="29">
        <f t="shared" si="20"/>
        <v>4563845.5967865884</v>
      </c>
      <c r="Y35" s="35">
        <f t="shared" si="28"/>
        <v>46.453901731698203</v>
      </c>
      <c r="Z35" s="36">
        <f t="shared" si="29"/>
        <v>8.0688297560839146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1013</v>
      </c>
      <c r="E36" s="51">
        <v>2</v>
      </c>
      <c r="F36" s="3">
        <f t="shared" si="21"/>
        <v>1.9743336623889436E-3</v>
      </c>
      <c r="G36" s="2">
        <v>0.5</v>
      </c>
      <c r="H36" s="3">
        <f t="shared" si="22"/>
        <v>9.823182711198428E-3</v>
      </c>
      <c r="I36" s="3">
        <f t="shared" si="23"/>
        <v>0.99017681728880158</v>
      </c>
      <c r="J36" s="5">
        <f t="shared" si="30"/>
        <v>97777.448861459095</v>
      </c>
      <c r="K36" s="5">
        <f t="shared" si="24"/>
        <v>960.48574520097338</v>
      </c>
      <c r="L36" s="5">
        <f t="shared" si="25"/>
        <v>486486.02994429303</v>
      </c>
      <c r="M36" s="5">
        <f t="shared" si="16"/>
        <v>4866509.4987403378</v>
      </c>
      <c r="N36" s="33">
        <f t="shared" si="26"/>
        <v>49.771287299954992</v>
      </c>
      <c r="O36" s="4"/>
      <c r="Q36" s="27" t="s">
        <v>48</v>
      </c>
      <c r="R36" s="29">
        <f t="shared" si="17"/>
        <v>97777.448861459095</v>
      </c>
      <c r="S36" s="29">
        <f t="shared" si="18"/>
        <v>486486.02994429303</v>
      </c>
      <c r="T36" s="35">
        <f t="shared" si="19"/>
        <v>49.771287299954992</v>
      </c>
      <c r="U36" s="42">
        <v>0.95558309086652893</v>
      </c>
      <c r="V36" s="43">
        <f t="shared" si="31"/>
        <v>4.4416909133471072E-2</v>
      </c>
      <c r="W36" s="29">
        <f t="shared" si="27"/>
        <v>464877.82415755425</v>
      </c>
      <c r="X36" s="29">
        <f t="shared" si="20"/>
        <v>4092447.439345431</v>
      </c>
      <c r="Y36" s="35">
        <f t="shared" si="28"/>
        <v>41.854716880003906</v>
      </c>
      <c r="Z36" s="36">
        <f t="shared" si="29"/>
        <v>7.9165704199510856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1037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96816.963116258121</v>
      </c>
      <c r="K37" s="5">
        <f t="shared" si="24"/>
        <v>0</v>
      </c>
      <c r="L37" s="5">
        <f t="shared" si="25"/>
        <v>484084.81558129063</v>
      </c>
      <c r="M37" s="5">
        <f t="shared" si="16"/>
        <v>4380023.4687960446</v>
      </c>
      <c r="N37" s="33">
        <f t="shared" si="26"/>
        <v>45.24024848348629</v>
      </c>
      <c r="O37" s="4"/>
      <c r="Q37" s="27" t="s">
        <v>50</v>
      </c>
      <c r="R37" s="29">
        <f t="shared" si="17"/>
        <v>96816.963116258121</v>
      </c>
      <c r="S37" s="29">
        <f t="shared" si="18"/>
        <v>484084.81558129063</v>
      </c>
      <c r="T37" s="35">
        <f t="shared" si="19"/>
        <v>45.24024848348629</v>
      </c>
      <c r="U37" s="42">
        <v>0.95343645724036619</v>
      </c>
      <c r="V37" s="43">
        <f t="shared" si="31"/>
        <v>4.6563542759633814E-2</v>
      </c>
      <c r="W37" s="29">
        <f t="shared" si="27"/>
        <v>461544.11157168174</v>
      </c>
      <c r="X37" s="29">
        <f t="shared" si="20"/>
        <v>3627569.6151878769</v>
      </c>
      <c r="Y37" s="35">
        <f t="shared" si="28"/>
        <v>37.468326814092272</v>
      </c>
      <c r="Z37" s="36">
        <f t="shared" si="29"/>
        <v>7.7719216693940183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1111</v>
      </c>
      <c r="E38" s="51">
        <v>2</v>
      </c>
      <c r="F38" s="3">
        <f t="shared" si="21"/>
        <v>1.8001800180018001E-3</v>
      </c>
      <c r="G38" s="2">
        <v>0.5</v>
      </c>
      <c r="H38" s="3">
        <f t="shared" si="22"/>
        <v>8.9605734767025085E-3</v>
      </c>
      <c r="I38" s="3">
        <f t="shared" si="23"/>
        <v>0.99103942652329746</v>
      </c>
      <c r="J38" s="5">
        <f t="shared" si="30"/>
        <v>96816.963116258121</v>
      </c>
      <c r="K38" s="5">
        <f t="shared" si="24"/>
        <v>867.53551179442752</v>
      </c>
      <c r="L38" s="5">
        <f t="shared" si="25"/>
        <v>481915.97680180456</v>
      </c>
      <c r="M38" s="5">
        <f t="shared" si="16"/>
        <v>3895938.6532147536</v>
      </c>
      <c r="N38" s="33">
        <f t="shared" si="26"/>
        <v>40.240248483486283</v>
      </c>
      <c r="O38" s="4"/>
      <c r="Q38" s="27" t="s">
        <v>52</v>
      </c>
      <c r="R38" s="29">
        <f t="shared" si="17"/>
        <v>96816.963116258121</v>
      </c>
      <c r="S38" s="29">
        <f t="shared" si="18"/>
        <v>481915.97680180456</v>
      </c>
      <c r="T38" s="35">
        <f t="shared" si="19"/>
        <v>40.240248483486283</v>
      </c>
      <c r="U38" s="42">
        <v>0.93748024841036759</v>
      </c>
      <c r="V38" s="43">
        <f t="shared" si="31"/>
        <v>6.2519751589632411E-2</v>
      </c>
      <c r="W38" s="29">
        <f t="shared" si="27"/>
        <v>451786.70964508067</v>
      </c>
      <c r="X38" s="29">
        <f t="shared" si="20"/>
        <v>3166025.5036161952</v>
      </c>
      <c r="Y38" s="35">
        <f t="shared" si="28"/>
        <v>32.701144527890442</v>
      </c>
      <c r="Z38" s="36">
        <f t="shared" si="29"/>
        <v>7.5391039555958415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1156</v>
      </c>
      <c r="E39" s="51">
        <v>2</v>
      </c>
      <c r="F39" s="3">
        <f t="shared" si="21"/>
        <v>1.7301038062283738E-3</v>
      </c>
      <c r="G39" s="2">
        <v>0.5</v>
      </c>
      <c r="H39" s="3">
        <f t="shared" si="22"/>
        <v>8.6132644272179162E-3</v>
      </c>
      <c r="I39" s="3">
        <f t="shared" si="23"/>
        <v>0.99138673557278212</v>
      </c>
      <c r="J39" s="5">
        <f t="shared" si="30"/>
        <v>95949.427604463694</v>
      </c>
      <c r="K39" s="5">
        <f t="shared" si="24"/>
        <v>826.43779159744793</v>
      </c>
      <c r="L39" s="5">
        <f t="shared" si="25"/>
        <v>477681.04354332486</v>
      </c>
      <c r="M39" s="5">
        <f t="shared" si="16"/>
        <v>3414022.6764129489</v>
      </c>
      <c r="N39" s="33">
        <f t="shared" si="26"/>
        <v>35.581480386591949</v>
      </c>
      <c r="O39" s="4"/>
      <c r="Q39" s="27" t="s">
        <v>54</v>
      </c>
      <c r="R39" s="29">
        <f t="shared" si="17"/>
        <v>95949.427604463694</v>
      </c>
      <c r="S39" s="29">
        <f t="shared" si="18"/>
        <v>477681.04354332486</v>
      </c>
      <c r="T39" s="35">
        <f t="shared" si="19"/>
        <v>35.581480386591949</v>
      </c>
      <c r="U39" s="42">
        <v>0.91788799906018037</v>
      </c>
      <c r="V39" s="43">
        <f t="shared" si="31"/>
        <v>8.2112000939819629E-2</v>
      </c>
      <c r="W39" s="29">
        <f t="shared" si="27"/>
        <v>438457.69724696135</v>
      </c>
      <c r="X39" s="29">
        <f t="shared" si="20"/>
        <v>2714238.7939711143</v>
      </c>
      <c r="Y39" s="35">
        <f t="shared" si="28"/>
        <v>28.288222887166494</v>
      </c>
      <c r="Z39" s="36">
        <f t="shared" si="29"/>
        <v>7.2932574994254544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1154</v>
      </c>
      <c r="E40" s="51">
        <v>6</v>
      </c>
      <c r="F40" s="3">
        <f t="shared" si="21"/>
        <v>5.1993067590987872E-3</v>
      </c>
      <c r="G40" s="2">
        <v>0.5</v>
      </c>
      <c r="H40" s="3">
        <f t="shared" si="22"/>
        <v>2.5662959794696322E-2</v>
      </c>
      <c r="I40" s="3">
        <f t="shared" si="23"/>
        <v>0.97433704020530365</v>
      </c>
      <c r="J40" s="5">
        <f t="shared" si="30"/>
        <v>95122.989812866246</v>
      </c>
      <c r="K40" s="5">
        <f t="shared" si="24"/>
        <v>2441.1374631188942</v>
      </c>
      <c r="L40" s="5">
        <f t="shared" si="25"/>
        <v>469512.10540653393</v>
      </c>
      <c r="M40" s="5">
        <f t="shared" si="16"/>
        <v>2936341.6328696241</v>
      </c>
      <c r="N40" s="33">
        <f t="shared" si="26"/>
        <v>30.868895507240008</v>
      </c>
      <c r="O40" s="4"/>
      <c r="Q40" s="27" t="s">
        <v>56</v>
      </c>
      <c r="R40" s="29">
        <f t="shared" si="17"/>
        <v>95122.989812866246</v>
      </c>
      <c r="S40" s="29">
        <f t="shared" si="18"/>
        <v>469512.10540653393</v>
      </c>
      <c r="T40" s="35">
        <f t="shared" si="19"/>
        <v>30.868895507240008</v>
      </c>
      <c r="U40" s="42">
        <v>0.89571782863194893</v>
      </c>
      <c r="V40" s="43">
        <f t="shared" si="31"/>
        <v>0.10428217136805107</v>
      </c>
      <c r="W40" s="29">
        <f t="shared" si="27"/>
        <v>420550.36357115529</v>
      </c>
      <c r="X40" s="29">
        <f t="shared" si="20"/>
        <v>2275781.096724153</v>
      </c>
      <c r="Y40" s="35">
        <f t="shared" si="28"/>
        <v>23.92461697431143</v>
      </c>
      <c r="Z40" s="36">
        <f t="shared" si="29"/>
        <v>6.9442785329285783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966</v>
      </c>
      <c r="E41" s="51">
        <v>2</v>
      </c>
      <c r="F41" s="3">
        <f t="shared" si="21"/>
        <v>2.070393374741201E-3</v>
      </c>
      <c r="G41" s="2">
        <v>0.5</v>
      </c>
      <c r="H41" s="3">
        <f t="shared" si="22"/>
        <v>1.0298661174047374E-2</v>
      </c>
      <c r="I41" s="3">
        <f t="shared" si="23"/>
        <v>0.98970133882595257</v>
      </c>
      <c r="J41" s="5">
        <f t="shared" si="30"/>
        <v>92681.852349747351</v>
      </c>
      <c r="K41" s="5">
        <f t="shared" si="24"/>
        <v>954.49899433313442</v>
      </c>
      <c r="L41" s="5">
        <f t="shared" si="25"/>
        <v>461023.01426290389</v>
      </c>
      <c r="M41" s="5">
        <f t="shared" si="16"/>
        <v>2466829.5274630901</v>
      </c>
      <c r="N41" s="33">
        <f t="shared" si="26"/>
        <v>26.616100832277063</v>
      </c>
      <c r="O41" s="4"/>
      <c r="Q41" s="27" t="s">
        <v>58</v>
      </c>
      <c r="R41" s="29">
        <f t="shared" si="17"/>
        <v>92681.852349747351</v>
      </c>
      <c r="S41" s="29">
        <f t="shared" si="18"/>
        <v>461023.01426290389</v>
      </c>
      <c r="T41" s="35">
        <f t="shared" si="19"/>
        <v>26.616100832277063</v>
      </c>
      <c r="U41" s="42">
        <v>0.86473435856680392</v>
      </c>
      <c r="V41" s="43">
        <f t="shared" si="31"/>
        <v>0.13526564143319608</v>
      </c>
      <c r="W41" s="29">
        <f t="shared" si="27"/>
        <v>398662.44052316668</v>
      </c>
      <c r="X41" s="29">
        <f t="shared" si="20"/>
        <v>1855230.7331529977</v>
      </c>
      <c r="Y41" s="35">
        <f t="shared" si="28"/>
        <v>20.017195234208707</v>
      </c>
      <c r="Z41" s="36">
        <f t="shared" si="29"/>
        <v>6.598905598068356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717</v>
      </c>
      <c r="E42" s="51">
        <v>10</v>
      </c>
      <c r="F42" s="3">
        <f t="shared" si="21"/>
        <v>1.3947001394700139E-2</v>
      </c>
      <c r="G42" s="2">
        <v>0.5</v>
      </c>
      <c r="H42" s="3">
        <f t="shared" si="22"/>
        <v>6.7385444743935319E-2</v>
      </c>
      <c r="I42" s="3">
        <f t="shared" si="23"/>
        <v>0.93261455525606474</v>
      </c>
      <c r="J42" s="5">
        <f t="shared" si="30"/>
        <v>91727.353355414205</v>
      </c>
      <c r="K42" s="5">
        <f t="shared" si="24"/>
        <v>6181.0885010386937</v>
      </c>
      <c r="L42" s="5">
        <f t="shared" si="25"/>
        <v>443184.04552447435</v>
      </c>
      <c r="M42" s="5">
        <f t="shared" si="16"/>
        <v>2005806.5132001862</v>
      </c>
      <c r="N42" s="33">
        <f t="shared" si="26"/>
        <v>21.867048811801279</v>
      </c>
      <c r="O42" s="4"/>
      <c r="Q42" s="27" t="s">
        <v>60</v>
      </c>
      <c r="R42" s="29">
        <f t="shared" si="17"/>
        <v>91727.353355414205</v>
      </c>
      <c r="S42" s="29">
        <f t="shared" si="18"/>
        <v>443184.04552447435</v>
      </c>
      <c r="T42" s="35">
        <f t="shared" si="19"/>
        <v>21.867048811801279</v>
      </c>
      <c r="U42" s="42">
        <v>0.81758889711164551</v>
      </c>
      <c r="V42" s="43">
        <f t="shared" si="31"/>
        <v>0.18241110288835449</v>
      </c>
      <c r="W42" s="29">
        <f t="shared" si="27"/>
        <v>362342.35499783227</v>
      </c>
      <c r="X42" s="29">
        <f t="shared" si="20"/>
        <v>1456568.292629831</v>
      </c>
      <c r="Y42" s="35">
        <f t="shared" si="28"/>
        <v>15.879323226367319</v>
      </c>
      <c r="Z42" s="36">
        <f t="shared" si="29"/>
        <v>5.9877255854339602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593</v>
      </c>
      <c r="E43" s="51">
        <v>11</v>
      </c>
      <c r="F43" s="3">
        <f t="shared" si="21"/>
        <v>1.8549747048903879E-2</v>
      </c>
      <c r="G43" s="2">
        <v>0.5</v>
      </c>
      <c r="H43" s="3">
        <f t="shared" si="22"/>
        <v>8.8638195004029016E-2</v>
      </c>
      <c r="I43" s="3">
        <f t="shared" si="23"/>
        <v>0.91136180499597097</v>
      </c>
      <c r="J43" s="5">
        <f t="shared" si="30"/>
        <v>85546.26485437552</v>
      </c>
      <c r="K43" s="5">
        <f t="shared" si="24"/>
        <v>7582.6665060284513</v>
      </c>
      <c r="L43" s="5">
        <f t="shared" si="25"/>
        <v>408774.65800680639</v>
      </c>
      <c r="M43" s="5">
        <f t="shared" si="16"/>
        <v>1562622.467675712</v>
      </c>
      <c r="N43" s="33">
        <f t="shared" si="26"/>
        <v>18.266402049648189</v>
      </c>
      <c r="O43" s="4"/>
      <c r="Q43" s="27" t="s">
        <v>62</v>
      </c>
      <c r="R43" s="29">
        <f t="shared" si="17"/>
        <v>85546.26485437552</v>
      </c>
      <c r="S43" s="29">
        <f t="shared" si="18"/>
        <v>408774.65800680639</v>
      </c>
      <c r="T43" s="35">
        <f t="shared" si="19"/>
        <v>18.266402049648189</v>
      </c>
      <c r="U43" s="42">
        <v>0.77888026534586052</v>
      </c>
      <c r="V43" s="43">
        <f t="shared" si="31"/>
        <v>0.22111973465413948</v>
      </c>
      <c r="W43" s="29">
        <f t="shared" si="27"/>
        <v>318386.51409500476</v>
      </c>
      <c r="X43" s="29">
        <f t="shared" si="20"/>
        <v>1094225.9376319987</v>
      </c>
      <c r="Y43" s="35">
        <f t="shared" si="28"/>
        <v>12.791042829218641</v>
      </c>
      <c r="Z43" s="36">
        <f t="shared" si="29"/>
        <v>5.4753592204295476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415</v>
      </c>
      <c r="E44" s="51">
        <v>17</v>
      </c>
      <c r="F44" s="3">
        <f t="shared" si="21"/>
        <v>4.0963855421686748E-2</v>
      </c>
      <c r="G44" s="2">
        <v>0.5</v>
      </c>
      <c r="H44" s="3">
        <f t="shared" si="22"/>
        <v>0.18579234972677597</v>
      </c>
      <c r="I44" s="3">
        <f t="shared" si="23"/>
        <v>0.81420765027322406</v>
      </c>
      <c r="J44" s="5">
        <f t="shared" si="30"/>
        <v>77963.598348347063</v>
      </c>
      <c r="K44" s="5">
        <f t="shared" si="24"/>
        <v>14485.04013029399</v>
      </c>
      <c r="L44" s="5">
        <f t="shared" si="25"/>
        <v>353605.39141600032</v>
      </c>
      <c r="M44" s="5">
        <f t="shared" si="16"/>
        <v>1153847.8096689056</v>
      </c>
      <c r="N44" s="33">
        <f t="shared" si="26"/>
        <v>14.799827536351376</v>
      </c>
      <c r="O44" s="4"/>
      <c r="Q44" s="27" t="s">
        <v>64</v>
      </c>
      <c r="R44" s="29">
        <f t="shared" si="17"/>
        <v>77963.598348347063</v>
      </c>
      <c r="S44" s="29">
        <f t="shared" si="18"/>
        <v>353605.39141600032</v>
      </c>
      <c r="T44" s="35">
        <f t="shared" si="19"/>
        <v>14.799827536351376</v>
      </c>
      <c r="U44" s="42">
        <v>0.71980976748499381</v>
      </c>
      <c r="V44" s="43">
        <f t="shared" si="31"/>
        <v>0.28019023251500619</v>
      </c>
      <c r="W44" s="29">
        <f t="shared" si="27"/>
        <v>254528.61457659141</v>
      </c>
      <c r="X44" s="29">
        <f t="shared" si="20"/>
        <v>775839.42353699403</v>
      </c>
      <c r="Y44" s="35">
        <f t="shared" si="28"/>
        <v>9.9513034284344695</v>
      </c>
      <c r="Z44" s="36">
        <f t="shared" si="29"/>
        <v>4.8485241079169068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253</v>
      </c>
      <c r="E45" s="51">
        <v>7</v>
      </c>
      <c r="F45" s="3">
        <f t="shared" si="21"/>
        <v>2.766798418972332E-2</v>
      </c>
      <c r="G45" s="2">
        <v>0.5</v>
      </c>
      <c r="H45" s="3">
        <f t="shared" si="22"/>
        <v>0.12939001848428835</v>
      </c>
      <c r="I45" s="3">
        <f t="shared" si="23"/>
        <v>0.87060998151571167</v>
      </c>
      <c r="J45" s="5">
        <f t="shared" si="30"/>
        <v>63478.558218053076</v>
      </c>
      <c r="K45" s="5">
        <f t="shared" si="24"/>
        <v>8213.4918211898621</v>
      </c>
      <c r="L45" s="5">
        <f t="shared" si="25"/>
        <v>296859.06153729075</v>
      </c>
      <c r="M45" s="5">
        <f t="shared" si="16"/>
        <v>800242.41825290537</v>
      </c>
      <c r="N45" s="33">
        <f t="shared" si="26"/>
        <v>12.606499591626189</v>
      </c>
      <c r="O45" s="4"/>
      <c r="Q45" s="27" t="s">
        <v>66</v>
      </c>
      <c r="R45" s="29">
        <f t="shared" si="17"/>
        <v>63478.558218053076</v>
      </c>
      <c r="S45" s="29">
        <f t="shared" si="18"/>
        <v>296859.06153729075</v>
      </c>
      <c r="T45" s="35">
        <f t="shared" si="19"/>
        <v>12.606499591626189</v>
      </c>
      <c r="U45" s="42">
        <v>0.68480776711742686</v>
      </c>
      <c r="V45" s="43">
        <f t="shared" si="31"/>
        <v>0.31519223288257314</v>
      </c>
      <c r="W45" s="29">
        <f t="shared" si="27"/>
        <v>203291.39107992689</v>
      </c>
      <c r="X45" s="29">
        <f t="shared" si="20"/>
        <v>521310.80896040262</v>
      </c>
      <c r="Y45" s="35">
        <f t="shared" si="28"/>
        <v>8.2123920831608253</v>
      </c>
      <c r="Z45" s="36">
        <f t="shared" si="29"/>
        <v>4.394107508465364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185</v>
      </c>
      <c r="E46" s="51">
        <v>12</v>
      </c>
      <c r="F46" s="3">
        <f t="shared" si="21"/>
        <v>6.4864864864864868E-2</v>
      </c>
      <c r="G46" s="2">
        <v>0.5</v>
      </c>
      <c r="H46" s="3">
        <f t="shared" si="22"/>
        <v>0.27906976744186046</v>
      </c>
      <c r="I46" s="3">
        <f t="shared" si="23"/>
        <v>0.72093023255813948</v>
      </c>
      <c r="J46" s="5">
        <f t="shared" si="30"/>
        <v>55265.066396863214</v>
      </c>
      <c r="K46" s="5">
        <f t="shared" si="24"/>
        <v>15422.809227031594</v>
      </c>
      <c r="L46" s="5">
        <f t="shared" si="25"/>
        <v>237768.30891673709</v>
      </c>
      <c r="M46" s="5">
        <f>L46+M47</f>
        <v>503383.35671561456</v>
      </c>
      <c r="N46" s="33">
        <f t="shared" si="26"/>
        <v>9.1085271317829459</v>
      </c>
      <c r="O46" s="4"/>
      <c r="Q46" s="27" t="s">
        <v>68</v>
      </c>
      <c r="R46" s="29">
        <f t="shared" si="17"/>
        <v>55265.066396863214</v>
      </c>
      <c r="S46" s="29">
        <f t="shared" si="18"/>
        <v>237768.30891673709</v>
      </c>
      <c r="T46" s="35">
        <f t="shared" si="19"/>
        <v>9.1085271317829459</v>
      </c>
      <c r="U46" s="42">
        <v>0.65629805890441617</v>
      </c>
      <c r="V46" s="43">
        <f t="shared" si="31"/>
        <v>0.34370194109558383</v>
      </c>
      <c r="W46" s="29">
        <f t="shared" si="27"/>
        <v>156046.87961104015</v>
      </c>
      <c r="X46" s="29">
        <f>X47+W46</f>
        <v>318019.41788047575</v>
      </c>
      <c r="Y46" s="35">
        <f t="shared" si="28"/>
        <v>5.7544383570762561</v>
      </c>
      <c r="Z46" s="36">
        <f t="shared" si="29"/>
        <v>3.3540887747066899</v>
      </c>
    </row>
    <row r="47" spans="1:26" s="2" customFormat="1" x14ac:dyDescent="0.25">
      <c r="A47" s="12">
        <v>19</v>
      </c>
      <c r="B47" s="13" t="s">
        <v>69</v>
      </c>
      <c r="C47" s="12"/>
      <c r="D47">
        <v>120</v>
      </c>
      <c r="E47" s="51">
        <v>18</v>
      </c>
      <c r="F47" s="17">
        <f t="shared" si="21"/>
        <v>0.15</v>
      </c>
      <c r="G47" s="12"/>
      <c r="H47" s="17">
        <v>1</v>
      </c>
      <c r="I47" s="17">
        <f t="shared" si="23"/>
        <v>0</v>
      </c>
      <c r="J47" s="21">
        <f t="shared" si="30"/>
        <v>39842.257169831617</v>
      </c>
      <c r="K47" s="21">
        <f t="shared" si="24"/>
        <v>39842.257169831617</v>
      </c>
      <c r="L47" s="21">
        <f>K47/F47</f>
        <v>265615.04779887747</v>
      </c>
      <c r="M47" s="21">
        <f>L47</f>
        <v>265615.04779887747</v>
      </c>
      <c r="N47" s="34">
        <f t="shared" si="26"/>
        <v>6.666666666666667</v>
      </c>
      <c r="O47" s="4"/>
      <c r="Q47" s="30" t="s">
        <v>69</v>
      </c>
      <c r="R47" s="31">
        <f t="shared" si="17"/>
        <v>39842.257169831617</v>
      </c>
      <c r="S47" s="31">
        <f t="shared" si="18"/>
        <v>265615.04779887747</v>
      </c>
      <c r="T47" s="38">
        <f t="shared" si="19"/>
        <v>6.666666666666667</v>
      </c>
      <c r="U47" s="44">
        <v>0.6098018151143324</v>
      </c>
      <c r="V47" s="45">
        <f t="shared" si="31"/>
        <v>0.3901981848856676</v>
      </c>
      <c r="W47" s="31">
        <f t="shared" si="27"/>
        <v>161972.53826943564</v>
      </c>
      <c r="X47" s="31">
        <f>W47</f>
        <v>161972.53826943564</v>
      </c>
      <c r="Y47" s="38">
        <f t="shared" si="28"/>
        <v>4.0653454340955495</v>
      </c>
      <c r="Z47" s="37">
        <f t="shared" si="29"/>
        <v>2.6013212325711175</v>
      </c>
    </row>
    <row r="48" spans="1:26" s="2" customFormat="1" ht="13.2" x14ac:dyDescent="0.25">
      <c r="B48" s="2" t="s">
        <v>70</v>
      </c>
      <c r="D48" s="25">
        <f>SUM(D29:D47)</f>
        <v>13644</v>
      </c>
      <c r="E48" s="25">
        <f>SUM(E29:E47)</f>
        <v>93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191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7322696.0177153535</v>
      </c>
      <c r="N54" s="32">
        <f>M54/J54</f>
        <v>73.226960177153529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73.226960177153529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6531585.3045869656</v>
      </c>
      <c r="Y54" s="40">
        <f>X54/R54</f>
        <v>65.315853045869659</v>
      </c>
      <c r="Z54" s="36">
        <f>T54-Y54</f>
        <v>7.9111071312838703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975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7222696.0177153535</v>
      </c>
      <c r="N55" s="33">
        <f t="shared" ref="N55:N72" si="43">M55/J55</f>
        <v>72.226960177153529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72.226960177153529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6435414.4181146799</v>
      </c>
      <c r="Y55" s="35">
        <f t="shared" ref="Y55:Y72" si="45">X55/R55</f>
        <v>64.354144181146793</v>
      </c>
      <c r="Z55" s="36">
        <f t="shared" ref="Z55:Z72" si="46">T55-Y55</f>
        <v>7.8728159960067359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1607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6822696.0177153535</v>
      </c>
      <c r="N56" s="33">
        <f t="shared" si="43"/>
        <v>68.226960177153529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68.226960177153529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6050730.8722255388</v>
      </c>
      <c r="Y56" s="35">
        <f t="shared" si="45"/>
        <v>60.507308722255388</v>
      </c>
      <c r="Z56" s="36">
        <f t="shared" si="46"/>
        <v>7.7196514548981412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1704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6322696.0177153535</v>
      </c>
      <c r="N57" s="33">
        <f t="shared" si="43"/>
        <v>63.226960177153536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63.226960177153536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5569876.4398641121</v>
      </c>
      <c r="Y57" s="35">
        <f t="shared" si="45"/>
        <v>55.698764398641117</v>
      </c>
      <c r="Z57" s="36">
        <f t="shared" si="46"/>
        <v>7.5281957785124192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1701</v>
      </c>
      <c r="E58" s="49">
        <f t="shared" si="37"/>
        <v>3</v>
      </c>
      <c r="F58" s="3">
        <f t="shared" si="38"/>
        <v>1.7636684303350969E-3</v>
      </c>
      <c r="G58" s="2">
        <v>0.5</v>
      </c>
      <c r="H58" s="3">
        <f t="shared" si="39"/>
        <v>8.779631255487268E-3</v>
      </c>
      <c r="I58" s="3">
        <f t="shared" si="40"/>
        <v>0.99122036874451269</v>
      </c>
      <c r="J58" s="5">
        <f t="shared" si="47"/>
        <v>100000</v>
      </c>
      <c r="K58" s="5">
        <f t="shared" si="41"/>
        <v>877.96312554872679</v>
      </c>
      <c r="L58" s="5">
        <f t="shared" si="42"/>
        <v>497805.09218612814</v>
      </c>
      <c r="M58" s="5">
        <f t="shared" si="32"/>
        <v>5822696.0177153535</v>
      </c>
      <c r="N58" s="33">
        <f t="shared" si="43"/>
        <v>58.226960177153536</v>
      </c>
      <c r="O58" s="4"/>
      <c r="Q58" s="27" t="s">
        <v>42</v>
      </c>
      <c r="R58" s="29">
        <f t="shared" si="33"/>
        <v>100000</v>
      </c>
      <c r="S58" s="29">
        <f t="shared" si="34"/>
        <v>497805.09218612814</v>
      </c>
      <c r="T58" s="35">
        <f t="shared" si="35"/>
        <v>58.226960177153536</v>
      </c>
      <c r="U58" s="42">
        <v>0.96170886472285344</v>
      </c>
      <c r="V58" s="43">
        <f>1-U58</f>
        <v>3.829113527714656E-2</v>
      </c>
      <c r="W58" s="29">
        <f t="shared" si="44"/>
        <v>478743.57005957671</v>
      </c>
      <c r="X58" s="29">
        <f t="shared" si="36"/>
        <v>5089022.0075026853</v>
      </c>
      <c r="Y58" s="35">
        <f t="shared" si="45"/>
        <v>50.890220075026853</v>
      </c>
      <c r="Z58" s="36">
        <f t="shared" si="46"/>
        <v>7.3367401021266829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1714</v>
      </c>
      <c r="E59" s="49">
        <f t="shared" si="37"/>
        <v>5</v>
      </c>
      <c r="F59" s="3">
        <f t="shared" si="38"/>
        <v>2.9171528588098016E-3</v>
      </c>
      <c r="G59" s="2">
        <v>0.5</v>
      </c>
      <c r="H59" s="3">
        <f t="shared" si="39"/>
        <v>1.4480162177816393E-2</v>
      </c>
      <c r="I59" s="3">
        <f t="shared" si="40"/>
        <v>0.98551983782218355</v>
      </c>
      <c r="J59" s="5">
        <f t="shared" si="47"/>
        <v>99122.036874451267</v>
      </c>
      <c r="K59" s="5">
        <f t="shared" si="41"/>
        <v>1435.303169337551</v>
      </c>
      <c r="L59" s="5">
        <f t="shared" si="42"/>
        <v>492021.92644891242</v>
      </c>
      <c r="M59" s="5">
        <f t="shared" si="32"/>
        <v>5324890.9255292257</v>
      </c>
      <c r="N59" s="33">
        <f t="shared" si="43"/>
        <v>53.720555927172619</v>
      </c>
      <c r="O59" s="4"/>
      <c r="Q59" s="27" t="s">
        <v>44</v>
      </c>
      <c r="R59" s="29">
        <f t="shared" si="33"/>
        <v>99122.036874451267</v>
      </c>
      <c r="S59" s="29">
        <f t="shared" si="34"/>
        <v>492021.92644891242</v>
      </c>
      <c r="T59" s="35">
        <f t="shared" si="35"/>
        <v>53.720555927172619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473862.22822296422</v>
      </c>
      <c r="X59" s="29">
        <f t="shared" si="36"/>
        <v>4610278.4374431083</v>
      </c>
      <c r="Y59" s="35">
        <f t="shared" si="45"/>
        <v>46.511134988907891</v>
      </c>
      <c r="Z59" s="36">
        <f t="shared" si="46"/>
        <v>7.2094209382647279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2113</v>
      </c>
      <c r="E60" s="49">
        <f t="shared" si="37"/>
        <v>7</v>
      </c>
      <c r="F60" s="3">
        <f t="shared" si="38"/>
        <v>3.3128253667770941E-3</v>
      </c>
      <c r="G60" s="2">
        <v>0.5</v>
      </c>
      <c r="H60" s="3">
        <f t="shared" si="39"/>
        <v>1.6428068528514431E-2</v>
      </c>
      <c r="I60" s="3">
        <f t="shared" si="40"/>
        <v>0.98357193147148558</v>
      </c>
      <c r="J60" s="5">
        <f t="shared" si="47"/>
        <v>97686.733705113715</v>
      </c>
      <c r="K60" s="5">
        <f t="shared" si="41"/>
        <v>1604.8043556343484</v>
      </c>
      <c r="L60" s="5">
        <f t="shared" si="42"/>
        <v>484421.65763648273</v>
      </c>
      <c r="M60" s="5">
        <f t="shared" si="32"/>
        <v>4832868.9990803134</v>
      </c>
      <c r="N60" s="33">
        <f t="shared" si="43"/>
        <v>49.473135356017352</v>
      </c>
      <c r="O60" s="4"/>
      <c r="Q60" s="27" t="s">
        <v>46</v>
      </c>
      <c r="R60" s="29">
        <f t="shared" si="33"/>
        <v>97686.733705113715</v>
      </c>
      <c r="S60" s="29">
        <f t="shared" si="34"/>
        <v>484421.65763648273</v>
      </c>
      <c r="T60" s="35">
        <f t="shared" si="35"/>
        <v>49.473135356017352</v>
      </c>
      <c r="U60" s="42">
        <v>0.95736753435116873</v>
      </c>
      <c r="V60" s="43">
        <f t="shared" si="48"/>
        <v>4.2632465648831275E-2</v>
      </c>
      <c r="W60" s="29">
        <f t="shared" si="44"/>
        <v>463769.56795774546</v>
      </c>
      <c r="X60" s="29">
        <f t="shared" si="36"/>
        <v>4136416.209220144</v>
      </c>
      <c r="Y60" s="35">
        <f t="shared" si="45"/>
        <v>42.343684268395293</v>
      </c>
      <c r="Z60" s="36">
        <f t="shared" si="46"/>
        <v>7.1294510876220585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2043</v>
      </c>
      <c r="E61" s="49">
        <f t="shared" si="37"/>
        <v>7</v>
      </c>
      <c r="F61" s="3">
        <f t="shared" si="38"/>
        <v>3.4263338228095936E-3</v>
      </c>
      <c r="G61" s="2">
        <v>0.5</v>
      </c>
      <c r="H61" s="3">
        <f t="shared" si="39"/>
        <v>1.6986168405726764E-2</v>
      </c>
      <c r="I61" s="3">
        <f t="shared" si="40"/>
        <v>0.98301383159427325</v>
      </c>
      <c r="J61" s="5">
        <f t="shared" si="47"/>
        <v>96081.929349479367</v>
      </c>
      <c r="K61" s="5">
        <f t="shared" si="41"/>
        <v>1632.0638326773976</v>
      </c>
      <c r="L61" s="5">
        <f t="shared" si="42"/>
        <v>476329.48716570338</v>
      </c>
      <c r="M61" s="5">
        <f t="shared" si="32"/>
        <v>4348447.3414438302</v>
      </c>
      <c r="N61" s="33">
        <f t="shared" si="43"/>
        <v>45.257702159863975</v>
      </c>
      <c r="O61" s="4"/>
      <c r="Q61" s="27" t="s">
        <v>48</v>
      </c>
      <c r="R61" s="29">
        <f t="shared" si="33"/>
        <v>96081.929349479367</v>
      </c>
      <c r="S61" s="29">
        <f t="shared" si="34"/>
        <v>476329.48716570338</v>
      </c>
      <c r="T61" s="35">
        <f t="shared" si="35"/>
        <v>45.257702159863975</v>
      </c>
      <c r="U61" s="42">
        <v>0.95681081085376496</v>
      </c>
      <c r="V61" s="43">
        <f t="shared" si="48"/>
        <v>4.3189189146235041E-2</v>
      </c>
      <c r="W61" s="29">
        <f t="shared" si="44"/>
        <v>455757.20284857467</v>
      </c>
      <c r="X61" s="29">
        <f t="shared" si="36"/>
        <v>3672646.6412623986</v>
      </c>
      <c r="Y61" s="35">
        <f t="shared" si="45"/>
        <v>38.224114213026041</v>
      </c>
      <c r="Z61" s="36">
        <f t="shared" si="46"/>
        <v>7.0335879468379332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2144</v>
      </c>
      <c r="E62" s="49">
        <f t="shared" si="37"/>
        <v>5</v>
      </c>
      <c r="F62" s="3">
        <f t="shared" si="38"/>
        <v>2.3320895522388058E-3</v>
      </c>
      <c r="G62" s="2">
        <v>0.5</v>
      </c>
      <c r="H62" s="3">
        <f t="shared" si="39"/>
        <v>1.1592858798979828E-2</v>
      </c>
      <c r="I62" s="3">
        <f t="shared" si="40"/>
        <v>0.98840714120102013</v>
      </c>
      <c r="J62" s="5">
        <f t="shared" si="47"/>
        <v>94449.865516801976</v>
      </c>
      <c r="K62" s="5">
        <f t="shared" si="41"/>
        <v>1094.9439545189191</v>
      </c>
      <c r="L62" s="5">
        <f t="shared" si="42"/>
        <v>469511.96769771253</v>
      </c>
      <c r="M62" s="5">
        <f t="shared" si="32"/>
        <v>3872117.8542781267</v>
      </c>
      <c r="N62" s="33">
        <f t="shared" si="43"/>
        <v>40.996541742976902</v>
      </c>
      <c r="O62" s="4"/>
      <c r="Q62" s="27" t="s">
        <v>50</v>
      </c>
      <c r="R62" s="29">
        <f t="shared" si="33"/>
        <v>94449.865516801976</v>
      </c>
      <c r="S62" s="29">
        <f t="shared" si="34"/>
        <v>469511.96769771253</v>
      </c>
      <c r="T62" s="35">
        <f t="shared" si="35"/>
        <v>40.996541742976902</v>
      </c>
      <c r="U62" s="42">
        <v>0.94800928093814252</v>
      </c>
      <c r="V62" s="43">
        <f t="shared" si="48"/>
        <v>5.1990719061857482E-2</v>
      </c>
      <c r="W62" s="29">
        <f t="shared" si="44"/>
        <v>445101.70288896083</v>
      </c>
      <c r="X62" s="29">
        <f t="shared" si="36"/>
        <v>3216889.438413824</v>
      </c>
      <c r="Y62" s="35">
        <f t="shared" si="45"/>
        <v>34.059227303415923</v>
      </c>
      <c r="Z62" s="36">
        <f t="shared" si="46"/>
        <v>6.9373144395609785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2273</v>
      </c>
      <c r="E63" s="49">
        <f t="shared" si="37"/>
        <v>12</v>
      </c>
      <c r="F63" s="3">
        <f t="shared" si="38"/>
        <v>5.2793664760228771E-3</v>
      </c>
      <c r="G63" s="2">
        <v>0.5</v>
      </c>
      <c r="H63" s="3">
        <f t="shared" si="39"/>
        <v>2.6052974381241861E-2</v>
      </c>
      <c r="I63" s="3">
        <f t="shared" si="40"/>
        <v>0.97394702561875812</v>
      </c>
      <c r="J63" s="5">
        <f t="shared" si="47"/>
        <v>93354.921562283052</v>
      </c>
      <c r="K63" s="5">
        <f t="shared" si="41"/>
        <v>2432.1733798250038</v>
      </c>
      <c r="L63" s="5">
        <f t="shared" si="42"/>
        <v>460694.1743618527</v>
      </c>
      <c r="M63" s="5">
        <f t="shared" si="32"/>
        <v>3402605.8865804141</v>
      </c>
      <c r="N63" s="33">
        <f t="shared" si="43"/>
        <v>36.448061115988594</v>
      </c>
      <c r="O63" s="4"/>
      <c r="Q63" s="27" t="s">
        <v>52</v>
      </c>
      <c r="R63" s="29">
        <f t="shared" si="33"/>
        <v>93354.921562283052</v>
      </c>
      <c r="S63" s="29">
        <f t="shared" si="34"/>
        <v>460694.1743618527</v>
      </c>
      <c r="T63" s="35">
        <f t="shared" si="35"/>
        <v>36.448061115988594</v>
      </c>
      <c r="U63" s="42">
        <v>0.94216194080535964</v>
      </c>
      <c r="V63" s="43">
        <f t="shared" si="48"/>
        <v>5.7838059194640357E-2</v>
      </c>
      <c r="W63" s="29">
        <f t="shared" si="44"/>
        <v>434048.5174344859</v>
      </c>
      <c r="X63" s="29">
        <f t="shared" si="36"/>
        <v>2771787.735524863</v>
      </c>
      <c r="Y63" s="35">
        <f t="shared" si="45"/>
        <v>29.690858169439153</v>
      </c>
      <c r="Z63" s="36">
        <f t="shared" si="46"/>
        <v>6.757202946549441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2324</v>
      </c>
      <c r="E64" s="49">
        <f t="shared" si="37"/>
        <v>15</v>
      </c>
      <c r="F64" s="3">
        <f t="shared" si="38"/>
        <v>6.4543889845094663E-3</v>
      </c>
      <c r="G64" s="2">
        <v>0.5</v>
      </c>
      <c r="H64" s="3">
        <f t="shared" si="39"/>
        <v>3.1759474910014823E-2</v>
      </c>
      <c r="I64" s="3">
        <f t="shared" si="40"/>
        <v>0.96824052508998515</v>
      </c>
      <c r="J64" s="5">
        <f t="shared" si="47"/>
        <v>90922.748182458046</v>
      </c>
      <c r="K64" s="5">
        <f t="shared" si="41"/>
        <v>2887.6587396503724</v>
      </c>
      <c r="L64" s="5">
        <f t="shared" si="42"/>
        <v>447394.59406316426</v>
      </c>
      <c r="M64" s="5">
        <f t="shared" si="32"/>
        <v>2941911.7122185612</v>
      </c>
      <c r="N64" s="33">
        <f t="shared" si="43"/>
        <v>32.356167967062746</v>
      </c>
      <c r="O64" s="4"/>
      <c r="Q64" s="27" t="s">
        <v>54</v>
      </c>
      <c r="R64" s="29">
        <f t="shared" si="33"/>
        <v>90922.748182458046</v>
      </c>
      <c r="S64" s="29">
        <f t="shared" si="34"/>
        <v>447394.59406316426</v>
      </c>
      <c r="T64" s="35">
        <f t="shared" si="35"/>
        <v>32.356167967062746</v>
      </c>
      <c r="U64" s="42">
        <v>0.92489605986448908</v>
      </c>
      <c r="V64" s="43">
        <f t="shared" si="48"/>
        <v>7.5103940135510916E-2</v>
      </c>
      <c r="W64" s="29">
        <f t="shared" si="44"/>
        <v>413793.49725369317</v>
      </c>
      <c r="X64" s="29">
        <f t="shared" si="36"/>
        <v>2337739.2180903773</v>
      </c>
      <c r="Y64" s="35">
        <f t="shared" si="45"/>
        <v>25.711268794902121</v>
      </c>
      <c r="Z64" s="36">
        <f t="shared" si="46"/>
        <v>6.6448991721606241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2300</v>
      </c>
      <c r="E65" s="49">
        <f t="shared" si="37"/>
        <v>18</v>
      </c>
      <c r="F65" s="3">
        <f t="shared" si="38"/>
        <v>7.8260869565217397E-3</v>
      </c>
      <c r="G65" s="2">
        <v>0.5</v>
      </c>
      <c r="H65" s="3">
        <f t="shared" si="39"/>
        <v>3.8379530916844352E-2</v>
      </c>
      <c r="I65" s="3">
        <f t="shared" si="40"/>
        <v>0.96162046908315568</v>
      </c>
      <c r="J65" s="5">
        <f t="shared" si="47"/>
        <v>88035.089442807672</v>
      </c>
      <c r="K65" s="5">
        <f t="shared" si="41"/>
        <v>3378.7454370373948</v>
      </c>
      <c r="L65" s="5">
        <f t="shared" si="42"/>
        <v>431728.58362144494</v>
      </c>
      <c r="M65" s="5">
        <f t="shared" si="32"/>
        <v>2494517.118155397</v>
      </c>
      <c r="N65" s="33">
        <f t="shared" si="43"/>
        <v>28.335486837620238</v>
      </c>
      <c r="O65" s="4"/>
      <c r="Q65" s="27" t="s">
        <v>56</v>
      </c>
      <c r="R65" s="29">
        <f t="shared" si="33"/>
        <v>88035.089442807672</v>
      </c>
      <c r="S65" s="29">
        <f t="shared" si="34"/>
        <v>431728.58362144494</v>
      </c>
      <c r="T65" s="35">
        <f t="shared" si="35"/>
        <v>28.335486837620238</v>
      </c>
      <c r="U65" s="42">
        <v>0.89970667843387275</v>
      </c>
      <c r="V65" s="43">
        <f t="shared" si="48"/>
        <v>0.10029332156612725</v>
      </c>
      <c r="W65" s="29">
        <f t="shared" si="44"/>
        <v>388429.08995501068</v>
      </c>
      <c r="X65" s="29">
        <f t="shared" si="36"/>
        <v>1923945.7208366841</v>
      </c>
      <c r="Y65" s="35">
        <f t="shared" si="45"/>
        <v>21.85430528910387</v>
      </c>
      <c r="Z65" s="36">
        <f t="shared" si="46"/>
        <v>6.4811815485163677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1843</v>
      </c>
      <c r="E66" s="49">
        <f t="shared" si="37"/>
        <v>19</v>
      </c>
      <c r="F66" s="3">
        <f t="shared" si="38"/>
        <v>1.0309278350515464E-2</v>
      </c>
      <c r="G66" s="2">
        <v>0.5</v>
      </c>
      <c r="H66" s="3">
        <f t="shared" si="39"/>
        <v>5.0251256281407038E-2</v>
      </c>
      <c r="I66" s="3">
        <f t="shared" si="40"/>
        <v>0.94974874371859297</v>
      </c>
      <c r="J66" s="5">
        <f t="shared" si="47"/>
        <v>84656.344005770283</v>
      </c>
      <c r="K66" s="5">
        <f t="shared" si="41"/>
        <v>4254.0876384809189</v>
      </c>
      <c r="L66" s="5">
        <f t="shared" si="42"/>
        <v>412646.50093264907</v>
      </c>
      <c r="M66" s="5">
        <f t="shared" si="32"/>
        <v>2062788.5345339521</v>
      </c>
      <c r="N66" s="33">
        <f t="shared" si="43"/>
        <v>24.366614915396653</v>
      </c>
      <c r="O66" s="4"/>
      <c r="Q66" s="27" t="s">
        <v>58</v>
      </c>
      <c r="R66" s="29">
        <f t="shared" si="33"/>
        <v>84656.344005770283</v>
      </c>
      <c r="S66" s="29">
        <f t="shared" si="34"/>
        <v>412646.50093264907</v>
      </c>
      <c r="T66" s="35">
        <f t="shared" si="35"/>
        <v>24.366614915396653</v>
      </c>
      <c r="U66" s="42">
        <v>0.86438699185239576</v>
      </c>
      <c r="V66" s="43">
        <f t="shared" si="48"/>
        <v>0.13561300814760424</v>
      </c>
      <c r="W66" s="29">
        <f t="shared" si="44"/>
        <v>356686.26763958932</v>
      </c>
      <c r="X66" s="29">
        <f t="shared" si="36"/>
        <v>1535516.6308816734</v>
      </c>
      <c r="Y66" s="35">
        <f t="shared" si="45"/>
        <v>18.138234634571635</v>
      </c>
      <c r="Z66" s="36">
        <f t="shared" si="46"/>
        <v>6.2283802808250179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1428</v>
      </c>
      <c r="E67" s="49">
        <f t="shared" si="37"/>
        <v>28</v>
      </c>
      <c r="F67" s="3">
        <f t="shared" si="38"/>
        <v>1.9607843137254902E-2</v>
      </c>
      <c r="G67" s="2">
        <v>0.5</v>
      </c>
      <c r="H67" s="3">
        <f t="shared" si="39"/>
        <v>9.3457943925233641E-2</v>
      </c>
      <c r="I67" s="3">
        <f t="shared" si="40"/>
        <v>0.90654205607476634</v>
      </c>
      <c r="J67" s="5">
        <f t="shared" si="47"/>
        <v>80402.256367289359</v>
      </c>
      <c r="K67" s="5">
        <f t="shared" si="41"/>
        <v>7514.2295670363883</v>
      </c>
      <c r="L67" s="5">
        <f t="shared" si="42"/>
        <v>383225.70791885577</v>
      </c>
      <c r="M67" s="5">
        <f t="shared" si="32"/>
        <v>1650142.0336013031</v>
      </c>
      <c r="N67" s="33">
        <f t="shared" si="43"/>
        <v>20.523578667534043</v>
      </c>
      <c r="O67" s="4"/>
      <c r="Q67" s="27" t="s">
        <v>60</v>
      </c>
      <c r="R67" s="29">
        <f t="shared" si="33"/>
        <v>80402.256367289359</v>
      </c>
      <c r="S67" s="29">
        <f t="shared" si="34"/>
        <v>383225.70791885577</v>
      </c>
      <c r="T67" s="35">
        <f t="shared" si="35"/>
        <v>20.523578667534043</v>
      </c>
      <c r="U67" s="42">
        <v>0.82345390469096191</v>
      </c>
      <c r="V67" s="43">
        <f t="shared" si="48"/>
        <v>0.17654609530903809</v>
      </c>
      <c r="W67" s="29">
        <f t="shared" si="44"/>
        <v>315568.70556373987</v>
      </c>
      <c r="X67" s="29">
        <f t="shared" si="36"/>
        <v>1178830.3632420842</v>
      </c>
      <c r="Y67" s="35">
        <f t="shared" si="45"/>
        <v>14.661657725835619</v>
      </c>
      <c r="Z67" s="36">
        <f t="shared" si="46"/>
        <v>5.8619209416984237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1114</v>
      </c>
      <c r="E68" s="49">
        <f t="shared" si="37"/>
        <v>19</v>
      </c>
      <c r="F68" s="3">
        <f t="shared" si="38"/>
        <v>1.7055655296229804E-2</v>
      </c>
      <c r="G68" s="2">
        <v>0.5</v>
      </c>
      <c r="H68" s="3">
        <f t="shared" si="39"/>
        <v>8.1790787774429635E-2</v>
      </c>
      <c r="I68" s="3">
        <f t="shared" si="40"/>
        <v>0.91820921222557039</v>
      </c>
      <c r="J68" s="5">
        <f t="shared" si="47"/>
        <v>72888.026800252963</v>
      </c>
      <c r="K68" s="5">
        <f t="shared" si="41"/>
        <v>5961.5691313164298</v>
      </c>
      <c r="L68" s="5">
        <f t="shared" si="42"/>
        <v>349536.2111729738</v>
      </c>
      <c r="M68" s="5">
        <f t="shared" si="32"/>
        <v>1266916.3256824473</v>
      </c>
      <c r="N68" s="33">
        <f t="shared" si="43"/>
        <v>17.381679561094256</v>
      </c>
      <c r="O68" s="4"/>
      <c r="Q68" s="27" t="s">
        <v>62</v>
      </c>
      <c r="R68" s="29">
        <f t="shared" si="33"/>
        <v>72888.026800252963</v>
      </c>
      <c r="S68" s="29">
        <f t="shared" si="34"/>
        <v>349536.2111729738</v>
      </c>
      <c r="T68" s="35">
        <f t="shared" si="35"/>
        <v>17.381679561094256</v>
      </c>
      <c r="U68" s="42">
        <v>0.7557222850963411</v>
      </c>
      <c r="V68" s="43">
        <f t="shared" si="48"/>
        <v>0.2442777149036589</v>
      </c>
      <c r="W68" s="29">
        <f t="shared" si="44"/>
        <v>264152.30423155701</v>
      </c>
      <c r="X68" s="29">
        <f t="shared" si="36"/>
        <v>863261.65767834429</v>
      </c>
      <c r="Y68" s="35">
        <f t="shared" si="45"/>
        <v>11.843668920330112</v>
      </c>
      <c r="Z68" s="36">
        <f t="shared" si="46"/>
        <v>5.5380106407641438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810</v>
      </c>
      <c r="E69" s="49">
        <f t="shared" si="37"/>
        <v>35</v>
      </c>
      <c r="F69" s="3">
        <f t="shared" si="38"/>
        <v>4.3209876543209874E-2</v>
      </c>
      <c r="G69" s="2">
        <v>0.5</v>
      </c>
      <c r="H69" s="3">
        <f t="shared" si="39"/>
        <v>0.1949860724233983</v>
      </c>
      <c r="I69" s="3">
        <f t="shared" si="40"/>
        <v>0.80501392757660173</v>
      </c>
      <c r="J69" s="5">
        <f t="shared" si="47"/>
        <v>66926.457668936535</v>
      </c>
      <c r="K69" s="5">
        <f t="shared" si="41"/>
        <v>13049.72712207676</v>
      </c>
      <c r="L69" s="5">
        <f t="shared" si="42"/>
        <v>302007.97053949081</v>
      </c>
      <c r="M69" s="5">
        <f t="shared" si="32"/>
        <v>917380.11450947344</v>
      </c>
      <c r="N69" s="33">
        <f t="shared" si="43"/>
        <v>13.707286273052954</v>
      </c>
      <c r="O69" s="4"/>
      <c r="Q69" s="27" t="s">
        <v>64</v>
      </c>
      <c r="R69" s="29">
        <f t="shared" si="33"/>
        <v>66926.457668936535</v>
      </c>
      <c r="S69" s="29">
        <f t="shared" si="34"/>
        <v>302007.97053949081</v>
      </c>
      <c r="T69" s="35">
        <f t="shared" si="35"/>
        <v>13.707286273052954</v>
      </c>
      <c r="U69" s="42">
        <v>0.69850988448397933</v>
      </c>
      <c r="V69" s="43">
        <f t="shared" si="48"/>
        <v>0.30149011551602067</v>
      </c>
      <c r="W69" s="29">
        <f t="shared" si="44"/>
        <v>210955.55261478075</v>
      </c>
      <c r="X69" s="29">
        <f t="shared" si="36"/>
        <v>599109.35344678734</v>
      </c>
      <c r="Y69" s="35">
        <f t="shared" si="45"/>
        <v>8.9517565147461848</v>
      </c>
      <c r="Z69" s="36">
        <f t="shared" si="46"/>
        <v>4.7555297583067695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456</v>
      </c>
      <c r="E70" s="49">
        <f t="shared" si="37"/>
        <v>20</v>
      </c>
      <c r="F70" s="3">
        <f t="shared" si="38"/>
        <v>4.3859649122807015E-2</v>
      </c>
      <c r="G70" s="2">
        <v>0.5</v>
      </c>
      <c r="H70" s="3">
        <f t="shared" si="39"/>
        <v>0.19762845849802371</v>
      </c>
      <c r="I70" s="3">
        <f t="shared" si="40"/>
        <v>0.80237154150197632</v>
      </c>
      <c r="J70" s="5">
        <f t="shared" si="47"/>
        <v>53876.730546859777</v>
      </c>
      <c r="K70" s="5">
        <f t="shared" si="41"/>
        <v>10647.575206889283</v>
      </c>
      <c r="L70" s="5">
        <f t="shared" si="42"/>
        <v>242764.71471707569</v>
      </c>
      <c r="M70" s="5">
        <f t="shared" si="32"/>
        <v>615372.14396998263</v>
      </c>
      <c r="N70" s="33">
        <f t="shared" si="43"/>
        <v>11.421853882442942</v>
      </c>
      <c r="O70" s="4"/>
      <c r="Q70" s="27" t="s">
        <v>66</v>
      </c>
      <c r="R70" s="29">
        <f t="shared" si="33"/>
        <v>53876.730546859777</v>
      </c>
      <c r="S70" s="29">
        <f t="shared" si="34"/>
        <v>242764.71471707569</v>
      </c>
      <c r="T70" s="35">
        <f t="shared" si="35"/>
        <v>11.421853882442942</v>
      </c>
      <c r="U70" s="42">
        <v>0.67065690345363116</v>
      </c>
      <c r="V70" s="43">
        <f t="shared" si="48"/>
        <v>0.32934309654636884</v>
      </c>
      <c r="W70" s="29">
        <f t="shared" si="44"/>
        <v>162811.83183995815</v>
      </c>
      <c r="X70" s="29">
        <f t="shared" si="36"/>
        <v>388153.80083200661</v>
      </c>
      <c r="Y70" s="35">
        <f t="shared" si="45"/>
        <v>7.2044795014873131</v>
      </c>
      <c r="Z70" s="36">
        <f t="shared" si="46"/>
        <v>4.2173743809556292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312</v>
      </c>
      <c r="E71" s="49">
        <f t="shared" si="49"/>
        <v>24</v>
      </c>
      <c r="F71" s="3">
        <f t="shared" si="38"/>
        <v>7.6923076923076927E-2</v>
      </c>
      <c r="G71" s="2">
        <v>0.5</v>
      </c>
      <c r="H71" s="3">
        <f t="shared" si="39"/>
        <v>0.32258064516129037</v>
      </c>
      <c r="I71" s="3">
        <f t="shared" si="40"/>
        <v>0.67741935483870963</v>
      </c>
      <c r="J71" s="5">
        <f t="shared" si="47"/>
        <v>43229.155339970494</v>
      </c>
      <c r="K71" s="5">
        <f t="shared" si="41"/>
        <v>13944.888819345322</v>
      </c>
      <c r="L71" s="5">
        <f t="shared" si="42"/>
        <v>181283.55465148913</v>
      </c>
      <c r="M71" s="5">
        <f>L71+M72</f>
        <v>372607.42925290694</v>
      </c>
      <c r="N71" s="33">
        <f t="shared" si="43"/>
        <v>8.6193548387096772</v>
      </c>
      <c r="O71" s="4"/>
      <c r="Q71" s="27" t="s">
        <v>68</v>
      </c>
      <c r="R71" s="29">
        <f t="shared" si="33"/>
        <v>43229.155339970494</v>
      </c>
      <c r="S71" s="29">
        <f t="shared" si="34"/>
        <v>181283.55465148913</v>
      </c>
      <c r="T71" s="35">
        <f t="shared" si="35"/>
        <v>8.6193548387096772</v>
      </c>
      <c r="U71" s="42">
        <v>0.63527807449444496</v>
      </c>
      <c r="V71" s="43">
        <f t="shared" si="48"/>
        <v>0.36472192550555504</v>
      </c>
      <c r="W71" s="29">
        <f t="shared" si="44"/>
        <v>115165.46753650649</v>
      </c>
      <c r="X71" s="29">
        <f>X72+W71</f>
        <v>225341.9689920485</v>
      </c>
      <c r="Y71" s="35">
        <f t="shared" si="45"/>
        <v>5.2127312509317774</v>
      </c>
      <c r="Z71" s="36">
        <f t="shared" si="46"/>
        <v>3.4066235877778999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196</v>
      </c>
      <c r="E72" s="50">
        <f t="shared" si="49"/>
        <v>30</v>
      </c>
      <c r="F72" s="17">
        <f t="shared" si="38"/>
        <v>0.15306122448979592</v>
      </c>
      <c r="G72" s="12"/>
      <c r="H72" s="17">
        <v>1</v>
      </c>
      <c r="I72" s="17">
        <f t="shared" si="40"/>
        <v>0</v>
      </c>
      <c r="J72" s="21">
        <f t="shared" si="47"/>
        <v>29284.26652062517</v>
      </c>
      <c r="K72" s="21">
        <f t="shared" si="41"/>
        <v>29284.26652062517</v>
      </c>
      <c r="L72" s="21">
        <f>K72/F72</f>
        <v>191323.87460141777</v>
      </c>
      <c r="M72" s="21">
        <f>L72</f>
        <v>191323.87460141777</v>
      </c>
      <c r="N72" s="34">
        <f t="shared" si="43"/>
        <v>6.5333333333333332</v>
      </c>
      <c r="O72" s="4"/>
      <c r="Q72" s="30" t="s">
        <v>69</v>
      </c>
      <c r="R72" s="31">
        <f t="shared" si="33"/>
        <v>29284.26652062517</v>
      </c>
      <c r="S72" s="31">
        <f t="shared" si="34"/>
        <v>191323.87460141777</v>
      </c>
      <c r="T72" s="38">
        <f t="shared" si="35"/>
        <v>6.5333333333333332</v>
      </c>
      <c r="U72" s="44">
        <v>0.57586384179742911</v>
      </c>
      <c r="V72" s="45">
        <f t="shared" si="48"/>
        <v>0.42413615820257089</v>
      </c>
      <c r="W72" s="31">
        <f t="shared" si="44"/>
        <v>110176.50145554201</v>
      </c>
      <c r="X72" s="31">
        <f>W72</f>
        <v>110176.50145554201</v>
      </c>
      <c r="Y72" s="38">
        <f t="shared" si="45"/>
        <v>3.7623104330765367</v>
      </c>
      <c r="Z72" s="37">
        <f t="shared" si="46"/>
        <v>2.7710229002567965</v>
      </c>
    </row>
    <row r="73" spans="1:26" s="2" customFormat="1" ht="13.2" x14ac:dyDescent="0.25">
      <c r="B73" s="2" t="s">
        <v>70</v>
      </c>
      <c r="D73" s="25">
        <f>SUM(D54:D72)</f>
        <v>27248</v>
      </c>
      <c r="E73" s="25">
        <f>SUM(E54:E72)</f>
        <v>247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68.626559684370093</v>
      </c>
      <c r="F78" s="55">
        <f>$Y$4</f>
        <v>62.681029119602051</v>
      </c>
      <c r="G78" s="55">
        <f>E78-F78</f>
        <v>5.9455305647680419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78.492263332591577</v>
      </c>
      <c r="F79" s="55">
        <f>$Y$29</f>
        <v>69.586325669390988</v>
      </c>
      <c r="G79" s="55">
        <f t="shared" ref="G79:G80" si="50">E79-F79</f>
        <v>8.9059376632005893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73.226960177153529</v>
      </c>
      <c r="F80" s="55">
        <f>$Y$54</f>
        <v>65.315853045869659</v>
      </c>
      <c r="G80" s="55">
        <f t="shared" si="50"/>
        <v>7.9111071312838703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38" workbookViewId="0">
      <selection activeCell="A38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99</v>
      </c>
      <c r="E4" s="51">
        <v>2</v>
      </c>
      <c r="F4" s="3">
        <f>E4/D4</f>
        <v>2.0202020202020204E-2</v>
      </c>
      <c r="G4" s="2">
        <v>0.3</v>
      </c>
      <c r="H4" s="18">
        <f>C4*F4/(1+(1-G4)*C4*F4)</f>
        <v>1.9920318725099601E-2</v>
      </c>
      <c r="I4" s="18">
        <f>1-H4</f>
        <v>0.98007968127490042</v>
      </c>
      <c r="J4" s="41">
        <v>100000</v>
      </c>
      <c r="K4" s="20">
        <f>J4*H4</f>
        <v>1992.0318725099601</v>
      </c>
      <c r="L4" s="20">
        <f>C4*(J5+G4*K4)</f>
        <v>98605.577689243029</v>
      </c>
      <c r="M4" s="5">
        <f t="shared" ref="M4:M20" si="0">L4+M5</f>
        <v>7318250.8503073482</v>
      </c>
      <c r="N4" s="32">
        <f>M4/J4</f>
        <v>73.182508503073478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98605.577689243029</v>
      </c>
      <c r="T4" s="35">
        <f t="shared" ref="T4:T22" si="3">N4</f>
        <v>73.182508503073478</v>
      </c>
      <c r="U4" s="42">
        <v>0.96680194174873568</v>
      </c>
      <c r="V4" s="43">
        <f>1-U4</f>
        <v>3.3198058251264317E-2</v>
      </c>
      <c r="W4" s="29">
        <f>S4*U4</f>
        <v>95332.063977215963</v>
      </c>
      <c r="X4" s="29">
        <f t="shared" ref="X4:X20" si="4">X5+W4</f>
        <v>6599274.4930984108</v>
      </c>
      <c r="Y4" s="40">
        <f>X4/R4</f>
        <v>65.992744930984102</v>
      </c>
      <c r="Z4" s="36">
        <f>T4-Y4</f>
        <v>7.189763572089376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489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98007.968127490036</v>
      </c>
      <c r="K5" s="5">
        <f t="shared" ref="K5:K22" si="8">J5*H5</f>
        <v>0</v>
      </c>
      <c r="L5" s="5">
        <f t="shared" ref="L5:L21" si="9">C5*(J6+G5*K5)</f>
        <v>392031.87250996014</v>
      </c>
      <c r="M5" s="5">
        <f t="shared" si="0"/>
        <v>7219645.2726181047</v>
      </c>
      <c r="N5" s="33">
        <f t="shared" ref="N5:N22" si="10">M5/J5</f>
        <v>73.663860301916444</v>
      </c>
      <c r="O5" s="4"/>
      <c r="Q5" s="27" t="s">
        <v>36</v>
      </c>
      <c r="R5" s="29">
        <f t="shared" si="1"/>
        <v>98007.968127490036</v>
      </c>
      <c r="S5" s="29">
        <f t="shared" si="2"/>
        <v>392031.87250996014</v>
      </c>
      <c r="T5" s="35">
        <f t="shared" si="3"/>
        <v>73.663860301916444</v>
      </c>
      <c r="U5" s="42">
        <v>0.96680194174873568</v>
      </c>
      <c r="V5" s="43">
        <f>1-U5</f>
        <v>3.3198058251264317E-2</v>
      </c>
      <c r="W5" s="29">
        <f t="shared" ref="W5:W22" si="11">S5*U5</f>
        <v>379017.17557002226</v>
      </c>
      <c r="X5" s="29">
        <f t="shared" si="4"/>
        <v>6503942.4291211944</v>
      </c>
      <c r="Y5" s="35">
        <f t="shared" ref="Y5:Y22" si="12">X5/R5</f>
        <v>66.361363809326008</v>
      </c>
      <c r="Z5" s="36">
        <f t="shared" ref="Z5:Z22" si="13">T5-Y5</f>
        <v>7.3024964925904357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746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98007.968127490036</v>
      </c>
      <c r="K6" s="5">
        <f t="shared" si="8"/>
        <v>0</v>
      </c>
      <c r="L6" s="5">
        <f t="shared" si="9"/>
        <v>490039.84063745016</v>
      </c>
      <c r="M6" s="5">
        <f t="shared" si="0"/>
        <v>6827613.4001081446</v>
      </c>
      <c r="N6" s="33">
        <f t="shared" si="10"/>
        <v>69.663860301916444</v>
      </c>
      <c r="O6" s="4"/>
      <c r="Q6" s="27" t="s">
        <v>38</v>
      </c>
      <c r="R6" s="29">
        <f t="shared" si="1"/>
        <v>98007.968127490036</v>
      </c>
      <c r="S6" s="29">
        <f t="shared" si="2"/>
        <v>490039.84063745016</v>
      </c>
      <c r="T6" s="35">
        <f t="shared" si="3"/>
        <v>69.663860301916444</v>
      </c>
      <c r="U6" s="42">
        <v>0.96680194174873568</v>
      </c>
      <c r="V6" s="43">
        <f>1-U6</f>
        <v>3.3198058251264317E-2</v>
      </c>
      <c r="W6" s="29">
        <f t="shared" si="11"/>
        <v>473771.46946252784</v>
      </c>
      <c r="X6" s="29">
        <f t="shared" si="4"/>
        <v>6124925.2535511721</v>
      </c>
      <c r="Y6" s="35">
        <f t="shared" si="12"/>
        <v>62.49415604233107</v>
      </c>
      <c r="Z6" s="36">
        <f t="shared" si="13"/>
        <v>7.1697042595853731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884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98007.968127490036</v>
      </c>
      <c r="K7" s="5">
        <f t="shared" si="8"/>
        <v>0</v>
      </c>
      <c r="L7" s="5">
        <f t="shared" si="9"/>
        <v>490039.84063745016</v>
      </c>
      <c r="M7" s="5">
        <f t="shared" si="0"/>
        <v>6337573.5594706945</v>
      </c>
      <c r="N7" s="33">
        <f t="shared" si="10"/>
        <v>64.663860301916444</v>
      </c>
      <c r="O7" s="4"/>
      <c r="Q7" s="27" t="s">
        <v>40</v>
      </c>
      <c r="R7" s="29">
        <f t="shared" si="1"/>
        <v>98007.968127490036</v>
      </c>
      <c r="S7" s="29">
        <f t="shared" si="2"/>
        <v>490039.84063745016</v>
      </c>
      <c r="T7" s="35">
        <f t="shared" si="3"/>
        <v>64.663860301916444</v>
      </c>
      <c r="U7" s="42">
        <v>0.96680194174873568</v>
      </c>
      <c r="V7" s="43">
        <f>1-U7</f>
        <v>3.3198058251264317E-2</v>
      </c>
      <c r="W7" s="29">
        <f t="shared" si="11"/>
        <v>473771.46946252784</v>
      </c>
      <c r="X7" s="29">
        <f t="shared" si="4"/>
        <v>5651153.7840886442</v>
      </c>
      <c r="Y7" s="35">
        <f t="shared" si="12"/>
        <v>57.660146333587392</v>
      </c>
      <c r="Z7" s="36">
        <f t="shared" si="13"/>
        <v>7.0037139683290519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863</v>
      </c>
      <c r="E8" s="51">
        <v>3</v>
      </c>
      <c r="F8" s="3">
        <f t="shared" si="5"/>
        <v>3.4762456546929316E-3</v>
      </c>
      <c r="G8" s="2">
        <v>0.5</v>
      </c>
      <c r="H8" s="3">
        <f t="shared" si="6"/>
        <v>1.7231476163124645E-2</v>
      </c>
      <c r="I8" s="3">
        <f t="shared" si="7"/>
        <v>0.98276852383687541</v>
      </c>
      <c r="J8" s="5">
        <f t="shared" si="14"/>
        <v>98007.968127490036</v>
      </c>
      <c r="K8" s="5">
        <f t="shared" si="8"/>
        <v>1688.8219665851245</v>
      </c>
      <c r="L8" s="5">
        <f t="shared" si="9"/>
        <v>485817.78572098736</v>
      </c>
      <c r="M8" s="5">
        <f t="shared" si="0"/>
        <v>5847533.7188332444</v>
      </c>
      <c r="N8" s="33">
        <f t="shared" si="10"/>
        <v>59.663860301916436</v>
      </c>
      <c r="O8" s="4"/>
      <c r="Q8" s="27" t="s">
        <v>42</v>
      </c>
      <c r="R8" s="29">
        <f t="shared" si="1"/>
        <v>98007.968127490036</v>
      </c>
      <c r="S8" s="29">
        <f t="shared" si="2"/>
        <v>485817.78572098736</v>
      </c>
      <c r="T8" s="35">
        <f t="shared" si="3"/>
        <v>59.663860301916436</v>
      </c>
      <c r="U8" s="42">
        <v>0.96680194174873568</v>
      </c>
      <c r="V8" s="43">
        <f>1-U8</f>
        <v>3.3198058251264317E-2</v>
      </c>
      <c r="W8" s="29">
        <f t="shared" si="11"/>
        <v>469689.57857112179</v>
      </c>
      <c r="X8" s="29">
        <f t="shared" si="4"/>
        <v>5177382.3146261163</v>
      </c>
      <c r="Y8" s="35">
        <f t="shared" si="12"/>
        <v>52.826136624843706</v>
      </c>
      <c r="Z8" s="36">
        <f t="shared" si="13"/>
        <v>6.8377236770727308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816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96319.146160904915</v>
      </c>
      <c r="K9" s="5">
        <f t="shared" si="8"/>
        <v>0</v>
      </c>
      <c r="L9" s="5">
        <f t="shared" si="9"/>
        <v>481595.73080452456</v>
      </c>
      <c r="M9" s="5">
        <f t="shared" si="0"/>
        <v>5361715.9331122572</v>
      </c>
      <c r="N9" s="33">
        <f t="shared" si="10"/>
        <v>55.666148910366175</v>
      </c>
      <c r="O9" s="4"/>
      <c r="Q9" s="27" t="s">
        <v>44</v>
      </c>
      <c r="R9" s="29">
        <f t="shared" si="1"/>
        <v>96319.146160904915</v>
      </c>
      <c r="S9" s="29">
        <f t="shared" si="2"/>
        <v>481595.73080452456</v>
      </c>
      <c r="T9" s="35">
        <f t="shared" si="3"/>
        <v>55.666148910366175</v>
      </c>
      <c r="U9" s="42">
        <v>0.9555940589531835</v>
      </c>
      <c r="V9" s="43">
        <f t="shared" ref="V9:V22" si="15">1-U9</f>
        <v>4.4405941046816499E-2</v>
      </c>
      <c r="W9" s="29">
        <f t="shared" si="11"/>
        <v>460210.01917402033</v>
      </c>
      <c r="X9" s="29">
        <f t="shared" si="4"/>
        <v>4707692.7360549942</v>
      </c>
      <c r="Y9" s="35">
        <f t="shared" si="12"/>
        <v>48.875980775313444</v>
      </c>
      <c r="Z9" s="36">
        <f t="shared" si="13"/>
        <v>6.7901681350527312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1064</v>
      </c>
      <c r="E10" s="51">
        <v>2</v>
      </c>
      <c r="F10" s="3">
        <f t="shared" si="5"/>
        <v>1.8796992481203006E-3</v>
      </c>
      <c r="G10" s="2">
        <v>0.5</v>
      </c>
      <c r="H10" s="3">
        <f t="shared" si="6"/>
        <v>9.3545369504209538E-3</v>
      </c>
      <c r="I10" s="3">
        <f t="shared" si="7"/>
        <v>0.99064546304957901</v>
      </c>
      <c r="J10" s="5">
        <f t="shared" si="14"/>
        <v>96319.146160904915</v>
      </c>
      <c r="K10" s="5">
        <f t="shared" si="8"/>
        <v>901.02101179518161</v>
      </c>
      <c r="L10" s="5">
        <f t="shared" si="9"/>
        <v>479343.17827503663</v>
      </c>
      <c r="M10" s="5">
        <f t="shared" si="0"/>
        <v>4880120.2023077328</v>
      </c>
      <c r="N10" s="33">
        <f t="shared" si="10"/>
        <v>50.666148910366175</v>
      </c>
      <c r="O10" s="4"/>
      <c r="Q10" s="27" t="s">
        <v>46</v>
      </c>
      <c r="R10" s="29">
        <f t="shared" si="1"/>
        <v>96319.146160904915</v>
      </c>
      <c r="S10" s="29">
        <f t="shared" si="2"/>
        <v>479343.17827503663</v>
      </c>
      <c r="T10" s="35">
        <f t="shared" si="3"/>
        <v>50.666148910366175</v>
      </c>
      <c r="U10" s="42">
        <v>0.96363095511775332</v>
      </c>
      <c r="V10" s="43">
        <f t="shared" si="15"/>
        <v>3.6369044882246682E-2</v>
      </c>
      <c r="W10" s="29">
        <f t="shared" si="11"/>
        <v>461909.92471035302</v>
      </c>
      <c r="X10" s="29">
        <f t="shared" si="4"/>
        <v>4247482.7168809734</v>
      </c>
      <c r="Y10" s="35">
        <f t="shared" si="12"/>
        <v>44.098010480547522</v>
      </c>
      <c r="Z10" s="36">
        <f t="shared" si="13"/>
        <v>6.5681384298186529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1041</v>
      </c>
      <c r="E11" s="51">
        <v>6</v>
      </c>
      <c r="F11" s="3">
        <f t="shared" si="5"/>
        <v>5.763688760806916E-3</v>
      </c>
      <c r="G11" s="2">
        <v>0.5</v>
      </c>
      <c r="H11" s="3">
        <f t="shared" si="6"/>
        <v>2.8409090909090908E-2</v>
      </c>
      <c r="I11" s="3">
        <f t="shared" si="7"/>
        <v>0.97159090909090906</v>
      </c>
      <c r="J11" s="5">
        <f t="shared" si="14"/>
        <v>95418.125149109736</v>
      </c>
      <c r="K11" s="5">
        <f t="shared" si="8"/>
        <v>2710.7421917360721</v>
      </c>
      <c r="L11" s="5">
        <f t="shared" si="9"/>
        <v>470313.77026620845</v>
      </c>
      <c r="M11" s="5">
        <f t="shared" si="0"/>
        <v>4400777.0240326962</v>
      </c>
      <c r="N11" s="33">
        <f t="shared" si="10"/>
        <v>46.120975623400788</v>
      </c>
      <c r="O11" s="4"/>
      <c r="Q11" s="27" t="s">
        <v>48</v>
      </c>
      <c r="R11" s="29">
        <f t="shared" si="1"/>
        <v>95418.125149109736</v>
      </c>
      <c r="S11" s="29">
        <f t="shared" si="2"/>
        <v>470313.77026620845</v>
      </c>
      <c r="T11" s="35">
        <f t="shared" si="3"/>
        <v>46.120975623400788</v>
      </c>
      <c r="U11" s="42">
        <v>0.96005435016735896</v>
      </c>
      <c r="V11" s="43">
        <f t="shared" si="15"/>
        <v>3.9945649832641039E-2</v>
      </c>
      <c r="W11" s="29">
        <f t="shared" si="11"/>
        <v>451526.78108768532</v>
      </c>
      <c r="X11" s="29">
        <f t="shared" si="4"/>
        <v>3785572.7921706201</v>
      </c>
      <c r="Y11" s="35">
        <f t="shared" si="12"/>
        <v>39.67351890696775</v>
      </c>
      <c r="Z11" s="36">
        <f t="shared" si="13"/>
        <v>6.4474567164330381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1056</v>
      </c>
      <c r="E12" s="51">
        <v>4</v>
      </c>
      <c r="F12" s="3">
        <f t="shared" si="5"/>
        <v>3.787878787878788E-3</v>
      </c>
      <c r="G12" s="2">
        <v>0.5</v>
      </c>
      <c r="H12" s="3">
        <f t="shared" si="6"/>
        <v>1.8761726078799248E-2</v>
      </c>
      <c r="I12" s="3">
        <f t="shared" si="7"/>
        <v>0.98123827392120078</v>
      </c>
      <c r="J12" s="5">
        <f t="shared" si="14"/>
        <v>92707.382957373658</v>
      </c>
      <c r="K12" s="5">
        <f t="shared" si="8"/>
        <v>1739.3505245285862</v>
      </c>
      <c r="L12" s="5">
        <f t="shared" si="9"/>
        <v>459188.53847554687</v>
      </c>
      <c r="M12" s="5">
        <f t="shared" si="0"/>
        <v>3930463.2537664878</v>
      </c>
      <c r="N12" s="33">
        <f t="shared" si="10"/>
        <v>42.396442746892049</v>
      </c>
      <c r="O12" s="4"/>
      <c r="Q12" s="27" t="s">
        <v>50</v>
      </c>
      <c r="R12" s="29">
        <f t="shared" si="1"/>
        <v>92707.382957373658</v>
      </c>
      <c r="S12" s="29">
        <f t="shared" si="2"/>
        <v>459188.53847554687</v>
      </c>
      <c r="T12" s="35">
        <f t="shared" si="3"/>
        <v>42.396442746892049</v>
      </c>
      <c r="U12" s="42">
        <v>0.94127750867207383</v>
      </c>
      <c r="V12" s="43">
        <f t="shared" si="15"/>
        <v>5.8722491327926174E-2</v>
      </c>
      <c r="W12" s="29">
        <f t="shared" si="11"/>
        <v>432223.84350703348</v>
      </c>
      <c r="X12" s="29">
        <f t="shared" si="4"/>
        <v>3334046.0110829347</v>
      </c>
      <c r="Y12" s="35">
        <f t="shared" si="12"/>
        <v>35.963112157053452</v>
      </c>
      <c r="Z12" s="36">
        <f t="shared" si="13"/>
        <v>6.4333305898385973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1167</v>
      </c>
      <c r="E13" s="51">
        <v>0</v>
      </c>
      <c r="F13" s="3">
        <f t="shared" si="5"/>
        <v>0</v>
      </c>
      <c r="G13" s="2">
        <v>0.5</v>
      </c>
      <c r="H13" s="3">
        <f t="shared" si="6"/>
        <v>0</v>
      </c>
      <c r="I13" s="3">
        <f t="shared" si="7"/>
        <v>1</v>
      </c>
      <c r="J13" s="5">
        <f t="shared" si="14"/>
        <v>90968.032432845081</v>
      </c>
      <c r="K13" s="5">
        <f t="shared" si="8"/>
        <v>0</v>
      </c>
      <c r="L13" s="5">
        <f t="shared" si="9"/>
        <v>454840.16216422542</v>
      </c>
      <c r="M13" s="5">
        <f t="shared" si="0"/>
        <v>3471274.7152909408</v>
      </c>
      <c r="N13" s="33">
        <f t="shared" si="10"/>
        <v>38.159281040331663</v>
      </c>
      <c r="O13" s="4"/>
      <c r="Q13" s="27" t="s">
        <v>52</v>
      </c>
      <c r="R13" s="29">
        <f t="shared" si="1"/>
        <v>90968.032432845081</v>
      </c>
      <c r="S13" s="29">
        <f t="shared" si="2"/>
        <v>454840.16216422542</v>
      </c>
      <c r="T13" s="35">
        <f t="shared" si="3"/>
        <v>38.159281040331663</v>
      </c>
      <c r="U13" s="42">
        <v>0.95386474178345915</v>
      </c>
      <c r="V13" s="43">
        <f t="shared" si="15"/>
        <v>4.6135258216540853E-2</v>
      </c>
      <c r="W13" s="29">
        <f t="shared" si="11"/>
        <v>433855.99383552559</v>
      </c>
      <c r="X13" s="29">
        <f t="shared" si="4"/>
        <v>2901822.1675759014</v>
      </c>
      <c r="Y13" s="35">
        <f t="shared" si="12"/>
        <v>31.899361676510928</v>
      </c>
      <c r="Z13" s="36">
        <f t="shared" si="13"/>
        <v>6.2599193638207353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1171</v>
      </c>
      <c r="E14" s="51">
        <v>7</v>
      </c>
      <c r="F14" s="3">
        <f t="shared" si="5"/>
        <v>5.9777967549103327E-3</v>
      </c>
      <c r="G14" s="2">
        <v>0.5</v>
      </c>
      <c r="H14" s="3">
        <f t="shared" si="6"/>
        <v>2.9448885149347914E-2</v>
      </c>
      <c r="I14" s="3">
        <f t="shared" si="7"/>
        <v>0.97055111485065204</v>
      </c>
      <c r="J14" s="5">
        <f t="shared" si="14"/>
        <v>90968.032432845081</v>
      </c>
      <c r="K14" s="5">
        <f t="shared" si="8"/>
        <v>2678.9071393770109</v>
      </c>
      <c r="L14" s="5">
        <f t="shared" si="9"/>
        <v>448142.89431578282</v>
      </c>
      <c r="M14" s="5">
        <f t="shared" si="0"/>
        <v>3016434.5531267156</v>
      </c>
      <c r="N14" s="33">
        <f t="shared" si="10"/>
        <v>33.159281040331663</v>
      </c>
      <c r="O14" s="4"/>
      <c r="Q14" s="27" t="s">
        <v>54</v>
      </c>
      <c r="R14" s="29">
        <f t="shared" si="1"/>
        <v>90968.032432845081</v>
      </c>
      <c r="S14" s="29">
        <f t="shared" si="2"/>
        <v>448142.89431578282</v>
      </c>
      <c r="T14" s="35">
        <f t="shared" si="3"/>
        <v>33.159281040331663</v>
      </c>
      <c r="U14" s="42">
        <v>0.94210046609890041</v>
      </c>
      <c r="V14" s="43">
        <f t="shared" si="15"/>
        <v>5.7899533901099587E-2</v>
      </c>
      <c r="W14" s="29">
        <f t="shared" si="11"/>
        <v>422195.62961380929</v>
      </c>
      <c r="X14" s="29">
        <f t="shared" si="4"/>
        <v>2467966.1737403758</v>
      </c>
      <c r="Y14" s="35">
        <f t="shared" si="12"/>
        <v>27.13003796759363</v>
      </c>
      <c r="Z14" s="36">
        <f t="shared" si="13"/>
        <v>6.0292430727380335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1147</v>
      </c>
      <c r="E15" s="51">
        <v>9</v>
      </c>
      <c r="F15" s="3">
        <f t="shared" si="5"/>
        <v>7.8465562336530077E-3</v>
      </c>
      <c r="G15" s="2">
        <v>0.5</v>
      </c>
      <c r="H15" s="3">
        <f t="shared" si="6"/>
        <v>3.8477982043608382E-2</v>
      </c>
      <c r="I15" s="3">
        <f t="shared" si="7"/>
        <v>0.96152201795639158</v>
      </c>
      <c r="J15" s="5">
        <f t="shared" si="14"/>
        <v>88289.125293468067</v>
      </c>
      <c r="K15" s="5">
        <f t="shared" si="8"/>
        <v>3397.1873776879547</v>
      </c>
      <c r="L15" s="5">
        <f t="shared" si="9"/>
        <v>432952.65802312049</v>
      </c>
      <c r="M15" s="5">
        <f t="shared" si="0"/>
        <v>2568291.6588109327</v>
      </c>
      <c r="N15" s="33">
        <f t="shared" si="10"/>
        <v>29.089558315070811</v>
      </c>
      <c r="O15" s="4"/>
      <c r="Q15" s="27" t="s">
        <v>56</v>
      </c>
      <c r="R15" s="29">
        <f t="shared" si="1"/>
        <v>88289.125293468067</v>
      </c>
      <c r="S15" s="29">
        <f t="shared" si="2"/>
        <v>432952.65802312049</v>
      </c>
      <c r="T15" s="35">
        <f t="shared" si="3"/>
        <v>29.089558315070811</v>
      </c>
      <c r="U15" s="42">
        <v>0.91645683631107144</v>
      </c>
      <c r="V15" s="43">
        <f t="shared" si="15"/>
        <v>8.3543163688928557E-2</v>
      </c>
      <c r="W15" s="29">
        <f t="shared" si="11"/>
        <v>396782.42324433825</v>
      </c>
      <c r="X15" s="29">
        <f t="shared" si="4"/>
        <v>2045770.5441265663</v>
      </c>
      <c r="Y15" s="35">
        <f t="shared" si="12"/>
        <v>23.171263021652333</v>
      </c>
      <c r="Z15" s="36">
        <f t="shared" si="13"/>
        <v>5.9182952934184776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915</v>
      </c>
      <c r="E16" s="51">
        <v>14</v>
      </c>
      <c r="F16" s="3">
        <f t="shared" si="5"/>
        <v>1.5300546448087432E-2</v>
      </c>
      <c r="G16" s="2">
        <v>0.5</v>
      </c>
      <c r="H16" s="3">
        <f t="shared" si="6"/>
        <v>7.3684210526315783E-2</v>
      </c>
      <c r="I16" s="3">
        <f t="shared" si="7"/>
        <v>0.9263157894736842</v>
      </c>
      <c r="J16" s="5">
        <f t="shared" si="14"/>
        <v>84891.937915780116</v>
      </c>
      <c r="K16" s="5">
        <f t="shared" si="8"/>
        <v>6255.1954253732711</v>
      </c>
      <c r="L16" s="5">
        <f t="shared" si="9"/>
        <v>408821.70101546741</v>
      </c>
      <c r="M16" s="5">
        <f t="shared" si="0"/>
        <v>2135339.0007878123</v>
      </c>
      <c r="N16" s="33">
        <f t="shared" si="10"/>
        <v>25.15361356111633</v>
      </c>
      <c r="O16" s="4"/>
      <c r="Q16" s="27" t="s">
        <v>58</v>
      </c>
      <c r="R16" s="29">
        <f t="shared" si="1"/>
        <v>84891.937915780116</v>
      </c>
      <c r="S16" s="29">
        <f t="shared" si="2"/>
        <v>408821.70101546741</v>
      </c>
      <c r="T16" s="35">
        <f t="shared" si="3"/>
        <v>25.15361356111633</v>
      </c>
      <c r="U16" s="42">
        <v>0.8859396016463057</v>
      </c>
      <c r="V16" s="43">
        <f t="shared" si="15"/>
        <v>0.1140603983536943</v>
      </c>
      <c r="W16" s="29">
        <f t="shared" si="11"/>
        <v>362191.33494200831</v>
      </c>
      <c r="X16" s="29">
        <f t="shared" si="4"/>
        <v>1648988.120882228</v>
      </c>
      <c r="Y16" s="35">
        <f t="shared" si="12"/>
        <v>19.424555044533932</v>
      </c>
      <c r="Z16" s="36">
        <f t="shared" si="13"/>
        <v>5.7290585165823984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732</v>
      </c>
      <c r="E17" s="51">
        <v>13</v>
      </c>
      <c r="F17" s="3">
        <f t="shared" si="5"/>
        <v>1.7759562841530054E-2</v>
      </c>
      <c r="G17" s="2">
        <v>0.5</v>
      </c>
      <c r="H17" s="3">
        <f t="shared" si="6"/>
        <v>8.5022890778286453E-2</v>
      </c>
      <c r="I17" s="3">
        <f t="shared" si="7"/>
        <v>0.9149771092217136</v>
      </c>
      <c r="J17" s="5">
        <f t="shared" si="14"/>
        <v>78636.742490406847</v>
      </c>
      <c r="K17" s="5">
        <f t="shared" si="8"/>
        <v>6685.9231679220984</v>
      </c>
      <c r="L17" s="5">
        <f t="shared" si="9"/>
        <v>376468.904532229</v>
      </c>
      <c r="M17" s="5">
        <f t="shared" si="0"/>
        <v>1726517.2997723448</v>
      </c>
      <c r="N17" s="33">
        <f t="shared" si="10"/>
        <v>21.9556055489324</v>
      </c>
      <c r="O17" s="4"/>
      <c r="Q17" s="27" t="s">
        <v>60</v>
      </c>
      <c r="R17" s="29">
        <f t="shared" si="1"/>
        <v>78636.742490406847</v>
      </c>
      <c r="S17" s="29">
        <f t="shared" si="2"/>
        <v>376468.904532229</v>
      </c>
      <c r="T17" s="35">
        <f t="shared" si="3"/>
        <v>21.9556055489324</v>
      </c>
      <c r="U17" s="42">
        <v>0.85631920960893304</v>
      </c>
      <c r="V17" s="43">
        <f t="shared" si="15"/>
        <v>0.14368079039106696</v>
      </c>
      <c r="W17" s="29">
        <f t="shared" si="11"/>
        <v>322377.55477137922</v>
      </c>
      <c r="X17" s="29">
        <f t="shared" si="4"/>
        <v>1286796.7859402196</v>
      </c>
      <c r="Y17" s="35">
        <f t="shared" si="12"/>
        <v>16.363810925881118</v>
      </c>
      <c r="Z17" s="36">
        <f t="shared" si="13"/>
        <v>5.5917946230512818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542</v>
      </c>
      <c r="E18" s="51">
        <v>14</v>
      </c>
      <c r="F18" s="3">
        <f t="shared" si="5"/>
        <v>2.5830258302583026E-2</v>
      </c>
      <c r="G18" s="2">
        <v>0.5</v>
      </c>
      <c r="H18" s="3">
        <f t="shared" si="6"/>
        <v>0.12131715771230504</v>
      </c>
      <c r="I18" s="3">
        <f t="shared" si="7"/>
        <v>0.878682842287695</v>
      </c>
      <c r="J18" s="5">
        <f t="shared" si="14"/>
        <v>71950.819322484749</v>
      </c>
      <c r="K18" s="5">
        <f t="shared" si="8"/>
        <v>8728.8688952754474</v>
      </c>
      <c r="L18" s="5">
        <f t="shared" si="9"/>
        <v>337931.92437423515</v>
      </c>
      <c r="M18" s="5">
        <f t="shared" si="0"/>
        <v>1350048.3952401157</v>
      </c>
      <c r="N18" s="33">
        <f t="shared" si="10"/>
        <v>18.763488837968289</v>
      </c>
      <c r="O18" s="4"/>
      <c r="Q18" s="27" t="s">
        <v>62</v>
      </c>
      <c r="R18" s="29">
        <f t="shared" si="1"/>
        <v>71950.819322484749</v>
      </c>
      <c r="S18" s="29">
        <f t="shared" si="2"/>
        <v>337931.92437423515</v>
      </c>
      <c r="T18" s="35">
        <f t="shared" si="3"/>
        <v>18.763488837968289</v>
      </c>
      <c r="U18" s="42">
        <v>0.77613843304153718</v>
      </c>
      <c r="V18" s="43">
        <f t="shared" si="15"/>
        <v>0.22386156695846282</v>
      </c>
      <c r="W18" s="29">
        <f t="shared" si="11"/>
        <v>262281.95425853011</v>
      </c>
      <c r="X18" s="29">
        <f t="shared" si="4"/>
        <v>964419.23116884055</v>
      </c>
      <c r="Y18" s="35">
        <f t="shared" si="12"/>
        <v>13.403867256136413</v>
      </c>
      <c r="Z18" s="36">
        <f t="shared" si="13"/>
        <v>5.3596215818318758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406</v>
      </c>
      <c r="E19" s="51">
        <v>17</v>
      </c>
      <c r="F19" s="3">
        <f t="shared" si="5"/>
        <v>4.1871921182266007E-2</v>
      </c>
      <c r="G19" s="2">
        <v>0.5</v>
      </c>
      <c r="H19" s="3">
        <f t="shared" si="6"/>
        <v>0.18952062430323299</v>
      </c>
      <c r="I19" s="3">
        <f t="shared" si="7"/>
        <v>0.81047937569676698</v>
      </c>
      <c r="J19" s="5">
        <f t="shared" si="14"/>
        <v>63221.950427209304</v>
      </c>
      <c r="K19" s="5">
        <f t="shared" si="8"/>
        <v>11981.863514632754</v>
      </c>
      <c r="L19" s="5">
        <f t="shared" si="9"/>
        <v>286155.09334946465</v>
      </c>
      <c r="M19" s="5">
        <f t="shared" si="0"/>
        <v>1012116.4708658806</v>
      </c>
      <c r="N19" s="33">
        <f t="shared" si="10"/>
        <v>16.008940945774562</v>
      </c>
      <c r="O19" s="4"/>
      <c r="Q19" s="27" t="s">
        <v>64</v>
      </c>
      <c r="R19" s="29">
        <f t="shared" si="1"/>
        <v>63221.950427209304</v>
      </c>
      <c r="S19" s="29">
        <f t="shared" si="2"/>
        <v>286155.09334946465</v>
      </c>
      <c r="T19" s="35">
        <f t="shared" si="3"/>
        <v>16.008940945774562</v>
      </c>
      <c r="U19" s="42">
        <v>0.73716277889453141</v>
      </c>
      <c r="V19" s="43">
        <f t="shared" si="15"/>
        <v>0.26283722110546859</v>
      </c>
      <c r="W19" s="29">
        <f t="shared" si="11"/>
        <v>210942.88380831541</v>
      </c>
      <c r="X19" s="29">
        <f t="shared" si="4"/>
        <v>702137.27691031038</v>
      </c>
      <c r="Y19" s="35">
        <f t="shared" si="12"/>
        <v>11.105909769720206</v>
      </c>
      <c r="Z19" s="36">
        <f t="shared" si="13"/>
        <v>4.9030311760543555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229</v>
      </c>
      <c r="E20" s="51">
        <v>17</v>
      </c>
      <c r="F20" s="3">
        <f t="shared" si="5"/>
        <v>7.4235807860262015E-2</v>
      </c>
      <c r="G20" s="2">
        <v>0.5</v>
      </c>
      <c r="H20" s="3">
        <f t="shared" si="6"/>
        <v>0.31307550644567222</v>
      </c>
      <c r="I20" s="3">
        <f t="shared" si="7"/>
        <v>0.68692449355432772</v>
      </c>
      <c r="J20" s="5">
        <f t="shared" si="14"/>
        <v>51240.086912576546</v>
      </c>
      <c r="K20" s="5">
        <f t="shared" si="8"/>
        <v>16042.016160475163</v>
      </c>
      <c r="L20" s="5">
        <f t="shared" si="9"/>
        <v>216095.39416169483</v>
      </c>
      <c r="M20" s="5">
        <f t="shared" si="0"/>
        <v>725961.3775164159</v>
      </c>
      <c r="N20" s="33">
        <f t="shared" si="10"/>
        <v>14.167840479174391</v>
      </c>
      <c r="O20" s="4"/>
      <c r="Q20" s="27" t="s">
        <v>66</v>
      </c>
      <c r="R20" s="29">
        <f t="shared" si="1"/>
        <v>51240.086912576546</v>
      </c>
      <c r="S20" s="29">
        <f t="shared" si="2"/>
        <v>216095.39416169483</v>
      </c>
      <c r="T20" s="35">
        <f t="shared" si="3"/>
        <v>14.167840479174391</v>
      </c>
      <c r="U20" s="42">
        <v>0.7271372759570951</v>
      </c>
      <c r="V20" s="43">
        <f t="shared" si="15"/>
        <v>0.2728627240429049</v>
      </c>
      <c r="W20" s="29">
        <f t="shared" si="11"/>
        <v>157131.01625760953</v>
      </c>
      <c r="X20" s="29">
        <f t="shared" si="4"/>
        <v>491194.393101995</v>
      </c>
      <c r="Y20" s="35">
        <f t="shared" si="12"/>
        <v>9.5861350496935742</v>
      </c>
      <c r="Z20" s="36">
        <f t="shared" si="13"/>
        <v>4.5817054294808166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124</v>
      </c>
      <c r="E21" s="51">
        <v>13</v>
      </c>
      <c r="F21" s="3">
        <f t="shared" si="5"/>
        <v>0.10483870967741936</v>
      </c>
      <c r="G21" s="2">
        <v>0.5</v>
      </c>
      <c r="H21" s="3">
        <f t="shared" si="6"/>
        <v>0.4153354632587859</v>
      </c>
      <c r="I21" s="3">
        <f t="shared" si="7"/>
        <v>0.5846645367412141</v>
      </c>
      <c r="J21" s="5">
        <f t="shared" si="14"/>
        <v>35198.070752101383</v>
      </c>
      <c r="K21" s="5">
        <f t="shared" si="8"/>
        <v>14619.007021639551</v>
      </c>
      <c r="L21" s="5">
        <f t="shared" si="9"/>
        <v>139442.83620640804</v>
      </c>
      <c r="M21" s="5">
        <f>L21+M22</f>
        <v>509865.98335472104</v>
      </c>
      <c r="N21" s="33">
        <f t="shared" si="10"/>
        <v>14.48562300319489</v>
      </c>
      <c r="O21" s="4"/>
      <c r="Q21" s="27" t="s">
        <v>68</v>
      </c>
      <c r="R21" s="29">
        <f t="shared" si="1"/>
        <v>35198.070752101383</v>
      </c>
      <c r="S21" s="29">
        <f t="shared" si="2"/>
        <v>139442.83620640804</v>
      </c>
      <c r="T21" s="35">
        <f t="shared" si="3"/>
        <v>14.48562300319489</v>
      </c>
      <c r="U21" s="42">
        <v>0.68635947845240242</v>
      </c>
      <c r="V21" s="43">
        <f t="shared" si="15"/>
        <v>0.31364052154759758</v>
      </c>
      <c r="W21" s="29">
        <f t="shared" si="11"/>
        <v>95707.912332553999</v>
      </c>
      <c r="X21" s="29">
        <f>X22+W21</f>
        <v>334063.37684438546</v>
      </c>
      <c r="Y21" s="35">
        <f t="shared" si="12"/>
        <v>9.4909570242409185</v>
      </c>
      <c r="Z21" s="36">
        <f t="shared" si="13"/>
        <v>4.9946659789539716</v>
      </c>
    </row>
    <row r="22" spans="1:26" s="2" customFormat="1" x14ac:dyDescent="0.25">
      <c r="A22" s="12">
        <v>19</v>
      </c>
      <c r="B22" s="13" t="s">
        <v>69</v>
      </c>
      <c r="C22" s="12"/>
      <c r="D22">
        <v>90</v>
      </c>
      <c r="E22" s="51">
        <v>5</v>
      </c>
      <c r="F22" s="17">
        <f t="shared" si="5"/>
        <v>5.5555555555555552E-2</v>
      </c>
      <c r="G22" s="12"/>
      <c r="H22" s="17">
        <v>1</v>
      </c>
      <c r="I22" s="17">
        <f t="shared" si="7"/>
        <v>0</v>
      </c>
      <c r="J22" s="21">
        <f t="shared" si="14"/>
        <v>20579.063730461832</v>
      </c>
      <c r="K22" s="21">
        <f t="shared" si="8"/>
        <v>20579.063730461832</v>
      </c>
      <c r="L22" s="21">
        <f>K22/F22</f>
        <v>370423.147148313</v>
      </c>
      <c r="M22" s="21">
        <f>L22</f>
        <v>370423.147148313</v>
      </c>
      <c r="N22" s="34">
        <f t="shared" si="10"/>
        <v>18</v>
      </c>
      <c r="O22" s="4"/>
      <c r="Q22" s="30" t="s">
        <v>69</v>
      </c>
      <c r="R22" s="31">
        <f t="shared" si="1"/>
        <v>20579.063730461832</v>
      </c>
      <c r="S22" s="31">
        <f t="shared" si="2"/>
        <v>370423.147148313</v>
      </c>
      <c r="T22" s="38">
        <f t="shared" si="3"/>
        <v>18</v>
      </c>
      <c r="U22" s="44">
        <v>0.64346806172022719</v>
      </c>
      <c r="V22" s="45">
        <f t="shared" si="15"/>
        <v>0.35653193827977281</v>
      </c>
      <c r="W22" s="31">
        <f t="shared" si="11"/>
        <v>238355.46451183147</v>
      </c>
      <c r="X22" s="31">
        <f>W22</f>
        <v>238355.46451183147</v>
      </c>
      <c r="Y22" s="38">
        <f t="shared" si="12"/>
        <v>11.58242511096409</v>
      </c>
      <c r="Z22" s="37">
        <f t="shared" si="13"/>
        <v>6.4175748890359099</v>
      </c>
    </row>
    <row r="23" spans="1:26" s="2" customFormat="1" ht="13.2" x14ac:dyDescent="0.25">
      <c r="B23" s="2" t="s">
        <v>70</v>
      </c>
      <c r="D23" s="25">
        <f>SUM(D4:D22)</f>
        <v>13581</v>
      </c>
      <c r="E23" s="25">
        <f>SUM(E4:E22)</f>
        <v>126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74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7624394.9912204081</v>
      </c>
      <c r="N29" s="32">
        <f>M29/J29</f>
        <v>76.243949912204087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76.243949912204087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6769975.6664505638</v>
      </c>
      <c r="Y29" s="40">
        <f>X29/R29</f>
        <v>67.699756664505642</v>
      </c>
      <c r="Z29" s="36">
        <f>T29-Y29</f>
        <v>8.5441932476984448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422</v>
      </c>
      <c r="E30" s="51">
        <v>1</v>
      </c>
      <c r="F30" s="3">
        <f t="shared" ref="F30:F47" si="21">E30/D30</f>
        <v>2.3696682464454978E-3</v>
      </c>
      <c r="G30" s="2">
        <v>0.4</v>
      </c>
      <c r="H30" s="3">
        <f t="shared" ref="H30:H46" si="22">C30*F30/(1+(1-G30)*C30*F30)</f>
        <v>9.4250706880301596E-3</v>
      </c>
      <c r="I30" s="3">
        <f t="shared" ref="I30:I47" si="23">1-H30</f>
        <v>0.99057492931196989</v>
      </c>
      <c r="J30" s="5">
        <f>I29*J29</f>
        <v>100000</v>
      </c>
      <c r="K30" s="5">
        <f t="shared" ref="K30:K47" si="24">J30*H30</f>
        <v>942.50706880301595</v>
      </c>
      <c r="L30" s="5">
        <f t="shared" ref="L30:L46" si="25">C30*(J31+G30*K30)</f>
        <v>397737.9830348728</v>
      </c>
      <c r="M30" s="5">
        <f t="shared" si="16"/>
        <v>7524394.9912204081</v>
      </c>
      <c r="N30" s="33">
        <f t="shared" ref="N30:N47" si="26">M30/J30</f>
        <v>75.243949912204087</v>
      </c>
      <c r="O30" s="4"/>
      <c r="Q30" s="27" t="s">
        <v>36</v>
      </c>
      <c r="R30" s="29">
        <f t="shared" si="17"/>
        <v>100000</v>
      </c>
      <c r="S30" s="29">
        <f t="shared" si="18"/>
        <v>397737.9830348728</v>
      </c>
      <c r="T30" s="35">
        <f t="shared" si="19"/>
        <v>75.243949912204087</v>
      </c>
      <c r="U30" s="42">
        <v>0.95864674002964168</v>
      </c>
      <c r="V30" s="43">
        <f>1-U30</f>
        <v>4.1353259970358325E-2</v>
      </c>
      <c r="W30" s="29">
        <f t="shared" ref="W30:W47" si="27">S30*U30</f>
        <v>381290.22082234576</v>
      </c>
      <c r="X30" s="29">
        <f t="shared" si="20"/>
        <v>6674110.9924475998</v>
      </c>
      <c r="Y30" s="35">
        <f t="shared" ref="Y30:Y47" si="28">X30/R30</f>
        <v>66.741109924475992</v>
      </c>
      <c r="Z30" s="36">
        <f t="shared" ref="Z30:Z47" si="29">T30-Y30</f>
        <v>8.5028399877280947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737</v>
      </c>
      <c r="E31" s="51">
        <v>1</v>
      </c>
      <c r="F31" s="3">
        <f t="shared" si="21"/>
        <v>1.3568521031207597E-3</v>
      </c>
      <c r="G31" s="2">
        <v>0.5</v>
      </c>
      <c r="H31" s="3">
        <f t="shared" si="22"/>
        <v>6.7613252197430687E-3</v>
      </c>
      <c r="I31" s="3">
        <f t="shared" si="23"/>
        <v>0.99323867478025696</v>
      </c>
      <c r="J31" s="5">
        <f t="shared" ref="J31:J47" si="30">I30*J30</f>
        <v>99057.49293119699</v>
      </c>
      <c r="K31" s="5">
        <f t="shared" si="24"/>
        <v>669.75992516022291</v>
      </c>
      <c r="L31" s="5">
        <f t="shared" si="25"/>
        <v>493613.06484308443</v>
      </c>
      <c r="M31" s="5">
        <f t="shared" si="16"/>
        <v>7126657.0081855357</v>
      </c>
      <c r="N31" s="33">
        <f t="shared" si="26"/>
        <v>71.944653526972914</v>
      </c>
      <c r="O31" s="4"/>
      <c r="Q31" s="27" t="s">
        <v>38</v>
      </c>
      <c r="R31" s="29">
        <f t="shared" si="17"/>
        <v>99057.49293119699</v>
      </c>
      <c r="S31" s="29">
        <f t="shared" si="18"/>
        <v>493613.06484308443</v>
      </c>
      <c r="T31" s="35">
        <f t="shared" si="19"/>
        <v>71.944653526972914</v>
      </c>
      <c r="U31" s="42">
        <v>0.95864674002964168</v>
      </c>
      <c r="V31" s="43">
        <f>1-U31</f>
        <v>4.1353259970358325E-2</v>
      </c>
      <c r="W31" s="29">
        <f t="shared" si="27"/>
        <v>473200.55544786301</v>
      </c>
      <c r="X31" s="29">
        <f t="shared" si="20"/>
        <v>6292820.7716252543</v>
      </c>
      <c r="Y31" s="35">
        <f t="shared" si="28"/>
        <v>63.526953745902894</v>
      </c>
      <c r="Z31" s="36">
        <f t="shared" si="29"/>
        <v>8.41769978107002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869</v>
      </c>
      <c r="E32" s="51">
        <v>1</v>
      </c>
      <c r="F32" s="3">
        <f t="shared" si="21"/>
        <v>1.1507479861910242E-3</v>
      </c>
      <c r="G32" s="2">
        <v>0.5</v>
      </c>
      <c r="H32" s="3">
        <f t="shared" si="22"/>
        <v>5.7372346528973038E-3</v>
      </c>
      <c r="I32" s="3">
        <f t="shared" si="23"/>
        <v>0.99426276534710267</v>
      </c>
      <c r="J32" s="5">
        <f t="shared" si="30"/>
        <v>98387.733006036768</v>
      </c>
      <c r="K32" s="5">
        <f t="shared" si="24"/>
        <v>564.473511222242</v>
      </c>
      <c r="L32" s="5">
        <f t="shared" si="25"/>
        <v>490527.48125212826</v>
      </c>
      <c r="M32" s="5">
        <f t="shared" si="16"/>
        <v>6633043.943342451</v>
      </c>
      <c r="N32" s="33">
        <f t="shared" si="26"/>
        <v>67.417387723888993</v>
      </c>
      <c r="O32" s="4"/>
      <c r="Q32" s="27" t="s">
        <v>40</v>
      </c>
      <c r="R32" s="29">
        <f t="shared" si="17"/>
        <v>98387.733006036768</v>
      </c>
      <c r="S32" s="29">
        <f t="shared" si="18"/>
        <v>490527.48125212826</v>
      </c>
      <c r="T32" s="35">
        <f t="shared" si="19"/>
        <v>67.417387723888993</v>
      </c>
      <c r="U32" s="42">
        <v>0.95864674002964168</v>
      </c>
      <c r="V32" s="43">
        <f>1-U32</f>
        <v>4.1353259970358325E-2</v>
      </c>
      <c r="W32" s="29">
        <f t="shared" si="27"/>
        <v>470242.57079730392</v>
      </c>
      <c r="X32" s="29">
        <f t="shared" si="20"/>
        <v>5819620.2161773909</v>
      </c>
      <c r="Y32" s="35">
        <f t="shared" si="28"/>
        <v>59.149855763221183</v>
      </c>
      <c r="Z32" s="36">
        <f t="shared" si="29"/>
        <v>8.2675319606678102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850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97823.259494814527</v>
      </c>
      <c r="K33" s="5">
        <f t="shared" si="24"/>
        <v>0</v>
      </c>
      <c r="L33" s="5">
        <f t="shared" si="25"/>
        <v>489116.29747407266</v>
      </c>
      <c r="M33" s="5">
        <f t="shared" si="16"/>
        <v>6142516.4620903227</v>
      </c>
      <c r="N33" s="33">
        <f t="shared" si="26"/>
        <v>62.791983152186098</v>
      </c>
      <c r="O33" s="4"/>
      <c r="Q33" s="27" t="s">
        <v>42</v>
      </c>
      <c r="R33" s="29">
        <f t="shared" si="17"/>
        <v>97823.259494814527</v>
      </c>
      <c r="S33" s="29">
        <f t="shared" si="18"/>
        <v>489116.29747407266</v>
      </c>
      <c r="T33" s="35">
        <f t="shared" si="19"/>
        <v>62.791983152186098</v>
      </c>
      <c r="U33" s="42">
        <v>0.95864674002964168</v>
      </c>
      <c r="V33" s="43">
        <f>1-U33</f>
        <v>4.1353259970358325E-2</v>
      </c>
      <c r="W33" s="29">
        <f t="shared" si="27"/>
        <v>468889.74406888825</v>
      </c>
      <c r="X33" s="29">
        <f t="shared" si="20"/>
        <v>5349377.6453800872</v>
      </c>
      <c r="Y33" s="35">
        <f t="shared" si="28"/>
        <v>54.684107573246933</v>
      </c>
      <c r="Z33" s="36">
        <f t="shared" si="29"/>
        <v>8.107875578939165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812</v>
      </c>
      <c r="E34" s="51">
        <v>3</v>
      </c>
      <c r="F34" s="3">
        <f t="shared" si="21"/>
        <v>3.6945812807881772E-3</v>
      </c>
      <c r="G34" s="2">
        <v>0.5</v>
      </c>
      <c r="H34" s="3">
        <f t="shared" si="22"/>
        <v>1.8303843807199512E-2</v>
      </c>
      <c r="I34" s="3">
        <f t="shared" si="23"/>
        <v>0.98169615619280048</v>
      </c>
      <c r="J34" s="5">
        <f t="shared" si="30"/>
        <v>97823.259494814527</v>
      </c>
      <c r="K34" s="5">
        <f t="shared" si="24"/>
        <v>1790.5416625042317</v>
      </c>
      <c r="L34" s="5">
        <f t="shared" si="25"/>
        <v>484639.94331781205</v>
      </c>
      <c r="M34" s="5">
        <f t="shared" si="16"/>
        <v>5653400.1646162504</v>
      </c>
      <c r="N34" s="33">
        <f t="shared" si="26"/>
        <v>57.791983152186106</v>
      </c>
      <c r="O34" s="4"/>
      <c r="Q34" s="27" t="s">
        <v>44</v>
      </c>
      <c r="R34" s="29">
        <f t="shared" si="17"/>
        <v>97823.259494814527</v>
      </c>
      <c r="S34" s="29">
        <f t="shared" si="18"/>
        <v>484639.94331781205</v>
      </c>
      <c r="T34" s="35">
        <f t="shared" si="19"/>
        <v>57.791983152186106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469703.44555954373</v>
      </c>
      <c r="X34" s="29">
        <f t="shared" si="20"/>
        <v>4880487.9013111992</v>
      </c>
      <c r="Y34" s="35">
        <f t="shared" si="28"/>
        <v>49.890873873098727</v>
      </c>
      <c r="Z34" s="36">
        <f t="shared" si="29"/>
        <v>7.9011092790873789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1010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96032.7178323103</v>
      </c>
      <c r="K35" s="5">
        <f t="shared" si="24"/>
        <v>0</v>
      </c>
      <c r="L35" s="5">
        <f t="shared" si="25"/>
        <v>480163.5891615515</v>
      </c>
      <c r="M35" s="5">
        <f t="shared" si="16"/>
        <v>5168760.2212984385</v>
      </c>
      <c r="N35" s="33">
        <f t="shared" si="26"/>
        <v>53.82290887907584</v>
      </c>
      <c r="O35" s="4"/>
      <c r="Q35" s="27" t="s">
        <v>46</v>
      </c>
      <c r="R35" s="29">
        <f t="shared" si="17"/>
        <v>96032.7178323103</v>
      </c>
      <c r="S35" s="29">
        <f t="shared" si="18"/>
        <v>480163.5891615515</v>
      </c>
      <c r="T35" s="35">
        <f t="shared" si="19"/>
        <v>53.82290887907584</v>
      </c>
      <c r="U35" s="42">
        <v>0.96192878092594225</v>
      </c>
      <c r="V35" s="43">
        <f t="shared" si="31"/>
        <v>3.8071219074057749E-2</v>
      </c>
      <c r="W35" s="29">
        <f t="shared" si="27"/>
        <v>461883.17596719624</v>
      </c>
      <c r="X35" s="29">
        <f t="shared" si="20"/>
        <v>4410784.4557516556</v>
      </c>
      <c r="Y35" s="35">
        <f t="shared" si="28"/>
        <v>45.930017970059396</v>
      </c>
      <c r="Z35" s="36">
        <f t="shared" si="29"/>
        <v>7.8928909090164439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1014</v>
      </c>
      <c r="E36" s="51">
        <v>1</v>
      </c>
      <c r="F36" s="3">
        <f t="shared" si="21"/>
        <v>9.8619329388560163E-4</v>
      </c>
      <c r="G36" s="2">
        <v>0.5</v>
      </c>
      <c r="H36" s="3">
        <f t="shared" si="22"/>
        <v>4.9188391539596657E-3</v>
      </c>
      <c r="I36" s="3">
        <f t="shared" si="23"/>
        <v>0.99508116084604037</v>
      </c>
      <c r="J36" s="5">
        <f t="shared" si="30"/>
        <v>96032.7178323103</v>
      </c>
      <c r="K36" s="5">
        <f t="shared" si="24"/>
        <v>472.36949253472852</v>
      </c>
      <c r="L36" s="5">
        <f t="shared" si="25"/>
        <v>478982.66543021472</v>
      </c>
      <c r="M36" s="5">
        <f t="shared" si="16"/>
        <v>4688596.6321368869</v>
      </c>
      <c r="N36" s="33">
        <f t="shared" si="26"/>
        <v>48.82290887907584</v>
      </c>
      <c r="O36" s="4"/>
      <c r="Q36" s="27" t="s">
        <v>48</v>
      </c>
      <c r="R36" s="29">
        <f t="shared" si="17"/>
        <v>96032.7178323103</v>
      </c>
      <c r="S36" s="29">
        <f t="shared" si="18"/>
        <v>478982.66543021472</v>
      </c>
      <c r="T36" s="35">
        <f t="shared" si="19"/>
        <v>48.82290887907584</v>
      </c>
      <c r="U36" s="42">
        <v>0.95558309086652893</v>
      </c>
      <c r="V36" s="43">
        <f t="shared" si="31"/>
        <v>4.4416909133471072E-2</v>
      </c>
      <c r="W36" s="29">
        <f t="shared" si="27"/>
        <v>457707.73590329313</v>
      </c>
      <c r="X36" s="29">
        <f t="shared" si="20"/>
        <v>3948901.2797844596</v>
      </c>
      <c r="Y36" s="35">
        <f t="shared" si="28"/>
        <v>41.120374065429687</v>
      </c>
      <c r="Z36" s="36">
        <f t="shared" si="29"/>
        <v>7.7025348136461531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1019</v>
      </c>
      <c r="E37" s="51">
        <v>4</v>
      </c>
      <c r="F37" s="3">
        <f t="shared" si="21"/>
        <v>3.9254170755642784E-3</v>
      </c>
      <c r="G37" s="2">
        <v>0.5</v>
      </c>
      <c r="H37" s="3">
        <f t="shared" si="22"/>
        <v>1.9436345966958209E-2</v>
      </c>
      <c r="I37" s="3">
        <f t="shared" si="23"/>
        <v>0.9805636540330418</v>
      </c>
      <c r="J37" s="5">
        <f t="shared" si="30"/>
        <v>95560.348339775577</v>
      </c>
      <c r="K37" s="5">
        <f t="shared" si="24"/>
        <v>1857.3439910549187</v>
      </c>
      <c r="L37" s="5">
        <f t="shared" si="25"/>
        <v>473158.38172124058</v>
      </c>
      <c r="M37" s="5">
        <f t="shared" si="16"/>
        <v>4209613.9667066727</v>
      </c>
      <c r="N37" s="33">
        <f t="shared" si="26"/>
        <v>44.051890138982294</v>
      </c>
      <c r="O37" s="4"/>
      <c r="Q37" s="27" t="s">
        <v>50</v>
      </c>
      <c r="R37" s="29">
        <f t="shared" si="17"/>
        <v>95560.348339775577</v>
      </c>
      <c r="S37" s="29">
        <f t="shared" si="18"/>
        <v>473158.38172124058</v>
      </c>
      <c r="T37" s="35">
        <f t="shared" si="19"/>
        <v>44.051890138982294</v>
      </c>
      <c r="U37" s="42">
        <v>0.95343645724036619</v>
      </c>
      <c r="V37" s="43">
        <f t="shared" si="31"/>
        <v>4.6563542759633814E-2</v>
      </c>
      <c r="W37" s="29">
        <f t="shared" si="27"/>
        <v>451126.45118188445</v>
      </c>
      <c r="X37" s="29">
        <f t="shared" si="20"/>
        <v>3491193.5438811663</v>
      </c>
      <c r="Y37" s="35">
        <f t="shared" si="28"/>
        <v>36.533913956318308</v>
      </c>
      <c r="Z37" s="36">
        <f t="shared" si="29"/>
        <v>7.5179761826639862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1078</v>
      </c>
      <c r="E38" s="51">
        <v>4</v>
      </c>
      <c r="F38" s="3">
        <f t="shared" si="21"/>
        <v>3.7105751391465678E-3</v>
      </c>
      <c r="G38" s="2">
        <v>0.5</v>
      </c>
      <c r="H38" s="3">
        <f t="shared" si="22"/>
        <v>1.8382352941176471E-2</v>
      </c>
      <c r="I38" s="3">
        <f t="shared" si="23"/>
        <v>0.98161764705882348</v>
      </c>
      <c r="J38" s="5">
        <f t="shared" si="30"/>
        <v>93703.004348720657</v>
      </c>
      <c r="K38" s="5">
        <f t="shared" si="24"/>
        <v>1722.4816975867768</v>
      </c>
      <c r="L38" s="5">
        <f t="shared" si="25"/>
        <v>464208.81749963626</v>
      </c>
      <c r="M38" s="5">
        <f t="shared" si="16"/>
        <v>3736455.5849854322</v>
      </c>
      <c r="N38" s="33">
        <f t="shared" si="26"/>
        <v>39.875515315176195</v>
      </c>
      <c r="O38" s="4"/>
      <c r="Q38" s="27" t="s">
        <v>52</v>
      </c>
      <c r="R38" s="29">
        <f t="shared" si="17"/>
        <v>93703.004348720657</v>
      </c>
      <c r="S38" s="29">
        <f t="shared" si="18"/>
        <v>464208.81749963626</v>
      </c>
      <c r="T38" s="35">
        <f t="shared" si="19"/>
        <v>39.875515315176195</v>
      </c>
      <c r="U38" s="42">
        <v>0.93748024841036759</v>
      </c>
      <c r="V38" s="43">
        <f t="shared" si="31"/>
        <v>6.2519751589632411E-2</v>
      </c>
      <c r="W38" s="29">
        <f t="shared" si="27"/>
        <v>435186.59754384198</v>
      </c>
      <c r="X38" s="29">
        <f t="shared" si="20"/>
        <v>3040067.0926992819</v>
      </c>
      <c r="Y38" s="35">
        <f t="shared" si="28"/>
        <v>32.443645898326935</v>
      </c>
      <c r="Z38" s="36">
        <f t="shared" si="29"/>
        <v>7.4318694168492598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1189</v>
      </c>
      <c r="E39" s="51">
        <v>3</v>
      </c>
      <c r="F39" s="3">
        <f t="shared" si="21"/>
        <v>2.5231286795626578E-3</v>
      </c>
      <c r="G39" s="2">
        <v>0.5</v>
      </c>
      <c r="H39" s="3">
        <f t="shared" si="22"/>
        <v>1.2536564981195155E-2</v>
      </c>
      <c r="I39" s="3">
        <f t="shared" si="23"/>
        <v>0.98746343501880485</v>
      </c>
      <c r="J39" s="5">
        <f t="shared" si="30"/>
        <v>91980.52265113387</v>
      </c>
      <c r="K39" s="5">
        <f t="shared" si="24"/>
        <v>1153.1197992202326</v>
      </c>
      <c r="L39" s="5">
        <f t="shared" si="25"/>
        <v>457019.81375761877</v>
      </c>
      <c r="M39" s="5">
        <f t="shared" si="16"/>
        <v>3272246.767485796</v>
      </c>
      <c r="N39" s="33">
        <f t="shared" si="26"/>
        <v>35.575431332314331</v>
      </c>
      <c r="O39" s="4"/>
      <c r="Q39" s="27" t="s">
        <v>54</v>
      </c>
      <c r="R39" s="29">
        <f t="shared" si="17"/>
        <v>91980.52265113387</v>
      </c>
      <c r="S39" s="29">
        <f t="shared" si="18"/>
        <v>457019.81375761877</v>
      </c>
      <c r="T39" s="35">
        <f t="shared" si="19"/>
        <v>35.575431332314331</v>
      </c>
      <c r="U39" s="42">
        <v>0.91788799906018037</v>
      </c>
      <c r="V39" s="43">
        <f t="shared" si="31"/>
        <v>8.2112000939819629E-2</v>
      </c>
      <c r="W39" s="29">
        <f t="shared" si="27"/>
        <v>419493.00238083699</v>
      </c>
      <c r="X39" s="29">
        <f t="shared" si="20"/>
        <v>2604880.4951554397</v>
      </c>
      <c r="Y39" s="35">
        <f t="shared" si="28"/>
        <v>28.319914043490474</v>
      </c>
      <c r="Z39" s="36">
        <f t="shared" si="29"/>
        <v>7.2555172888238566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1138</v>
      </c>
      <c r="E40" s="51">
        <v>5</v>
      </c>
      <c r="F40" s="3">
        <f t="shared" si="21"/>
        <v>4.3936731107205628E-3</v>
      </c>
      <c r="G40" s="2">
        <v>0.5</v>
      </c>
      <c r="H40" s="3">
        <f t="shared" si="22"/>
        <v>2.1729682746631902E-2</v>
      </c>
      <c r="I40" s="3">
        <f t="shared" si="23"/>
        <v>0.9782703172533681</v>
      </c>
      <c r="J40" s="5">
        <f t="shared" si="30"/>
        <v>90827.402851913634</v>
      </c>
      <c r="K40" s="5">
        <f t="shared" si="24"/>
        <v>1973.650648672613</v>
      </c>
      <c r="L40" s="5">
        <f t="shared" si="25"/>
        <v>449202.88763788657</v>
      </c>
      <c r="M40" s="5">
        <f t="shared" si="16"/>
        <v>2815226.9537281771</v>
      </c>
      <c r="N40" s="33">
        <f t="shared" si="26"/>
        <v>30.995347938310704</v>
      </c>
      <c r="O40" s="4"/>
      <c r="Q40" s="27" t="s">
        <v>56</v>
      </c>
      <c r="R40" s="29">
        <f t="shared" si="17"/>
        <v>90827.402851913634</v>
      </c>
      <c r="S40" s="29">
        <f t="shared" si="18"/>
        <v>449202.88763788657</v>
      </c>
      <c r="T40" s="35">
        <f t="shared" si="19"/>
        <v>30.995347938310704</v>
      </c>
      <c r="U40" s="42">
        <v>0.89571782863194893</v>
      </c>
      <c r="V40" s="43">
        <f t="shared" si="31"/>
        <v>0.10428217136805107</v>
      </c>
      <c r="W40" s="29">
        <f t="shared" si="27"/>
        <v>402359.03513020911</v>
      </c>
      <c r="X40" s="29">
        <f t="shared" si="20"/>
        <v>2185387.492774603</v>
      </c>
      <c r="Y40" s="35">
        <f t="shared" si="28"/>
        <v>24.060882774967062</v>
      </c>
      <c r="Z40" s="36">
        <f t="shared" si="29"/>
        <v>6.934465163343642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1006</v>
      </c>
      <c r="E41" s="51">
        <v>3</v>
      </c>
      <c r="F41" s="3">
        <f t="shared" si="21"/>
        <v>2.982107355864811E-3</v>
      </c>
      <c r="G41" s="2">
        <v>0.5</v>
      </c>
      <c r="H41" s="3">
        <f t="shared" si="22"/>
        <v>1.480019733596448E-2</v>
      </c>
      <c r="I41" s="3">
        <f t="shared" si="23"/>
        <v>0.98519980266403551</v>
      </c>
      <c r="J41" s="5">
        <f t="shared" si="30"/>
        <v>88853.75220324102</v>
      </c>
      <c r="K41" s="5">
        <f t="shared" si="24"/>
        <v>1315.0530666488557</v>
      </c>
      <c r="L41" s="5">
        <f t="shared" si="25"/>
        <v>440981.12834958296</v>
      </c>
      <c r="M41" s="5">
        <f t="shared" si="16"/>
        <v>2366024.0660902904</v>
      </c>
      <c r="N41" s="33">
        <f t="shared" si="26"/>
        <v>26.628296581987087</v>
      </c>
      <c r="O41" s="4"/>
      <c r="Q41" s="27" t="s">
        <v>58</v>
      </c>
      <c r="R41" s="29">
        <f t="shared" si="17"/>
        <v>88853.75220324102</v>
      </c>
      <c r="S41" s="29">
        <f t="shared" si="18"/>
        <v>440981.12834958296</v>
      </c>
      <c r="T41" s="35">
        <f t="shared" si="19"/>
        <v>26.628296581987087</v>
      </c>
      <c r="U41" s="42">
        <v>0.86473435856680392</v>
      </c>
      <c r="V41" s="43">
        <f t="shared" si="31"/>
        <v>0.13526564143319608</v>
      </c>
      <c r="W41" s="29">
        <f t="shared" si="27"/>
        <v>381331.53316344204</v>
      </c>
      <c r="X41" s="29">
        <f t="shared" si="20"/>
        <v>1783028.4576443937</v>
      </c>
      <c r="Y41" s="35">
        <f t="shared" si="28"/>
        <v>20.06700238799095</v>
      </c>
      <c r="Z41" s="36">
        <f t="shared" si="29"/>
        <v>6.5612941939961367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756</v>
      </c>
      <c r="E42" s="51">
        <v>5</v>
      </c>
      <c r="F42" s="3">
        <f t="shared" si="21"/>
        <v>6.6137566137566134E-3</v>
      </c>
      <c r="G42" s="2">
        <v>0.5</v>
      </c>
      <c r="H42" s="3">
        <f t="shared" si="22"/>
        <v>3.2530904359141181E-2</v>
      </c>
      <c r="I42" s="3">
        <f t="shared" si="23"/>
        <v>0.96746909564085881</v>
      </c>
      <c r="J42" s="5">
        <f t="shared" si="30"/>
        <v>87538.699136592157</v>
      </c>
      <c r="K42" s="5">
        <f t="shared" si="24"/>
        <v>2847.7130493361142</v>
      </c>
      <c r="L42" s="5">
        <f t="shared" si="25"/>
        <v>430574.21305962047</v>
      </c>
      <c r="M42" s="5">
        <f t="shared" si="16"/>
        <v>1925042.9377407075</v>
      </c>
      <c r="N42" s="33">
        <f t="shared" si="26"/>
        <v>21.99076473294333</v>
      </c>
      <c r="O42" s="4"/>
      <c r="Q42" s="27" t="s">
        <v>60</v>
      </c>
      <c r="R42" s="29">
        <f t="shared" si="17"/>
        <v>87538.699136592157</v>
      </c>
      <c r="S42" s="29">
        <f t="shared" si="18"/>
        <v>430574.21305962047</v>
      </c>
      <c r="T42" s="35">
        <f t="shared" si="19"/>
        <v>21.99076473294333</v>
      </c>
      <c r="U42" s="42">
        <v>0.81758889711164551</v>
      </c>
      <c r="V42" s="43">
        <f t="shared" si="31"/>
        <v>0.18241110288835449</v>
      </c>
      <c r="W42" s="29">
        <f t="shared" si="27"/>
        <v>352032.69598012976</v>
      </c>
      <c r="X42" s="29">
        <f t="shared" si="20"/>
        <v>1401696.9244809516</v>
      </c>
      <c r="Y42" s="35">
        <f t="shared" si="28"/>
        <v>16.012311563983783</v>
      </c>
      <c r="Z42" s="36">
        <f t="shared" si="29"/>
        <v>5.9784531689595468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611</v>
      </c>
      <c r="E43" s="51">
        <v>15</v>
      </c>
      <c r="F43" s="3">
        <f t="shared" si="21"/>
        <v>2.4549918166939442E-2</v>
      </c>
      <c r="G43" s="2">
        <v>0.5</v>
      </c>
      <c r="H43" s="3">
        <f t="shared" si="22"/>
        <v>0.11565150346954509</v>
      </c>
      <c r="I43" s="3">
        <f t="shared" si="23"/>
        <v>0.88434849653045489</v>
      </c>
      <c r="J43" s="5">
        <f t="shared" si="30"/>
        <v>84690.986087256038</v>
      </c>
      <c r="K43" s="5">
        <f t="shared" si="24"/>
        <v>9794.6398713094859</v>
      </c>
      <c r="L43" s="5">
        <f t="shared" si="25"/>
        <v>398968.33075800649</v>
      </c>
      <c r="M43" s="5">
        <f t="shared" si="16"/>
        <v>1494468.7246810871</v>
      </c>
      <c r="N43" s="33">
        <f t="shared" si="26"/>
        <v>17.646136781798184</v>
      </c>
      <c r="O43" s="4"/>
      <c r="Q43" s="27" t="s">
        <v>62</v>
      </c>
      <c r="R43" s="29">
        <f t="shared" si="17"/>
        <v>84690.986087256038</v>
      </c>
      <c r="S43" s="29">
        <f t="shared" si="18"/>
        <v>398968.33075800649</v>
      </c>
      <c r="T43" s="35">
        <f t="shared" si="19"/>
        <v>17.646136781798184</v>
      </c>
      <c r="U43" s="42">
        <v>0.77888026534586052</v>
      </c>
      <c r="V43" s="43">
        <f t="shared" si="31"/>
        <v>0.22111973465413948</v>
      </c>
      <c r="W43" s="29">
        <f t="shared" si="27"/>
        <v>310748.55932539114</v>
      </c>
      <c r="X43" s="29">
        <f t="shared" si="20"/>
        <v>1049664.2285008219</v>
      </c>
      <c r="Y43" s="35">
        <f t="shared" si="28"/>
        <v>12.394048965486908</v>
      </c>
      <c r="Z43" s="36">
        <f t="shared" si="29"/>
        <v>5.2520878163112759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436</v>
      </c>
      <c r="E44" s="51">
        <v>10</v>
      </c>
      <c r="F44" s="3">
        <f t="shared" si="21"/>
        <v>2.2935779816513763E-2</v>
      </c>
      <c r="G44" s="2">
        <v>0.5</v>
      </c>
      <c r="H44" s="3">
        <f t="shared" si="22"/>
        <v>0.10845986984815618</v>
      </c>
      <c r="I44" s="3">
        <f t="shared" si="23"/>
        <v>0.89154013015184386</v>
      </c>
      <c r="J44" s="5">
        <f t="shared" si="30"/>
        <v>74896.346215946556</v>
      </c>
      <c r="K44" s="5">
        <f t="shared" si="24"/>
        <v>8123.2479626840086</v>
      </c>
      <c r="L44" s="5">
        <f t="shared" si="25"/>
        <v>354173.61117302277</v>
      </c>
      <c r="M44" s="5">
        <f t="shared" si="16"/>
        <v>1095500.3939230805</v>
      </c>
      <c r="N44" s="33">
        <f t="shared" si="26"/>
        <v>14.62688701481451</v>
      </c>
      <c r="O44" s="4"/>
      <c r="Q44" s="27" t="s">
        <v>64</v>
      </c>
      <c r="R44" s="29">
        <f t="shared" si="17"/>
        <v>74896.346215946556</v>
      </c>
      <c r="S44" s="29">
        <f t="shared" si="18"/>
        <v>354173.61117302277</v>
      </c>
      <c r="T44" s="35">
        <f t="shared" si="19"/>
        <v>14.62688701481451</v>
      </c>
      <c r="U44" s="42">
        <v>0.71980976748499381</v>
      </c>
      <c r="V44" s="43">
        <f t="shared" si="31"/>
        <v>0.28019023251500619</v>
      </c>
      <c r="W44" s="29">
        <f t="shared" si="27"/>
        <v>254937.62470777411</v>
      </c>
      <c r="X44" s="29">
        <f t="shared" si="20"/>
        <v>738915.66917543078</v>
      </c>
      <c r="Y44" s="35">
        <f t="shared" si="28"/>
        <v>9.8658440165416845</v>
      </c>
      <c r="Z44" s="36">
        <f t="shared" si="29"/>
        <v>4.761042998272826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276</v>
      </c>
      <c r="E45" s="51">
        <v>15</v>
      </c>
      <c r="F45" s="3">
        <f t="shared" si="21"/>
        <v>5.434782608695652E-2</v>
      </c>
      <c r="G45" s="2">
        <v>0.5</v>
      </c>
      <c r="H45" s="3">
        <f t="shared" si="22"/>
        <v>0.23923444976076552</v>
      </c>
      <c r="I45" s="3">
        <f t="shared" si="23"/>
        <v>0.76076555023923453</v>
      </c>
      <c r="J45" s="5">
        <f t="shared" si="30"/>
        <v>66773.098253262549</v>
      </c>
      <c r="K45" s="5">
        <f t="shared" si="24"/>
        <v>15974.425419440799</v>
      </c>
      <c r="L45" s="5">
        <f t="shared" si="25"/>
        <v>293929.42771771073</v>
      </c>
      <c r="M45" s="5">
        <f t="shared" si="16"/>
        <v>741326.78275005787</v>
      </c>
      <c r="N45" s="33">
        <f t="shared" si="26"/>
        <v>11.102177405911167</v>
      </c>
      <c r="O45" s="4"/>
      <c r="Q45" s="27" t="s">
        <v>66</v>
      </c>
      <c r="R45" s="29">
        <f t="shared" si="17"/>
        <v>66773.098253262549</v>
      </c>
      <c r="S45" s="29">
        <f t="shared" si="18"/>
        <v>293929.42771771073</v>
      </c>
      <c r="T45" s="35">
        <f t="shared" si="19"/>
        <v>11.102177405911167</v>
      </c>
      <c r="U45" s="42">
        <v>0.68480776711742686</v>
      </c>
      <c r="V45" s="43">
        <f t="shared" si="31"/>
        <v>0.31519223288257314</v>
      </c>
      <c r="W45" s="29">
        <f t="shared" si="27"/>
        <v>201285.15508546861</v>
      </c>
      <c r="X45" s="29">
        <f t="shared" si="20"/>
        <v>483978.0444676567</v>
      </c>
      <c r="Y45" s="35">
        <f t="shared" si="28"/>
        <v>7.2480992664438695</v>
      </c>
      <c r="Z45" s="36">
        <f t="shared" si="29"/>
        <v>3.8540781394672976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178</v>
      </c>
      <c r="E46" s="51">
        <v>14</v>
      </c>
      <c r="F46" s="3">
        <f t="shared" si="21"/>
        <v>7.8651685393258425E-2</v>
      </c>
      <c r="G46" s="2">
        <v>0.5</v>
      </c>
      <c r="H46" s="3">
        <f t="shared" si="22"/>
        <v>0.32863849765258213</v>
      </c>
      <c r="I46" s="3">
        <f t="shared" si="23"/>
        <v>0.67136150234741787</v>
      </c>
      <c r="J46" s="5">
        <f t="shared" si="30"/>
        <v>50798.672833821751</v>
      </c>
      <c r="K46" s="5">
        <f t="shared" si="24"/>
        <v>16694.399522852218</v>
      </c>
      <c r="L46" s="5">
        <f t="shared" si="25"/>
        <v>212257.36536197824</v>
      </c>
      <c r="M46" s="5">
        <f>L46+M47</f>
        <v>447397.35503234714</v>
      </c>
      <c r="N46" s="33">
        <f t="shared" si="26"/>
        <v>8.8072646404744273</v>
      </c>
      <c r="O46" s="4"/>
      <c r="Q46" s="27" t="s">
        <v>68</v>
      </c>
      <c r="R46" s="29">
        <f t="shared" si="17"/>
        <v>50798.672833821751</v>
      </c>
      <c r="S46" s="29">
        <f t="shared" si="18"/>
        <v>212257.36536197824</v>
      </c>
      <c r="T46" s="35">
        <f t="shared" si="19"/>
        <v>8.8072646404744273</v>
      </c>
      <c r="U46" s="42">
        <v>0.65629805890441617</v>
      </c>
      <c r="V46" s="43">
        <f t="shared" si="31"/>
        <v>0.34370194109558383</v>
      </c>
      <c r="W46" s="29">
        <f t="shared" si="27"/>
        <v>139304.09687523177</v>
      </c>
      <c r="X46" s="29">
        <f>X47+W46</f>
        <v>282692.88938218809</v>
      </c>
      <c r="Y46" s="35">
        <f t="shared" si="28"/>
        <v>5.5649660436398491</v>
      </c>
      <c r="Z46" s="36">
        <f t="shared" si="29"/>
        <v>3.2422985968345781</v>
      </c>
    </row>
    <row r="47" spans="1:26" s="2" customFormat="1" x14ac:dyDescent="0.25">
      <c r="A47" s="12">
        <v>19</v>
      </c>
      <c r="B47" s="13" t="s">
        <v>69</v>
      </c>
      <c r="C47" s="12"/>
      <c r="D47">
        <v>131</v>
      </c>
      <c r="E47" s="51">
        <v>19</v>
      </c>
      <c r="F47" s="17">
        <f t="shared" si="21"/>
        <v>0.14503816793893129</v>
      </c>
      <c r="G47" s="12"/>
      <c r="H47" s="17">
        <v>1</v>
      </c>
      <c r="I47" s="17">
        <f t="shared" si="23"/>
        <v>0</v>
      </c>
      <c r="J47" s="21">
        <f t="shared" si="30"/>
        <v>34104.273310969533</v>
      </c>
      <c r="K47" s="21">
        <f t="shared" si="24"/>
        <v>34104.273310969533</v>
      </c>
      <c r="L47" s="21">
        <f>K47/F47</f>
        <v>235139.9896703689</v>
      </c>
      <c r="M47" s="21">
        <f>L47</f>
        <v>235139.9896703689</v>
      </c>
      <c r="N47" s="34">
        <f t="shared" si="26"/>
        <v>6.8947368421052637</v>
      </c>
      <c r="O47" s="4"/>
      <c r="Q47" s="30" t="s">
        <v>69</v>
      </c>
      <c r="R47" s="31">
        <f t="shared" si="17"/>
        <v>34104.273310969533</v>
      </c>
      <c r="S47" s="31">
        <f t="shared" si="18"/>
        <v>235139.9896703689</v>
      </c>
      <c r="T47" s="38">
        <f t="shared" si="19"/>
        <v>6.8947368421052637</v>
      </c>
      <c r="U47" s="44">
        <v>0.6098018151143324</v>
      </c>
      <c r="V47" s="45">
        <f t="shared" si="31"/>
        <v>0.3901981848856676</v>
      </c>
      <c r="W47" s="31">
        <f t="shared" si="27"/>
        <v>143388.79250695632</v>
      </c>
      <c r="X47" s="31">
        <f>W47</f>
        <v>143388.79250695632</v>
      </c>
      <c r="Y47" s="38">
        <f t="shared" si="28"/>
        <v>4.2044230410514496</v>
      </c>
      <c r="Z47" s="37">
        <f t="shared" si="29"/>
        <v>2.6903138010538141</v>
      </c>
    </row>
    <row r="48" spans="1:26" s="2" customFormat="1" ht="13.2" x14ac:dyDescent="0.25">
      <c r="B48" s="2" t="s">
        <v>70</v>
      </c>
      <c r="D48" s="25">
        <f>SUM(D29:D47)</f>
        <v>13606</v>
      </c>
      <c r="E48" s="25">
        <f>SUM(E29:E47)</f>
        <v>104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173</v>
      </c>
      <c r="E54" s="49">
        <f>E4+E29</f>
        <v>2</v>
      </c>
      <c r="F54" s="3">
        <f>E54/D54</f>
        <v>1.1560693641618497E-2</v>
      </c>
      <c r="G54" s="2">
        <v>0.3</v>
      </c>
      <c r="H54" s="18">
        <f>C54*F54/(1+(1-G54)*C54*F54)</f>
        <v>1.1467889908256881E-2</v>
      </c>
      <c r="I54" s="18">
        <f>1-H54</f>
        <v>0.98853211009174313</v>
      </c>
      <c r="J54" s="19">
        <v>100000</v>
      </c>
      <c r="K54" s="20">
        <f>J54*H54</f>
        <v>1146.7889908256882</v>
      </c>
      <c r="L54" s="20">
        <f>C54*(J55+G54*K54)</f>
        <v>99197.247706422015</v>
      </c>
      <c r="M54" s="5">
        <f t="shared" ref="M54:M70" si="32">L54+M55</f>
        <v>7404493.9513959968</v>
      </c>
      <c r="N54" s="32">
        <f>M54/J54</f>
        <v>74.044939513959974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99197.247706422015</v>
      </c>
      <c r="T54" s="35">
        <f t="shared" ref="T54:T72" si="35">N54</f>
        <v>74.044939513959974</v>
      </c>
      <c r="U54" s="42">
        <v>0.96170886472285344</v>
      </c>
      <c r="V54" s="43">
        <f>1-U54</f>
        <v>3.829113527714656E-2</v>
      </c>
      <c r="W54" s="29">
        <f>S54*U54</f>
        <v>95398.872475374796</v>
      </c>
      <c r="X54" s="29">
        <f t="shared" ref="X54:X70" si="36">X55+W54</f>
        <v>6574628.6797304992</v>
      </c>
      <c r="Y54" s="40">
        <f>X54/R54</f>
        <v>65.74628679730499</v>
      </c>
      <c r="Z54" s="36">
        <f>T54-Y54</f>
        <v>8.2986527166549848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911</v>
      </c>
      <c r="E55" s="49">
        <f t="shared" si="37"/>
        <v>1</v>
      </c>
      <c r="F55" s="3">
        <f t="shared" ref="F55:F72" si="38">E55/D55</f>
        <v>1.0976948408342481E-3</v>
      </c>
      <c r="G55" s="2">
        <v>0.4</v>
      </c>
      <c r="H55" s="3">
        <f t="shared" ref="H55:H71" si="39">C55*F55/(1+(1-G55)*C55*F55)</f>
        <v>4.3792423910663462E-3</v>
      </c>
      <c r="I55" s="3">
        <f t="shared" ref="I55:I72" si="40">1-H55</f>
        <v>0.99562075760893365</v>
      </c>
      <c r="J55" s="5">
        <f>I54*J54</f>
        <v>98853.211009174309</v>
      </c>
      <c r="K55" s="5">
        <f t="shared" ref="K55:K72" si="41">J55*H55</f>
        <v>432.90217214440253</v>
      </c>
      <c r="L55" s="5">
        <f t="shared" ref="L55:L71" si="42">C55*(J56+G55*K55)</f>
        <v>394373.87882355065</v>
      </c>
      <c r="M55" s="5">
        <f t="shared" si="32"/>
        <v>7305296.7036895752</v>
      </c>
      <c r="N55" s="33">
        <f t="shared" ref="N55:N72" si="43">M55/J55</f>
        <v>73.900449253101044</v>
      </c>
      <c r="O55" s="4"/>
      <c r="Q55" s="27" t="s">
        <v>36</v>
      </c>
      <c r="R55" s="29">
        <f t="shared" si="33"/>
        <v>98853.211009174309</v>
      </c>
      <c r="S55" s="29">
        <f t="shared" si="34"/>
        <v>394373.87882355065</v>
      </c>
      <c r="T55" s="35">
        <f t="shared" si="35"/>
        <v>73.900449253101044</v>
      </c>
      <c r="U55" s="42">
        <v>0.96170886472285344</v>
      </c>
      <c r="V55" s="43">
        <f>1-U55</f>
        <v>3.829113527714656E-2</v>
      </c>
      <c r="W55" s="29">
        <f t="shared" ref="W55:W72" si="44">S55*U55</f>
        <v>379272.85527974507</v>
      </c>
      <c r="X55" s="29">
        <f t="shared" si="36"/>
        <v>6479229.8072551247</v>
      </c>
      <c r="Y55" s="35">
        <f t="shared" ref="Y55:Y72" si="45">X55/R55</f>
        <v>65.543948862256016</v>
      </c>
      <c r="Z55" s="36">
        <f t="shared" ref="Z55:Z72" si="46">T55-Y55</f>
        <v>8.3565003908450279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1483</v>
      </c>
      <c r="E56" s="49">
        <f t="shared" si="37"/>
        <v>1</v>
      </c>
      <c r="F56" s="3">
        <f t="shared" si="38"/>
        <v>6.7430883344571813E-4</v>
      </c>
      <c r="G56" s="2">
        <v>0.5</v>
      </c>
      <c r="H56" s="3">
        <f t="shared" si="39"/>
        <v>3.3658700774150114E-3</v>
      </c>
      <c r="I56" s="3">
        <f t="shared" si="40"/>
        <v>0.99663412992258504</v>
      </c>
      <c r="J56" s="5">
        <f t="shared" ref="J56:J72" si="47">I55*J55</f>
        <v>98420.308837029908</v>
      </c>
      <c r="K56" s="5">
        <f t="shared" si="41"/>
        <v>331.2699725245032</v>
      </c>
      <c r="L56" s="5">
        <f t="shared" si="42"/>
        <v>491273.36925383826</v>
      </c>
      <c r="M56" s="5">
        <f t="shared" si="32"/>
        <v>6910922.8248660248</v>
      </c>
      <c r="N56" s="33">
        <f t="shared" si="43"/>
        <v>70.218463105105002</v>
      </c>
      <c r="O56" s="4"/>
      <c r="Q56" s="27" t="s">
        <v>38</v>
      </c>
      <c r="R56" s="29">
        <f t="shared" si="33"/>
        <v>98420.308837029908</v>
      </c>
      <c r="S56" s="29">
        <f t="shared" si="34"/>
        <v>491273.36925383826</v>
      </c>
      <c r="T56" s="35">
        <f t="shared" si="35"/>
        <v>70.218463105105002</v>
      </c>
      <c r="U56" s="42">
        <v>0.96170886472285344</v>
      </c>
      <c r="V56" s="43">
        <f>1-U56</f>
        <v>3.829113527714656E-2</v>
      </c>
      <c r="W56" s="29">
        <f t="shared" si="44"/>
        <v>472461.95421367994</v>
      </c>
      <c r="X56" s="29">
        <f t="shared" si="36"/>
        <v>6099956.9519753801</v>
      </c>
      <c r="Y56" s="35">
        <f t="shared" si="45"/>
        <v>61.978640628694272</v>
      </c>
      <c r="Z56" s="36">
        <f t="shared" si="46"/>
        <v>8.2398224764107297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1753</v>
      </c>
      <c r="E57" s="49">
        <f t="shared" si="37"/>
        <v>1</v>
      </c>
      <c r="F57" s="3">
        <f t="shared" si="38"/>
        <v>5.7045065601825438E-4</v>
      </c>
      <c r="G57" s="2">
        <v>0.5</v>
      </c>
      <c r="H57" s="3">
        <f t="shared" si="39"/>
        <v>2.8481913984619764E-3</v>
      </c>
      <c r="I57" s="3">
        <f t="shared" si="40"/>
        <v>0.99715180860153807</v>
      </c>
      <c r="J57" s="5">
        <f t="shared" si="47"/>
        <v>98089.038864505404</v>
      </c>
      <c r="K57" s="5">
        <f t="shared" si="41"/>
        <v>279.37635677728679</v>
      </c>
      <c r="L57" s="5">
        <f t="shared" si="42"/>
        <v>489746.75343058386</v>
      </c>
      <c r="M57" s="5">
        <f t="shared" si="32"/>
        <v>6419649.4556121863</v>
      </c>
      <c r="N57" s="33">
        <f t="shared" si="43"/>
        <v>65.447164432714274</v>
      </c>
      <c r="O57" s="4"/>
      <c r="Q57" s="27" t="s">
        <v>40</v>
      </c>
      <c r="R57" s="29">
        <f t="shared" si="33"/>
        <v>98089.038864505404</v>
      </c>
      <c r="S57" s="29">
        <f t="shared" si="34"/>
        <v>489746.75343058386</v>
      </c>
      <c r="T57" s="35">
        <f t="shared" si="35"/>
        <v>65.447164432714274</v>
      </c>
      <c r="U57" s="42">
        <v>0.96170886472285344</v>
      </c>
      <c r="V57" s="43">
        <f>1-U57</f>
        <v>3.829113527714656E-2</v>
      </c>
      <c r="W57" s="29">
        <f t="shared" si="44"/>
        <v>470993.79424343002</v>
      </c>
      <c r="X57" s="29">
        <f t="shared" si="36"/>
        <v>5627494.9977617003</v>
      </c>
      <c r="Y57" s="35">
        <f t="shared" si="45"/>
        <v>57.371293091526773</v>
      </c>
      <c r="Z57" s="36">
        <f t="shared" si="46"/>
        <v>8.0758713411875007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1713</v>
      </c>
      <c r="E58" s="49">
        <f t="shared" si="37"/>
        <v>3</v>
      </c>
      <c r="F58" s="3">
        <f t="shared" si="38"/>
        <v>1.7513134851138354E-3</v>
      </c>
      <c r="G58" s="2">
        <v>0.5</v>
      </c>
      <c r="H58" s="3">
        <f t="shared" si="39"/>
        <v>8.7183958151700082E-3</v>
      </c>
      <c r="I58" s="3">
        <f t="shared" si="40"/>
        <v>0.99128160418483002</v>
      </c>
      <c r="J58" s="5">
        <f t="shared" si="47"/>
        <v>97809.662507728121</v>
      </c>
      <c r="K58" s="5">
        <f t="shared" si="41"/>
        <v>852.74335229056771</v>
      </c>
      <c r="L58" s="5">
        <f t="shared" si="42"/>
        <v>486916.45415791421</v>
      </c>
      <c r="M58" s="5">
        <f t="shared" si="32"/>
        <v>5929902.7021816028</v>
      </c>
      <c r="N58" s="33">
        <f t="shared" si="43"/>
        <v>60.626962103187608</v>
      </c>
      <c r="O58" s="4"/>
      <c r="Q58" s="27" t="s">
        <v>42</v>
      </c>
      <c r="R58" s="29">
        <f t="shared" si="33"/>
        <v>97809.662507728121</v>
      </c>
      <c r="S58" s="29">
        <f t="shared" si="34"/>
        <v>486916.45415791421</v>
      </c>
      <c r="T58" s="35">
        <f t="shared" si="35"/>
        <v>60.626962103187608</v>
      </c>
      <c r="U58" s="42">
        <v>0.96170886472285344</v>
      </c>
      <c r="V58" s="43">
        <f>1-U58</f>
        <v>3.829113527714656E-2</v>
      </c>
      <c r="W58" s="29">
        <f t="shared" si="44"/>
        <v>468271.87034308497</v>
      </c>
      <c r="X58" s="29">
        <f t="shared" si="36"/>
        <v>5156501.2035182705</v>
      </c>
      <c r="Y58" s="35">
        <f t="shared" si="45"/>
        <v>52.719752540919423</v>
      </c>
      <c r="Z58" s="36">
        <f t="shared" si="46"/>
        <v>7.9072095622681857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1628</v>
      </c>
      <c r="E59" s="49">
        <f t="shared" si="37"/>
        <v>3</v>
      </c>
      <c r="F59" s="3">
        <f t="shared" si="38"/>
        <v>1.8427518427518428E-3</v>
      </c>
      <c r="G59" s="2">
        <v>0.5</v>
      </c>
      <c r="H59" s="3">
        <f t="shared" si="39"/>
        <v>9.1715071843472933E-3</v>
      </c>
      <c r="I59" s="3">
        <f t="shared" si="40"/>
        <v>0.99082849281565266</v>
      </c>
      <c r="J59" s="5">
        <f t="shared" si="47"/>
        <v>96956.919155437557</v>
      </c>
      <c r="K59" s="5">
        <f t="shared" si="41"/>
        <v>889.2410806062752</v>
      </c>
      <c r="L59" s="5">
        <f t="shared" si="42"/>
        <v>482561.49307567207</v>
      </c>
      <c r="M59" s="5">
        <f t="shared" si="32"/>
        <v>5442986.2480236888</v>
      </c>
      <c r="N59" s="33">
        <f t="shared" si="43"/>
        <v>56.138193080348451</v>
      </c>
      <c r="O59" s="4"/>
      <c r="Q59" s="27" t="s">
        <v>44</v>
      </c>
      <c r="R59" s="29">
        <f t="shared" si="33"/>
        <v>96956.919155437557</v>
      </c>
      <c r="S59" s="29">
        <f t="shared" si="34"/>
        <v>482561.49307567207</v>
      </c>
      <c r="T59" s="35">
        <f t="shared" si="35"/>
        <v>56.138193080348451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464750.96346581518</v>
      </c>
      <c r="X59" s="29">
        <f t="shared" si="36"/>
        <v>4688229.3331751851</v>
      </c>
      <c r="Y59" s="35">
        <f t="shared" si="45"/>
        <v>48.353736628730935</v>
      </c>
      <c r="Z59" s="36">
        <f t="shared" si="46"/>
        <v>7.7844564516175154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2074</v>
      </c>
      <c r="E60" s="49">
        <f t="shared" si="37"/>
        <v>2</v>
      </c>
      <c r="F60" s="3">
        <f t="shared" si="38"/>
        <v>9.6432015429122472E-4</v>
      </c>
      <c r="G60" s="2">
        <v>0.5</v>
      </c>
      <c r="H60" s="3">
        <f t="shared" si="39"/>
        <v>4.8100048100048094E-3</v>
      </c>
      <c r="I60" s="3">
        <f t="shared" si="40"/>
        <v>0.99518999518999518</v>
      </c>
      <c r="J60" s="5">
        <f t="shared" si="47"/>
        <v>96067.678074831274</v>
      </c>
      <c r="K60" s="5">
        <f t="shared" si="41"/>
        <v>462.08599362593202</v>
      </c>
      <c r="L60" s="5">
        <f t="shared" si="42"/>
        <v>479183.17539009149</v>
      </c>
      <c r="M60" s="5">
        <f t="shared" si="32"/>
        <v>4960424.7549480172</v>
      </c>
      <c r="N60" s="33">
        <f t="shared" si="43"/>
        <v>51.634689776556563</v>
      </c>
      <c r="O60" s="4"/>
      <c r="Q60" s="27" t="s">
        <v>46</v>
      </c>
      <c r="R60" s="29">
        <f t="shared" si="33"/>
        <v>96067.678074831274</v>
      </c>
      <c r="S60" s="29">
        <f t="shared" si="34"/>
        <v>479183.17539009149</v>
      </c>
      <c r="T60" s="35">
        <f t="shared" si="35"/>
        <v>51.634689776556563</v>
      </c>
      <c r="U60" s="42">
        <v>0.95736753435116873</v>
      </c>
      <c r="V60" s="43">
        <f t="shared" si="48"/>
        <v>4.2632465648831275E-2</v>
      </c>
      <c r="W60" s="29">
        <f t="shared" si="44"/>
        <v>458754.4151257755</v>
      </c>
      <c r="X60" s="29">
        <f t="shared" si="36"/>
        <v>4223478.3697093697</v>
      </c>
      <c r="Y60" s="35">
        <f t="shared" si="45"/>
        <v>43.963572913873485</v>
      </c>
      <c r="Z60" s="36">
        <f t="shared" si="46"/>
        <v>7.6711168626830784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2055</v>
      </c>
      <c r="E61" s="49">
        <f t="shared" si="37"/>
        <v>7</v>
      </c>
      <c r="F61" s="3">
        <f t="shared" si="38"/>
        <v>3.4063260340632603E-3</v>
      </c>
      <c r="G61" s="2">
        <v>0.5</v>
      </c>
      <c r="H61" s="3">
        <f t="shared" si="39"/>
        <v>1.6887816646562123E-2</v>
      </c>
      <c r="I61" s="3">
        <f t="shared" si="40"/>
        <v>0.98311218335343786</v>
      </c>
      <c r="J61" s="5">
        <f t="shared" si="47"/>
        <v>95605.592081205337</v>
      </c>
      <c r="K61" s="5">
        <f t="shared" si="41"/>
        <v>1614.5697094534073</v>
      </c>
      <c r="L61" s="5">
        <f t="shared" si="42"/>
        <v>473991.53613239317</v>
      </c>
      <c r="M61" s="5">
        <f t="shared" si="32"/>
        <v>4481241.5795579255</v>
      </c>
      <c r="N61" s="33">
        <f t="shared" si="43"/>
        <v>46.872170152470318</v>
      </c>
      <c r="O61" s="4"/>
      <c r="Q61" s="27" t="s">
        <v>48</v>
      </c>
      <c r="R61" s="29">
        <f t="shared" si="33"/>
        <v>95605.592081205337</v>
      </c>
      <c r="S61" s="29">
        <f t="shared" si="34"/>
        <v>473991.53613239317</v>
      </c>
      <c r="T61" s="35">
        <f t="shared" si="35"/>
        <v>46.872170152470318</v>
      </c>
      <c r="U61" s="42">
        <v>0.95681081085376496</v>
      </c>
      <c r="V61" s="43">
        <f t="shared" si="48"/>
        <v>4.3189189146235041E-2</v>
      </c>
      <c r="W61" s="29">
        <f t="shared" si="44"/>
        <v>453520.22602465673</v>
      </c>
      <c r="X61" s="29">
        <f t="shared" si="36"/>
        <v>3764723.9545835941</v>
      </c>
      <c r="Y61" s="35">
        <f t="shared" si="45"/>
        <v>39.377654304843574</v>
      </c>
      <c r="Z61" s="36">
        <f t="shared" si="46"/>
        <v>7.4945158476267437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2075</v>
      </c>
      <c r="E62" s="49">
        <f t="shared" si="37"/>
        <v>8</v>
      </c>
      <c r="F62" s="3">
        <f t="shared" si="38"/>
        <v>3.8554216867469878E-3</v>
      </c>
      <c r="G62" s="2">
        <v>0.5</v>
      </c>
      <c r="H62" s="3">
        <f t="shared" si="39"/>
        <v>1.9093078758949878E-2</v>
      </c>
      <c r="I62" s="3">
        <f t="shared" si="40"/>
        <v>0.98090692124105017</v>
      </c>
      <c r="J62" s="5">
        <f t="shared" si="47"/>
        <v>93991.022371751926</v>
      </c>
      <c r="K62" s="5">
        <f t="shared" si="41"/>
        <v>1794.5779927780795</v>
      </c>
      <c r="L62" s="5">
        <f t="shared" si="42"/>
        <v>465468.66687681439</v>
      </c>
      <c r="M62" s="5">
        <f t="shared" si="32"/>
        <v>4007250.0434255325</v>
      </c>
      <c r="N62" s="33">
        <f t="shared" si="43"/>
        <v>42.634391480242819</v>
      </c>
      <c r="O62" s="4"/>
      <c r="Q62" s="27" t="s">
        <v>50</v>
      </c>
      <c r="R62" s="29">
        <f t="shared" si="33"/>
        <v>93991.022371751926</v>
      </c>
      <c r="S62" s="29">
        <f t="shared" si="34"/>
        <v>465468.66687681439</v>
      </c>
      <c r="T62" s="35">
        <f t="shared" si="35"/>
        <v>42.634391480242819</v>
      </c>
      <c r="U62" s="42">
        <v>0.94800928093814252</v>
      </c>
      <c r="V62" s="43">
        <f t="shared" si="48"/>
        <v>5.1990719061857482E-2</v>
      </c>
      <c r="W62" s="29">
        <f t="shared" si="44"/>
        <v>441268.61618512461</v>
      </c>
      <c r="X62" s="29">
        <f t="shared" si="36"/>
        <v>3311203.7285589376</v>
      </c>
      <c r="Y62" s="35">
        <f t="shared" si="45"/>
        <v>35.228936179271599</v>
      </c>
      <c r="Z62" s="36">
        <f t="shared" si="46"/>
        <v>7.4054553009712194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2245</v>
      </c>
      <c r="E63" s="49">
        <f t="shared" si="37"/>
        <v>4</v>
      </c>
      <c r="F63" s="3">
        <f t="shared" si="38"/>
        <v>1.7817371937639199E-3</v>
      </c>
      <c r="G63" s="2">
        <v>0.5</v>
      </c>
      <c r="H63" s="3">
        <f t="shared" si="39"/>
        <v>8.869179600886918E-3</v>
      </c>
      <c r="I63" s="3">
        <f t="shared" si="40"/>
        <v>0.99113082039911304</v>
      </c>
      <c r="J63" s="5">
        <f t="shared" si="47"/>
        <v>92196.444378973843</v>
      </c>
      <c r="K63" s="5">
        <f t="shared" si="41"/>
        <v>817.70682376030015</v>
      </c>
      <c r="L63" s="5">
        <f t="shared" si="42"/>
        <v>458937.95483546844</v>
      </c>
      <c r="M63" s="5">
        <f t="shared" si="32"/>
        <v>3541781.3765487182</v>
      </c>
      <c r="N63" s="33">
        <f t="shared" si="43"/>
        <v>38.415596180588182</v>
      </c>
      <c r="O63" s="4"/>
      <c r="Q63" s="27" t="s">
        <v>52</v>
      </c>
      <c r="R63" s="29">
        <f t="shared" si="33"/>
        <v>92196.444378973843</v>
      </c>
      <c r="S63" s="29">
        <f t="shared" si="34"/>
        <v>458937.95483546844</v>
      </c>
      <c r="T63" s="35">
        <f t="shared" si="35"/>
        <v>38.415596180588182</v>
      </c>
      <c r="U63" s="42">
        <v>0.94216194080535964</v>
      </c>
      <c r="V63" s="43">
        <f t="shared" si="48"/>
        <v>5.7838059194640357E-2</v>
      </c>
      <c r="W63" s="29">
        <f t="shared" si="44"/>
        <v>432393.87423702743</v>
      </c>
      <c r="X63" s="29">
        <f t="shared" si="36"/>
        <v>2869935.1123738131</v>
      </c>
      <c r="Y63" s="35">
        <f t="shared" si="45"/>
        <v>31.128479321577018</v>
      </c>
      <c r="Z63" s="36">
        <f t="shared" si="46"/>
        <v>7.2871168590111637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2360</v>
      </c>
      <c r="E64" s="49">
        <f t="shared" si="37"/>
        <v>10</v>
      </c>
      <c r="F64" s="3">
        <f t="shared" si="38"/>
        <v>4.2372881355932203E-3</v>
      </c>
      <c r="G64" s="2">
        <v>0.5</v>
      </c>
      <c r="H64" s="3">
        <f t="shared" si="39"/>
        <v>2.0964360587002094E-2</v>
      </c>
      <c r="I64" s="3">
        <f t="shared" si="40"/>
        <v>0.97903563941299787</v>
      </c>
      <c r="J64" s="5">
        <f t="shared" si="47"/>
        <v>91378.737555213535</v>
      </c>
      <c r="K64" s="5">
        <f t="shared" si="41"/>
        <v>1915.6968040925267</v>
      </c>
      <c r="L64" s="5">
        <f t="shared" si="42"/>
        <v>452104.44576583634</v>
      </c>
      <c r="M64" s="5">
        <f t="shared" si="32"/>
        <v>3082843.4217132498</v>
      </c>
      <c r="N64" s="33">
        <f t="shared" si="43"/>
        <v>33.736988540146022</v>
      </c>
      <c r="O64" s="4"/>
      <c r="Q64" s="27" t="s">
        <v>54</v>
      </c>
      <c r="R64" s="29">
        <f t="shared" si="33"/>
        <v>91378.737555213535</v>
      </c>
      <c r="S64" s="29">
        <f t="shared" si="34"/>
        <v>452104.44576583634</v>
      </c>
      <c r="T64" s="35">
        <f t="shared" si="35"/>
        <v>33.736988540146022</v>
      </c>
      <c r="U64" s="42">
        <v>0.92489605986448908</v>
      </c>
      <c r="V64" s="43">
        <f t="shared" si="48"/>
        <v>7.5103940135510916E-2</v>
      </c>
      <c r="W64" s="29">
        <f t="shared" si="44"/>
        <v>418149.62053604063</v>
      </c>
      <c r="X64" s="29">
        <f t="shared" si="36"/>
        <v>2437541.2381367856</v>
      </c>
      <c r="Y64" s="35">
        <f t="shared" si="45"/>
        <v>26.675146794011642</v>
      </c>
      <c r="Z64" s="36">
        <f t="shared" si="46"/>
        <v>7.0618417461343803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2285</v>
      </c>
      <c r="E65" s="49">
        <f t="shared" si="37"/>
        <v>14</v>
      </c>
      <c r="F65" s="3">
        <f t="shared" si="38"/>
        <v>6.12691466083151E-3</v>
      </c>
      <c r="G65" s="2">
        <v>0.5</v>
      </c>
      <c r="H65" s="3">
        <f t="shared" si="39"/>
        <v>3.017241379310345E-2</v>
      </c>
      <c r="I65" s="3">
        <f t="shared" si="40"/>
        <v>0.96982758620689657</v>
      </c>
      <c r="J65" s="5">
        <f t="shared" si="47"/>
        <v>89463.040751121007</v>
      </c>
      <c r="K65" s="5">
        <f t="shared" si="41"/>
        <v>2699.3158847320997</v>
      </c>
      <c r="L65" s="5">
        <f t="shared" si="42"/>
        <v>440566.91404377471</v>
      </c>
      <c r="M65" s="5">
        <f t="shared" si="32"/>
        <v>2630738.9759474136</v>
      </c>
      <c r="N65" s="33">
        <f t="shared" si="43"/>
        <v>29.405874804388979</v>
      </c>
      <c r="O65" s="4"/>
      <c r="Q65" s="27" t="s">
        <v>56</v>
      </c>
      <c r="R65" s="29">
        <f t="shared" si="33"/>
        <v>89463.040751121007</v>
      </c>
      <c r="S65" s="29">
        <f t="shared" si="34"/>
        <v>440566.91404377471</v>
      </c>
      <c r="T65" s="35">
        <f t="shared" si="35"/>
        <v>29.405874804388979</v>
      </c>
      <c r="U65" s="42">
        <v>0.89970667843387275</v>
      </c>
      <c r="V65" s="43">
        <f t="shared" si="48"/>
        <v>0.10029332156612725</v>
      </c>
      <c r="W65" s="29">
        <f t="shared" si="44"/>
        <v>396380.99486218608</v>
      </c>
      <c r="X65" s="29">
        <f t="shared" si="36"/>
        <v>2019391.6176007448</v>
      </c>
      <c r="Y65" s="35">
        <f t="shared" si="45"/>
        <v>22.572356144461153</v>
      </c>
      <c r="Z65" s="36">
        <f t="shared" si="46"/>
        <v>6.8335186599278259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1921</v>
      </c>
      <c r="E66" s="49">
        <f t="shared" si="37"/>
        <v>17</v>
      </c>
      <c r="F66" s="3">
        <f t="shared" si="38"/>
        <v>8.8495575221238937E-3</v>
      </c>
      <c r="G66" s="2">
        <v>0.5</v>
      </c>
      <c r="H66" s="3">
        <f t="shared" si="39"/>
        <v>4.3290043290043295E-2</v>
      </c>
      <c r="I66" s="3">
        <f t="shared" si="40"/>
        <v>0.95670995670995673</v>
      </c>
      <c r="J66" s="5">
        <f t="shared" si="47"/>
        <v>86763.724866388904</v>
      </c>
      <c r="K66" s="5">
        <f t="shared" si="41"/>
        <v>3756.0054054713814</v>
      </c>
      <c r="L66" s="5">
        <f t="shared" si="42"/>
        <v>424428.61081826605</v>
      </c>
      <c r="M66" s="5">
        <f t="shared" si="32"/>
        <v>2190172.0619036388</v>
      </c>
      <c r="N66" s="33">
        <f t="shared" si="43"/>
        <v>25.242946464969968</v>
      </c>
      <c r="O66" s="4"/>
      <c r="Q66" s="27" t="s">
        <v>58</v>
      </c>
      <c r="R66" s="29">
        <f t="shared" si="33"/>
        <v>86763.724866388904</v>
      </c>
      <c r="S66" s="29">
        <f t="shared" si="34"/>
        <v>424428.61081826605</v>
      </c>
      <c r="T66" s="35">
        <f t="shared" si="35"/>
        <v>25.242946464969968</v>
      </c>
      <c r="U66" s="42">
        <v>0.86438699185239576</v>
      </c>
      <c r="V66" s="43">
        <f t="shared" si="48"/>
        <v>0.13561300814760424</v>
      </c>
      <c r="W66" s="29">
        <f t="shared" si="44"/>
        <v>366870.57016129221</v>
      </c>
      <c r="X66" s="29">
        <f t="shared" si="36"/>
        <v>1623010.6227385588</v>
      </c>
      <c r="Y66" s="35">
        <f t="shared" si="45"/>
        <v>18.706096646241281</v>
      </c>
      <c r="Z66" s="36">
        <f t="shared" si="46"/>
        <v>6.5368498187286868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1488</v>
      </c>
      <c r="E67" s="49">
        <f t="shared" si="37"/>
        <v>18</v>
      </c>
      <c r="F67" s="3">
        <f t="shared" si="38"/>
        <v>1.2096774193548387E-2</v>
      </c>
      <c r="G67" s="2">
        <v>0.5</v>
      </c>
      <c r="H67" s="3">
        <f t="shared" si="39"/>
        <v>5.8708414872798431E-2</v>
      </c>
      <c r="I67" s="3">
        <f t="shared" si="40"/>
        <v>0.94129158512720157</v>
      </c>
      <c r="J67" s="5">
        <f t="shared" si="47"/>
        <v>83007.71946091752</v>
      </c>
      <c r="K67" s="5">
        <f t="shared" si="41"/>
        <v>4873.2516317564096</v>
      </c>
      <c r="L67" s="5">
        <f t="shared" si="42"/>
        <v>402855.46822519653</v>
      </c>
      <c r="M67" s="5">
        <f t="shared" si="32"/>
        <v>1765743.4510853726</v>
      </c>
      <c r="N67" s="33">
        <f t="shared" si="43"/>
        <v>21.272039065194853</v>
      </c>
      <c r="O67" s="4"/>
      <c r="Q67" s="27" t="s">
        <v>60</v>
      </c>
      <c r="R67" s="29">
        <f t="shared" si="33"/>
        <v>83007.71946091752</v>
      </c>
      <c r="S67" s="29">
        <f t="shared" si="34"/>
        <v>402855.46822519653</v>
      </c>
      <c r="T67" s="35">
        <f t="shared" si="35"/>
        <v>21.272039065194853</v>
      </c>
      <c r="U67" s="42">
        <v>0.82345390469096191</v>
      </c>
      <c r="V67" s="43">
        <f t="shared" si="48"/>
        <v>0.17654609530903809</v>
      </c>
      <c r="W67" s="29">
        <f t="shared" si="44"/>
        <v>331732.90833614382</v>
      </c>
      <c r="X67" s="29">
        <f t="shared" si="36"/>
        <v>1256140.0525772665</v>
      </c>
      <c r="Y67" s="35">
        <f t="shared" si="45"/>
        <v>15.132810065558953</v>
      </c>
      <c r="Z67" s="36">
        <f t="shared" si="46"/>
        <v>6.1392289996359004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1153</v>
      </c>
      <c r="E68" s="49">
        <f t="shared" si="37"/>
        <v>29</v>
      </c>
      <c r="F68" s="3">
        <f t="shared" si="38"/>
        <v>2.5151777970511709E-2</v>
      </c>
      <c r="G68" s="2">
        <v>0.5</v>
      </c>
      <c r="H68" s="3">
        <f t="shared" si="39"/>
        <v>0.11831905344757242</v>
      </c>
      <c r="I68" s="3">
        <f t="shared" si="40"/>
        <v>0.88168094655242757</v>
      </c>
      <c r="J68" s="5">
        <f t="shared" si="47"/>
        <v>78134.467829161105</v>
      </c>
      <c r="K68" s="5">
        <f t="shared" si="41"/>
        <v>9244.7962751761406</v>
      </c>
      <c r="L68" s="5">
        <f t="shared" si="42"/>
        <v>367560.34845786518</v>
      </c>
      <c r="M68" s="5">
        <f t="shared" si="32"/>
        <v>1362887.9828601761</v>
      </c>
      <c r="N68" s="33">
        <f t="shared" si="43"/>
        <v>17.442852312504307</v>
      </c>
      <c r="O68" s="4"/>
      <c r="Q68" s="27" t="s">
        <v>62</v>
      </c>
      <c r="R68" s="29">
        <f t="shared" si="33"/>
        <v>78134.467829161105</v>
      </c>
      <c r="S68" s="29">
        <f t="shared" si="34"/>
        <v>367560.34845786518</v>
      </c>
      <c r="T68" s="35">
        <f t="shared" si="35"/>
        <v>17.442852312504307</v>
      </c>
      <c r="U68" s="42">
        <v>0.7557222850963411</v>
      </c>
      <c r="V68" s="43">
        <f t="shared" si="48"/>
        <v>0.2442777149036589</v>
      </c>
      <c r="W68" s="29">
        <f t="shared" si="44"/>
        <v>277773.54644738528</v>
      </c>
      <c r="X68" s="29">
        <f t="shared" si="36"/>
        <v>924407.14424112253</v>
      </c>
      <c r="Y68" s="35">
        <f t="shared" si="45"/>
        <v>11.830977671241246</v>
      </c>
      <c r="Z68" s="36">
        <f t="shared" si="46"/>
        <v>5.6118746412630607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842</v>
      </c>
      <c r="E69" s="49">
        <f t="shared" si="37"/>
        <v>27</v>
      </c>
      <c r="F69" s="3">
        <f t="shared" si="38"/>
        <v>3.2066508313539195E-2</v>
      </c>
      <c r="G69" s="2">
        <v>0.5</v>
      </c>
      <c r="H69" s="3">
        <f t="shared" si="39"/>
        <v>0.14843320505772403</v>
      </c>
      <c r="I69" s="3">
        <f t="shared" si="40"/>
        <v>0.85156679494227594</v>
      </c>
      <c r="J69" s="5">
        <f t="shared" si="47"/>
        <v>68889.671553984968</v>
      </c>
      <c r="K69" s="5">
        <f t="shared" si="41"/>
        <v>10225.51474413191</v>
      </c>
      <c r="L69" s="5">
        <f t="shared" si="42"/>
        <v>318884.57090959506</v>
      </c>
      <c r="M69" s="5">
        <f t="shared" si="32"/>
        <v>995327.63440231094</v>
      </c>
      <c r="N69" s="33">
        <f t="shared" si="43"/>
        <v>14.448140221169853</v>
      </c>
      <c r="O69" s="4"/>
      <c r="Q69" s="27" t="s">
        <v>64</v>
      </c>
      <c r="R69" s="29">
        <f t="shared" si="33"/>
        <v>68889.671553984968</v>
      </c>
      <c r="S69" s="29">
        <f t="shared" si="34"/>
        <v>318884.57090959506</v>
      </c>
      <c r="T69" s="35">
        <f t="shared" si="35"/>
        <v>14.448140221169853</v>
      </c>
      <c r="U69" s="42">
        <v>0.69850988448397933</v>
      </c>
      <c r="V69" s="43">
        <f t="shared" si="48"/>
        <v>0.30149011551602067</v>
      </c>
      <c r="W69" s="29">
        <f t="shared" si="44"/>
        <v>222744.02478978457</v>
      </c>
      <c r="X69" s="29">
        <f t="shared" si="36"/>
        <v>646633.59779373719</v>
      </c>
      <c r="Y69" s="35">
        <f t="shared" si="45"/>
        <v>9.3865100995147976</v>
      </c>
      <c r="Z69" s="36">
        <f t="shared" si="46"/>
        <v>5.061630121655055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505</v>
      </c>
      <c r="E70" s="49">
        <f t="shared" si="37"/>
        <v>32</v>
      </c>
      <c r="F70" s="3">
        <f t="shared" si="38"/>
        <v>6.3366336633663367E-2</v>
      </c>
      <c r="G70" s="2">
        <v>0.5</v>
      </c>
      <c r="H70" s="3">
        <f t="shared" si="39"/>
        <v>0.27350427350427353</v>
      </c>
      <c r="I70" s="3">
        <f t="shared" si="40"/>
        <v>0.72649572649572647</v>
      </c>
      <c r="J70" s="5">
        <f t="shared" si="47"/>
        <v>58664.156809853055</v>
      </c>
      <c r="K70" s="5">
        <f t="shared" si="41"/>
        <v>16044.89758901964</v>
      </c>
      <c r="L70" s="5">
        <f t="shared" si="42"/>
        <v>253208.54007671619</v>
      </c>
      <c r="M70" s="5">
        <f t="shared" si="32"/>
        <v>676443.06349271582</v>
      </c>
      <c r="N70" s="33">
        <f t="shared" si="43"/>
        <v>11.530772796841809</v>
      </c>
      <c r="O70" s="4"/>
      <c r="Q70" s="27" t="s">
        <v>66</v>
      </c>
      <c r="R70" s="29">
        <f t="shared" si="33"/>
        <v>58664.156809853055</v>
      </c>
      <c r="S70" s="29">
        <f t="shared" si="34"/>
        <v>253208.54007671619</v>
      </c>
      <c r="T70" s="35">
        <f t="shared" si="35"/>
        <v>11.530772796841809</v>
      </c>
      <c r="U70" s="42">
        <v>0.67065690345363116</v>
      </c>
      <c r="V70" s="43">
        <f t="shared" si="48"/>
        <v>0.32934309654636884</v>
      </c>
      <c r="W70" s="29">
        <f t="shared" si="44"/>
        <v>169816.05541586515</v>
      </c>
      <c r="X70" s="29">
        <f t="shared" si="36"/>
        <v>423889.57300395257</v>
      </c>
      <c r="Y70" s="35">
        <f t="shared" si="45"/>
        <v>7.2256995762829641</v>
      </c>
      <c r="Z70" s="36">
        <f t="shared" si="46"/>
        <v>4.3050732205588451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302</v>
      </c>
      <c r="E71" s="49">
        <f t="shared" si="49"/>
        <v>27</v>
      </c>
      <c r="F71" s="3">
        <f t="shared" si="38"/>
        <v>8.9403973509933773E-2</v>
      </c>
      <c r="G71" s="2">
        <v>0.5</v>
      </c>
      <c r="H71" s="3">
        <f t="shared" si="39"/>
        <v>0.36535859269282811</v>
      </c>
      <c r="I71" s="3">
        <f t="shared" si="40"/>
        <v>0.63464140730717189</v>
      </c>
      <c r="J71" s="5">
        <f t="shared" si="47"/>
        <v>42619.259220833417</v>
      </c>
      <c r="K71" s="5">
        <f t="shared" si="41"/>
        <v>15571.312570534536</v>
      </c>
      <c r="L71" s="5">
        <f t="shared" si="42"/>
        <v>174168.01467783077</v>
      </c>
      <c r="M71" s="5">
        <f>L71+M72</f>
        <v>423234.5234159996</v>
      </c>
      <c r="N71" s="33">
        <f t="shared" si="43"/>
        <v>9.930593143888137</v>
      </c>
      <c r="O71" s="4"/>
      <c r="Q71" s="27" t="s">
        <v>68</v>
      </c>
      <c r="R71" s="29">
        <f t="shared" si="33"/>
        <v>42619.259220833417</v>
      </c>
      <c r="S71" s="29">
        <f t="shared" si="34"/>
        <v>174168.01467783077</v>
      </c>
      <c r="T71" s="35">
        <f t="shared" si="35"/>
        <v>9.930593143888137</v>
      </c>
      <c r="U71" s="42">
        <v>0.63527807449444496</v>
      </c>
      <c r="V71" s="43">
        <f t="shared" si="48"/>
        <v>0.36472192550555504</v>
      </c>
      <c r="W71" s="29">
        <f t="shared" si="44"/>
        <v>110645.12100305255</v>
      </c>
      <c r="X71" s="29">
        <f>X72+W71</f>
        <v>254073.51758808742</v>
      </c>
      <c r="Y71" s="35">
        <f t="shared" si="45"/>
        <v>5.9614719315414471</v>
      </c>
      <c r="Z71" s="36">
        <f t="shared" si="46"/>
        <v>3.9691212123466899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221</v>
      </c>
      <c r="E72" s="50">
        <f t="shared" si="49"/>
        <v>24</v>
      </c>
      <c r="F72" s="17">
        <f t="shared" si="38"/>
        <v>0.10859728506787331</v>
      </c>
      <c r="G72" s="12"/>
      <c r="H72" s="17">
        <v>1</v>
      </c>
      <c r="I72" s="17">
        <f t="shared" si="40"/>
        <v>0</v>
      </c>
      <c r="J72" s="21">
        <f t="shared" si="47"/>
        <v>27047.946650298883</v>
      </c>
      <c r="K72" s="21">
        <f t="shared" si="41"/>
        <v>27047.946650298883</v>
      </c>
      <c r="L72" s="21">
        <f>K72/F72</f>
        <v>249066.50873816886</v>
      </c>
      <c r="M72" s="21">
        <f>L72</f>
        <v>249066.50873816886</v>
      </c>
      <c r="N72" s="34">
        <f t="shared" si="43"/>
        <v>9.2083333333333321</v>
      </c>
      <c r="O72" s="4"/>
      <c r="Q72" s="30" t="s">
        <v>69</v>
      </c>
      <c r="R72" s="31">
        <f t="shared" si="33"/>
        <v>27047.946650298883</v>
      </c>
      <c r="S72" s="31">
        <f t="shared" si="34"/>
        <v>249066.50873816886</v>
      </c>
      <c r="T72" s="38">
        <f t="shared" si="35"/>
        <v>9.2083333333333321</v>
      </c>
      <c r="U72" s="44">
        <v>0.57586384179742911</v>
      </c>
      <c r="V72" s="45">
        <f t="shared" si="48"/>
        <v>0.42413615820257089</v>
      </c>
      <c r="W72" s="31">
        <f t="shared" si="44"/>
        <v>143428.39658503488</v>
      </c>
      <c r="X72" s="31">
        <f>W72</f>
        <v>143428.39658503488</v>
      </c>
      <c r="Y72" s="38">
        <f t="shared" si="45"/>
        <v>5.3027462098846598</v>
      </c>
      <c r="Z72" s="37">
        <f t="shared" si="46"/>
        <v>3.9055871234486723</v>
      </c>
    </row>
    <row r="73" spans="1:26" s="2" customFormat="1" ht="13.2" x14ac:dyDescent="0.25">
      <c r="B73" s="2" t="s">
        <v>70</v>
      </c>
      <c r="D73" s="25">
        <f>SUM(D54:D72)</f>
        <v>27187</v>
      </c>
      <c r="E73" s="25">
        <f>SUM(E54:E72)</f>
        <v>230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73.182508503073478</v>
      </c>
      <c r="F78" s="55">
        <f>$Y$4</f>
        <v>65.992744930984102</v>
      </c>
      <c r="G78" s="55">
        <f>E78-F78</f>
        <v>7.189763572089376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76.243949912204087</v>
      </c>
      <c r="F79" s="55">
        <f>$Y$29</f>
        <v>67.699756664505642</v>
      </c>
      <c r="G79" s="55">
        <f t="shared" ref="G79:G80" si="50">E79-F79</f>
        <v>8.5441932476984448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74.044939513959974</v>
      </c>
      <c r="F80" s="55">
        <f>$Y$54</f>
        <v>65.74628679730499</v>
      </c>
      <c r="G80" s="55">
        <f t="shared" si="50"/>
        <v>8.2986527166549848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46127-8758-7547-9D2E-F58790D6F92B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96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6829648.8848304953</v>
      </c>
      <c r="N4" s="32">
        <f>M4/J4</f>
        <v>68.296488848304946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68.296488848304946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6257359.7528445357</v>
      </c>
      <c r="Y4" s="40">
        <f>X4/R4</f>
        <v>62.573597528445354</v>
      </c>
      <c r="Z4" s="36">
        <f>T4-Y4</f>
        <v>5.7228913198595919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453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6729648.8848304953</v>
      </c>
      <c r="N5" s="33">
        <f t="shared" ref="N5:N22" si="10">M5/J5</f>
        <v>67.296488848304946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67.296488848304946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6160679.5586696621</v>
      </c>
      <c r="Y5" s="35">
        <f t="shared" ref="Y5:Y22" si="12">X5/R5</f>
        <v>61.60679558669662</v>
      </c>
      <c r="Z5" s="36">
        <f t="shared" ref="Z5:Z22" si="13">T5-Y5</f>
        <v>5.6896932616083262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736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6329648.8848304953</v>
      </c>
      <c r="N6" s="33">
        <f t="shared" si="10"/>
        <v>63.296488848304953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63.296488848304953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5773958.7819701675</v>
      </c>
      <c r="Y6" s="35">
        <f t="shared" si="12"/>
        <v>57.739587819701676</v>
      </c>
      <c r="Z6" s="36">
        <f t="shared" si="13"/>
        <v>5.5569010286032778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854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5829648.8848304953</v>
      </c>
      <c r="N7" s="33">
        <f t="shared" si="10"/>
        <v>58.296488848304953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58.296488848304953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5290557.8110957993</v>
      </c>
      <c r="Y7" s="35">
        <f t="shared" si="12"/>
        <v>52.90557811095799</v>
      </c>
      <c r="Z7" s="36">
        <f t="shared" si="13"/>
        <v>5.3909107373469638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890</v>
      </c>
      <c r="E8" s="51">
        <v>3</v>
      </c>
      <c r="F8" s="3">
        <f t="shared" si="5"/>
        <v>3.3707865168539327E-3</v>
      </c>
      <c r="G8" s="2">
        <v>0.5</v>
      </c>
      <c r="H8" s="3">
        <f t="shared" si="6"/>
        <v>1.6713091922005572E-2</v>
      </c>
      <c r="I8" s="3">
        <f t="shared" si="7"/>
        <v>0.98328690807799446</v>
      </c>
      <c r="J8" s="5">
        <f t="shared" si="14"/>
        <v>100000</v>
      </c>
      <c r="K8" s="5">
        <f t="shared" si="8"/>
        <v>1671.3091922005572</v>
      </c>
      <c r="L8" s="5">
        <f t="shared" si="9"/>
        <v>495821.72701949865</v>
      </c>
      <c r="M8" s="5">
        <f t="shared" si="0"/>
        <v>5329648.8848304953</v>
      </c>
      <c r="N8" s="33">
        <f t="shared" si="10"/>
        <v>53.296488848304953</v>
      </c>
      <c r="O8" s="4"/>
      <c r="Q8" s="27" t="s">
        <v>42</v>
      </c>
      <c r="R8" s="29">
        <f t="shared" si="1"/>
        <v>100000</v>
      </c>
      <c r="S8" s="29">
        <f t="shared" si="2"/>
        <v>495821.72701949865</v>
      </c>
      <c r="T8" s="35">
        <f t="shared" si="3"/>
        <v>53.296488848304953</v>
      </c>
      <c r="U8" s="42">
        <v>0.96680194174873568</v>
      </c>
      <c r="V8" s="43">
        <f>1-U8</f>
        <v>3.3198058251264317E-2</v>
      </c>
      <c r="W8" s="29">
        <f t="shared" si="11"/>
        <v>479361.40844366286</v>
      </c>
      <c r="X8" s="29">
        <f t="shared" si="4"/>
        <v>4807156.8402214311</v>
      </c>
      <c r="Y8" s="35">
        <f t="shared" si="12"/>
        <v>48.071568402214311</v>
      </c>
      <c r="Z8" s="36">
        <f t="shared" si="13"/>
        <v>5.2249204460906427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789</v>
      </c>
      <c r="E9" s="51">
        <v>4</v>
      </c>
      <c r="F9" s="3">
        <f t="shared" si="5"/>
        <v>5.0697084917617234E-3</v>
      </c>
      <c r="G9" s="2">
        <v>0.5</v>
      </c>
      <c r="H9" s="3">
        <f t="shared" si="6"/>
        <v>2.5031289111389236E-2</v>
      </c>
      <c r="I9" s="3">
        <f t="shared" si="7"/>
        <v>0.97496871088861081</v>
      </c>
      <c r="J9" s="5">
        <f t="shared" si="14"/>
        <v>98328.690807799445</v>
      </c>
      <c r="K9" s="5">
        <f t="shared" si="8"/>
        <v>2461.2938875544291</v>
      </c>
      <c r="L9" s="5">
        <f t="shared" si="9"/>
        <v>485490.21932011121</v>
      </c>
      <c r="M9" s="5">
        <f t="shared" si="0"/>
        <v>4833827.1578109963</v>
      </c>
      <c r="N9" s="33">
        <f t="shared" si="10"/>
        <v>49.159885259324298</v>
      </c>
      <c r="O9" s="4"/>
      <c r="Q9" s="27" t="s">
        <v>44</v>
      </c>
      <c r="R9" s="29">
        <f t="shared" si="1"/>
        <v>98328.690807799445</v>
      </c>
      <c r="S9" s="29">
        <f t="shared" si="2"/>
        <v>485490.21932011121</v>
      </c>
      <c r="T9" s="35">
        <f t="shared" si="3"/>
        <v>49.159885259324298</v>
      </c>
      <c r="U9" s="42">
        <v>0.9555940589531835</v>
      </c>
      <c r="V9" s="43">
        <f t="shared" ref="V9:V22" si="15">1-U9</f>
        <v>4.4405941046816499E-2</v>
      </c>
      <c r="W9" s="29">
        <f t="shared" si="11"/>
        <v>463931.56926217634</v>
      </c>
      <c r="X9" s="29">
        <f t="shared" si="4"/>
        <v>4327795.4317777678</v>
      </c>
      <c r="Y9" s="35">
        <f t="shared" si="12"/>
        <v>44.013556940742738</v>
      </c>
      <c r="Z9" s="36">
        <f t="shared" si="13"/>
        <v>5.1463283185815598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1052</v>
      </c>
      <c r="E10" s="51">
        <v>2</v>
      </c>
      <c r="F10" s="3">
        <f t="shared" si="5"/>
        <v>1.9011406844106464E-3</v>
      </c>
      <c r="G10" s="2">
        <v>0.5</v>
      </c>
      <c r="H10" s="3">
        <f t="shared" si="6"/>
        <v>9.4607379375591279E-3</v>
      </c>
      <c r="I10" s="3">
        <f t="shared" si="7"/>
        <v>0.99053926206244092</v>
      </c>
      <c r="J10" s="5">
        <f t="shared" si="14"/>
        <v>95867.396920245024</v>
      </c>
      <c r="K10" s="5">
        <f t="shared" si="8"/>
        <v>906.97631901840123</v>
      </c>
      <c r="L10" s="5">
        <f t="shared" si="9"/>
        <v>477069.54380367912</v>
      </c>
      <c r="M10" s="5">
        <f t="shared" si="0"/>
        <v>4348336.9384908853</v>
      </c>
      <c r="N10" s="33">
        <f t="shared" si="10"/>
        <v>45.357828398202969</v>
      </c>
      <c r="O10" s="4"/>
      <c r="Q10" s="27" t="s">
        <v>46</v>
      </c>
      <c r="R10" s="29">
        <f t="shared" si="1"/>
        <v>95867.396920245024</v>
      </c>
      <c r="S10" s="29">
        <f t="shared" si="2"/>
        <v>477069.54380367912</v>
      </c>
      <c r="T10" s="35">
        <f t="shared" si="3"/>
        <v>45.357828398202969</v>
      </c>
      <c r="U10" s="42">
        <v>0.96363095511775332</v>
      </c>
      <c r="V10" s="43">
        <f t="shared" si="15"/>
        <v>3.6369044882246682E-2</v>
      </c>
      <c r="W10" s="29">
        <f t="shared" si="11"/>
        <v>459718.98015313013</v>
      </c>
      <c r="X10" s="29">
        <f t="shared" si="4"/>
        <v>3863863.8625155911</v>
      </c>
      <c r="Y10" s="35">
        <f t="shared" si="12"/>
        <v>40.304253444265896</v>
      </c>
      <c r="Z10" s="36">
        <f t="shared" si="13"/>
        <v>5.0535749539370727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1032</v>
      </c>
      <c r="E11" s="51">
        <v>5</v>
      </c>
      <c r="F11" s="3">
        <f t="shared" si="5"/>
        <v>4.8449612403100775E-3</v>
      </c>
      <c r="G11" s="2">
        <v>0.5</v>
      </c>
      <c r="H11" s="3">
        <f t="shared" si="6"/>
        <v>2.393489707994256E-2</v>
      </c>
      <c r="I11" s="3">
        <f t="shared" si="7"/>
        <v>0.97606510292005744</v>
      </c>
      <c r="J11" s="5">
        <f t="shared" si="14"/>
        <v>94960.420601226622</v>
      </c>
      <c r="K11" s="5">
        <f t="shared" si="8"/>
        <v>2272.8678937584164</v>
      </c>
      <c r="L11" s="5">
        <f t="shared" si="9"/>
        <v>469119.93327173701</v>
      </c>
      <c r="M11" s="5">
        <f t="shared" si="0"/>
        <v>3871267.3946872065</v>
      </c>
      <c r="N11" s="33">
        <f t="shared" si="10"/>
        <v>40.767167733429361</v>
      </c>
      <c r="O11" s="4"/>
      <c r="Q11" s="27" t="s">
        <v>48</v>
      </c>
      <c r="R11" s="29">
        <f t="shared" si="1"/>
        <v>94960.420601226622</v>
      </c>
      <c r="S11" s="29">
        <f t="shared" si="2"/>
        <v>469119.93327173701</v>
      </c>
      <c r="T11" s="35">
        <f t="shared" si="3"/>
        <v>40.767167733429361</v>
      </c>
      <c r="U11" s="42">
        <v>0.96005435016735896</v>
      </c>
      <c r="V11" s="43">
        <f t="shared" si="15"/>
        <v>3.9945649832641039E-2</v>
      </c>
      <c r="W11" s="29">
        <f t="shared" si="11"/>
        <v>450380.63268775225</v>
      </c>
      <c r="X11" s="29">
        <f t="shared" si="4"/>
        <v>3404144.8823624607</v>
      </c>
      <c r="Y11" s="35">
        <f t="shared" si="12"/>
        <v>35.848039223180194</v>
      </c>
      <c r="Z11" s="36">
        <f t="shared" si="13"/>
        <v>4.9191285102491662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1024</v>
      </c>
      <c r="E12" s="51">
        <v>2</v>
      </c>
      <c r="F12" s="3">
        <f t="shared" si="5"/>
        <v>1.953125E-3</v>
      </c>
      <c r="G12" s="2">
        <v>0.5</v>
      </c>
      <c r="H12" s="3">
        <f t="shared" si="6"/>
        <v>9.7181729834791061E-3</v>
      </c>
      <c r="I12" s="3">
        <f t="shared" si="7"/>
        <v>0.9902818270165209</v>
      </c>
      <c r="J12" s="5">
        <f t="shared" si="14"/>
        <v>92687.552707468203</v>
      </c>
      <c r="K12" s="5">
        <f t="shared" si="8"/>
        <v>900.75367062651321</v>
      </c>
      <c r="L12" s="5">
        <f t="shared" si="9"/>
        <v>461185.87936077476</v>
      </c>
      <c r="M12" s="5">
        <f t="shared" si="0"/>
        <v>3402147.4614154696</v>
      </c>
      <c r="N12" s="33">
        <f t="shared" si="10"/>
        <v>36.705548501782218</v>
      </c>
      <c r="O12" s="4"/>
      <c r="Q12" s="27" t="s">
        <v>50</v>
      </c>
      <c r="R12" s="29">
        <f t="shared" si="1"/>
        <v>92687.552707468203</v>
      </c>
      <c r="S12" s="29">
        <f t="shared" si="2"/>
        <v>461185.87936077476</v>
      </c>
      <c r="T12" s="35">
        <f t="shared" si="3"/>
        <v>36.705548501782218</v>
      </c>
      <c r="U12" s="42">
        <v>0.94127750867207383</v>
      </c>
      <c r="V12" s="43">
        <f t="shared" si="15"/>
        <v>5.8722491327926174E-2</v>
      </c>
      <c r="W12" s="29">
        <f t="shared" si="11"/>
        <v>434103.89555944968</v>
      </c>
      <c r="X12" s="29">
        <f t="shared" si="4"/>
        <v>2953764.2496747086</v>
      </c>
      <c r="Y12" s="35">
        <f t="shared" si="12"/>
        <v>31.867971085579349</v>
      </c>
      <c r="Z12" s="36">
        <f t="shared" si="13"/>
        <v>4.8375774162028691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1166</v>
      </c>
      <c r="E13" s="51">
        <v>9</v>
      </c>
      <c r="F13" s="3">
        <f t="shared" si="5"/>
        <v>7.7186963979416811E-3</v>
      </c>
      <c r="G13" s="2">
        <v>0.5</v>
      </c>
      <c r="H13" s="3">
        <f t="shared" si="6"/>
        <v>3.7862852334875893E-2</v>
      </c>
      <c r="I13" s="3">
        <f t="shared" si="7"/>
        <v>0.96213714766512415</v>
      </c>
      <c r="J13" s="5">
        <f t="shared" si="14"/>
        <v>91786.799036841694</v>
      </c>
      <c r="K13" s="5">
        <f t="shared" si="8"/>
        <v>3475.3100182228659</v>
      </c>
      <c r="L13" s="5">
        <f t="shared" si="9"/>
        <v>450245.72013865132</v>
      </c>
      <c r="M13" s="5">
        <f t="shared" si="0"/>
        <v>2940961.5820546946</v>
      </c>
      <c r="N13" s="33">
        <f t="shared" si="10"/>
        <v>32.041226112202054</v>
      </c>
      <c r="O13" s="4"/>
      <c r="Q13" s="27" t="s">
        <v>52</v>
      </c>
      <c r="R13" s="29">
        <f t="shared" si="1"/>
        <v>91786.799036841694</v>
      </c>
      <c r="S13" s="29">
        <f t="shared" si="2"/>
        <v>450245.72013865132</v>
      </c>
      <c r="T13" s="35">
        <f t="shared" si="3"/>
        <v>32.041226112202054</v>
      </c>
      <c r="U13" s="42">
        <v>0.95386474178345915</v>
      </c>
      <c r="V13" s="43">
        <f t="shared" si="15"/>
        <v>4.6135258216540853E-2</v>
      </c>
      <c r="W13" s="29">
        <f t="shared" si="11"/>
        <v>429473.51757916226</v>
      </c>
      <c r="X13" s="29">
        <f t="shared" si="4"/>
        <v>2519660.3541152589</v>
      </c>
      <c r="Y13" s="35">
        <f t="shared" si="12"/>
        <v>27.451228069342619</v>
      </c>
      <c r="Z13" s="36">
        <f t="shared" si="13"/>
        <v>4.5899980428594347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1122</v>
      </c>
      <c r="E14" s="51">
        <v>16</v>
      </c>
      <c r="F14" s="3">
        <f t="shared" si="5"/>
        <v>1.4260249554367201E-2</v>
      </c>
      <c r="G14" s="2">
        <v>0.5</v>
      </c>
      <c r="H14" s="3">
        <f t="shared" si="6"/>
        <v>6.8846815834767636E-2</v>
      </c>
      <c r="I14" s="3">
        <f t="shared" si="7"/>
        <v>0.93115318416523241</v>
      </c>
      <c r="J14" s="5">
        <f t="shared" si="14"/>
        <v>88311.489018618828</v>
      </c>
      <c r="K14" s="5">
        <f t="shared" si="8"/>
        <v>6079.9648205589547</v>
      </c>
      <c r="L14" s="5">
        <f t="shared" si="9"/>
        <v>426357.53304169682</v>
      </c>
      <c r="M14" s="5">
        <f t="shared" si="0"/>
        <v>2490715.8619160433</v>
      </c>
      <c r="N14" s="33">
        <f t="shared" si="10"/>
        <v>28.203757966202136</v>
      </c>
      <c r="O14" s="4"/>
      <c r="Q14" s="27" t="s">
        <v>54</v>
      </c>
      <c r="R14" s="29">
        <f t="shared" si="1"/>
        <v>88311.489018618828</v>
      </c>
      <c r="S14" s="29">
        <f t="shared" si="2"/>
        <v>426357.53304169682</v>
      </c>
      <c r="T14" s="35">
        <f t="shared" si="3"/>
        <v>28.203757966202136</v>
      </c>
      <c r="U14" s="42">
        <v>0.94210046609890041</v>
      </c>
      <c r="V14" s="43">
        <f t="shared" si="15"/>
        <v>5.7899533901099587E-2</v>
      </c>
      <c r="W14" s="29">
        <f t="shared" si="11"/>
        <v>401671.6306033599</v>
      </c>
      <c r="X14" s="29">
        <f t="shared" si="4"/>
        <v>2090186.8365360969</v>
      </c>
      <c r="Y14" s="35">
        <f t="shared" si="12"/>
        <v>23.668345531977387</v>
      </c>
      <c r="Z14" s="36">
        <f t="shared" si="13"/>
        <v>4.5354124342247495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1141</v>
      </c>
      <c r="E15" s="51">
        <v>15</v>
      </c>
      <c r="F15" s="3">
        <f t="shared" si="5"/>
        <v>1.3146362839614373E-2</v>
      </c>
      <c r="G15" s="2">
        <v>0.5</v>
      </c>
      <c r="H15" s="3">
        <f t="shared" si="6"/>
        <v>6.3640220619431476E-2</v>
      </c>
      <c r="I15" s="3">
        <f t="shared" si="7"/>
        <v>0.93635977938056847</v>
      </c>
      <c r="J15" s="5">
        <f t="shared" si="14"/>
        <v>82231.52419805988</v>
      </c>
      <c r="K15" s="5">
        <f t="shared" si="8"/>
        <v>5233.2323418366486</v>
      </c>
      <c r="L15" s="5">
        <f t="shared" si="9"/>
        <v>398074.54013570771</v>
      </c>
      <c r="M15" s="5">
        <f t="shared" si="0"/>
        <v>2064358.3288743466</v>
      </c>
      <c r="N15" s="33">
        <f t="shared" si="10"/>
        <v>25.104220662409318</v>
      </c>
      <c r="O15" s="4"/>
      <c r="Q15" s="27" t="s">
        <v>56</v>
      </c>
      <c r="R15" s="29">
        <f t="shared" si="1"/>
        <v>82231.52419805988</v>
      </c>
      <c r="S15" s="29">
        <f t="shared" si="2"/>
        <v>398074.54013570771</v>
      </c>
      <c r="T15" s="35">
        <f t="shared" si="3"/>
        <v>25.104220662409318</v>
      </c>
      <c r="U15" s="42">
        <v>0.91645683631107144</v>
      </c>
      <c r="V15" s="43">
        <f t="shared" si="15"/>
        <v>8.3543163688928557E-2</v>
      </c>
      <c r="W15" s="29">
        <f t="shared" si="11"/>
        <v>364818.1336687553</v>
      </c>
      <c r="X15" s="29">
        <f t="shared" si="4"/>
        <v>1688515.2059327369</v>
      </c>
      <c r="Y15" s="35">
        <f t="shared" si="12"/>
        <v>20.533672729522078</v>
      </c>
      <c r="Z15" s="36">
        <f t="shared" si="13"/>
        <v>4.5705479328872407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1015</v>
      </c>
      <c r="E16" s="51">
        <v>12</v>
      </c>
      <c r="F16" s="3">
        <f t="shared" si="5"/>
        <v>1.1822660098522168E-2</v>
      </c>
      <c r="G16" s="2">
        <v>0.5</v>
      </c>
      <c r="H16" s="3">
        <f t="shared" si="6"/>
        <v>5.741626794258374E-2</v>
      </c>
      <c r="I16" s="3">
        <f t="shared" si="7"/>
        <v>0.9425837320574163</v>
      </c>
      <c r="J16" s="5">
        <f t="shared" si="14"/>
        <v>76998.291856223223</v>
      </c>
      <c r="K16" s="5">
        <f t="shared" si="8"/>
        <v>4420.9545563381762</v>
      </c>
      <c r="L16" s="5">
        <f t="shared" si="9"/>
        <v>373939.07289027068</v>
      </c>
      <c r="M16" s="5">
        <f t="shared" si="0"/>
        <v>1666283.7887386389</v>
      </c>
      <c r="N16" s="33">
        <f t="shared" si="10"/>
        <v>21.64052927109142</v>
      </c>
      <c r="O16" s="4"/>
      <c r="Q16" s="27" t="s">
        <v>58</v>
      </c>
      <c r="R16" s="29">
        <f t="shared" si="1"/>
        <v>76998.291856223223</v>
      </c>
      <c r="S16" s="29">
        <f t="shared" si="2"/>
        <v>373939.07289027068</v>
      </c>
      <c r="T16" s="35">
        <f t="shared" si="3"/>
        <v>21.64052927109142</v>
      </c>
      <c r="U16" s="42">
        <v>0.8859396016463057</v>
      </c>
      <c r="V16" s="43">
        <f t="shared" si="15"/>
        <v>0.1140603983536943</v>
      </c>
      <c r="W16" s="29">
        <f t="shared" si="11"/>
        <v>331287.43327639526</v>
      </c>
      <c r="X16" s="29">
        <f t="shared" si="4"/>
        <v>1323697.0722639814</v>
      </c>
      <c r="Y16" s="35">
        <f t="shared" si="12"/>
        <v>17.191252433699233</v>
      </c>
      <c r="Z16" s="36">
        <f t="shared" si="13"/>
        <v>4.4492768373921869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733</v>
      </c>
      <c r="E17" s="51">
        <v>13</v>
      </c>
      <c r="F17" s="3">
        <f t="shared" si="5"/>
        <v>1.7735334242837655E-2</v>
      </c>
      <c r="G17" s="2">
        <v>0.5</v>
      </c>
      <c r="H17" s="3">
        <f t="shared" si="6"/>
        <v>8.4911822338340964E-2</v>
      </c>
      <c r="I17" s="3">
        <f t="shared" si="7"/>
        <v>0.91508817766165906</v>
      </c>
      <c r="J17" s="5">
        <f t="shared" si="14"/>
        <v>72577.337299885054</v>
      </c>
      <c r="K17" s="5">
        <f t="shared" si="8"/>
        <v>6162.673970597687</v>
      </c>
      <c r="L17" s="5">
        <f t="shared" si="9"/>
        <v>347480.00157293107</v>
      </c>
      <c r="M17" s="5">
        <f t="shared" si="0"/>
        <v>1292344.7158483681</v>
      </c>
      <c r="N17" s="33">
        <f t="shared" si="10"/>
        <v>17.806449835827951</v>
      </c>
      <c r="O17" s="4"/>
      <c r="Q17" s="27" t="s">
        <v>60</v>
      </c>
      <c r="R17" s="29">
        <f t="shared" si="1"/>
        <v>72577.337299885054</v>
      </c>
      <c r="S17" s="29">
        <f t="shared" si="2"/>
        <v>347480.00157293107</v>
      </c>
      <c r="T17" s="35">
        <f t="shared" si="3"/>
        <v>17.806449835827951</v>
      </c>
      <c r="U17" s="42">
        <v>0.85631920960893304</v>
      </c>
      <c r="V17" s="43">
        <f t="shared" si="15"/>
        <v>0.14368079039106696</v>
      </c>
      <c r="W17" s="29">
        <f t="shared" si="11"/>
        <v>297553.80030184315</v>
      </c>
      <c r="X17" s="29">
        <f t="shared" si="4"/>
        <v>992409.63898758614</v>
      </c>
      <c r="Y17" s="35">
        <f t="shared" si="12"/>
        <v>13.673822654680912</v>
      </c>
      <c r="Z17" s="36">
        <f t="shared" si="13"/>
        <v>4.1326271811470399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562</v>
      </c>
      <c r="E18" s="51">
        <v>16</v>
      </c>
      <c r="F18" s="3">
        <f t="shared" si="5"/>
        <v>2.8469750889679714E-2</v>
      </c>
      <c r="G18" s="2">
        <v>0.5</v>
      </c>
      <c r="H18" s="3">
        <f t="shared" si="6"/>
        <v>0.13289036544850497</v>
      </c>
      <c r="I18" s="3">
        <f t="shared" si="7"/>
        <v>0.86710963455149503</v>
      </c>
      <c r="J18" s="5">
        <f t="shared" si="14"/>
        <v>66414.663329287374</v>
      </c>
      <c r="K18" s="5">
        <f t="shared" si="8"/>
        <v>8825.8688809684209</v>
      </c>
      <c r="L18" s="5">
        <f t="shared" si="9"/>
        <v>310008.64444401587</v>
      </c>
      <c r="M18" s="5">
        <f t="shared" si="0"/>
        <v>944864.71427543717</v>
      </c>
      <c r="N18" s="33">
        <f t="shared" si="10"/>
        <v>14.226748535797713</v>
      </c>
      <c r="O18" s="4"/>
      <c r="Q18" s="27" t="s">
        <v>62</v>
      </c>
      <c r="R18" s="29">
        <f t="shared" si="1"/>
        <v>66414.663329287374</v>
      </c>
      <c r="S18" s="29">
        <f t="shared" si="2"/>
        <v>310008.64444401587</v>
      </c>
      <c r="T18" s="35">
        <f t="shared" si="3"/>
        <v>14.226748535797713</v>
      </c>
      <c r="U18" s="42">
        <v>0.77613843304153718</v>
      </c>
      <c r="V18" s="43">
        <f t="shared" si="15"/>
        <v>0.22386156695846282</v>
      </c>
      <c r="W18" s="29">
        <f t="shared" si="11"/>
        <v>240609.62352810951</v>
      </c>
      <c r="X18" s="29">
        <f t="shared" si="4"/>
        <v>694855.83868574305</v>
      </c>
      <c r="Y18" s="35">
        <f t="shared" si="12"/>
        <v>10.462385922828689</v>
      </c>
      <c r="Z18" s="36">
        <f t="shared" si="13"/>
        <v>3.7643626129690233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415</v>
      </c>
      <c r="E19" s="51">
        <v>18</v>
      </c>
      <c r="F19" s="3">
        <f t="shared" si="5"/>
        <v>4.3373493975903614E-2</v>
      </c>
      <c r="G19" s="2">
        <v>0.5</v>
      </c>
      <c r="H19" s="3">
        <f t="shared" si="6"/>
        <v>0.19565217391304349</v>
      </c>
      <c r="I19" s="3">
        <f t="shared" si="7"/>
        <v>0.80434782608695654</v>
      </c>
      <c r="J19" s="5">
        <f t="shared" si="14"/>
        <v>57588.794448318957</v>
      </c>
      <c r="K19" s="5">
        <f t="shared" si="8"/>
        <v>11267.372826845014</v>
      </c>
      <c r="L19" s="5">
        <f t="shared" si="9"/>
        <v>259775.54017448222</v>
      </c>
      <c r="M19" s="5">
        <f t="shared" si="0"/>
        <v>634856.06983142137</v>
      </c>
      <c r="N19" s="33">
        <f t="shared" si="10"/>
        <v>11.023951376532994</v>
      </c>
      <c r="O19" s="4"/>
      <c r="Q19" s="27" t="s">
        <v>64</v>
      </c>
      <c r="R19" s="29">
        <f t="shared" si="1"/>
        <v>57588.794448318957</v>
      </c>
      <c r="S19" s="29">
        <f t="shared" si="2"/>
        <v>259775.54017448222</v>
      </c>
      <c r="T19" s="35">
        <f t="shared" si="3"/>
        <v>11.023951376532994</v>
      </c>
      <c r="U19" s="42">
        <v>0.73716277889453141</v>
      </c>
      <c r="V19" s="43">
        <f t="shared" si="15"/>
        <v>0.26283722110546859</v>
      </c>
      <c r="W19" s="29">
        <f t="shared" si="11"/>
        <v>191496.8590838493</v>
      </c>
      <c r="X19" s="29">
        <f t="shared" si="4"/>
        <v>454246.21515763359</v>
      </c>
      <c r="Y19" s="35">
        <f t="shared" si="12"/>
        <v>7.8877535032493329</v>
      </c>
      <c r="Z19" s="36">
        <f t="shared" si="13"/>
        <v>3.1361978732836606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258</v>
      </c>
      <c r="E20" s="51">
        <v>19</v>
      </c>
      <c r="F20" s="3">
        <f t="shared" si="5"/>
        <v>7.3643410852713184E-2</v>
      </c>
      <c r="G20" s="2">
        <v>0.5</v>
      </c>
      <c r="H20" s="3">
        <f t="shared" si="6"/>
        <v>0.31096563011456629</v>
      </c>
      <c r="I20" s="3">
        <f t="shared" si="7"/>
        <v>0.68903436988543376</v>
      </c>
      <c r="J20" s="5">
        <f t="shared" si="14"/>
        <v>46321.421621473943</v>
      </c>
      <c r="K20" s="5">
        <f t="shared" si="8"/>
        <v>14404.37006232414</v>
      </c>
      <c r="L20" s="5">
        <f t="shared" si="9"/>
        <v>195596.18295155937</v>
      </c>
      <c r="M20" s="5">
        <f t="shared" si="0"/>
        <v>375080.52965693915</v>
      </c>
      <c r="N20" s="33">
        <f t="shared" si="10"/>
        <v>8.0973449546085874</v>
      </c>
      <c r="O20" s="4"/>
      <c r="Q20" s="27" t="s">
        <v>66</v>
      </c>
      <c r="R20" s="29">
        <f t="shared" si="1"/>
        <v>46321.421621473943</v>
      </c>
      <c r="S20" s="29">
        <f t="shared" si="2"/>
        <v>195596.18295155937</v>
      </c>
      <c r="T20" s="35">
        <f t="shared" si="3"/>
        <v>8.0973449546085874</v>
      </c>
      <c r="U20" s="42">
        <v>0.7271372759570951</v>
      </c>
      <c r="V20" s="43">
        <f t="shared" si="15"/>
        <v>0.2728627240429049</v>
      </c>
      <c r="W20" s="29">
        <f t="shared" si="11"/>
        <v>142225.27565900248</v>
      </c>
      <c r="X20" s="29">
        <f t="shared" si="4"/>
        <v>262749.35607378429</v>
      </c>
      <c r="Y20" s="35">
        <f t="shared" si="12"/>
        <v>5.6723076899690286</v>
      </c>
      <c r="Z20" s="36">
        <f t="shared" si="13"/>
        <v>2.4250372646395588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111</v>
      </c>
      <c r="E21" s="51">
        <v>16</v>
      </c>
      <c r="F21" s="3">
        <f t="shared" si="5"/>
        <v>0.14414414414414414</v>
      </c>
      <c r="G21" s="2">
        <v>0.5</v>
      </c>
      <c r="H21" s="3">
        <f t="shared" si="6"/>
        <v>0.5298013245033113</v>
      </c>
      <c r="I21" s="3">
        <f t="shared" si="7"/>
        <v>0.4701986754966887</v>
      </c>
      <c r="J21" s="5">
        <f t="shared" si="14"/>
        <v>31917.051559149804</v>
      </c>
      <c r="K21" s="5">
        <f t="shared" si="8"/>
        <v>16909.696190278042</v>
      </c>
      <c r="L21" s="5">
        <f t="shared" si="9"/>
        <v>117311.01732005391</v>
      </c>
      <c r="M21" s="5">
        <f>L21+M22</f>
        <v>179484.34670537978</v>
      </c>
      <c r="N21" s="33">
        <f t="shared" si="10"/>
        <v>5.6234626300851467</v>
      </c>
      <c r="O21" s="4"/>
      <c r="Q21" s="27" t="s">
        <v>68</v>
      </c>
      <c r="R21" s="29">
        <f t="shared" si="1"/>
        <v>31917.051559149804</v>
      </c>
      <c r="S21" s="29">
        <f t="shared" si="2"/>
        <v>117311.01732005391</v>
      </c>
      <c r="T21" s="35">
        <f t="shared" si="3"/>
        <v>5.6234626300851467</v>
      </c>
      <c r="U21" s="42">
        <v>0.68635947845240242</v>
      </c>
      <c r="V21" s="43">
        <f t="shared" si="15"/>
        <v>0.31364052154759758</v>
      </c>
      <c r="W21" s="29">
        <f t="shared" si="11"/>
        <v>80517.528664512953</v>
      </c>
      <c r="X21" s="29">
        <f>X22+W21</f>
        <v>120524.08041478183</v>
      </c>
      <c r="Y21" s="35">
        <f t="shared" si="12"/>
        <v>3.7761658589115714</v>
      </c>
      <c r="Z21" s="36">
        <f t="shared" si="13"/>
        <v>1.8472967711735753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87</v>
      </c>
      <c r="E22" s="57">
        <v>21</v>
      </c>
      <c r="F22" s="17">
        <f t="shared" si="5"/>
        <v>0.2413793103448276</v>
      </c>
      <c r="G22" s="12"/>
      <c r="H22" s="17">
        <v>1</v>
      </c>
      <c r="I22" s="17">
        <f t="shared" si="7"/>
        <v>0</v>
      </c>
      <c r="J22" s="21">
        <f t="shared" si="14"/>
        <v>15007.35536887176</v>
      </c>
      <c r="K22" s="21">
        <f t="shared" si="8"/>
        <v>15007.35536887176</v>
      </c>
      <c r="L22" s="21">
        <f>K22/F22</f>
        <v>62173.329385325858</v>
      </c>
      <c r="M22" s="21">
        <f>L22</f>
        <v>62173.329385325858</v>
      </c>
      <c r="N22" s="34">
        <f t="shared" si="10"/>
        <v>4.1428571428571423</v>
      </c>
      <c r="O22" s="4"/>
      <c r="Q22" s="30" t="s">
        <v>69</v>
      </c>
      <c r="R22" s="31">
        <f t="shared" si="1"/>
        <v>15007.35536887176</v>
      </c>
      <c r="S22" s="31">
        <f t="shared" si="2"/>
        <v>62173.329385325858</v>
      </c>
      <c r="T22" s="38">
        <f t="shared" si="3"/>
        <v>4.1428571428571423</v>
      </c>
      <c r="U22" s="44">
        <v>0.64346806172022719</v>
      </c>
      <c r="V22" s="45">
        <f t="shared" si="15"/>
        <v>0.35653193827977281</v>
      </c>
      <c r="W22" s="31">
        <f t="shared" si="11"/>
        <v>40006.551750268874</v>
      </c>
      <c r="X22" s="31">
        <f>W22</f>
        <v>40006.551750268874</v>
      </c>
      <c r="Y22" s="38">
        <f t="shared" si="12"/>
        <v>2.6657962556980839</v>
      </c>
      <c r="Z22" s="37">
        <f t="shared" si="13"/>
        <v>1.4770608871590585</v>
      </c>
    </row>
    <row r="23" spans="1:26" s="2" customFormat="1" ht="13.2" x14ac:dyDescent="0.25">
      <c r="B23" s="2" t="s">
        <v>70</v>
      </c>
      <c r="D23" s="25">
        <f>SUM(D4:D22)</f>
        <v>13536</v>
      </c>
      <c r="E23" s="60">
        <f>SUM(E4:E22)</f>
        <v>171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89</v>
      </c>
      <c r="E29" s="56">
        <v>1</v>
      </c>
      <c r="F29" s="3">
        <f>E29/D29</f>
        <v>1.1235955056179775E-2</v>
      </c>
      <c r="G29" s="2">
        <v>0.3</v>
      </c>
      <c r="H29" s="18">
        <f>C29*F29/(1+(1-G29)*C29*F29)</f>
        <v>1.1148272017837234E-2</v>
      </c>
      <c r="I29" s="18">
        <f>1-H29</f>
        <v>0.98885172798216281</v>
      </c>
      <c r="J29" s="19">
        <v>100000</v>
      </c>
      <c r="K29" s="20">
        <f>J29*H29</f>
        <v>1114.8272017837235</v>
      </c>
      <c r="L29" s="20">
        <f>C29*(J30+G29*K29)</f>
        <v>99219.620958751402</v>
      </c>
      <c r="M29" s="5">
        <f t="shared" ref="M29:M45" si="16">L29+M30</f>
        <v>7628650.235227366</v>
      </c>
      <c r="N29" s="32">
        <f>M29/J29</f>
        <v>76.286502352273658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99219.620958751402</v>
      </c>
      <c r="T29" s="35">
        <f t="shared" ref="T29:T47" si="19">N29</f>
        <v>76.286502352273658</v>
      </c>
      <c r="U29" s="42">
        <v>0.95864674002964168</v>
      </c>
      <c r="V29" s="43">
        <f>1-U29</f>
        <v>4.1353259970358325E-2</v>
      </c>
      <c r="W29" s="29">
        <f>S29*U29</f>
        <v>95116.566179083748</v>
      </c>
      <c r="X29" s="29">
        <f t="shared" ref="X29:X45" si="20">X30+W29</f>
        <v>6786867.2514956985</v>
      </c>
      <c r="Y29" s="40">
        <f>X29/R29</f>
        <v>67.868672514956984</v>
      </c>
      <c r="Z29" s="36">
        <f>T29-Y29</f>
        <v>8.417829837316674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367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98885.172798216285</v>
      </c>
      <c r="K30" s="5">
        <f t="shared" ref="K30:K47" si="24">J30*H30</f>
        <v>0</v>
      </c>
      <c r="L30" s="5">
        <f t="shared" ref="L30:L46" si="25">C30*(J31+G30*K30)</f>
        <v>395540.69119286514</v>
      </c>
      <c r="M30" s="5">
        <f t="shared" si="16"/>
        <v>7529430.6142686149</v>
      </c>
      <c r="N30" s="33">
        <f t="shared" ref="N30:N47" si="26">M30/J30</f>
        <v>76.143170924452619</v>
      </c>
      <c r="O30" s="4"/>
      <c r="Q30" s="27" t="s">
        <v>36</v>
      </c>
      <c r="R30" s="29">
        <f t="shared" si="17"/>
        <v>98885.172798216285</v>
      </c>
      <c r="S30" s="29">
        <f t="shared" si="18"/>
        <v>395540.69119286514</v>
      </c>
      <c r="T30" s="35">
        <f t="shared" si="19"/>
        <v>76.143170924452619</v>
      </c>
      <c r="U30" s="42">
        <v>0.95864674002964168</v>
      </c>
      <c r="V30" s="43">
        <f>1-U30</f>
        <v>4.1353259970358325E-2</v>
      </c>
      <c r="W30" s="29">
        <f t="shared" ref="W30:W47" si="27">S30*U30</f>
        <v>379183.79416111135</v>
      </c>
      <c r="X30" s="29">
        <f t="shared" si="20"/>
        <v>6691750.6853166148</v>
      </c>
      <c r="Y30" s="35">
        <f t="shared" ref="Y30:Y47" si="28">X30/R30</f>
        <v>67.671931958613342</v>
      </c>
      <c r="Z30" s="36">
        <f t="shared" ref="Z30:Z47" si="29">T30-Y30</f>
        <v>8.4712389658392766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709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98885.172798216285</v>
      </c>
      <c r="K31" s="5">
        <f t="shared" si="24"/>
        <v>0</v>
      </c>
      <c r="L31" s="5">
        <f t="shared" si="25"/>
        <v>494425.86399108142</v>
      </c>
      <c r="M31" s="5">
        <f t="shared" si="16"/>
        <v>7133889.9230757495</v>
      </c>
      <c r="N31" s="33">
        <f t="shared" si="26"/>
        <v>72.143170924452619</v>
      </c>
      <c r="O31" s="4"/>
      <c r="Q31" s="27" t="s">
        <v>38</v>
      </c>
      <c r="R31" s="29">
        <f t="shared" si="17"/>
        <v>98885.172798216285</v>
      </c>
      <c r="S31" s="29">
        <f t="shared" si="18"/>
        <v>494425.86399108142</v>
      </c>
      <c r="T31" s="35">
        <f t="shared" si="19"/>
        <v>72.143170924452619</v>
      </c>
      <c r="U31" s="42">
        <v>0.95864674002964168</v>
      </c>
      <c r="V31" s="43">
        <f>1-U31</f>
        <v>4.1353259970358325E-2</v>
      </c>
      <c r="W31" s="29">
        <f t="shared" si="27"/>
        <v>473979.74270138919</v>
      </c>
      <c r="X31" s="29">
        <f t="shared" si="20"/>
        <v>6312566.8911555037</v>
      </c>
      <c r="Y31" s="35">
        <f t="shared" si="28"/>
        <v>63.837344998494771</v>
      </c>
      <c r="Z31" s="36">
        <f t="shared" si="29"/>
        <v>8.3058259259578477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864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98885.172798216285</v>
      </c>
      <c r="K32" s="5">
        <f t="shared" si="24"/>
        <v>0</v>
      </c>
      <c r="L32" s="5">
        <f t="shared" si="25"/>
        <v>494425.86399108142</v>
      </c>
      <c r="M32" s="5">
        <f t="shared" si="16"/>
        <v>6639464.0590846678</v>
      </c>
      <c r="N32" s="33">
        <f t="shared" si="26"/>
        <v>67.143170924452605</v>
      </c>
      <c r="O32" s="4"/>
      <c r="Q32" s="27" t="s">
        <v>40</v>
      </c>
      <c r="R32" s="29">
        <f t="shared" si="17"/>
        <v>98885.172798216285</v>
      </c>
      <c r="S32" s="29">
        <f t="shared" si="18"/>
        <v>494425.86399108142</v>
      </c>
      <c r="T32" s="35">
        <f t="shared" si="19"/>
        <v>67.143170924452605</v>
      </c>
      <c r="U32" s="42">
        <v>0.95864674002964168</v>
      </c>
      <c r="V32" s="43">
        <f>1-U32</f>
        <v>4.1353259970358325E-2</v>
      </c>
      <c r="W32" s="29">
        <f t="shared" si="27"/>
        <v>473979.74270138919</v>
      </c>
      <c r="X32" s="29">
        <f t="shared" si="20"/>
        <v>5838587.1484541148</v>
      </c>
      <c r="Y32" s="35">
        <f t="shared" si="28"/>
        <v>59.044111298346564</v>
      </c>
      <c r="Z32" s="36">
        <f t="shared" si="29"/>
        <v>8.0990596261060404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824</v>
      </c>
      <c r="E33" s="51">
        <v>2</v>
      </c>
      <c r="F33" s="3">
        <f t="shared" si="21"/>
        <v>2.4271844660194173E-3</v>
      </c>
      <c r="G33" s="2">
        <v>0.5</v>
      </c>
      <c r="H33" s="3">
        <f t="shared" si="22"/>
        <v>1.2062726176115802E-2</v>
      </c>
      <c r="I33" s="3">
        <f t="shared" si="23"/>
        <v>0.98793727382388419</v>
      </c>
      <c r="J33" s="5">
        <f t="shared" si="30"/>
        <v>98885.172798216285</v>
      </c>
      <c r="K33" s="5">
        <f t="shared" si="24"/>
        <v>1192.8247623427778</v>
      </c>
      <c r="L33" s="5">
        <f t="shared" si="25"/>
        <v>491443.80208522454</v>
      </c>
      <c r="M33" s="5">
        <f t="shared" si="16"/>
        <v>6145038.1950935861</v>
      </c>
      <c r="N33" s="33">
        <f t="shared" si="26"/>
        <v>62.143170924452605</v>
      </c>
      <c r="O33" s="4"/>
      <c r="Q33" s="27" t="s">
        <v>42</v>
      </c>
      <c r="R33" s="29">
        <f t="shared" si="17"/>
        <v>98885.172798216285</v>
      </c>
      <c r="S33" s="29">
        <f t="shared" si="18"/>
        <v>491443.80208522454</v>
      </c>
      <c r="T33" s="35">
        <f t="shared" si="19"/>
        <v>62.143170924452605</v>
      </c>
      <c r="U33" s="42">
        <v>0.95864674002964168</v>
      </c>
      <c r="V33" s="43">
        <f>1-U33</f>
        <v>4.1353259970358325E-2</v>
      </c>
      <c r="W33" s="29">
        <f t="shared" si="27"/>
        <v>471120.99877677293</v>
      </c>
      <c r="X33" s="29">
        <f t="shared" si="20"/>
        <v>5364607.4057527259</v>
      </c>
      <c r="Y33" s="35">
        <f t="shared" si="28"/>
        <v>54.250877598198365</v>
      </c>
      <c r="Z33" s="36">
        <f t="shared" si="29"/>
        <v>7.8922933262542401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804</v>
      </c>
      <c r="E34" s="51">
        <v>2</v>
      </c>
      <c r="F34" s="3">
        <f t="shared" si="21"/>
        <v>2.4875621890547263E-3</v>
      </c>
      <c r="G34" s="2">
        <v>0.5</v>
      </c>
      <c r="H34" s="3">
        <f t="shared" si="22"/>
        <v>1.2360939431396784E-2</v>
      </c>
      <c r="I34" s="3">
        <f t="shared" si="23"/>
        <v>0.98763906056860318</v>
      </c>
      <c r="J34" s="5">
        <f t="shared" si="30"/>
        <v>97692.348035873511</v>
      </c>
      <c r="K34" s="5">
        <f t="shared" si="24"/>
        <v>1207.569196982367</v>
      </c>
      <c r="L34" s="5">
        <f t="shared" si="25"/>
        <v>485442.81718691165</v>
      </c>
      <c r="M34" s="5">
        <f t="shared" si="16"/>
        <v>5653594.3930083616</v>
      </c>
      <c r="N34" s="33">
        <f t="shared" si="26"/>
        <v>57.871414769684016</v>
      </c>
      <c r="O34" s="4"/>
      <c r="Q34" s="27" t="s">
        <v>44</v>
      </c>
      <c r="R34" s="29">
        <f t="shared" si="17"/>
        <v>97692.348035873511</v>
      </c>
      <c r="S34" s="29">
        <f t="shared" si="18"/>
        <v>485442.81718691165</v>
      </c>
      <c r="T34" s="35">
        <f t="shared" si="19"/>
        <v>57.871414769684016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470481.57503043319</v>
      </c>
      <c r="X34" s="29">
        <f t="shared" si="20"/>
        <v>4893486.4069759529</v>
      </c>
      <c r="Y34" s="35">
        <f t="shared" si="28"/>
        <v>50.090785054925902</v>
      </c>
      <c r="Z34" s="36">
        <f t="shared" si="29"/>
        <v>7.7806297147581134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946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96484.778838891143</v>
      </c>
      <c r="K35" s="5">
        <f t="shared" si="24"/>
        <v>0</v>
      </c>
      <c r="L35" s="5">
        <f t="shared" si="25"/>
        <v>482423.8941944557</v>
      </c>
      <c r="M35" s="5">
        <f t="shared" si="16"/>
        <v>5168151.57582145</v>
      </c>
      <c r="N35" s="33">
        <f t="shared" si="26"/>
        <v>53.564423715487322</v>
      </c>
      <c r="O35" s="4"/>
      <c r="Q35" s="27" t="s">
        <v>46</v>
      </c>
      <c r="R35" s="29">
        <f t="shared" si="17"/>
        <v>96484.778838891143</v>
      </c>
      <c r="S35" s="29">
        <f t="shared" si="18"/>
        <v>482423.8941944557</v>
      </c>
      <c r="T35" s="35">
        <f t="shared" si="19"/>
        <v>53.564423715487322</v>
      </c>
      <c r="U35" s="42">
        <v>0.96192878092594225</v>
      </c>
      <c r="V35" s="43">
        <f t="shared" si="31"/>
        <v>3.8071219074057749E-2</v>
      </c>
      <c r="W35" s="29">
        <f t="shared" si="27"/>
        <v>464057.4284320185</v>
      </c>
      <c r="X35" s="29">
        <f t="shared" si="20"/>
        <v>4423004.8319455199</v>
      </c>
      <c r="Y35" s="35">
        <f t="shared" si="28"/>
        <v>45.841477642095114</v>
      </c>
      <c r="Z35" s="36">
        <f t="shared" si="29"/>
        <v>7.7229460733922082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1031</v>
      </c>
      <c r="E36" s="51">
        <v>1</v>
      </c>
      <c r="F36" s="3">
        <f t="shared" si="21"/>
        <v>9.6993210475266732E-4</v>
      </c>
      <c r="G36" s="2">
        <v>0.5</v>
      </c>
      <c r="H36" s="3">
        <f t="shared" si="22"/>
        <v>4.8379293662312532E-3</v>
      </c>
      <c r="I36" s="3">
        <f t="shared" si="23"/>
        <v>0.99516207063376871</v>
      </c>
      <c r="J36" s="5">
        <f t="shared" si="30"/>
        <v>96484.778838891143</v>
      </c>
      <c r="K36" s="5">
        <f t="shared" si="24"/>
        <v>466.78654493899927</v>
      </c>
      <c r="L36" s="5">
        <f t="shared" si="25"/>
        <v>481256.92783210822</v>
      </c>
      <c r="M36" s="5">
        <f t="shared" si="16"/>
        <v>4685727.6816269942</v>
      </c>
      <c r="N36" s="33">
        <f t="shared" si="26"/>
        <v>48.564423715487322</v>
      </c>
      <c r="O36" s="4"/>
      <c r="Q36" s="27" t="s">
        <v>48</v>
      </c>
      <c r="R36" s="29">
        <f t="shared" si="17"/>
        <v>96484.778838891143</v>
      </c>
      <c r="S36" s="29">
        <f t="shared" si="18"/>
        <v>481256.92783210822</v>
      </c>
      <c r="T36" s="35">
        <f t="shared" si="19"/>
        <v>48.564423715487322</v>
      </c>
      <c r="U36" s="42">
        <v>0.95558309086652893</v>
      </c>
      <c r="V36" s="43">
        <f t="shared" si="31"/>
        <v>4.4416909133471072E-2</v>
      </c>
      <c r="W36" s="29">
        <f t="shared" si="27"/>
        <v>459880.98259873601</v>
      </c>
      <c r="X36" s="29">
        <f t="shared" si="20"/>
        <v>3958947.4035135014</v>
      </c>
      <c r="Y36" s="35">
        <f t="shared" si="28"/>
        <v>41.031833737465398</v>
      </c>
      <c r="Z36" s="36">
        <f t="shared" si="29"/>
        <v>7.5325899780219245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983</v>
      </c>
      <c r="E37" s="51">
        <v>2</v>
      </c>
      <c r="F37" s="3">
        <f t="shared" si="21"/>
        <v>2.0345879959308239E-3</v>
      </c>
      <c r="G37" s="2">
        <v>0.5</v>
      </c>
      <c r="H37" s="3">
        <f t="shared" si="22"/>
        <v>1.0121457489878544E-2</v>
      </c>
      <c r="I37" s="3">
        <f t="shared" si="23"/>
        <v>0.98987854251012142</v>
      </c>
      <c r="J37" s="5">
        <f t="shared" si="30"/>
        <v>96017.992293952135</v>
      </c>
      <c r="K37" s="5">
        <f t="shared" si="24"/>
        <v>971.8420272667222</v>
      </c>
      <c r="L37" s="5">
        <f t="shared" si="25"/>
        <v>477660.35640159383</v>
      </c>
      <c r="M37" s="5">
        <f t="shared" si="16"/>
        <v>4204470.7537948862</v>
      </c>
      <c r="N37" s="33">
        <f t="shared" si="26"/>
        <v>43.788363548814928</v>
      </c>
      <c r="O37" s="4"/>
      <c r="Q37" s="27" t="s">
        <v>50</v>
      </c>
      <c r="R37" s="29">
        <f t="shared" si="17"/>
        <v>96017.992293952135</v>
      </c>
      <c r="S37" s="29">
        <f t="shared" si="18"/>
        <v>477660.35640159383</v>
      </c>
      <c r="T37" s="35">
        <f t="shared" si="19"/>
        <v>43.788363548814928</v>
      </c>
      <c r="U37" s="42">
        <v>0.95343645724036619</v>
      </c>
      <c r="V37" s="43">
        <f t="shared" si="31"/>
        <v>4.6563542759633814E-2</v>
      </c>
      <c r="W37" s="29">
        <f t="shared" si="27"/>
        <v>455418.79797170631</v>
      </c>
      <c r="X37" s="29">
        <f t="shared" si="20"/>
        <v>3499066.4209147654</v>
      </c>
      <c r="Y37" s="35">
        <f t="shared" si="28"/>
        <v>36.441778642930032</v>
      </c>
      <c r="Z37" s="36">
        <f t="shared" si="29"/>
        <v>7.346584905884896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1052</v>
      </c>
      <c r="E38" s="51">
        <v>3</v>
      </c>
      <c r="F38" s="3">
        <f t="shared" si="21"/>
        <v>2.8517110266159697E-3</v>
      </c>
      <c r="G38" s="2">
        <v>0.5</v>
      </c>
      <c r="H38" s="3">
        <f t="shared" si="22"/>
        <v>1.4157621519584711E-2</v>
      </c>
      <c r="I38" s="3">
        <f t="shared" si="23"/>
        <v>0.98584237848041534</v>
      </c>
      <c r="J38" s="5">
        <f t="shared" si="30"/>
        <v>95046.150266685407</v>
      </c>
      <c r="K38" s="5">
        <f t="shared" si="24"/>
        <v>1345.6274223693074</v>
      </c>
      <c r="L38" s="5">
        <f t="shared" si="25"/>
        <v>471866.6827775038</v>
      </c>
      <c r="M38" s="5">
        <f t="shared" si="16"/>
        <v>3726810.3973932923</v>
      </c>
      <c r="N38" s="33">
        <f t="shared" si="26"/>
        <v>39.210534955244526</v>
      </c>
      <c r="O38" s="4"/>
      <c r="Q38" s="27" t="s">
        <v>52</v>
      </c>
      <c r="R38" s="29">
        <f t="shared" si="17"/>
        <v>95046.150266685407</v>
      </c>
      <c r="S38" s="29">
        <f t="shared" si="18"/>
        <v>471866.6827775038</v>
      </c>
      <c r="T38" s="35">
        <f t="shared" si="19"/>
        <v>39.210534955244526</v>
      </c>
      <c r="U38" s="42">
        <v>0.93748024841036759</v>
      </c>
      <c r="V38" s="43">
        <f t="shared" si="31"/>
        <v>6.2519751589632411E-2</v>
      </c>
      <c r="W38" s="29">
        <f t="shared" si="27"/>
        <v>442365.69498683041</v>
      </c>
      <c r="X38" s="29">
        <f t="shared" si="20"/>
        <v>3043647.6229430591</v>
      </c>
      <c r="Y38" s="35">
        <f t="shared" si="28"/>
        <v>32.022839582697827</v>
      </c>
      <c r="Z38" s="36">
        <f t="shared" si="29"/>
        <v>7.187695372546699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1158</v>
      </c>
      <c r="E39" s="51">
        <v>4</v>
      </c>
      <c r="F39" s="3">
        <f t="shared" si="21"/>
        <v>3.4542314335060447E-3</v>
      </c>
      <c r="G39" s="2">
        <v>0.5</v>
      </c>
      <c r="H39" s="3">
        <f t="shared" si="22"/>
        <v>1.7123287671232879E-2</v>
      </c>
      <c r="I39" s="3">
        <f t="shared" si="23"/>
        <v>0.98287671232876717</v>
      </c>
      <c r="J39" s="5">
        <f t="shared" si="30"/>
        <v>93700.522844316103</v>
      </c>
      <c r="K39" s="5">
        <f t="shared" si="24"/>
        <v>1604.4610076081526</v>
      </c>
      <c r="L39" s="5">
        <f t="shared" si="25"/>
        <v>464491.46170256019</v>
      </c>
      <c r="M39" s="5">
        <f t="shared" si="16"/>
        <v>3254943.7146157883</v>
      </c>
      <c r="N39" s="33">
        <f t="shared" si="26"/>
        <v>34.737732680786571</v>
      </c>
      <c r="O39" s="4"/>
      <c r="Q39" s="27" t="s">
        <v>54</v>
      </c>
      <c r="R39" s="29">
        <f t="shared" si="17"/>
        <v>93700.522844316103</v>
      </c>
      <c r="S39" s="29">
        <f t="shared" si="18"/>
        <v>464491.46170256019</v>
      </c>
      <c r="T39" s="35">
        <f t="shared" si="19"/>
        <v>34.737732680786571</v>
      </c>
      <c r="U39" s="42">
        <v>0.91788799906018037</v>
      </c>
      <c r="V39" s="43">
        <f t="shared" si="31"/>
        <v>8.2112000939819629E-2</v>
      </c>
      <c r="W39" s="29">
        <f t="shared" si="27"/>
        <v>426351.1383627014</v>
      </c>
      <c r="X39" s="29">
        <f t="shared" si="20"/>
        <v>2601281.9279562286</v>
      </c>
      <c r="Y39" s="35">
        <f t="shared" si="28"/>
        <v>27.761658622527346</v>
      </c>
      <c r="Z39" s="36">
        <f t="shared" si="29"/>
        <v>6.9760740582592256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1131</v>
      </c>
      <c r="E40" s="51">
        <v>5</v>
      </c>
      <c r="F40" s="3">
        <f t="shared" si="21"/>
        <v>4.4208664898320073E-3</v>
      </c>
      <c r="G40" s="2">
        <v>0.5</v>
      </c>
      <c r="H40" s="3">
        <f t="shared" si="22"/>
        <v>2.1862702229995631E-2</v>
      </c>
      <c r="I40" s="3">
        <f t="shared" si="23"/>
        <v>0.97813729777000435</v>
      </c>
      <c r="J40" s="5">
        <f t="shared" si="30"/>
        <v>92096.061836707959</v>
      </c>
      <c r="K40" s="5">
        <f t="shared" si="24"/>
        <v>2013.4687764912107</v>
      </c>
      <c r="L40" s="5">
        <f t="shared" si="25"/>
        <v>455446.63724231179</v>
      </c>
      <c r="M40" s="5">
        <f t="shared" si="16"/>
        <v>2790452.2529132282</v>
      </c>
      <c r="N40" s="33">
        <f t="shared" si="26"/>
        <v>30.299365654319438</v>
      </c>
      <c r="O40" s="4"/>
      <c r="Q40" s="27" t="s">
        <v>56</v>
      </c>
      <c r="R40" s="29">
        <f t="shared" si="17"/>
        <v>92096.061836707959</v>
      </c>
      <c r="S40" s="29">
        <f t="shared" si="18"/>
        <v>455446.63724231179</v>
      </c>
      <c r="T40" s="35">
        <f t="shared" si="19"/>
        <v>30.299365654319438</v>
      </c>
      <c r="U40" s="42">
        <v>0.89571782863194893</v>
      </c>
      <c r="V40" s="43">
        <f t="shared" si="31"/>
        <v>0.10428217136805107</v>
      </c>
      <c r="W40" s="29">
        <f t="shared" si="27"/>
        <v>407951.67296840646</v>
      </c>
      <c r="X40" s="29">
        <f t="shared" si="20"/>
        <v>2174930.7895935271</v>
      </c>
      <c r="Y40" s="35">
        <f t="shared" si="28"/>
        <v>23.615893516161577</v>
      </c>
      <c r="Z40" s="36">
        <f t="shared" si="29"/>
        <v>6.6834721381578603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1079</v>
      </c>
      <c r="E41" s="51">
        <v>3</v>
      </c>
      <c r="F41" s="3">
        <f t="shared" si="21"/>
        <v>2.7803521779425394E-3</v>
      </c>
      <c r="G41" s="2">
        <v>0.5</v>
      </c>
      <c r="H41" s="3">
        <f t="shared" si="22"/>
        <v>1.3805798435342843E-2</v>
      </c>
      <c r="I41" s="3">
        <f t="shared" si="23"/>
        <v>0.9861942015646572</v>
      </c>
      <c r="J41" s="5">
        <f t="shared" si="30"/>
        <v>90082.59306021675</v>
      </c>
      <c r="K41" s="5">
        <f t="shared" si="24"/>
        <v>1243.6621223223665</v>
      </c>
      <c r="L41" s="5">
        <f t="shared" si="25"/>
        <v>447303.80999527784</v>
      </c>
      <c r="M41" s="5">
        <f t="shared" si="16"/>
        <v>2335005.6156709166</v>
      </c>
      <c r="N41" s="33">
        <f t="shared" si="26"/>
        <v>25.9207193792707</v>
      </c>
      <c r="O41" s="4"/>
      <c r="Q41" s="27" t="s">
        <v>58</v>
      </c>
      <c r="R41" s="29">
        <f t="shared" si="17"/>
        <v>90082.59306021675</v>
      </c>
      <c r="S41" s="29">
        <f t="shared" si="18"/>
        <v>447303.80999527784</v>
      </c>
      <c r="T41" s="35">
        <f t="shared" si="19"/>
        <v>25.9207193792707</v>
      </c>
      <c r="U41" s="42">
        <v>0.86473435856680392</v>
      </c>
      <c r="V41" s="43">
        <f t="shared" si="31"/>
        <v>0.13526564143319608</v>
      </c>
      <c r="W41" s="29">
        <f t="shared" si="27"/>
        <v>386798.97322075412</v>
      </c>
      <c r="X41" s="29">
        <f t="shared" si="20"/>
        <v>1766979.1166251209</v>
      </c>
      <c r="Y41" s="35">
        <f t="shared" si="28"/>
        <v>19.615100504977285</v>
      </c>
      <c r="Z41" s="36">
        <f t="shared" si="29"/>
        <v>6.3056188742934154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775</v>
      </c>
      <c r="E42" s="51">
        <v>7</v>
      </c>
      <c r="F42" s="3">
        <f t="shared" si="21"/>
        <v>9.0322580645161299E-3</v>
      </c>
      <c r="G42" s="2">
        <v>0.5</v>
      </c>
      <c r="H42" s="3">
        <f t="shared" si="22"/>
        <v>4.41640378548896E-2</v>
      </c>
      <c r="I42" s="3">
        <f t="shared" si="23"/>
        <v>0.95583596214511035</v>
      </c>
      <c r="J42" s="5">
        <f t="shared" si="30"/>
        <v>88838.930937894387</v>
      </c>
      <c r="K42" s="5">
        <f t="shared" si="24"/>
        <v>3923.4859089290903</v>
      </c>
      <c r="L42" s="5">
        <f t="shared" si="25"/>
        <v>434385.93991714914</v>
      </c>
      <c r="M42" s="5">
        <f t="shared" si="16"/>
        <v>1887701.8056756388</v>
      </c>
      <c r="N42" s="33">
        <f t="shared" si="26"/>
        <v>21.248587592699593</v>
      </c>
      <c r="O42" s="4"/>
      <c r="Q42" s="27" t="s">
        <v>60</v>
      </c>
      <c r="R42" s="29">
        <f t="shared" si="17"/>
        <v>88838.930937894387</v>
      </c>
      <c r="S42" s="29">
        <f t="shared" si="18"/>
        <v>434385.93991714914</v>
      </c>
      <c r="T42" s="35">
        <f t="shared" si="19"/>
        <v>21.248587592699593</v>
      </c>
      <c r="U42" s="42">
        <v>0.81758889711164551</v>
      </c>
      <c r="V42" s="43">
        <f t="shared" si="31"/>
        <v>0.18241110288835449</v>
      </c>
      <c r="W42" s="29">
        <f t="shared" si="27"/>
        <v>355149.12153766747</v>
      </c>
      <c r="X42" s="29">
        <f t="shared" si="20"/>
        <v>1380180.1434043667</v>
      </c>
      <c r="Y42" s="35">
        <f t="shared" si="28"/>
        <v>15.535758128035383</v>
      </c>
      <c r="Z42" s="36">
        <f t="shared" si="29"/>
        <v>5.7128294646642104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628</v>
      </c>
      <c r="E43" s="51">
        <v>13</v>
      </c>
      <c r="F43" s="3">
        <f t="shared" si="21"/>
        <v>2.0700636942675158E-2</v>
      </c>
      <c r="G43" s="2">
        <v>0.5</v>
      </c>
      <c r="H43" s="3">
        <f t="shared" si="22"/>
        <v>9.8410295230885694E-2</v>
      </c>
      <c r="I43" s="3">
        <f t="shared" si="23"/>
        <v>0.90158970476911426</v>
      </c>
      <c r="J43" s="5">
        <f t="shared" si="30"/>
        <v>84915.445028965289</v>
      </c>
      <c r="K43" s="5">
        <f t="shared" si="24"/>
        <v>8356.5540149625194</v>
      </c>
      <c r="L43" s="5">
        <f t="shared" si="25"/>
        <v>403685.84010742017</v>
      </c>
      <c r="M43" s="5">
        <f t="shared" si="16"/>
        <v>1453315.8657584896</v>
      </c>
      <c r="N43" s="33">
        <f t="shared" si="26"/>
        <v>17.11485896661971</v>
      </c>
      <c r="O43" s="4"/>
      <c r="Q43" s="27" t="s">
        <v>62</v>
      </c>
      <c r="R43" s="29">
        <f t="shared" si="17"/>
        <v>84915.445028965289</v>
      </c>
      <c r="S43" s="29">
        <f t="shared" si="18"/>
        <v>403685.84010742017</v>
      </c>
      <c r="T43" s="35">
        <f t="shared" si="19"/>
        <v>17.11485896661971</v>
      </c>
      <c r="U43" s="42">
        <v>0.77888026534586052</v>
      </c>
      <c r="V43" s="43">
        <f t="shared" si="31"/>
        <v>0.22111973465413948</v>
      </c>
      <c r="W43" s="29">
        <f t="shared" si="27"/>
        <v>314422.93425923405</v>
      </c>
      <c r="X43" s="29">
        <f t="shared" si="20"/>
        <v>1025031.0218666992</v>
      </c>
      <c r="Y43" s="35">
        <f t="shared" si="28"/>
        <v>12.071196488660615</v>
      </c>
      <c r="Z43" s="36">
        <f t="shared" si="29"/>
        <v>5.0436624779590957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467</v>
      </c>
      <c r="E44" s="51">
        <v>14</v>
      </c>
      <c r="F44" s="3">
        <f t="shared" si="21"/>
        <v>2.9978586723768737E-2</v>
      </c>
      <c r="G44" s="2">
        <v>0.5</v>
      </c>
      <c r="H44" s="3">
        <f t="shared" si="22"/>
        <v>0.13944223107569723</v>
      </c>
      <c r="I44" s="3">
        <f t="shared" si="23"/>
        <v>0.8605577689243028</v>
      </c>
      <c r="J44" s="5">
        <f t="shared" si="30"/>
        <v>76558.891014002773</v>
      </c>
      <c r="K44" s="5">
        <f t="shared" si="24"/>
        <v>10675.542571673695</v>
      </c>
      <c r="L44" s="5">
        <f t="shared" si="25"/>
        <v>356105.59864082962</v>
      </c>
      <c r="M44" s="5">
        <f t="shared" si="16"/>
        <v>1049630.0256510694</v>
      </c>
      <c r="N44" s="33">
        <f t="shared" si="26"/>
        <v>13.710099659869551</v>
      </c>
      <c r="O44" s="4"/>
      <c r="Q44" s="27" t="s">
        <v>64</v>
      </c>
      <c r="R44" s="29">
        <f t="shared" si="17"/>
        <v>76558.891014002773</v>
      </c>
      <c r="S44" s="29">
        <f t="shared" si="18"/>
        <v>356105.59864082962</v>
      </c>
      <c r="T44" s="35">
        <f t="shared" si="19"/>
        <v>13.710099659869551</v>
      </c>
      <c r="U44" s="42">
        <v>0.71980976748499381</v>
      </c>
      <c r="V44" s="43">
        <f t="shared" si="31"/>
        <v>0.28019023251500619</v>
      </c>
      <c r="W44" s="29">
        <f t="shared" si="27"/>
        <v>256328.28815776011</v>
      </c>
      <c r="X44" s="29">
        <f t="shared" si="20"/>
        <v>710608.08760746522</v>
      </c>
      <c r="Y44" s="35">
        <f t="shared" si="28"/>
        <v>9.2818492822406942</v>
      </c>
      <c r="Z44" s="36">
        <f t="shared" si="29"/>
        <v>4.4282503776288564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287</v>
      </c>
      <c r="E45" s="51">
        <v>14</v>
      </c>
      <c r="F45" s="3">
        <f t="shared" si="21"/>
        <v>4.878048780487805E-2</v>
      </c>
      <c r="G45" s="2">
        <v>0.5</v>
      </c>
      <c r="H45" s="3">
        <f t="shared" si="22"/>
        <v>0.21739130434782605</v>
      </c>
      <c r="I45" s="3">
        <f t="shared" si="23"/>
        <v>0.78260869565217395</v>
      </c>
      <c r="J45" s="5">
        <f t="shared" si="30"/>
        <v>65883.348442329079</v>
      </c>
      <c r="K45" s="5">
        <f t="shared" si="24"/>
        <v>14322.467052680233</v>
      </c>
      <c r="L45" s="5">
        <f t="shared" si="25"/>
        <v>293610.57457994483</v>
      </c>
      <c r="M45" s="5">
        <f t="shared" si="16"/>
        <v>693524.4270102398</v>
      </c>
      <c r="N45" s="33">
        <f t="shared" si="26"/>
        <v>10.52655099364471</v>
      </c>
      <c r="O45" s="4"/>
      <c r="Q45" s="27" t="s">
        <v>66</v>
      </c>
      <c r="R45" s="29">
        <f t="shared" si="17"/>
        <v>65883.348442329079</v>
      </c>
      <c r="S45" s="29">
        <f t="shared" si="18"/>
        <v>293610.57457994483</v>
      </c>
      <c r="T45" s="35">
        <f t="shared" si="19"/>
        <v>10.52655099364471</v>
      </c>
      <c r="U45" s="42">
        <v>0.68480776711742686</v>
      </c>
      <c r="V45" s="43">
        <f t="shared" si="31"/>
        <v>0.31519223288257314</v>
      </c>
      <c r="W45" s="29">
        <f t="shared" si="27"/>
        <v>201066.80198015674</v>
      </c>
      <c r="X45" s="29">
        <f t="shared" si="20"/>
        <v>454279.79944970505</v>
      </c>
      <c r="Y45" s="35">
        <f t="shared" si="28"/>
        <v>6.8952141958503885</v>
      </c>
      <c r="Z45" s="36">
        <f t="shared" si="29"/>
        <v>3.6313367977943214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168</v>
      </c>
      <c r="E46" s="51">
        <v>19</v>
      </c>
      <c r="F46" s="3">
        <f t="shared" si="21"/>
        <v>0.1130952380952381</v>
      </c>
      <c r="G46" s="2">
        <v>0.5</v>
      </c>
      <c r="H46" s="3">
        <f t="shared" si="22"/>
        <v>0.44083526682134566</v>
      </c>
      <c r="I46" s="3">
        <f t="shared" si="23"/>
        <v>0.55916473317865434</v>
      </c>
      <c r="J46" s="5">
        <f t="shared" si="30"/>
        <v>51560.88138964885</v>
      </c>
      <c r="K46" s="5">
        <f t="shared" si="24"/>
        <v>22729.854904949607</v>
      </c>
      <c r="L46" s="5">
        <f t="shared" si="25"/>
        <v>200979.76968587024</v>
      </c>
      <c r="M46" s="5">
        <f>L46+M47</f>
        <v>399913.85243029502</v>
      </c>
      <c r="N46" s="33">
        <f t="shared" si="26"/>
        <v>7.7561484918793511</v>
      </c>
      <c r="O46" s="4"/>
      <c r="Q46" s="27" t="s">
        <v>68</v>
      </c>
      <c r="R46" s="29">
        <f t="shared" si="17"/>
        <v>51560.88138964885</v>
      </c>
      <c r="S46" s="29">
        <f t="shared" si="18"/>
        <v>200979.76968587024</v>
      </c>
      <c r="T46" s="35">
        <f t="shared" si="19"/>
        <v>7.7561484918793511</v>
      </c>
      <c r="U46" s="42">
        <v>0.65629805890441617</v>
      </c>
      <c r="V46" s="43">
        <f t="shared" si="31"/>
        <v>0.34370194109558383</v>
      </c>
      <c r="W46" s="29">
        <f t="shared" si="27"/>
        <v>131902.63272389327</v>
      </c>
      <c r="X46" s="29">
        <f>X47+W46</f>
        <v>253212.99746954831</v>
      </c>
      <c r="Y46" s="35">
        <f t="shared" si="28"/>
        <v>4.9109516875012593</v>
      </c>
      <c r="Z46" s="36">
        <f t="shared" si="29"/>
        <v>2.8451968043780917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138</v>
      </c>
      <c r="E47" s="57">
        <v>20</v>
      </c>
      <c r="F47" s="17">
        <f t="shared" si="21"/>
        <v>0.14492753623188406</v>
      </c>
      <c r="G47" s="12"/>
      <c r="H47" s="17">
        <v>1</v>
      </c>
      <c r="I47" s="17">
        <f t="shared" si="23"/>
        <v>0</v>
      </c>
      <c r="J47" s="21">
        <f t="shared" si="30"/>
        <v>28831.026484699243</v>
      </c>
      <c r="K47" s="21">
        <f t="shared" si="24"/>
        <v>28831.026484699243</v>
      </c>
      <c r="L47" s="21">
        <f>K47/F47</f>
        <v>198934.08274442478</v>
      </c>
      <c r="M47" s="21">
        <f>L47</f>
        <v>198934.08274442478</v>
      </c>
      <c r="N47" s="34">
        <f t="shared" si="26"/>
        <v>6.9</v>
      </c>
      <c r="O47" s="4"/>
      <c r="Q47" s="30" t="s">
        <v>69</v>
      </c>
      <c r="R47" s="31">
        <f t="shared" si="17"/>
        <v>28831.026484699243</v>
      </c>
      <c r="S47" s="31">
        <f t="shared" si="18"/>
        <v>198934.08274442478</v>
      </c>
      <c r="T47" s="38">
        <f t="shared" si="19"/>
        <v>6.9</v>
      </c>
      <c r="U47" s="44">
        <v>0.6098018151143324</v>
      </c>
      <c r="V47" s="45">
        <f t="shared" si="31"/>
        <v>0.3901981848856676</v>
      </c>
      <c r="W47" s="31">
        <f t="shared" si="27"/>
        <v>121310.36474565502</v>
      </c>
      <c r="X47" s="31">
        <f>W47</f>
        <v>121310.36474565502</v>
      </c>
      <c r="Y47" s="38">
        <f t="shared" si="28"/>
        <v>4.2076325242888934</v>
      </c>
      <c r="Z47" s="37">
        <f t="shared" si="29"/>
        <v>2.6923674757111069</v>
      </c>
    </row>
    <row r="48" spans="1:26" s="2" customFormat="1" ht="13.2" x14ac:dyDescent="0.25">
      <c r="B48" s="2" t="s">
        <v>70</v>
      </c>
      <c r="D48" s="25">
        <f>SUM(D29:D47)</f>
        <v>13500</v>
      </c>
      <c r="E48" s="60">
        <f>SUM(E29:E47)</f>
        <v>110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185</v>
      </c>
      <c r="E54" s="49">
        <f>E4+E29</f>
        <v>1</v>
      </c>
      <c r="F54" s="3">
        <f>E54/D54</f>
        <v>5.4054054054054057E-3</v>
      </c>
      <c r="G54" s="2">
        <v>0.3</v>
      </c>
      <c r="H54" s="18">
        <f>C54*F54/(1+(1-G54)*C54*F54)</f>
        <v>5.3850296176628978E-3</v>
      </c>
      <c r="I54" s="18">
        <f>1-H54</f>
        <v>0.99461497038233715</v>
      </c>
      <c r="J54" s="19">
        <v>100000</v>
      </c>
      <c r="K54" s="20">
        <f>J54*H54</f>
        <v>538.50296176628979</v>
      </c>
      <c r="L54" s="20">
        <f>C54*(J55+G54*K54)</f>
        <v>99623.047926763611</v>
      </c>
      <c r="M54" s="5">
        <f t="shared" ref="M54:M70" si="32">L54+M55</f>
        <v>7197338.0611717859</v>
      </c>
      <c r="N54" s="32">
        <f>M54/J54</f>
        <v>71.973380611717857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99623.047926763611</v>
      </c>
      <c r="T54" s="35">
        <f t="shared" ref="T54:T72" si="35">N54</f>
        <v>71.973380611717857</v>
      </c>
      <c r="U54" s="42">
        <v>0.96170886472285344</v>
      </c>
      <c r="V54" s="43">
        <f>1-U54</f>
        <v>3.829113527714656E-2</v>
      </c>
      <c r="W54" s="29">
        <f>S54*U54</f>
        <v>95808.368321878253</v>
      </c>
      <c r="X54" s="29">
        <f t="shared" ref="X54:X70" si="36">X55+W54</f>
        <v>6446869.0732884146</v>
      </c>
      <c r="Y54" s="40">
        <f>X54/R54</f>
        <v>64.468690732884141</v>
      </c>
      <c r="Z54" s="36">
        <f>T54-Y54</f>
        <v>7.504689878833716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820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99461.49703823372</v>
      </c>
      <c r="K55" s="5">
        <f t="shared" ref="K55:K72" si="41">J55*H55</f>
        <v>0</v>
      </c>
      <c r="L55" s="5">
        <f t="shared" ref="L55:L71" si="42">C55*(J56+G55*K55)</f>
        <v>397845.98815293488</v>
      </c>
      <c r="M55" s="5">
        <f t="shared" si="32"/>
        <v>7097715.0132450219</v>
      </c>
      <c r="N55" s="33">
        <f t="shared" ref="N55:N72" si="43">M55/J55</f>
        <v>71.36143356576072</v>
      </c>
      <c r="O55" s="4"/>
      <c r="Q55" s="27" t="s">
        <v>36</v>
      </c>
      <c r="R55" s="29">
        <f t="shared" si="33"/>
        <v>99461.49703823372</v>
      </c>
      <c r="S55" s="29">
        <f t="shared" si="34"/>
        <v>397845.98815293488</v>
      </c>
      <c r="T55" s="35">
        <f t="shared" si="35"/>
        <v>71.36143356576072</v>
      </c>
      <c r="U55" s="42">
        <v>0.96170886472285344</v>
      </c>
      <c r="V55" s="43">
        <f>1-U55</f>
        <v>3.829113527714656E-2</v>
      </c>
      <c r="W55" s="29">
        <f t="shared" ref="W55:W72" si="44">S55*U55</f>
        <v>382612.01360110083</v>
      </c>
      <c r="X55" s="29">
        <f t="shared" si="36"/>
        <v>6351060.7049665367</v>
      </c>
      <c r="Y55" s="35">
        <f t="shared" ref="Y55:Y72" si="45">X55/R55</f>
        <v>63.854465236182229</v>
      </c>
      <c r="Z55" s="36">
        <f t="shared" ref="Z55:Z72" si="46">T55-Y55</f>
        <v>7.5069683295784913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1445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99461.49703823372</v>
      </c>
      <c r="K56" s="5">
        <f t="shared" si="41"/>
        <v>0</v>
      </c>
      <c r="L56" s="5">
        <f t="shared" si="42"/>
        <v>497307.48519116861</v>
      </c>
      <c r="M56" s="5">
        <f t="shared" si="32"/>
        <v>6699869.0250920868</v>
      </c>
      <c r="N56" s="33">
        <f t="shared" si="43"/>
        <v>67.36143356576072</v>
      </c>
      <c r="O56" s="4"/>
      <c r="Q56" s="27" t="s">
        <v>38</v>
      </c>
      <c r="R56" s="29">
        <f t="shared" si="33"/>
        <v>99461.49703823372</v>
      </c>
      <c r="S56" s="29">
        <f t="shared" si="34"/>
        <v>497307.48519116861</v>
      </c>
      <c r="T56" s="35">
        <f t="shared" si="35"/>
        <v>67.36143356576072</v>
      </c>
      <c r="U56" s="42">
        <v>0.96170886472285344</v>
      </c>
      <c r="V56" s="43">
        <f>1-U56</f>
        <v>3.829113527714656E-2</v>
      </c>
      <c r="W56" s="29">
        <f t="shared" si="44"/>
        <v>478265.01700137602</v>
      </c>
      <c r="X56" s="29">
        <f t="shared" si="36"/>
        <v>5968448.6913654357</v>
      </c>
      <c r="Y56" s="35">
        <f t="shared" si="45"/>
        <v>60.007629777290809</v>
      </c>
      <c r="Z56" s="36">
        <f t="shared" si="46"/>
        <v>7.3538037884699108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1718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99461.49703823372</v>
      </c>
      <c r="K57" s="5">
        <f t="shared" si="41"/>
        <v>0</v>
      </c>
      <c r="L57" s="5">
        <f t="shared" si="42"/>
        <v>497307.48519116861</v>
      </c>
      <c r="M57" s="5">
        <f t="shared" si="32"/>
        <v>6202561.5399009185</v>
      </c>
      <c r="N57" s="33">
        <f t="shared" si="43"/>
        <v>62.36143356576072</v>
      </c>
      <c r="O57" s="4"/>
      <c r="Q57" s="27" t="s">
        <v>40</v>
      </c>
      <c r="R57" s="29">
        <f t="shared" si="33"/>
        <v>99461.49703823372</v>
      </c>
      <c r="S57" s="29">
        <f t="shared" si="34"/>
        <v>497307.48519116861</v>
      </c>
      <c r="T57" s="35">
        <f t="shared" si="35"/>
        <v>62.36143356576072</v>
      </c>
      <c r="U57" s="42">
        <v>0.96170886472285344</v>
      </c>
      <c r="V57" s="43">
        <f>1-U57</f>
        <v>3.829113527714656E-2</v>
      </c>
      <c r="W57" s="29">
        <f t="shared" si="44"/>
        <v>478265.01700137602</v>
      </c>
      <c r="X57" s="29">
        <f t="shared" si="36"/>
        <v>5490183.6743640602</v>
      </c>
      <c r="Y57" s="35">
        <f t="shared" si="45"/>
        <v>55.199085453676553</v>
      </c>
      <c r="Z57" s="36">
        <f t="shared" si="46"/>
        <v>7.1623481120841674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1714</v>
      </c>
      <c r="E58" s="49">
        <f t="shared" si="37"/>
        <v>5</v>
      </c>
      <c r="F58" s="3">
        <f t="shared" si="38"/>
        <v>2.9171528588098016E-3</v>
      </c>
      <c r="G58" s="2">
        <v>0.5</v>
      </c>
      <c r="H58" s="3">
        <f t="shared" si="39"/>
        <v>1.4480162177816393E-2</v>
      </c>
      <c r="I58" s="3">
        <f t="shared" si="40"/>
        <v>0.98551983782218355</v>
      </c>
      <c r="J58" s="5">
        <f t="shared" si="47"/>
        <v>99461.49703823372</v>
      </c>
      <c r="K58" s="5">
        <f t="shared" si="41"/>
        <v>1440.2186075620291</v>
      </c>
      <c r="L58" s="5">
        <f t="shared" si="42"/>
        <v>493706.93867226352</v>
      </c>
      <c r="M58" s="5">
        <f t="shared" si="32"/>
        <v>5705254.0547097502</v>
      </c>
      <c r="N58" s="33">
        <f t="shared" si="43"/>
        <v>57.36143356576072</v>
      </c>
      <c r="O58" s="4"/>
      <c r="Q58" s="27" t="s">
        <v>42</v>
      </c>
      <c r="R58" s="29">
        <f t="shared" si="33"/>
        <v>99461.49703823372</v>
      </c>
      <c r="S58" s="29">
        <f t="shared" si="34"/>
        <v>493706.93867226352</v>
      </c>
      <c r="T58" s="35">
        <f t="shared" si="35"/>
        <v>57.36143356576072</v>
      </c>
      <c r="U58" s="42">
        <v>0.96170886472285344</v>
      </c>
      <c r="V58" s="43">
        <f>1-U58</f>
        <v>3.829113527714656E-2</v>
      </c>
      <c r="W58" s="29">
        <f t="shared" si="44"/>
        <v>474802.33949629799</v>
      </c>
      <c r="X58" s="29">
        <f t="shared" si="36"/>
        <v>5011918.6573626837</v>
      </c>
      <c r="Y58" s="35">
        <f t="shared" si="45"/>
        <v>50.390541130062275</v>
      </c>
      <c r="Z58" s="36">
        <f t="shared" si="46"/>
        <v>6.9708924356984454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1593</v>
      </c>
      <c r="E59" s="49">
        <f t="shared" si="37"/>
        <v>6</v>
      </c>
      <c r="F59" s="3">
        <f t="shared" si="38"/>
        <v>3.766478342749529E-3</v>
      </c>
      <c r="G59" s="2">
        <v>0.5</v>
      </c>
      <c r="H59" s="3">
        <f t="shared" si="39"/>
        <v>1.8656716417910446E-2</v>
      </c>
      <c r="I59" s="3">
        <f t="shared" si="40"/>
        <v>0.98134328358208955</v>
      </c>
      <c r="J59" s="5">
        <f t="shared" si="47"/>
        <v>98021.278430671679</v>
      </c>
      <c r="K59" s="5">
        <f t="shared" si="41"/>
        <v>1828.7551946020833</v>
      </c>
      <c r="L59" s="5">
        <f t="shared" si="42"/>
        <v>485534.50416685321</v>
      </c>
      <c r="M59" s="5">
        <f t="shared" si="32"/>
        <v>5211547.1160374871</v>
      </c>
      <c r="N59" s="33">
        <f t="shared" si="43"/>
        <v>53.167508111246491</v>
      </c>
      <c r="O59" s="4"/>
      <c r="Q59" s="27" t="s">
        <v>44</v>
      </c>
      <c r="R59" s="29">
        <f t="shared" si="33"/>
        <v>98021.278430671679</v>
      </c>
      <c r="S59" s="29">
        <f t="shared" si="34"/>
        <v>485534.50416685321</v>
      </c>
      <c r="T59" s="35">
        <f t="shared" si="35"/>
        <v>53.167508111246491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467614.2457393643</v>
      </c>
      <c r="X59" s="29">
        <f t="shared" si="36"/>
        <v>4537116.3178663859</v>
      </c>
      <c r="Y59" s="35">
        <f t="shared" si="45"/>
        <v>46.287055122173193</v>
      </c>
      <c r="Z59" s="36">
        <f t="shared" si="46"/>
        <v>6.8804529890732979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1998</v>
      </c>
      <c r="E60" s="49">
        <f t="shared" si="37"/>
        <v>2</v>
      </c>
      <c r="F60" s="3">
        <f t="shared" si="38"/>
        <v>1.001001001001001E-3</v>
      </c>
      <c r="G60" s="2">
        <v>0.5</v>
      </c>
      <c r="H60" s="3">
        <f t="shared" si="39"/>
        <v>4.992511233150275E-3</v>
      </c>
      <c r="I60" s="3">
        <f t="shared" si="40"/>
        <v>0.99500748876684975</v>
      </c>
      <c r="J60" s="5">
        <f t="shared" si="47"/>
        <v>96192.523236069595</v>
      </c>
      <c r="K60" s="5">
        <f t="shared" si="41"/>
        <v>480.24225280114626</v>
      </c>
      <c r="L60" s="5">
        <f t="shared" si="42"/>
        <v>479762.01054834516</v>
      </c>
      <c r="M60" s="5">
        <f t="shared" si="32"/>
        <v>4726012.6118706334</v>
      </c>
      <c r="N60" s="33">
        <f t="shared" si="43"/>
        <v>49.130768721726454</v>
      </c>
      <c r="O60" s="4"/>
      <c r="Q60" s="27" t="s">
        <v>46</v>
      </c>
      <c r="R60" s="29">
        <f t="shared" si="33"/>
        <v>96192.523236069595</v>
      </c>
      <c r="S60" s="29">
        <f t="shared" si="34"/>
        <v>479762.01054834516</v>
      </c>
      <c r="T60" s="35">
        <f t="shared" si="35"/>
        <v>49.130768721726454</v>
      </c>
      <c r="U60" s="42">
        <v>0.95736753435116873</v>
      </c>
      <c r="V60" s="43">
        <f t="shared" si="48"/>
        <v>4.2632465648831275E-2</v>
      </c>
      <c r="W60" s="29">
        <f t="shared" si="44"/>
        <v>459308.57311402861</v>
      </c>
      <c r="X60" s="29">
        <f t="shared" si="36"/>
        <v>4069502.0721270214</v>
      </c>
      <c r="Y60" s="35">
        <f t="shared" si="45"/>
        <v>42.305804393340502</v>
      </c>
      <c r="Z60" s="36">
        <f t="shared" si="46"/>
        <v>6.8249643283859527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2063</v>
      </c>
      <c r="E61" s="49">
        <f t="shared" si="37"/>
        <v>6</v>
      </c>
      <c r="F61" s="3">
        <f t="shared" si="38"/>
        <v>2.90838584585555E-3</v>
      </c>
      <c r="G61" s="2">
        <v>0.5</v>
      </c>
      <c r="H61" s="3">
        <f t="shared" si="39"/>
        <v>1.443695861405197E-2</v>
      </c>
      <c r="I61" s="3">
        <f t="shared" si="40"/>
        <v>0.98556304138594808</v>
      </c>
      <c r="J61" s="5">
        <f t="shared" si="47"/>
        <v>95712.280983268458</v>
      </c>
      <c r="K61" s="5">
        <f t="shared" si="41"/>
        <v>1381.7942394119602</v>
      </c>
      <c r="L61" s="5">
        <f t="shared" si="42"/>
        <v>475106.91931781243</v>
      </c>
      <c r="M61" s="5">
        <f t="shared" si="32"/>
        <v>4246250.6013222886</v>
      </c>
      <c r="N61" s="33">
        <f t="shared" si="43"/>
        <v>44.364741469953884</v>
      </c>
      <c r="O61" s="4"/>
      <c r="Q61" s="27" t="s">
        <v>48</v>
      </c>
      <c r="R61" s="29">
        <f t="shared" si="33"/>
        <v>95712.280983268458</v>
      </c>
      <c r="S61" s="29">
        <f t="shared" si="34"/>
        <v>475106.91931781243</v>
      </c>
      <c r="T61" s="35">
        <f t="shared" si="35"/>
        <v>44.364741469953884</v>
      </c>
      <c r="U61" s="42">
        <v>0.95681081085376496</v>
      </c>
      <c r="V61" s="43">
        <f t="shared" si="48"/>
        <v>4.3189189146235041E-2</v>
      </c>
      <c r="W61" s="29">
        <f t="shared" si="44"/>
        <v>454587.43671471038</v>
      </c>
      <c r="X61" s="29">
        <f t="shared" si="36"/>
        <v>3610193.4990129927</v>
      </c>
      <c r="Y61" s="35">
        <f t="shared" si="45"/>
        <v>37.719229569339106</v>
      </c>
      <c r="Z61" s="36">
        <f t="shared" si="46"/>
        <v>6.6455119006147783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2007</v>
      </c>
      <c r="E62" s="49">
        <f t="shared" si="37"/>
        <v>4</v>
      </c>
      <c r="F62" s="3">
        <f t="shared" si="38"/>
        <v>1.9930244145490781E-3</v>
      </c>
      <c r="G62" s="2">
        <v>0.5</v>
      </c>
      <c r="H62" s="3">
        <f t="shared" si="39"/>
        <v>9.9157164105106582E-3</v>
      </c>
      <c r="I62" s="3">
        <f t="shared" si="40"/>
        <v>0.9900842835894893</v>
      </c>
      <c r="J62" s="5">
        <f t="shared" si="47"/>
        <v>94330.486743856498</v>
      </c>
      <c r="K62" s="5">
        <f t="shared" si="41"/>
        <v>935.35435541751599</v>
      </c>
      <c r="L62" s="5">
        <f t="shared" si="42"/>
        <v>469314.04783073865</v>
      </c>
      <c r="M62" s="5">
        <f t="shared" si="32"/>
        <v>3771143.6820044764</v>
      </c>
      <c r="N62" s="33">
        <f t="shared" si="43"/>
        <v>39.977994518830165</v>
      </c>
      <c r="O62" s="4"/>
      <c r="Q62" s="27" t="s">
        <v>50</v>
      </c>
      <c r="R62" s="29">
        <f t="shared" si="33"/>
        <v>94330.486743856498</v>
      </c>
      <c r="S62" s="29">
        <f t="shared" si="34"/>
        <v>469314.04783073865</v>
      </c>
      <c r="T62" s="35">
        <f t="shared" si="35"/>
        <v>39.977994518830165</v>
      </c>
      <c r="U62" s="42">
        <v>0.94800928093814252</v>
      </c>
      <c r="V62" s="43">
        <f t="shared" si="48"/>
        <v>5.1990719061857482E-2</v>
      </c>
      <c r="W62" s="29">
        <f t="shared" si="44"/>
        <v>444914.0730181876</v>
      </c>
      <c r="X62" s="29">
        <f t="shared" si="36"/>
        <v>3155606.0622982825</v>
      </c>
      <c r="Y62" s="35">
        <f t="shared" si="45"/>
        <v>33.452663833559612</v>
      </c>
      <c r="Z62" s="36">
        <f t="shared" si="46"/>
        <v>6.5253306852705535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2218</v>
      </c>
      <c r="E63" s="49">
        <f t="shared" si="37"/>
        <v>12</v>
      </c>
      <c r="F63" s="3">
        <f t="shared" si="38"/>
        <v>5.4102795311091077E-3</v>
      </c>
      <c r="G63" s="2">
        <v>0.5</v>
      </c>
      <c r="H63" s="3">
        <f t="shared" si="39"/>
        <v>2.6690391459074737E-2</v>
      </c>
      <c r="I63" s="3">
        <f t="shared" si="40"/>
        <v>0.9733096085409253</v>
      </c>
      <c r="J63" s="5">
        <f t="shared" si="47"/>
        <v>93395.132388438971</v>
      </c>
      <c r="K63" s="5">
        <f t="shared" si="41"/>
        <v>2492.7526438195459</v>
      </c>
      <c r="L63" s="5">
        <f t="shared" si="42"/>
        <v>460743.78033264598</v>
      </c>
      <c r="M63" s="5">
        <f t="shared" si="32"/>
        <v>3301829.6341737378</v>
      </c>
      <c r="N63" s="33">
        <f t="shared" si="43"/>
        <v>35.35333747845791</v>
      </c>
      <c r="O63" s="4"/>
      <c r="Q63" s="27" t="s">
        <v>52</v>
      </c>
      <c r="R63" s="29">
        <f t="shared" si="33"/>
        <v>93395.132388438971</v>
      </c>
      <c r="S63" s="29">
        <f t="shared" si="34"/>
        <v>460743.78033264598</v>
      </c>
      <c r="T63" s="35">
        <f t="shared" si="35"/>
        <v>35.35333747845791</v>
      </c>
      <c r="U63" s="42">
        <v>0.94216194080535964</v>
      </c>
      <c r="V63" s="43">
        <f t="shared" si="48"/>
        <v>5.7838059194640357E-2</v>
      </c>
      <c r="W63" s="29">
        <f t="shared" si="44"/>
        <v>434095.25429220404</v>
      </c>
      <c r="X63" s="29">
        <f t="shared" si="36"/>
        <v>2710691.9892800949</v>
      </c>
      <c r="Y63" s="35">
        <f t="shared" si="45"/>
        <v>29.023910775200541</v>
      </c>
      <c r="Z63" s="36">
        <f t="shared" si="46"/>
        <v>6.3294267032573686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2280</v>
      </c>
      <c r="E64" s="49">
        <f t="shared" si="37"/>
        <v>20</v>
      </c>
      <c r="F64" s="3">
        <f t="shared" si="38"/>
        <v>8.771929824561403E-3</v>
      </c>
      <c r="G64" s="2">
        <v>0.5</v>
      </c>
      <c r="H64" s="3">
        <f t="shared" si="39"/>
        <v>4.2918454935622317E-2</v>
      </c>
      <c r="I64" s="3">
        <f t="shared" si="40"/>
        <v>0.9570815450643777</v>
      </c>
      <c r="J64" s="5">
        <f t="shared" si="47"/>
        <v>90902.379744619422</v>
      </c>
      <c r="K64" s="5">
        <f t="shared" si="41"/>
        <v>3901.3896886102757</v>
      </c>
      <c r="L64" s="5">
        <f t="shared" si="42"/>
        <v>444758.42450157146</v>
      </c>
      <c r="M64" s="5">
        <f t="shared" si="32"/>
        <v>2841085.853841092</v>
      </c>
      <c r="N64" s="33">
        <f t="shared" si="43"/>
        <v>31.254251668909227</v>
      </c>
      <c r="O64" s="4"/>
      <c r="Q64" s="27" t="s">
        <v>54</v>
      </c>
      <c r="R64" s="29">
        <f t="shared" si="33"/>
        <v>90902.379744619422</v>
      </c>
      <c r="S64" s="29">
        <f t="shared" si="34"/>
        <v>444758.42450157146</v>
      </c>
      <c r="T64" s="35">
        <f t="shared" si="35"/>
        <v>31.254251668909227</v>
      </c>
      <c r="U64" s="42">
        <v>0.92489605986448908</v>
      </c>
      <c r="V64" s="43">
        <f t="shared" si="48"/>
        <v>7.5103940135510916E-2</v>
      </c>
      <c r="W64" s="29">
        <f t="shared" si="44"/>
        <v>411355.31441304128</v>
      </c>
      <c r="X64" s="29">
        <f t="shared" si="36"/>
        <v>2276596.7349878908</v>
      </c>
      <c r="Y64" s="35">
        <f t="shared" si="45"/>
        <v>25.044412933783995</v>
      </c>
      <c r="Z64" s="36">
        <f t="shared" si="46"/>
        <v>6.2098387351252313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2272</v>
      </c>
      <c r="E65" s="49">
        <f t="shared" si="37"/>
        <v>20</v>
      </c>
      <c r="F65" s="3">
        <f t="shared" si="38"/>
        <v>8.8028169014084511E-3</v>
      </c>
      <c r="G65" s="2">
        <v>0.5</v>
      </c>
      <c r="H65" s="3">
        <f t="shared" si="39"/>
        <v>4.3066322136089574E-2</v>
      </c>
      <c r="I65" s="3">
        <f t="shared" si="40"/>
        <v>0.95693367786391037</v>
      </c>
      <c r="J65" s="5">
        <f t="shared" si="47"/>
        <v>87000.990056009148</v>
      </c>
      <c r="K65" s="5">
        <f t="shared" si="41"/>
        <v>3746.8126639108159</v>
      </c>
      <c r="L65" s="5">
        <f t="shared" si="42"/>
        <v>425637.9186202687</v>
      </c>
      <c r="M65" s="5">
        <f t="shared" si="32"/>
        <v>2396327.4293395206</v>
      </c>
      <c r="N65" s="33">
        <f t="shared" si="43"/>
        <v>27.543679994869283</v>
      </c>
      <c r="O65" s="4"/>
      <c r="Q65" s="27" t="s">
        <v>56</v>
      </c>
      <c r="R65" s="29">
        <f t="shared" si="33"/>
        <v>87000.990056009148</v>
      </c>
      <c r="S65" s="29">
        <f t="shared" si="34"/>
        <v>425637.9186202687</v>
      </c>
      <c r="T65" s="35">
        <f t="shared" si="35"/>
        <v>27.543679994869283</v>
      </c>
      <c r="U65" s="42">
        <v>0.89970667843387275</v>
      </c>
      <c r="V65" s="43">
        <f t="shared" si="48"/>
        <v>0.10029332156612725</v>
      </c>
      <c r="W65" s="29">
        <f t="shared" si="44"/>
        <v>382949.277977349</v>
      </c>
      <c r="X65" s="29">
        <f t="shared" si="36"/>
        <v>1865241.4205748497</v>
      </c>
      <c r="Y65" s="35">
        <f t="shared" si="45"/>
        <v>21.439312579937909</v>
      </c>
      <c r="Z65" s="36">
        <f t="shared" si="46"/>
        <v>6.1043674149313745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2094</v>
      </c>
      <c r="E66" s="49">
        <f t="shared" si="37"/>
        <v>15</v>
      </c>
      <c r="F66" s="3">
        <f t="shared" si="38"/>
        <v>7.1633237822349575E-3</v>
      </c>
      <c r="G66" s="2">
        <v>0.5</v>
      </c>
      <c r="H66" s="3">
        <f t="shared" si="39"/>
        <v>3.5186488388458836E-2</v>
      </c>
      <c r="I66" s="3">
        <f t="shared" si="40"/>
        <v>0.96481351161154116</v>
      </c>
      <c r="J66" s="5">
        <f t="shared" si="47"/>
        <v>83254.177392098325</v>
      </c>
      <c r="K66" s="5">
        <f t="shared" si="41"/>
        <v>2929.4221460977601</v>
      </c>
      <c r="L66" s="5">
        <f t="shared" si="42"/>
        <v>408947.33159524726</v>
      </c>
      <c r="M66" s="5">
        <f t="shared" si="32"/>
        <v>1970689.5107192518</v>
      </c>
      <c r="N66" s="33">
        <f t="shared" si="43"/>
        <v>23.67075830246916</v>
      </c>
      <c r="O66" s="4"/>
      <c r="Q66" s="27" t="s">
        <v>58</v>
      </c>
      <c r="R66" s="29">
        <f t="shared" si="33"/>
        <v>83254.177392098325</v>
      </c>
      <c r="S66" s="29">
        <f t="shared" si="34"/>
        <v>408947.33159524726</v>
      </c>
      <c r="T66" s="35">
        <f t="shared" si="35"/>
        <v>23.67075830246916</v>
      </c>
      <c r="U66" s="42">
        <v>0.86438699185239576</v>
      </c>
      <c r="V66" s="43">
        <f t="shared" si="48"/>
        <v>0.13561300814760424</v>
      </c>
      <c r="W66" s="29">
        <f t="shared" si="44"/>
        <v>353488.75378367997</v>
      </c>
      <c r="X66" s="29">
        <f t="shared" si="36"/>
        <v>1482292.1425975007</v>
      </c>
      <c r="Y66" s="35">
        <f t="shared" si="45"/>
        <v>17.8044176163848</v>
      </c>
      <c r="Z66" s="36">
        <f t="shared" si="46"/>
        <v>5.8663406860843601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1508</v>
      </c>
      <c r="E67" s="49">
        <f t="shared" si="37"/>
        <v>20</v>
      </c>
      <c r="F67" s="3">
        <f t="shared" si="38"/>
        <v>1.3262599469496022E-2</v>
      </c>
      <c r="G67" s="2">
        <v>0.5</v>
      </c>
      <c r="H67" s="3">
        <f t="shared" si="39"/>
        <v>6.4184852374839549E-2</v>
      </c>
      <c r="I67" s="3">
        <f t="shared" si="40"/>
        <v>0.93581514762516049</v>
      </c>
      <c r="J67" s="5">
        <f t="shared" si="47"/>
        <v>80324.755246000568</v>
      </c>
      <c r="K67" s="5">
        <f t="shared" si="41"/>
        <v>5155.6325575096653</v>
      </c>
      <c r="L67" s="5">
        <f t="shared" si="42"/>
        <v>388734.69483622874</v>
      </c>
      <c r="M67" s="5">
        <f t="shared" si="32"/>
        <v>1561742.1791240047</v>
      </c>
      <c r="N67" s="33">
        <f t="shared" si="43"/>
        <v>19.442850144280584</v>
      </c>
      <c r="O67" s="4"/>
      <c r="Q67" s="27" t="s">
        <v>60</v>
      </c>
      <c r="R67" s="29">
        <f t="shared" si="33"/>
        <v>80324.755246000568</v>
      </c>
      <c r="S67" s="29">
        <f t="shared" si="34"/>
        <v>388734.69483622874</v>
      </c>
      <c r="T67" s="35">
        <f t="shared" si="35"/>
        <v>19.442850144280584</v>
      </c>
      <c r="U67" s="42">
        <v>0.82345390469096191</v>
      </c>
      <c r="V67" s="43">
        <f t="shared" si="48"/>
        <v>0.17654609530903809</v>
      </c>
      <c r="W67" s="29">
        <f t="shared" si="44"/>
        <v>320105.10235174204</v>
      </c>
      <c r="X67" s="29">
        <f t="shared" si="36"/>
        <v>1128803.3888138207</v>
      </c>
      <c r="Y67" s="35">
        <f t="shared" si="45"/>
        <v>14.052995061818438</v>
      </c>
      <c r="Z67" s="36">
        <f t="shared" si="46"/>
        <v>5.3898550824621463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1190</v>
      </c>
      <c r="E68" s="49">
        <f t="shared" si="37"/>
        <v>29</v>
      </c>
      <c r="F68" s="3">
        <f t="shared" si="38"/>
        <v>2.4369747899159664E-2</v>
      </c>
      <c r="G68" s="2">
        <v>0.5</v>
      </c>
      <c r="H68" s="3">
        <f t="shared" si="39"/>
        <v>0.11485148514851484</v>
      </c>
      <c r="I68" s="3">
        <f t="shared" si="40"/>
        <v>0.88514851485148516</v>
      </c>
      <c r="J68" s="5">
        <f t="shared" si="47"/>
        <v>75169.122688490912</v>
      </c>
      <c r="K68" s="5">
        <f t="shared" si="41"/>
        <v>8633.2853780841033</v>
      </c>
      <c r="L68" s="5">
        <f t="shared" si="42"/>
        <v>354262.3999972443</v>
      </c>
      <c r="M68" s="5">
        <f t="shared" si="32"/>
        <v>1173007.4842877758</v>
      </c>
      <c r="N68" s="33">
        <f t="shared" si="43"/>
        <v>15.604911196700373</v>
      </c>
      <c r="O68" s="4"/>
      <c r="Q68" s="27" t="s">
        <v>62</v>
      </c>
      <c r="R68" s="29">
        <f t="shared" si="33"/>
        <v>75169.122688490912</v>
      </c>
      <c r="S68" s="29">
        <f t="shared" si="34"/>
        <v>354262.3999972443</v>
      </c>
      <c r="T68" s="35">
        <f t="shared" si="35"/>
        <v>15.604911196700373</v>
      </c>
      <c r="U68" s="42">
        <v>0.7557222850963411</v>
      </c>
      <c r="V68" s="43">
        <f t="shared" si="48"/>
        <v>0.2442777149036589</v>
      </c>
      <c r="W68" s="29">
        <f t="shared" si="44"/>
        <v>267723.99044963147</v>
      </c>
      <c r="X68" s="29">
        <f t="shared" si="36"/>
        <v>808698.28646207857</v>
      </c>
      <c r="Y68" s="35">
        <f t="shared" si="45"/>
        <v>10.758383995159994</v>
      </c>
      <c r="Z68" s="36">
        <f t="shared" si="46"/>
        <v>4.8465272015403791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882</v>
      </c>
      <c r="E69" s="49">
        <f t="shared" si="37"/>
        <v>32</v>
      </c>
      <c r="F69" s="3">
        <f t="shared" si="38"/>
        <v>3.6281179138321996E-2</v>
      </c>
      <c r="G69" s="2">
        <v>0.5</v>
      </c>
      <c r="H69" s="3">
        <f t="shared" si="39"/>
        <v>0.1663201663201663</v>
      </c>
      <c r="I69" s="3">
        <f t="shared" si="40"/>
        <v>0.83367983367983367</v>
      </c>
      <c r="J69" s="5">
        <f t="shared" si="47"/>
        <v>66535.837310406801</v>
      </c>
      <c r="K69" s="5">
        <f t="shared" si="41"/>
        <v>11066.251527718387</v>
      </c>
      <c r="L69" s="5">
        <f t="shared" si="42"/>
        <v>305013.55773273803</v>
      </c>
      <c r="M69" s="5">
        <f t="shared" si="32"/>
        <v>818745.08429053146</v>
      </c>
      <c r="N69" s="33">
        <f t="shared" si="43"/>
        <v>12.305324730052993</v>
      </c>
      <c r="O69" s="4"/>
      <c r="Q69" s="27" t="s">
        <v>64</v>
      </c>
      <c r="R69" s="29">
        <f t="shared" si="33"/>
        <v>66535.837310406801</v>
      </c>
      <c r="S69" s="29">
        <f t="shared" si="34"/>
        <v>305013.55773273803</v>
      </c>
      <c r="T69" s="35">
        <f t="shared" si="35"/>
        <v>12.305324730052993</v>
      </c>
      <c r="U69" s="42">
        <v>0.69850988448397933</v>
      </c>
      <c r="V69" s="43">
        <f t="shared" si="48"/>
        <v>0.30149011551602067</v>
      </c>
      <c r="W69" s="29">
        <f t="shared" si="44"/>
        <v>213054.9849779424</v>
      </c>
      <c r="X69" s="29">
        <f t="shared" si="36"/>
        <v>540974.2960124471</v>
      </c>
      <c r="Y69" s="35">
        <f t="shared" si="45"/>
        <v>8.1305701991644419</v>
      </c>
      <c r="Z69" s="36">
        <f t="shared" si="46"/>
        <v>4.174754530888551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545</v>
      </c>
      <c r="E70" s="49">
        <f t="shared" si="37"/>
        <v>33</v>
      </c>
      <c r="F70" s="3">
        <f t="shared" si="38"/>
        <v>6.0550458715596334E-2</v>
      </c>
      <c r="G70" s="2">
        <v>0.5</v>
      </c>
      <c r="H70" s="3">
        <f t="shared" si="39"/>
        <v>0.26294820717131473</v>
      </c>
      <c r="I70" s="3">
        <f t="shared" si="40"/>
        <v>0.73705179282868527</v>
      </c>
      <c r="J70" s="5">
        <f t="shared" si="47"/>
        <v>55469.585782688417</v>
      </c>
      <c r="K70" s="5">
        <f t="shared" si="41"/>
        <v>14585.628134093367</v>
      </c>
      <c r="L70" s="5">
        <f t="shared" si="42"/>
        <v>240883.85857820863</v>
      </c>
      <c r="M70" s="5">
        <f t="shared" si="32"/>
        <v>513731.52655779349</v>
      </c>
      <c r="N70" s="33">
        <f t="shared" si="43"/>
        <v>9.2614992397892522</v>
      </c>
      <c r="O70" s="4"/>
      <c r="Q70" s="27" t="s">
        <v>66</v>
      </c>
      <c r="R70" s="29">
        <f t="shared" si="33"/>
        <v>55469.585782688417</v>
      </c>
      <c r="S70" s="29">
        <f t="shared" si="34"/>
        <v>240883.85857820863</v>
      </c>
      <c r="T70" s="35">
        <f t="shared" si="35"/>
        <v>9.2614992397892522</v>
      </c>
      <c r="U70" s="42">
        <v>0.67065690345363116</v>
      </c>
      <c r="V70" s="43">
        <f t="shared" si="48"/>
        <v>0.32934309654636884</v>
      </c>
      <c r="W70" s="29">
        <f t="shared" si="44"/>
        <v>161550.42268602381</v>
      </c>
      <c r="X70" s="29">
        <f t="shared" si="36"/>
        <v>327919.31103450467</v>
      </c>
      <c r="Y70" s="35">
        <f t="shared" si="45"/>
        <v>5.9116956870596553</v>
      </c>
      <c r="Z70" s="36">
        <f t="shared" si="46"/>
        <v>3.3498035527295968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279</v>
      </c>
      <c r="E71" s="49">
        <f t="shared" si="49"/>
        <v>35</v>
      </c>
      <c r="F71" s="3">
        <f t="shared" si="38"/>
        <v>0.12544802867383512</v>
      </c>
      <c r="G71" s="2">
        <v>0.5</v>
      </c>
      <c r="H71" s="3">
        <f t="shared" si="39"/>
        <v>0.47748976807639831</v>
      </c>
      <c r="I71" s="3">
        <f t="shared" si="40"/>
        <v>0.52251023192360169</v>
      </c>
      <c r="J71" s="5">
        <f t="shared" si="47"/>
        <v>40883.957648595046</v>
      </c>
      <c r="K71" s="5">
        <f t="shared" si="41"/>
        <v>19521.671455672938</v>
      </c>
      <c r="L71" s="5">
        <f t="shared" si="42"/>
        <v>155615.60960379287</v>
      </c>
      <c r="M71" s="5">
        <f>L71+M72</f>
        <v>272847.66797958489</v>
      </c>
      <c r="N71" s="33">
        <f t="shared" si="43"/>
        <v>6.6737097793897444</v>
      </c>
      <c r="O71" s="4"/>
      <c r="Q71" s="27" t="s">
        <v>68</v>
      </c>
      <c r="R71" s="29">
        <f t="shared" si="33"/>
        <v>40883.957648595046</v>
      </c>
      <c r="S71" s="29">
        <f t="shared" si="34"/>
        <v>155615.60960379287</v>
      </c>
      <c r="T71" s="35">
        <f t="shared" si="35"/>
        <v>6.6737097793897444</v>
      </c>
      <c r="U71" s="42">
        <v>0.63527807449444496</v>
      </c>
      <c r="V71" s="43">
        <f t="shared" si="48"/>
        <v>0.36472192550555504</v>
      </c>
      <c r="W71" s="29">
        <f t="shared" si="44"/>
        <v>98859.184830376791</v>
      </c>
      <c r="X71" s="29">
        <f>X72+W71</f>
        <v>166368.88834848086</v>
      </c>
      <c r="Y71" s="35">
        <f t="shared" si="45"/>
        <v>4.0692950956081919</v>
      </c>
      <c r="Z71" s="36">
        <f t="shared" si="46"/>
        <v>2.6044146837815525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225</v>
      </c>
      <c r="E72" s="50">
        <f t="shared" si="49"/>
        <v>41</v>
      </c>
      <c r="F72" s="17">
        <f t="shared" si="38"/>
        <v>0.18222222222222223</v>
      </c>
      <c r="G72" s="12"/>
      <c r="H72" s="17">
        <v>1</v>
      </c>
      <c r="I72" s="17">
        <f t="shared" si="40"/>
        <v>0</v>
      </c>
      <c r="J72" s="21">
        <f t="shared" si="47"/>
        <v>21362.286192922107</v>
      </c>
      <c r="K72" s="21">
        <f t="shared" si="41"/>
        <v>21362.286192922107</v>
      </c>
      <c r="L72" s="21">
        <f>K72/F72</f>
        <v>117232.05837579204</v>
      </c>
      <c r="M72" s="21">
        <f>L72</f>
        <v>117232.05837579204</v>
      </c>
      <c r="N72" s="34">
        <f t="shared" si="43"/>
        <v>5.48780487804878</v>
      </c>
      <c r="O72" s="4"/>
      <c r="Q72" s="30" t="s">
        <v>69</v>
      </c>
      <c r="R72" s="31">
        <f t="shared" si="33"/>
        <v>21362.286192922107</v>
      </c>
      <c r="S72" s="31">
        <f t="shared" si="34"/>
        <v>117232.05837579204</v>
      </c>
      <c r="T72" s="38">
        <f t="shared" si="35"/>
        <v>5.48780487804878</v>
      </c>
      <c r="U72" s="44">
        <v>0.57586384179742911</v>
      </c>
      <c r="V72" s="45">
        <f t="shared" si="48"/>
        <v>0.42413615820257089</v>
      </c>
      <c r="W72" s="31">
        <f t="shared" si="44"/>
        <v>67509.703518104085</v>
      </c>
      <c r="X72" s="31">
        <f>W72</f>
        <v>67509.703518104085</v>
      </c>
      <c r="Y72" s="38">
        <f t="shared" si="45"/>
        <v>3.1602284001078425</v>
      </c>
      <c r="Z72" s="37">
        <f t="shared" si="46"/>
        <v>2.3275764779409376</v>
      </c>
    </row>
    <row r="73" spans="1:26" s="2" customFormat="1" ht="13.2" x14ac:dyDescent="0.25">
      <c r="B73" s="2" t="s">
        <v>70</v>
      </c>
      <c r="D73" s="25">
        <f>SUM(D54:D72)</f>
        <v>27036</v>
      </c>
      <c r="E73" s="25">
        <f>SUM(E54:E72)</f>
        <v>281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68.296488848304946</v>
      </c>
      <c r="F78" s="55">
        <f>$Y$4</f>
        <v>62.573597528445354</v>
      </c>
      <c r="G78" s="55">
        <f>E78-F78</f>
        <v>5.7228913198595919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76.286502352273658</v>
      </c>
      <c r="F79" s="55">
        <f>$Y$29</f>
        <v>67.868672514956984</v>
      </c>
      <c r="G79" s="55">
        <f t="shared" ref="G79:G80" si="50">E79-F79</f>
        <v>8.417829837316674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71.973380611717857</v>
      </c>
      <c r="F80" s="55">
        <f>$Y$54</f>
        <v>64.468690732884141</v>
      </c>
      <c r="G80" s="55">
        <f t="shared" si="50"/>
        <v>7.504689878833716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F09A-875F-4D2D-BC91-CB1BA40123FC}">
  <dimension ref="A1:Z80"/>
  <sheetViews>
    <sheetView topLeftCell="A4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96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7219248.9437351851</v>
      </c>
      <c r="N4" s="32">
        <f>M4/J4</f>
        <v>72.192489437351853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72.192489437351853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6569616.6638299329</v>
      </c>
      <c r="Y4" s="40">
        <f>X4/R4</f>
        <v>65.696166638299331</v>
      </c>
      <c r="Z4" s="36">
        <f>T4-Y4</f>
        <v>6.4963227990525212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453</v>
      </c>
      <c r="E5" s="51">
        <v>1</v>
      </c>
      <c r="F5" s="3">
        <f t="shared" ref="F5:F22" si="5">E5/D5</f>
        <v>2.2075055187637969E-3</v>
      </c>
      <c r="G5" s="2">
        <v>0.4</v>
      </c>
      <c r="H5" s="3">
        <f t="shared" ref="H5:H21" si="6">C5*F5/(1+(1-G5)*C5*F5)</f>
        <v>8.7834870443566099E-3</v>
      </c>
      <c r="I5" s="3">
        <f t="shared" ref="I5:I22" si="7">1-H5</f>
        <v>0.99121651295564339</v>
      </c>
      <c r="J5" s="5">
        <f>I4*J4</f>
        <v>100000</v>
      </c>
      <c r="K5" s="5">
        <f t="shared" ref="K5:K22" si="8">J5*H5</f>
        <v>878.34870443566103</v>
      </c>
      <c r="L5" s="5">
        <f t="shared" ref="L5:L21" si="9">C5*(J6+G5*K5)</f>
        <v>397891.96310935443</v>
      </c>
      <c r="M5" s="5">
        <f t="shared" si="0"/>
        <v>7119248.9437351851</v>
      </c>
      <c r="N5" s="33">
        <f t="shared" ref="N5:N22" si="10">M5/J5</f>
        <v>71.192489437351853</v>
      </c>
      <c r="O5" s="4"/>
      <c r="Q5" s="27" t="s">
        <v>36</v>
      </c>
      <c r="R5" s="29">
        <f t="shared" si="1"/>
        <v>100000</v>
      </c>
      <c r="S5" s="29">
        <f t="shared" si="2"/>
        <v>397891.96310935443</v>
      </c>
      <c r="T5" s="35">
        <f t="shared" si="3"/>
        <v>71.192489437351853</v>
      </c>
      <c r="U5" s="42">
        <v>0.96680194174873568</v>
      </c>
      <c r="V5" s="43">
        <f>1-U5</f>
        <v>3.3198058251264317E-2</v>
      </c>
      <c r="W5" s="29">
        <f t="shared" ref="W5:W22" si="11">S5*U5</f>
        <v>384682.72254034015</v>
      </c>
      <c r="X5" s="29">
        <f t="shared" si="4"/>
        <v>6472936.4696550593</v>
      </c>
      <c r="Y5" s="35">
        <f t="shared" ref="Y5:Y22" si="12">X5/R5</f>
        <v>64.72936469655059</v>
      </c>
      <c r="Z5" s="36">
        <f t="shared" ref="Z5:Z22" si="13">T5-Y5</f>
        <v>6.4631247408012626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736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99121.651295564341</v>
      </c>
      <c r="K6" s="5">
        <f t="shared" si="8"/>
        <v>0</v>
      </c>
      <c r="L6" s="5">
        <f t="shared" si="9"/>
        <v>495608.25647782173</v>
      </c>
      <c r="M6" s="5">
        <f t="shared" si="0"/>
        <v>6721356.9806258306</v>
      </c>
      <c r="N6" s="33">
        <f t="shared" si="10"/>
        <v>67.809170779286731</v>
      </c>
      <c r="O6" s="4"/>
      <c r="Q6" s="27" t="s">
        <v>38</v>
      </c>
      <c r="R6" s="29">
        <f t="shared" si="1"/>
        <v>99121.651295564341</v>
      </c>
      <c r="S6" s="29">
        <f t="shared" si="2"/>
        <v>495608.25647782173</v>
      </c>
      <c r="T6" s="35">
        <f t="shared" si="3"/>
        <v>67.809170779286731</v>
      </c>
      <c r="U6" s="42">
        <v>0.96680194174873568</v>
      </c>
      <c r="V6" s="43">
        <f>1-U6</f>
        <v>3.3198058251264317E-2</v>
      </c>
      <c r="W6" s="29">
        <f t="shared" si="11"/>
        <v>479155.02470946347</v>
      </c>
      <c r="X6" s="29">
        <f t="shared" si="4"/>
        <v>6088253.7471147189</v>
      </c>
      <c r="Y6" s="35">
        <f t="shared" si="12"/>
        <v>61.422037138592003</v>
      </c>
      <c r="Z6" s="36">
        <f t="shared" si="13"/>
        <v>6.3871336406947279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854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99121.651295564341</v>
      </c>
      <c r="K7" s="5">
        <f t="shared" si="8"/>
        <v>0</v>
      </c>
      <c r="L7" s="5">
        <f t="shared" si="9"/>
        <v>495608.25647782173</v>
      </c>
      <c r="M7" s="5">
        <f t="shared" si="0"/>
        <v>6225748.724148009</v>
      </c>
      <c r="N7" s="33">
        <f t="shared" si="10"/>
        <v>62.809170779286738</v>
      </c>
      <c r="O7" s="4"/>
      <c r="Q7" s="27" t="s">
        <v>40</v>
      </c>
      <c r="R7" s="29">
        <f t="shared" si="1"/>
        <v>99121.651295564341</v>
      </c>
      <c r="S7" s="29">
        <f t="shared" si="2"/>
        <v>495608.25647782173</v>
      </c>
      <c r="T7" s="35">
        <f t="shared" si="3"/>
        <v>62.809170779286738</v>
      </c>
      <c r="U7" s="42">
        <v>0.96680194174873568</v>
      </c>
      <c r="V7" s="43">
        <f>1-U7</f>
        <v>3.3198058251264317E-2</v>
      </c>
      <c r="W7" s="29">
        <f t="shared" si="11"/>
        <v>479155.02470946347</v>
      </c>
      <c r="X7" s="29">
        <f t="shared" si="4"/>
        <v>5609098.7224052558</v>
      </c>
      <c r="Y7" s="35">
        <f t="shared" si="12"/>
        <v>56.588027429848324</v>
      </c>
      <c r="Z7" s="36">
        <f t="shared" si="13"/>
        <v>6.2211433494384138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890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99121.651295564341</v>
      </c>
      <c r="K8" s="5">
        <f t="shared" si="8"/>
        <v>0</v>
      </c>
      <c r="L8" s="5">
        <f t="shared" si="9"/>
        <v>495608.25647782173</v>
      </c>
      <c r="M8" s="5">
        <f t="shared" si="0"/>
        <v>5730140.4676701874</v>
      </c>
      <c r="N8" s="33">
        <f t="shared" si="10"/>
        <v>57.809170779286738</v>
      </c>
      <c r="O8" s="4"/>
      <c r="Q8" s="27" t="s">
        <v>42</v>
      </c>
      <c r="R8" s="29">
        <f t="shared" si="1"/>
        <v>99121.651295564341</v>
      </c>
      <c r="S8" s="29">
        <f t="shared" si="2"/>
        <v>495608.25647782173</v>
      </c>
      <c r="T8" s="35">
        <f t="shared" si="3"/>
        <v>57.809170779286738</v>
      </c>
      <c r="U8" s="42">
        <v>0.96680194174873568</v>
      </c>
      <c r="V8" s="43">
        <f>1-U8</f>
        <v>3.3198058251264317E-2</v>
      </c>
      <c r="W8" s="29">
        <f t="shared" si="11"/>
        <v>479155.02470946347</v>
      </c>
      <c r="X8" s="29">
        <f t="shared" si="4"/>
        <v>5129943.6976957927</v>
      </c>
      <c r="Y8" s="35">
        <f t="shared" si="12"/>
        <v>51.754017721104653</v>
      </c>
      <c r="Z8" s="36">
        <f t="shared" si="13"/>
        <v>6.0551530581820856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787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99121.651295564341</v>
      </c>
      <c r="K9" s="5">
        <f t="shared" si="8"/>
        <v>0</v>
      </c>
      <c r="L9" s="5">
        <f t="shared" si="9"/>
        <v>495608.25647782173</v>
      </c>
      <c r="M9" s="5">
        <f t="shared" si="0"/>
        <v>5234532.2111923657</v>
      </c>
      <c r="N9" s="33">
        <f t="shared" si="10"/>
        <v>52.809170779286738</v>
      </c>
      <c r="O9" s="4"/>
      <c r="Q9" s="27" t="s">
        <v>44</v>
      </c>
      <c r="R9" s="29">
        <f t="shared" si="1"/>
        <v>99121.651295564341</v>
      </c>
      <c r="S9" s="29">
        <f t="shared" si="2"/>
        <v>495608.25647782173</v>
      </c>
      <c r="T9" s="35">
        <f t="shared" si="3"/>
        <v>52.809170779286738</v>
      </c>
      <c r="U9" s="42">
        <v>0.9555940589531835</v>
      </c>
      <c r="V9" s="43">
        <f t="shared" ref="V9:V22" si="15">1-U9</f>
        <v>4.4405941046816499E-2</v>
      </c>
      <c r="W9" s="29">
        <f t="shared" si="11"/>
        <v>473600.30545835209</v>
      </c>
      <c r="X9" s="29">
        <f t="shared" si="4"/>
        <v>4650788.6729863295</v>
      </c>
      <c r="Y9" s="35">
        <f t="shared" si="12"/>
        <v>46.920008012360974</v>
      </c>
      <c r="Z9" s="36">
        <f t="shared" si="13"/>
        <v>5.8891627669257645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1049</v>
      </c>
      <c r="E10" s="51">
        <v>4</v>
      </c>
      <c r="F10" s="3">
        <f t="shared" si="5"/>
        <v>3.8131553860819827E-3</v>
      </c>
      <c r="G10" s="2">
        <v>0.5</v>
      </c>
      <c r="H10" s="3">
        <f t="shared" si="6"/>
        <v>1.8885741265344664E-2</v>
      </c>
      <c r="I10" s="3">
        <f t="shared" si="7"/>
        <v>0.9811142587346553</v>
      </c>
      <c r="J10" s="5">
        <f t="shared" si="14"/>
        <v>99121.651295564341</v>
      </c>
      <c r="K10" s="5">
        <f t="shared" si="8"/>
        <v>1871.9858601617439</v>
      </c>
      <c r="L10" s="5">
        <f t="shared" si="9"/>
        <v>490928.29182741733</v>
      </c>
      <c r="M10" s="5">
        <f t="shared" si="0"/>
        <v>4738923.9547145441</v>
      </c>
      <c r="N10" s="33">
        <f t="shared" si="10"/>
        <v>47.809170779286738</v>
      </c>
      <c r="O10" s="4"/>
      <c r="Q10" s="27" t="s">
        <v>46</v>
      </c>
      <c r="R10" s="29">
        <f t="shared" si="1"/>
        <v>99121.651295564341</v>
      </c>
      <c r="S10" s="29">
        <f t="shared" si="2"/>
        <v>490928.29182741733</v>
      </c>
      <c r="T10" s="35">
        <f t="shared" si="3"/>
        <v>47.809170779286738</v>
      </c>
      <c r="U10" s="42">
        <v>0.96363095511775332</v>
      </c>
      <c r="V10" s="43">
        <f t="shared" si="15"/>
        <v>3.6369044882246682E-2</v>
      </c>
      <c r="W10" s="29">
        <f t="shared" si="11"/>
        <v>473073.69874798128</v>
      </c>
      <c r="X10" s="29">
        <f t="shared" si="4"/>
        <v>4177188.3675279771</v>
      </c>
      <c r="Y10" s="35">
        <f t="shared" si="12"/>
        <v>42.142037717595052</v>
      </c>
      <c r="Z10" s="36">
        <f t="shared" si="13"/>
        <v>5.6671330616916862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1028</v>
      </c>
      <c r="E11" s="51">
        <v>4</v>
      </c>
      <c r="F11" s="3">
        <f t="shared" si="5"/>
        <v>3.8910505836575876E-3</v>
      </c>
      <c r="G11" s="2">
        <v>0.5</v>
      </c>
      <c r="H11" s="3">
        <f t="shared" si="6"/>
        <v>1.926782273603083E-2</v>
      </c>
      <c r="I11" s="3">
        <f t="shared" si="7"/>
        <v>0.98073217726396922</v>
      </c>
      <c r="J11" s="5">
        <f t="shared" si="14"/>
        <v>97249.665435402596</v>
      </c>
      <c r="K11" s="5">
        <f t="shared" si="8"/>
        <v>1873.7893147476418</v>
      </c>
      <c r="L11" s="5">
        <f t="shared" si="9"/>
        <v>481563.85389014386</v>
      </c>
      <c r="M11" s="5">
        <f t="shared" si="0"/>
        <v>4247995.6628871271</v>
      </c>
      <c r="N11" s="33">
        <f t="shared" si="10"/>
        <v>43.681339610456845</v>
      </c>
      <c r="O11" s="4"/>
      <c r="Q11" s="27" t="s">
        <v>48</v>
      </c>
      <c r="R11" s="29">
        <f t="shared" si="1"/>
        <v>97249.665435402596</v>
      </c>
      <c r="S11" s="29">
        <f t="shared" si="2"/>
        <v>481563.85389014386</v>
      </c>
      <c r="T11" s="35">
        <f t="shared" si="3"/>
        <v>43.681339610456845</v>
      </c>
      <c r="U11" s="42">
        <v>0.96005435016735896</v>
      </c>
      <c r="V11" s="43">
        <f t="shared" si="15"/>
        <v>3.9945649832641039E-2</v>
      </c>
      <c r="W11" s="29">
        <f t="shared" si="11"/>
        <v>462327.47281059105</v>
      </c>
      <c r="X11" s="29">
        <f t="shared" si="4"/>
        <v>3704114.6687799958</v>
      </c>
      <c r="Y11" s="35">
        <f t="shared" si="12"/>
        <v>38.088713747199755</v>
      </c>
      <c r="Z11" s="36">
        <f t="shared" si="13"/>
        <v>5.5926258632570907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1022</v>
      </c>
      <c r="E12" s="51">
        <v>7</v>
      </c>
      <c r="F12" s="3">
        <f t="shared" si="5"/>
        <v>6.8493150684931503E-3</v>
      </c>
      <c r="G12" s="2">
        <v>0.5</v>
      </c>
      <c r="H12" s="3">
        <f t="shared" si="6"/>
        <v>3.3670033670033669E-2</v>
      </c>
      <c r="I12" s="3">
        <f t="shared" si="7"/>
        <v>0.96632996632996637</v>
      </c>
      <c r="J12" s="5">
        <f t="shared" si="14"/>
        <v>95375.876120654953</v>
      </c>
      <c r="K12" s="5">
        <f t="shared" si="8"/>
        <v>3211.3089602914124</v>
      </c>
      <c r="L12" s="5">
        <f t="shared" si="9"/>
        <v>468851.10820254625</v>
      </c>
      <c r="M12" s="5">
        <f t="shared" si="0"/>
        <v>3766431.8089969833</v>
      </c>
      <c r="N12" s="33">
        <f t="shared" si="10"/>
        <v>39.490403257027708</v>
      </c>
      <c r="O12" s="4"/>
      <c r="Q12" s="27" t="s">
        <v>50</v>
      </c>
      <c r="R12" s="29">
        <f t="shared" si="1"/>
        <v>95375.876120654953</v>
      </c>
      <c r="S12" s="29">
        <f t="shared" si="2"/>
        <v>468851.10820254625</v>
      </c>
      <c r="T12" s="35">
        <f t="shared" si="3"/>
        <v>39.490403257027708</v>
      </c>
      <c r="U12" s="42">
        <v>0.94127750867207383</v>
      </c>
      <c r="V12" s="43">
        <f t="shared" si="15"/>
        <v>5.8722491327926174E-2</v>
      </c>
      <c r="W12" s="29">
        <f t="shared" si="11"/>
        <v>441319.00306703366</v>
      </c>
      <c r="X12" s="29">
        <f t="shared" si="4"/>
        <v>3241787.1959694047</v>
      </c>
      <c r="Y12" s="35">
        <f t="shared" si="12"/>
        <v>33.989592838637641</v>
      </c>
      <c r="Z12" s="36">
        <f t="shared" si="13"/>
        <v>5.500810418390067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1158</v>
      </c>
      <c r="E13" s="51">
        <v>4</v>
      </c>
      <c r="F13" s="3">
        <f t="shared" si="5"/>
        <v>3.4542314335060447E-3</v>
      </c>
      <c r="G13" s="2">
        <v>0.5</v>
      </c>
      <c r="H13" s="3">
        <f t="shared" si="6"/>
        <v>1.7123287671232879E-2</v>
      </c>
      <c r="I13" s="3">
        <f t="shared" si="7"/>
        <v>0.98287671232876717</v>
      </c>
      <c r="J13" s="5">
        <f t="shared" si="14"/>
        <v>92164.567160363542</v>
      </c>
      <c r="K13" s="5">
        <f t="shared" si="8"/>
        <v>1578.1603965815677</v>
      </c>
      <c r="L13" s="5">
        <f t="shared" si="9"/>
        <v>456877.43481036386</v>
      </c>
      <c r="M13" s="5">
        <f t="shared" si="0"/>
        <v>3297580.700794437</v>
      </c>
      <c r="N13" s="33">
        <f t="shared" si="10"/>
        <v>35.77926748201125</v>
      </c>
      <c r="O13" s="4"/>
      <c r="Q13" s="27" t="s">
        <v>52</v>
      </c>
      <c r="R13" s="29">
        <f t="shared" si="1"/>
        <v>92164.567160363542</v>
      </c>
      <c r="S13" s="29">
        <f t="shared" si="2"/>
        <v>456877.43481036386</v>
      </c>
      <c r="T13" s="35">
        <f t="shared" si="3"/>
        <v>35.77926748201125</v>
      </c>
      <c r="U13" s="42">
        <v>0.95386474178345915</v>
      </c>
      <c r="V13" s="43">
        <f t="shared" si="15"/>
        <v>4.6135258216540853E-2</v>
      </c>
      <c r="W13" s="29">
        <f t="shared" si="11"/>
        <v>435799.2763820769</v>
      </c>
      <c r="X13" s="29">
        <f t="shared" si="4"/>
        <v>2800468.1929023708</v>
      </c>
      <c r="Y13" s="35">
        <f t="shared" si="12"/>
        <v>30.385518851617253</v>
      </c>
      <c r="Z13" s="36">
        <f t="shared" si="13"/>
        <v>5.393748630393997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1119</v>
      </c>
      <c r="E14" s="51">
        <v>5</v>
      </c>
      <c r="F14" s="3">
        <f t="shared" si="5"/>
        <v>4.4682752457551383E-3</v>
      </c>
      <c r="G14" s="2">
        <v>0.5</v>
      </c>
      <c r="H14" s="3">
        <f t="shared" si="6"/>
        <v>2.209456473707468E-2</v>
      </c>
      <c r="I14" s="3">
        <f t="shared" si="7"/>
        <v>0.97790543526292528</v>
      </c>
      <c r="J14" s="5">
        <f t="shared" si="14"/>
        <v>90586.406763781983</v>
      </c>
      <c r="K14" s="5">
        <f t="shared" si="8"/>
        <v>2001.4672285413606</v>
      </c>
      <c r="L14" s="5">
        <f t="shared" si="9"/>
        <v>447928.36574755644</v>
      </c>
      <c r="M14" s="5">
        <f t="shared" si="0"/>
        <v>2840703.2659840733</v>
      </c>
      <c r="N14" s="33">
        <f t="shared" si="10"/>
        <v>31.35904566114036</v>
      </c>
      <c r="O14" s="4"/>
      <c r="Q14" s="27" t="s">
        <v>54</v>
      </c>
      <c r="R14" s="29">
        <f t="shared" si="1"/>
        <v>90586.406763781983</v>
      </c>
      <c r="S14" s="29">
        <f t="shared" si="2"/>
        <v>447928.36574755644</v>
      </c>
      <c r="T14" s="35">
        <f t="shared" si="3"/>
        <v>31.35904566114036</v>
      </c>
      <c r="U14" s="42">
        <v>0.94210046609890041</v>
      </c>
      <c r="V14" s="43">
        <f t="shared" si="15"/>
        <v>5.7899533901099587E-2</v>
      </c>
      <c r="W14" s="29">
        <f t="shared" si="11"/>
        <v>421993.52214969165</v>
      </c>
      <c r="X14" s="29">
        <f t="shared" si="4"/>
        <v>2364668.9165202938</v>
      </c>
      <c r="Y14" s="35">
        <f t="shared" si="12"/>
        <v>26.104014951012822</v>
      </c>
      <c r="Z14" s="36">
        <f t="shared" si="13"/>
        <v>5.2550307101275386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1133</v>
      </c>
      <c r="E15" s="51">
        <v>9</v>
      </c>
      <c r="F15" s="3">
        <f t="shared" si="5"/>
        <v>7.9435127978817292E-3</v>
      </c>
      <c r="G15" s="2">
        <v>0.5</v>
      </c>
      <c r="H15" s="3">
        <f t="shared" si="6"/>
        <v>3.8944180008654267E-2</v>
      </c>
      <c r="I15" s="3">
        <f t="shared" si="7"/>
        <v>0.96105581999134571</v>
      </c>
      <c r="J15" s="5">
        <f t="shared" si="14"/>
        <v>88584.939535240614</v>
      </c>
      <c r="K15" s="5">
        <f t="shared" si="8"/>
        <v>3449.8678313161645</v>
      </c>
      <c r="L15" s="5">
        <f t="shared" si="9"/>
        <v>434300.02809791267</v>
      </c>
      <c r="M15" s="5">
        <f t="shared" si="0"/>
        <v>2392774.9002365167</v>
      </c>
      <c r="N15" s="33">
        <f t="shared" si="10"/>
        <v>27.011080131568299</v>
      </c>
      <c r="O15" s="4"/>
      <c r="Q15" s="27" t="s">
        <v>56</v>
      </c>
      <c r="R15" s="29">
        <f t="shared" si="1"/>
        <v>88584.939535240614</v>
      </c>
      <c r="S15" s="29">
        <f t="shared" si="2"/>
        <v>434300.02809791267</v>
      </c>
      <c r="T15" s="35">
        <f t="shared" si="3"/>
        <v>27.011080131568299</v>
      </c>
      <c r="U15" s="42">
        <v>0.91645683631107144</v>
      </c>
      <c r="V15" s="43">
        <f t="shared" si="15"/>
        <v>8.3543163688928557E-2</v>
      </c>
      <c r="W15" s="29">
        <f t="shared" si="11"/>
        <v>398017.22976042249</v>
      </c>
      <c r="X15" s="29">
        <f t="shared" si="4"/>
        <v>1942675.394370602</v>
      </c>
      <c r="Y15" s="35">
        <f t="shared" si="12"/>
        <v>21.930086587661691</v>
      </c>
      <c r="Z15" s="36">
        <f t="shared" si="13"/>
        <v>5.0809935439066081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1004</v>
      </c>
      <c r="E16" s="51">
        <v>13</v>
      </c>
      <c r="F16" s="3">
        <f t="shared" si="5"/>
        <v>1.2948207171314742E-2</v>
      </c>
      <c r="G16" s="2">
        <v>0.5</v>
      </c>
      <c r="H16" s="3">
        <f t="shared" si="6"/>
        <v>6.2711046792088748E-2</v>
      </c>
      <c r="I16" s="3">
        <f t="shared" si="7"/>
        <v>0.93728895320791128</v>
      </c>
      <c r="J16" s="5">
        <f t="shared" si="14"/>
        <v>85135.071703924448</v>
      </c>
      <c r="K16" s="5">
        <f t="shared" si="8"/>
        <v>5338.9094652726371</v>
      </c>
      <c r="L16" s="5">
        <f t="shared" si="9"/>
        <v>412328.08485644066</v>
      </c>
      <c r="M16" s="5">
        <f t="shared" si="0"/>
        <v>1958474.8721386041</v>
      </c>
      <c r="N16" s="33">
        <f t="shared" si="10"/>
        <v>23.004325161663367</v>
      </c>
      <c r="O16" s="4"/>
      <c r="Q16" s="27" t="s">
        <v>58</v>
      </c>
      <c r="R16" s="29">
        <f t="shared" si="1"/>
        <v>85135.071703924448</v>
      </c>
      <c r="S16" s="29">
        <f t="shared" si="2"/>
        <v>412328.08485644066</v>
      </c>
      <c r="T16" s="35">
        <f t="shared" si="3"/>
        <v>23.004325161663367</v>
      </c>
      <c r="U16" s="42">
        <v>0.8859396016463057</v>
      </c>
      <c r="V16" s="43">
        <f t="shared" si="15"/>
        <v>0.1140603983536943</v>
      </c>
      <c r="W16" s="29">
        <f t="shared" si="11"/>
        <v>365297.77924529917</v>
      </c>
      <c r="X16" s="29">
        <f t="shared" si="4"/>
        <v>1544658.1646101796</v>
      </c>
      <c r="Y16" s="35">
        <f t="shared" si="12"/>
        <v>18.143617356452829</v>
      </c>
      <c r="Z16" s="36">
        <f t="shared" si="13"/>
        <v>4.8607078052105379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727</v>
      </c>
      <c r="E17" s="51">
        <v>6</v>
      </c>
      <c r="F17" s="3">
        <f t="shared" si="5"/>
        <v>8.253094910591471E-3</v>
      </c>
      <c r="G17" s="2">
        <v>0.5</v>
      </c>
      <c r="H17" s="3">
        <f t="shared" si="6"/>
        <v>4.0431266846361183E-2</v>
      </c>
      <c r="I17" s="3">
        <f t="shared" si="7"/>
        <v>0.95956873315363878</v>
      </c>
      <c r="J17" s="5">
        <f t="shared" si="14"/>
        <v>79796.162238651814</v>
      </c>
      <c r="K17" s="5">
        <f t="shared" si="8"/>
        <v>3226.2599287864614</v>
      </c>
      <c r="L17" s="5">
        <f t="shared" si="9"/>
        <v>390915.1613712929</v>
      </c>
      <c r="M17" s="5">
        <f t="shared" si="0"/>
        <v>1546146.7872821633</v>
      </c>
      <c r="N17" s="33">
        <f t="shared" si="10"/>
        <v>19.376204868825607</v>
      </c>
      <c r="O17" s="4"/>
      <c r="Q17" s="27" t="s">
        <v>60</v>
      </c>
      <c r="R17" s="29">
        <f t="shared" si="1"/>
        <v>79796.162238651814</v>
      </c>
      <c r="S17" s="29">
        <f t="shared" si="2"/>
        <v>390915.1613712929</v>
      </c>
      <c r="T17" s="35">
        <f t="shared" si="3"/>
        <v>19.376204868825607</v>
      </c>
      <c r="U17" s="42">
        <v>0.85631920960893304</v>
      </c>
      <c r="V17" s="43">
        <f t="shared" si="15"/>
        <v>0.14368079039106696</v>
      </c>
      <c r="W17" s="29">
        <f t="shared" si="11"/>
        <v>334748.16200961405</v>
      </c>
      <c r="X17" s="29">
        <f t="shared" si="4"/>
        <v>1179360.3853648806</v>
      </c>
      <c r="Y17" s="35">
        <f t="shared" si="12"/>
        <v>14.779662984764695</v>
      </c>
      <c r="Z17" s="36">
        <f t="shared" si="13"/>
        <v>4.5965418840609118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557</v>
      </c>
      <c r="E18" s="51">
        <v>11</v>
      </c>
      <c r="F18" s="3">
        <f t="shared" si="5"/>
        <v>1.9748653500897665E-2</v>
      </c>
      <c r="G18" s="2">
        <v>0.5</v>
      </c>
      <c r="H18" s="3">
        <f t="shared" si="6"/>
        <v>9.4097519247219846E-2</v>
      </c>
      <c r="I18" s="3">
        <f t="shared" si="7"/>
        <v>0.90590248075278013</v>
      </c>
      <c r="J18" s="5">
        <f t="shared" si="14"/>
        <v>76569.902309865356</v>
      </c>
      <c r="K18" s="5">
        <f t="shared" si="8"/>
        <v>7205.037856360299</v>
      </c>
      <c r="L18" s="5">
        <f t="shared" si="9"/>
        <v>364836.91690842598</v>
      </c>
      <c r="M18" s="5">
        <f t="shared" si="0"/>
        <v>1155231.6259108703</v>
      </c>
      <c r="N18" s="33">
        <f t="shared" si="10"/>
        <v>15.08728091666938</v>
      </c>
      <c r="O18" s="4"/>
      <c r="Q18" s="27" t="s">
        <v>62</v>
      </c>
      <c r="R18" s="29">
        <f t="shared" si="1"/>
        <v>76569.902309865356</v>
      </c>
      <c r="S18" s="29">
        <f t="shared" si="2"/>
        <v>364836.91690842598</v>
      </c>
      <c r="T18" s="35">
        <f t="shared" si="3"/>
        <v>15.08728091666938</v>
      </c>
      <c r="U18" s="42">
        <v>0.77613843304153718</v>
      </c>
      <c r="V18" s="43">
        <f t="shared" si="15"/>
        <v>0.22386156695846282</v>
      </c>
      <c r="W18" s="29">
        <f t="shared" si="11"/>
        <v>283163.95300501125</v>
      </c>
      <c r="X18" s="29">
        <f t="shared" si="4"/>
        <v>844612.2233552665</v>
      </c>
      <c r="Y18" s="35">
        <f t="shared" si="12"/>
        <v>11.03060338169513</v>
      </c>
      <c r="Z18" s="36">
        <f t="shared" si="13"/>
        <v>4.0566775349742503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408</v>
      </c>
      <c r="E19" s="51">
        <v>22</v>
      </c>
      <c r="F19" s="3">
        <f t="shared" si="5"/>
        <v>5.3921568627450983E-2</v>
      </c>
      <c r="G19" s="2">
        <v>0.5</v>
      </c>
      <c r="H19" s="3">
        <f t="shared" si="6"/>
        <v>0.2375809935205184</v>
      </c>
      <c r="I19" s="3">
        <f t="shared" si="7"/>
        <v>0.76241900647948158</v>
      </c>
      <c r="J19" s="5">
        <f t="shared" si="14"/>
        <v>69364.864453505055</v>
      </c>
      <c r="K19" s="5">
        <f t="shared" si="8"/>
        <v>16479.773412279821</v>
      </c>
      <c r="L19" s="5">
        <f t="shared" si="9"/>
        <v>305624.88873682573</v>
      </c>
      <c r="M19" s="5">
        <f t="shared" si="0"/>
        <v>790394.70900244429</v>
      </c>
      <c r="N19" s="33">
        <f t="shared" si="10"/>
        <v>11.394741635114737</v>
      </c>
      <c r="O19" s="4"/>
      <c r="Q19" s="27" t="s">
        <v>64</v>
      </c>
      <c r="R19" s="29">
        <f t="shared" si="1"/>
        <v>69364.864453505055</v>
      </c>
      <c r="S19" s="29">
        <f t="shared" si="2"/>
        <v>305624.88873682573</v>
      </c>
      <c r="T19" s="35">
        <f t="shared" si="3"/>
        <v>11.394741635114737</v>
      </c>
      <c r="U19" s="42">
        <v>0.73716277889453141</v>
      </c>
      <c r="V19" s="43">
        <f t="shared" si="15"/>
        <v>0.26283722110546859</v>
      </c>
      <c r="W19" s="29">
        <f t="shared" si="11"/>
        <v>225295.29228057043</v>
      </c>
      <c r="X19" s="29">
        <f t="shared" si="4"/>
        <v>561448.2703502553</v>
      </c>
      <c r="Y19" s="35">
        <f t="shared" si="12"/>
        <v>8.0941305771107146</v>
      </c>
      <c r="Z19" s="36">
        <f t="shared" si="13"/>
        <v>3.3006110580040229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250</v>
      </c>
      <c r="E20" s="51">
        <v>21</v>
      </c>
      <c r="F20" s="3">
        <f t="shared" si="5"/>
        <v>8.4000000000000005E-2</v>
      </c>
      <c r="G20" s="2">
        <v>0.5</v>
      </c>
      <c r="H20" s="3">
        <f t="shared" si="6"/>
        <v>0.34710743801652899</v>
      </c>
      <c r="I20" s="3">
        <f t="shared" si="7"/>
        <v>0.65289256198347101</v>
      </c>
      <c r="J20" s="5">
        <f t="shared" si="14"/>
        <v>52885.091041225234</v>
      </c>
      <c r="K20" s="5">
        <f t="shared" si="8"/>
        <v>18356.808460590582</v>
      </c>
      <c r="L20" s="5">
        <f t="shared" si="9"/>
        <v>218533.4340546497</v>
      </c>
      <c r="M20" s="5">
        <f t="shared" si="0"/>
        <v>484769.82026561862</v>
      </c>
      <c r="N20" s="33">
        <f t="shared" si="10"/>
        <v>9.166474155972022</v>
      </c>
      <c r="O20" s="4"/>
      <c r="Q20" s="27" t="s">
        <v>66</v>
      </c>
      <c r="R20" s="29">
        <f t="shared" si="1"/>
        <v>52885.091041225234</v>
      </c>
      <c r="S20" s="29">
        <f t="shared" si="2"/>
        <v>218533.4340546497</v>
      </c>
      <c r="T20" s="35">
        <f t="shared" si="3"/>
        <v>9.166474155972022</v>
      </c>
      <c r="U20" s="42">
        <v>0.7271372759570951</v>
      </c>
      <c r="V20" s="43">
        <f t="shared" si="15"/>
        <v>0.2728627240429049</v>
      </c>
      <c r="W20" s="29">
        <f t="shared" si="11"/>
        <v>158903.80594404746</v>
      </c>
      <c r="X20" s="29">
        <f t="shared" si="4"/>
        <v>336152.97806968482</v>
      </c>
      <c r="Y20" s="35">
        <f t="shared" si="12"/>
        <v>6.356290051720725</v>
      </c>
      <c r="Z20" s="36">
        <f t="shared" si="13"/>
        <v>2.8101841042512969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111</v>
      </c>
      <c r="E21" s="51">
        <v>11</v>
      </c>
      <c r="F21" s="3">
        <f t="shared" si="5"/>
        <v>9.90990990990991E-2</v>
      </c>
      <c r="G21" s="2">
        <v>0.5</v>
      </c>
      <c r="H21" s="3">
        <f t="shared" si="6"/>
        <v>0.39711191335740076</v>
      </c>
      <c r="I21" s="3">
        <f t="shared" si="7"/>
        <v>0.60288808664259919</v>
      </c>
      <c r="J21" s="5">
        <f t="shared" si="14"/>
        <v>34528.282580634652</v>
      </c>
      <c r="K21" s="5">
        <f t="shared" si="8"/>
        <v>13711.592360540837</v>
      </c>
      <c r="L21" s="5">
        <f t="shared" si="9"/>
        <v>138362.43200182117</v>
      </c>
      <c r="M21" s="5">
        <f>L21+M22</f>
        <v>266236.38621096889</v>
      </c>
      <c r="N21" s="33">
        <f t="shared" si="10"/>
        <v>7.7106756059824653</v>
      </c>
      <c r="O21" s="4"/>
      <c r="Q21" s="27" t="s">
        <v>68</v>
      </c>
      <c r="R21" s="29">
        <f t="shared" si="1"/>
        <v>34528.282580634652</v>
      </c>
      <c r="S21" s="29">
        <f t="shared" si="2"/>
        <v>138362.43200182117</v>
      </c>
      <c r="T21" s="35">
        <f t="shared" si="3"/>
        <v>7.7106756059824653</v>
      </c>
      <c r="U21" s="42">
        <v>0.68635947845240242</v>
      </c>
      <c r="V21" s="43">
        <f t="shared" si="15"/>
        <v>0.31364052154759758</v>
      </c>
      <c r="W21" s="29">
        <f t="shared" si="11"/>
        <v>94966.366666175978</v>
      </c>
      <c r="X21" s="29">
        <f>X22+W21</f>
        <v>177249.17212563736</v>
      </c>
      <c r="Y21" s="35">
        <f t="shared" si="12"/>
        <v>5.1334488389830426</v>
      </c>
      <c r="Z21" s="36">
        <f t="shared" si="13"/>
        <v>2.5772267669994227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86</v>
      </c>
      <c r="E22" s="57">
        <v>14</v>
      </c>
      <c r="F22" s="17">
        <f t="shared" si="5"/>
        <v>0.16279069767441862</v>
      </c>
      <c r="G22" s="12"/>
      <c r="H22" s="17">
        <v>1</v>
      </c>
      <c r="I22" s="17">
        <f t="shared" si="7"/>
        <v>0</v>
      </c>
      <c r="J22" s="21">
        <f t="shared" si="14"/>
        <v>20816.690220093813</v>
      </c>
      <c r="K22" s="21">
        <f t="shared" si="8"/>
        <v>20816.690220093813</v>
      </c>
      <c r="L22" s="21">
        <f>K22/F22</f>
        <v>127873.95420914771</v>
      </c>
      <c r="M22" s="21">
        <f>L22</f>
        <v>127873.95420914771</v>
      </c>
      <c r="N22" s="34">
        <f t="shared" si="10"/>
        <v>6.1428571428571423</v>
      </c>
      <c r="O22" s="4"/>
      <c r="Q22" s="30" t="s">
        <v>69</v>
      </c>
      <c r="R22" s="31">
        <f t="shared" si="1"/>
        <v>20816.690220093813</v>
      </c>
      <c r="S22" s="31">
        <f t="shared" si="2"/>
        <v>127873.95420914771</v>
      </c>
      <c r="T22" s="38">
        <f t="shared" si="3"/>
        <v>6.1428571428571423</v>
      </c>
      <c r="U22" s="44">
        <v>0.64346806172022719</v>
      </c>
      <c r="V22" s="45">
        <f t="shared" si="15"/>
        <v>0.35653193827977281</v>
      </c>
      <c r="W22" s="31">
        <f t="shared" si="11"/>
        <v>82282.805459461364</v>
      </c>
      <c r="X22" s="31">
        <f>W22</f>
        <v>82282.805459461364</v>
      </c>
      <c r="Y22" s="38">
        <f t="shared" si="12"/>
        <v>3.9527323791385385</v>
      </c>
      <c r="Z22" s="37">
        <f t="shared" si="13"/>
        <v>2.1901247637186039</v>
      </c>
    </row>
    <row r="23" spans="1:26" s="2" customFormat="1" ht="13.2" x14ac:dyDescent="0.25">
      <c r="B23" s="2" t="s">
        <v>70</v>
      </c>
      <c r="D23" s="25">
        <f>SUM(D4:D22)</f>
        <v>13468</v>
      </c>
      <c r="E23" s="60">
        <f>SUM(E4:E22)</f>
        <v>132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91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8106054.578782985</v>
      </c>
      <c r="N29" s="32">
        <f>M29/J29</f>
        <v>81.060545787829852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81.060545787829852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7155523.0078099351</v>
      </c>
      <c r="Y29" s="40">
        <f>X29/R29</f>
        <v>71.555230078099356</v>
      </c>
      <c r="Z29" s="36">
        <f>T29-Y29</f>
        <v>9.5053157097304961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367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8006054.578782985</v>
      </c>
      <c r="N30" s="33">
        <f t="shared" ref="N30:N47" si="26">M30/J30</f>
        <v>80.060545787829852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80.060545787829852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7059658.3338069711</v>
      </c>
      <c r="Y30" s="35">
        <f t="shared" ref="Y30:Y47" si="28">X30/R30</f>
        <v>70.596583338069706</v>
      </c>
      <c r="Z30" s="36">
        <f t="shared" ref="Z30:Z47" si="29">T30-Y30</f>
        <v>9.463962449760146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708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7606054.578782985</v>
      </c>
      <c r="N31" s="33">
        <f t="shared" si="26"/>
        <v>76.060545787829852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76.060545787829852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6676199.637795114</v>
      </c>
      <c r="Y31" s="35">
        <f t="shared" si="28"/>
        <v>66.761996377951135</v>
      </c>
      <c r="Z31" s="36">
        <f t="shared" si="29"/>
        <v>9.2985494098787171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864</v>
      </c>
      <c r="E32" s="51">
        <v>1</v>
      </c>
      <c r="F32" s="3">
        <f t="shared" si="21"/>
        <v>1.1574074074074073E-3</v>
      </c>
      <c r="G32" s="2">
        <v>0.5</v>
      </c>
      <c r="H32" s="3">
        <f t="shared" si="22"/>
        <v>5.7703404500865545E-3</v>
      </c>
      <c r="I32" s="3">
        <f t="shared" si="23"/>
        <v>0.99422965954991349</v>
      </c>
      <c r="J32" s="5">
        <f t="shared" si="30"/>
        <v>100000</v>
      </c>
      <c r="K32" s="5">
        <f t="shared" si="24"/>
        <v>577.03404500865543</v>
      </c>
      <c r="L32" s="5">
        <f t="shared" si="25"/>
        <v>498557.41488747834</v>
      </c>
      <c r="M32" s="5">
        <f t="shared" si="16"/>
        <v>7106054.578782985</v>
      </c>
      <c r="N32" s="33">
        <f t="shared" si="26"/>
        <v>71.060545787829852</v>
      </c>
      <c r="O32" s="4"/>
      <c r="Q32" s="27" t="s">
        <v>40</v>
      </c>
      <c r="R32" s="29">
        <f t="shared" si="17"/>
        <v>100000</v>
      </c>
      <c r="S32" s="29">
        <f t="shared" si="18"/>
        <v>498557.41488747834</v>
      </c>
      <c r="T32" s="35">
        <f t="shared" si="19"/>
        <v>71.060545787829852</v>
      </c>
      <c r="U32" s="42">
        <v>0.95864674002964168</v>
      </c>
      <c r="V32" s="43">
        <f>1-U32</f>
        <v>4.1353259970358325E-2</v>
      </c>
      <c r="W32" s="29">
        <f t="shared" si="27"/>
        <v>477940.44049948663</v>
      </c>
      <c r="X32" s="29">
        <f t="shared" si="20"/>
        <v>6196876.2677802928</v>
      </c>
      <c r="Y32" s="35">
        <f t="shared" si="28"/>
        <v>61.968762677802928</v>
      </c>
      <c r="Z32" s="36">
        <f t="shared" si="29"/>
        <v>9.091783110026924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824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99422.965954991349</v>
      </c>
      <c r="K33" s="5">
        <f t="shared" si="24"/>
        <v>0</v>
      </c>
      <c r="L33" s="5">
        <f t="shared" si="25"/>
        <v>497114.82977495674</v>
      </c>
      <c r="M33" s="5">
        <f t="shared" si="16"/>
        <v>6607497.1638955064</v>
      </c>
      <c r="N33" s="33">
        <f t="shared" si="26"/>
        <v>66.458459576499777</v>
      </c>
      <c r="O33" s="4"/>
      <c r="Q33" s="27" t="s">
        <v>42</v>
      </c>
      <c r="R33" s="29">
        <f t="shared" si="17"/>
        <v>99422.965954991349</v>
      </c>
      <c r="S33" s="29">
        <f t="shared" si="18"/>
        <v>497114.82977495674</v>
      </c>
      <c r="T33" s="35">
        <f t="shared" si="19"/>
        <v>66.458459576499777</v>
      </c>
      <c r="U33" s="42">
        <v>0.95864674002964168</v>
      </c>
      <c r="V33" s="43">
        <f>1-U33</f>
        <v>4.1353259970358325E-2</v>
      </c>
      <c r="W33" s="29">
        <f t="shared" si="27"/>
        <v>476557.51098415256</v>
      </c>
      <c r="X33" s="29">
        <f t="shared" si="20"/>
        <v>5718935.8272808064</v>
      </c>
      <c r="Y33" s="35">
        <f t="shared" si="28"/>
        <v>57.521275616237013</v>
      </c>
      <c r="Z33" s="36">
        <f t="shared" si="29"/>
        <v>8.9371839602627645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804</v>
      </c>
      <c r="E34" s="51">
        <v>1</v>
      </c>
      <c r="F34" s="3">
        <f t="shared" si="21"/>
        <v>1.2437810945273632E-3</v>
      </c>
      <c r="G34" s="2">
        <v>0.5</v>
      </c>
      <c r="H34" s="3">
        <f t="shared" si="22"/>
        <v>6.1996280223186604E-3</v>
      </c>
      <c r="I34" s="3">
        <f t="shared" si="23"/>
        <v>0.99380037197768134</v>
      </c>
      <c r="J34" s="5">
        <f t="shared" si="30"/>
        <v>99422.965954991349</v>
      </c>
      <c r="K34" s="5">
        <f t="shared" si="24"/>
        <v>616.38540579659855</v>
      </c>
      <c r="L34" s="5">
        <f t="shared" si="25"/>
        <v>495573.86626046529</v>
      </c>
      <c r="M34" s="5">
        <f t="shared" si="16"/>
        <v>6110382.3341205493</v>
      </c>
      <c r="N34" s="33">
        <f t="shared" si="26"/>
        <v>61.458459576499777</v>
      </c>
      <c r="O34" s="4"/>
      <c r="Q34" s="27" t="s">
        <v>44</v>
      </c>
      <c r="R34" s="29">
        <f t="shared" si="17"/>
        <v>99422.965954991349</v>
      </c>
      <c r="S34" s="29">
        <f t="shared" si="18"/>
        <v>495573.86626046529</v>
      </c>
      <c r="T34" s="35">
        <f t="shared" si="19"/>
        <v>61.458459576499777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480300.3873726516</v>
      </c>
      <c r="X34" s="29">
        <f t="shared" si="20"/>
        <v>5242378.3162966538</v>
      </c>
      <c r="Y34" s="35">
        <f t="shared" si="28"/>
        <v>52.728041916088806</v>
      </c>
      <c r="Z34" s="36">
        <f t="shared" si="29"/>
        <v>8.7304176604109713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946</v>
      </c>
      <c r="E35" s="51">
        <v>1</v>
      </c>
      <c r="F35" s="3">
        <f t="shared" si="21"/>
        <v>1.0570824524312897E-3</v>
      </c>
      <c r="G35" s="2">
        <v>0.5</v>
      </c>
      <c r="H35" s="3">
        <f t="shared" si="22"/>
        <v>5.2714812862414331E-3</v>
      </c>
      <c r="I35" s="3">
        <f t="shared" si="23"/>
        <v>0.99472851871375856</v>
      </c>
      <c r="J35" s="5">
        <f t="shared" si="30"/>
        <v>98806.580549194754</v>
      </c>
      <c r="K35" s="5">
        <f t="shared" si="24"/>
        <v>520.85704032258695</v>
      </c>
      <c r="L35" s="5">
        <f t="shared" si="25"/>
        <v>492730.7601451673</v>
      </c>
      <c r="M35" s="5">
        <f t="shared" si="16"/>
        <v>5614808.467860084</v>
      </c>
      <c r="N35" s="33">
        <f t="shared" si="26"/>
        <v>56.826260322454232</v>
      </c>
      <c r="O35" s="4"/>
      <c r="Q35" s="27" t="s">
        <v>46</v>
      </c>
      <c r="R35" s="29">
        <f t="shared" si="17"/>
        <v>98806.580549194754</v>
      </c>
      <c r="S35" s="29">
        <f t="shared" si="18"/>
        <v>492730.7601451673</v>
      </c>
      <c r="T35" s="35">
        <f t="shared" si="19"/>
        <v>56.826260322454232</v>
      </c>
      <c r="U35" s="42">
        <v>0.96192878092594225</v>
      </c>
      <c r="V35" s="43">
        <f t="shared" si="31"/>
        <v>3.8071219074057749E-2</v>
      </c>
      <c r="W35" s="29">
        <f t="shared" si="27"/>
        <v>473971.89943115361</v>
      </c>
      <c r="X35" s="29">
        <f t="shared" si="20"/>
        <v>4762077.9289240027</v>
      </c>
      <c r="Y35" s="35">
        <f t="shared" si="28"/>
        <v>48.195959241328204</v>
      </c>
      <c r="Z35" s="36">
        <f t="shared" si="29"/>
        <v>8.6303010811260279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1028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98285.723508872165</v>
      </c>
      <c r="K36" s="5">
        <f t="shared" si="24"/>
        <v>0</v>
      </c>
      <c r="L36" s="5">
        <f t="shared" si="25"/>
        <v>491428.61754436081</v>
      </c>
      <c r="M36" s="5">
        <f t="shared" si="16"/>
        <v>5122077.7077149171</v>
      </c>
      <c r="N36" s="33">
        <f t="shared" si="26"/>
        <v>52.114157833437041</v>
      </c>
      <c r="O36" s="4"/>
      <c r="Q36" s="27" t="s">
        <v>48</v>
      </c>
      <c r="R36" s="29">
        <f t="shared" si="17"/>
        <v>98285.723508872165</v>
      </c>
      <c r="S36" s="29">
        <f t="shared" si="18"/>
        <v>491428.61754436081</v>
      </c>
      <c r="T36" s="35">
        <f t="shared" si="19"/>
        <v>52.114157833437041</v>
      </c>
      <c r="U36" s="42">
        <v>0.95558309086652893</v>
      </c>
      <c r="V36" s="43">
        <f t="shared" si="31"/>
        <v>4.4416909133471072E-2</v>
      </c>
      <c r="W36" s="29">
        <f t="shared" si="27"/>
        <v>469600.87729330565</v>
      </c>
      <c r="X36" s="29">
        <f t="shared" si="20"/>
        <v>4288106.0294928495</v>
      </c>
      <c r="Y36" s="35">
        <f t="shared" si="28"/>
        <v>43.628981671033493</v>
      </c>
      <c r="Z36" s="36">
        <f t="shared" si="29"/>
        <v>8.4851761624035476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981</v>
      </c>
      <c r="E37" s="51">
        <v>1</v>
      </c>
      <c r="F37" s="3">
        <f t="shared" si="21"/>
        <v>1.0193679918450561E-3</v>
      </c>
      <c r="G37" s="2">
        <v>0.5</v>
      </c>
      <c r="H37" s="3">
        <f t="shared" si="22"/>
        <v>5.0838840874428068E-3</v>
      </c>
      <c r="I37" s="3">
        <f t="shared" si="23"/>
        <v>0.99491611591255724</v>
      </c>
      <c r="J37" s="5">
        <f t="shared" si="30"/>
        <v>98285.723508872165</v>
      </c>
      <c r="K37" s="5">
        <f t="shared" si="24"/>
        <v>499.6732257695586</v>
      </c>
      <c r="L37" s="5">
        <f t="shared" si="25"/>
        <v>490179.43447993696</v>
      </c>
      <c r="M37" s="5">
        <f t="shared" si="16"/>
        <v>4630649.0901705567</v>
      </c>
      <c r="N37" s="33">
        <f t="shared" si="26"/>
        <v>47.114157833437041</v>
      </c>
      <c r="O37" s="4"/>
      <c r="Q37" s="27" t="s">
        <v>50</v>
      </c>
      <c r="R37" s="29">
        <f t="shared" si="17"/>
        <v>98285.723508872165</v>
      </c>
      <c r="S37" s="29">
        <f t="shared" si="18"/>
        <v>490179.43447993696</v>
      </c>
      <c r="T37" s="35">
        <f t="shared" si="19"/>
        <v>47.114157833437041</v>
      </c>
      <c r="U37" s="42">
        <v>0.95343645724036619</v>
      </c>
      <c r="V37" s="43">
        <f t="shared" si="31"/>
        <v>4.6563542759633814E-2</v>
      </c>
      <c r="W37" s="29">
        <f t="shared" si="27"/>
        <v>467354.9434226373</v>
      </c>
      <c r="X37" s="29">
        <f t="shared" si="20"/>
        <v>3818505.1521995435</v>
      </c>
      <c r="Y37" s="35">
        <f t="shared" si="28"/>
        <v>38.851066216700843</v>
      </c>
      <c r="Z37" s="36">
        <f t="shared" si="29"/>
        <v>8.2630916167361974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1050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97786.05028310261</v>
      </c>
      <c r="K38" s="5">
        <f t="shared" si="24"/>
        <v>0</v>
      </c>
      <c r="L38" s="5">
        <f t="shared" si="25"/>
        <v>488930.25141551305</v>
      </c>
      <c r="M38" s="5">
        <f t="shared" si="16"/>
        <v>4140469.6556906202</v>
      </c>
      <c r="N38" s="33">
        <f t="shared" si="26"/>
        <v>42.342130024716745</v>
      </c>
      <c r="O38" s="4"/>
      <c r="Q38" s="27" t="s">
        <v>52</v>
      </c>
      <c r="R38" s="29">
        <f t="shared" si="17"/>
        <v>97786.05028310261</v>
      </c>
      <c r="S38" s="29">
        <f t="shared" si="18"/>
        <v>488930.25141551305</v>
      </c>
      <c r="T38" s="35">
        <f t="shared" si="19"/>
        <v>42.342130024716745</v>
      </c>
      <c r="U38" s="42">
        <v>0.93748024841036759</v>
      </c>
      <c r="V38" s="43">
        <f t="shared" si="31"/>
        <v>6.2519751589632411E-2</v>
      </c>
      <c r="W38" s="29">
        <f t="shared" si="27"/>
        <v>458362.45355235867</v>
      </c>
      <c r="X38" s="29">
        <f t="shared" si="20"/>
        <v>3351150.2087769061</v>
      </c>
      <c r="Y38" s="35">
        <f t="shared" si="28"/>
        <v>34.270227696843421</v>
      </c>
      <c r="Z38" s="36">
        <f t="shared" si="29"/>
        <v>8.0719023278733246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1157</v>
      </c>
      <c r="E39" s="51">
        <v>1</v>
      </c>
      <c r="F39" s="3">
        <f t="shared" si="21"/>
        <v>8.6430423509075197E-4</v>
      </c>
      <c r="G39" s="2">
        <v>0.5</v>
      </c>
      <c r="H39" s="3">
        <f t="shared" si="22"/>
        <v>4.3122035360068992E-3</v>
      </c>
      <c r="I39" s="3">
        <f t="shared" si="23"/>
        <v>0.99568779646399308</v>
      </c>
      <c r="J39" s="5">
        <f t="shared" si="30"/>
        <v>97786.05028310261</v>
      </c>
      <c r="K39" s="5">
        <f t="shared" si="24"/>
        <v>421.6733518029435</v>
      </c>
      <c r="L39" s="5">
        <f t="shared" si="25"/>
        <v>487876.06803600566</v>
      </c>
      <c r="M39" s="5">
        <f t="shared" si="16"/>
        <v>3651539.4042751072</v>
      </c>
      <c r="N39" s="33">
        <f t="shared" si="26"/>
        <v>37.342130024716745</v>
      </c>
      <c r="O39" s="4"/>
      <c r="Q39" s="27" t="s">
        <v>54</v>
      </c>
      <c r="R39" s="29">
        <f t="shared" si="17"/>
        <v>97786.05028310261</v>
      </c>
      <c r="S39" s="29">
        <f t="shared" si="18"/>
        <v>487876.06803600566</v>
      </c>
      <c r="T39" s="35">
        <f t="shared" si="19"/>
        <v>37.342130024716745</v>
      </c>
      <c r="U39" s="42">
        <v>0.91788799906018037</v>
      </c>
      <c r="V39" s="43">
        <f t="shared" si="31"/>
        <v>8.2112000939819629E-2</v>
      </c>
      <c r="W39" s="29">
        <f t="shared" si="27"/>
        <v>447815.58787891763</v>
      </c>
      <c r="X39" s="29">
        <f t="shared" si="20"/>
        <v>2892787.7552245473</v>
      </c>
      <c r="Y39" s="35">
        <f t="shared" si="28"/>
        <v>29.582826454791579</v>
      </c>
      <c r="Z39" s="36">
        <f t="shared" si="29"/>
        <v>7.7593035699251658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1130</v>
      </c>
      <c r="E40" s="51">
        <v>0</v>
      </c>
      <c r="F40" s="3">
        <f t="shared" si="21"/>
        <v>0</v>
      </c>
      <c r="G40" s="2">
        <v>0.5</v>
      </c>
      <c r="H40" s="3">
        <f t="shared" si="22"/>
        <v>0</v>
      </c>
      <c r="I40" s="3">
        <f t="shared" si="23"/>
        <v>1</v>
      </c>
      <c r="J40" s="5">
        <f t="shared" si="30"/>
        <v>97364.376931299659</v>
      </c>
      <c r="K40" s="5">
        <f t="shared" si="24"/>
        <v>0</v>
      </c>
      <c r="L40" s="5">
        <f t="shared" si="25"/>
        <v>486821.88465649833</v>
      </c>
      <c r="M40" s="5">
        <f t="shared" si="16"/>
        <v>3163663.3362391014</v>
      </c>
      <c r="N40" s="33">
        <f t="shared" si="26"/>
        <v>32.493027079825957</v>
      </c>
      <c r="O40" s="4"/>
      <c r="Q40" s="27" t="s">
        <v>56</v>
      </c>
      <c r="R40" s="29">
        <f t="shared" si="17"/>
        <v>97364.376931299659</v>
      </c>
      <c r="S40" s="29">
        <f t="shared" si="18"/>
        <v>486821.88465649833</v>
      </c>
      <c r="T40" s="35">
        <f t="shared" si="19"/>
        <v>32.493027079825957</v>
      </c>
      <c r="U40" s="42">
        <v>0.89571782863194893</v>
      </c>
      <c r="V40" s="43">
        <f t="shared" si="31"/>
        <v>0.10428217136805107</v>
      </c>
      <c r="W40" s="29">
        <f t="shared" si="27"/>
        <v>436055.04145503178</v>
      </c>
      <c r="X40" s="29">
        <f t="shared" si="20"/>
        <v>2444972.1673456295</v>
      </c>
      <c r="Y40" s="35">
        <f t="shared" si="28"/>
        <v>25.111567951292933</v>
      </c>
      <c r="Z40" s="36">
        <f t="shared" si="29"/>
        <v>7.3814591285330238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1077</v>
      </c>
      <c r="E41" s="51">
        <v>6</v>
      </c>
      <c r="F41" s="3">
        <f t="shared" si="21"/>
        <v>5.5710306406685237E-3</v>
      </c>
      <c r="G41" s="2">
        <v>0.5</v>
      </c>
      <c r="H41" s="3">
        <f t="shared" si="22"/>
        <v>2.7472527472527472E-2</v>
      </c>
      <c r="I41" s="3">
        <f t="shared" si="23"/>
        <v>0.97252747252747251</v>
      </c>
      <c r="J41" s="5">
        <f t="shared" si="30"/>
        <v>97364.376931299659</v>
      </c>
      <c r="K41" s="5">
        <f t="shared" si="24"/>
        <v>2674.8455200906501</v>
      </c>
      <c r="L41" s="5">
        <f t="shared" si="25"/>
        <v>480134.77085627173</v>
      </c>
      <c r="M41" s="5">
        <f t="shared" si="16"/>
        <v>2676841.4515826032</v>
      </c>
      <c r="N41" s="33">
        <f t="shared" si="26"/>
        <v>27.493027079825957</v>
      </c>
      <c r="O41" s="4"/>
      <c r="Q41" s="27" t="s">
        <v>58</v>
      </c>
      <c r="R41" s="29">
        <f t="shared" si="17"/>
        <v>97364.376931299659</v>
      </c>
      <c r="S41" s="29">
        <f t="shared" si="18"/>
        <v>480134.77085627173</v>
      </c>
      <c r="T41" s="35">
        <f t="shared" si="19"/>
        <v>27.493027079825957</v>
      </c>
      <c r="U41" s="42">
        <v>0.86473435856680392</v>
      </c>
      <c r="V41" s="43">
        <f t="shared" si="31"/>
        <v>0.13526564143319608</v>
      </c>
      <c r="W41" s="29">
        <f t="shared" si="27"/>
        <v>415189.03310201754</v>
      </c>
      <c r="X41" s="29">
        <f t="shared" si="20"/>
        <v>2008917.1258905977</v>
      </c>
      <c r="Y41" s="35">
        <f t="shared" si="28"/>
        <v>20.632978808133188</v>
      </c>
      <c r="Z41" s="36">
        <f t="shared" si="29"/>
        <v>6.8600482716927687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775</v>
      </c>
      <c r="E42" s="51">
        <v>4</v>
      </c>
      <c r="F42" s="3">
        <f t="shared" si="21"/>
        <v>5.1612903225806452E-3</v>
      </c>
      <c r="G42" s="2">
        <v>0.5</v>
      </c>
      <c r="H42" s="3">
        <f t="shared" si="22"/>
        <v>2.5477707006369425E-2</v>
      </c>
      <c r="I42" s="3">
        <f t="shared" si="23"/>
        <v>0.97452229299363058</v>
      </c>
      <c r="J42" s="5">
        <f t="shared" si="30"/>
        <v>94689.531411209013</v>
      </c>
      <c r="K42" s="5">
        <f t="shared" si="24"/>
        <v>2412.4721378651975</v>
      </c>
      <c r="L42" s="5">
        <f t="shared" si="25"/>
        <v>467416.47671138204</v>
      </c>
      <c r="M42" s="5">
        <f t="shared" si="16"/>
        <v>2196706.6807263317</v>
      </c>
      <c r="N42" s="33">
        <f t="shared" si="26"/>
        <v>23.199044793945333</v>
      </c>
      <c r="O42" s="4"/>
      <c r="Q42" s="27" t="s">
        <v>60</v>
      </c>
      <c r="R42" s="29">
        <f t="shared" si="17"/>
        <v>94689.531411209013</v>
      </c>
      <c r="S42" s="29">
        <f t="shared" si="18"/>
        <v>467416.47671138204</v>
      </c>
      <c r="T42" s="35">
        <f t="shared" si="19"/>
        <v>23.199044793945333</v>
      </c>
      <c r="U42" s="42">
        <v>0.81758889711164551</v>
      </c>
      <c r="V42" s="43">
        <f t="shared" si="31"/>
        <v>0.18241110288835449</v>
      </c>
      <c r="W42" s="29">
        <f t="shared" si="27"/>
        <v>382154.52168626996</v>
      </c>
      <c r="X42" s="29">
        <f t="shared" si="20"/>
        <v>1593728.0927885801</v>
      </c>
      <c r="Y42" s="35">
        <f t="shared" si="28"/>
        <v>16.831090713370244</v>
      </c>
      <c r="Z42" s="36">
        <f t="shared" si="29"/>
        <v>6.3679540805750889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627</v>
      </c>
      <c r="E43" s="51">
        <v>9</v>
      </c>
      <c r="F43" s="3">
        <f t="shared" si="21"/>
        <v>1.4354066985645933E-2</v>
      </c>
      <c r="G43" s="2">
        <v>0.5</v>
      </c>
      <c r="H43" s="3">
        <f t="shared" si="22"/>
        <v>6.9284064665127029E-2</v>
      </c>
      <c r="I43" s="3">
        <f t="shared" si="23"/>
        <v>0.93071593533487296</v>
      </c>
      <c r="J43" s="5">
        <f t="shared" si="30"/>
        <v>92277.05927334381</v>
      </c>
      <c r="K43" s="5">
        <f t="shared" si="24"/>
        <v>6393.329741802112</v>
      </c>
      <c r="L43" s="5">
        <f t="shared" si="25"/>
        <v>445401.97201221378</v>
      </c>
      <c r="M43" s="5">
        <f t="shared" si="16"/>
        <v>1729290.2040149495</v>
      </c>
      <c r="N43" s="33">
        <f t="shared" si="26"/>
        <v>18.740196291826258</v>
      </c>
      <c r="O43" s="4"/>
      <c r="Q43" s="27" t="s">
        <v>62</v>
      </c>
      <c r="R43" s="29">
        <f t="shared" si="17"/>
        <v>92277.05927334381</v>
      </c>
      <c r="S43" s="29">
        <f t="shared" si="18"/>
        <v>445401.97201221378</v>
      </c>
      <c r="T43" s="35">
        <f t="shared" si="19"/>
        <v>18.740196291826258</v>
      </c>
      <c r="U43" s="42">
        <v>0.77888026534586052</v>
      </c>
      <c r="V43" s="43">
        <f t="shared" si="31"/>
        <v>0.22111973465413948</v>
      </c>
      <c r="W43" s="29">
        <f t="shared" si="27"/>
        <v>346914.8061464426</v>
      </c>
      <c r="X43" s="29">
        <f t="shared" si="20"/>
        <v>1211573.5711023102</v>
      </c>
      <c r="Y43" s="35">
        <f t="shared" si="28"/>
        <v>13.129737560376492</v>
      </c>
      <c r="Z43" s="36">
        <f t="shared" si="29"/>
        <v>5.610458731449766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467</v>
      </c>
      <c r="E44" s="51">
        <v>13</v>
      </c>
      <c r="F44" s="3">
        <f t="shared" si="21"/>
        <v>2.7837259100642397E-2</v>
      </c>
      <c r="G44" s="2">
        <v>0.5</v>
      </c>
      <c r="H44" s="3">
        <f t="shared" si="22"/>
        <v>0.13013013013013011</v>
      </c>
      <c r="I44" s="3">
        <f t="shared" si="23"/>
        <v>0.86986986986986992</v>
      </c>
      <c r="J44" s="5">
        <f t="shared" si="30"/>
        <v>85883.7295315417</v>
      </c>
      <c r="K44" s="5">
        <f t="shared" si="24"/>
        <v>11176.060900000421</v>
      </c>
      <c r="L44" s="5">
        <f t="shared" si="25"/>
        <v>401478.49540770747</v>
      </c>
      <c r="M44" s="5">
        <f t="shared" si="16"/>
        <v>1283888.2320027358</v>
      </c>
      <c r="N44" s="33">
        <f t="shared" si="26"/>
        <v>14.949143906602407</v>
      </c>
      <c r="O44" s="4"/>
      <c r="Q44" s="27" t="s">
        <v>64</v>
      </c>
      <c r="R44" s="29">
        <f t="shared" si="17"/>
        <v>85883.7295315417</v>
      </c>
      <c r="S44" s="29">
        <f t="shared" si="18"/>
        <v>401478.49540770747</v>
      </c>
      <c r="T44" s="35">
        <f t="shared" si="19"/>
        <v>14.949143906602407</v>
      </c>
      <c r="U44" s="42">
        <v>0.71980976748499381</v>
      </c>
      <c r="V44" s="43">
        <f t="shared" si="31"/>
        <v>0.28019023251500619</v>
      </c>
      <c r="W44" s="29">
        <f t="shared" si="27"/>
        <v>288988.14242964709</v>
      </c>
      <c r="X44" s="29">
        <f t="shared" si="20"/>
        <v>864658.76495586755</v>
      </c>
      <c r="Y44" s="35">
        <f t="shared" si="28"/>
        <v>10.067783149057501</v>
      </c>
      <c r="Z44" s="36">
        <f t="shared" si="29"/>
        <v>4.8813607575449058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287</v>
      </c>
      <c r="E45" s="51">
        <v>11</v>
      </c>
      <c r="F45" s="3">
        <f t="shared" si="21"/>
        <v>3.8327526132404179E-2</v>
      </c>
      <c r="G45" s="2">
        <v>0.5</v>
      </c>
      <c r="H45" s="3">
        <f t="shared" si="22"/>
        <v>0.17488076311605721</v>
      </c>
      <c r="I45" s="3">
        <f t="shared" si="23"/>
        <v>0.82511923688394284</v>
      </c>
      <c r="J45" s="5">
        <f t="shared" si="30"/>
        <v>74707.668631541281</v>
      </c>
      <c r="K45" s="5">
        <f t="shared" si="24"/>
        <v>13064.93410090547</v>
      </c>
      <c r="L45" s="5">
        <f t="shared" si="25"/>
        <v>340876.00790544273</v>
      </c>
      <c r="M45" s="5">
        <f t="shared" si="16"/>
        <v>882409.73659502843</v>
      </c>
      <c r="N45" s="33">
        <f t="shared" si="26"/>
        <v>11.811501453044656</v>
      </c>
      <c r="O45" s="4"/>
      <c r="Q45" s="27" t="s">
        <v>66</v>
      </c>
      <c r="R45" s="29">
        <f t="shared" si="17"/>
        <v>74707.668631541281</v>
      </c>
      <c r="S45" s="29">
        <f t="shared" si="18"/>
        <v>340876.00790544273</v>
      </c>
      <c r="T45" s="35">
        <f t="shared" si="19"/>
        <v>11.811501453044656</v>
      </c>
      <c r="U45" s="42">
        <v>0.68480776711742686</v>
      </c>
      <c r="V45" s="43">
        <f t="shared" si="31"/>
        <v>0.31519223288257314</v>
      </c>
      <c r="W45" s="29">
        <f t="shared" si="27"/>
        <v>233434.5378376286</v>
      </c>
      <c r="X45" s="29">
        <f t="shared" si="20"/>
        <v>575670.6225262204</v>
      </c>
      <c r="Y45" s="35">
        <f t="shared" si="28"/>
        <v>7.7056429824551449</v>
      </c>
      <c r="Z45" s="36">
        <f t="shared" si="29"/>
        <v>4.1058584705895109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168</v>
      </c>
      <c r="E46" s="51">
        <v>13</v>
      </c>
      <c r="F46" s="3">
        <f t="shared" si="21"/>
        <v>7.7380952380952384E-2</v>
      </c>
      <c r="G46" s="2">
        <v>0.5</v>
      </c>
      <c r="H46" s="3">
        <f t="shared" si="22"/>
        <v>0.32418952618453867</v>
      </c>
      <c r="I46" s="3">
        <f t="shared" si="23"/>
        <v>0.67581047381546133</v>
      </c>
      <c r="J46" s="5">
        <f t="shared" si="30"/>
        <v>61642.734530635818</v>
      </c>
      <c r="K46" s="5">
        <f t="shared" si="24"/>
        <v>19983.928900206127</v>
      </c>
      <c r="L46" s="5">
        <f t="shared" si="25"/>
        <v>258253.85040266378</v>
      </c>
      <c r="M46" s="5">
        <f>L46+M47</f>
        <v>541533.7286895857</v>
      </c>
      <c r="N46" s="33">
        <f t="shared" si="26"/>
        <v>8.7850374064837915</v>
      </c>
      <c r="O46" s="4"/>
      <c r="Q46" s="27" t="s">
        <v>68</v>
      </c>
      <c r="R46" s="29">
        <f t="shared" si="17"/>
        <v>61642.734530635818</v>
      </c>
      <c r="S46" s="29">
        <f t="shared" si="18"/>
        <v>258253.85040266378</v>
      </c>
      <c r="T46" s="35">
        <f t="shared" si="19"/>
        <v>8.7850374064837915</v>
      </c>
      <c r="U46" s="42">
        <v>0.65629805890441617</v>
      </c>
      <c r="V46" s="43">
        <f t="shared" si="31"/>
        <v>0.34370194109558383</v>
      </c>
      <c r="W46" s="29">
        <f t="shared" si="27"/>
        <v>169491.5007238597</v>
      </c>
      <c r="X46" s="29">
        <f>X47+W46</f>
        <v>342236.08468859183</v>
      </c>
      <c r="Y46" s="35">
        <f t="shared" si="28"/>
        <v>5.5519289871623707</v>
      </c>
      <c r="Z46" s="36">
        <f t="shared" si="29"/>
        <v>3.2331084193214208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136</v>
      </c>
      <c r="E47" s="57">
        <v>20</v>
      </c>
      <c r="F47" s="17">
        <f t="shared" si="21"/>
        <v>0.14705882352941177</v>
      </c>
      <c r="G47" s="12"/>
      <c r="H47" s="17">
        <v>1</v>
      </c>
      <c r="I47" s="17">
        <f t="shared" si="23"/>
        <v>0</v>
      </c>
      <c r="J47" s="21">
        <f t="shared" si="30"/>
        <v>41658.805630429692</v>
      </c>
      <c r="K47" s="21">
        <f t="shared" si="24"/>
        <v>41658.805630429692</v>
      </c>
      <c r="L47" s="21">
        <f>K47/F47</f>
        <v>283279.87828692188</v>
      </c>
      <c r="M47" s="21">
        <f>L47</f>
        <v>283279.87828692188</v>
      </c>
      <c r="N47" s="34">
        <f t="shared" si="26"/>
        <v>6.8</v>
      </c>
      <c r="O47" s="4"/>
      <c r="Q47" s="30" t="s">
        <v>69</v>
      </c>
      <c r="R47" s="31">
        <f t="shared" si="17"/>
        <v>41658.805630429692</v>
      </c>
      <c r="S47" s="31">
        <f t="shared" si="18"/>
        <v>283279.87828692188</v>
      </c>
      <c r="T47" s="38">
        <f t="shared" si="19"/>
        <v>6.8</v>
      </c>
      <c r="U47" s="44">
        <v>0.6098018151143324</v>
      </c>
      <c r="V47" s="45">
        <f t="shared" si="31"/>
        <v>0.3901981848856676</v>
      </c>
      <c r="W47" s="31">
        <f t="shared" si="27"/>
        <v>172744.58396473213</v>
      </c>
      <c r="X47" s="31">
        <f>W47</f>
        <v>172744.58396473213</v>
      </c>
      <c r="Y47" s="38">
        <f t="shared" si="28"/>
        <v>4.1466523427774602</v>
      </c>
      <c r="Z47" s="37">
        <f t="shared" si="29"/>
        <v>2.6533476572225396</v>
      </c>
    </row>
    <row r="48" spans="1:26" s="2" customFormat="1" ht="13.2" x14ac:dyDescent="0.25">
      <c r="B48" s="2" t="s">
        <v>70</v>
      </c>
      <c r="D48" s="25">
        <f>SUM(D29:D47)</f>
        <v>13487</v>
      </c>
      <c r="E48" s="60">
        <f>SUM(E29:E47)</f>
        <v>81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187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7629267.2101058075</v>
      </c>
      <c r="N54" s="32">
        <f>M54/J54</f>
        <v>76.292672101058074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76.292672101058074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6775186.5245358758</v>
      </c>
      <c r="Y54" s="40">
        <f>X54/R54</f>
        <v>67.751865245358758</v>
      </c>
      <c r="Z54" s="36">
        <f>T54-Y54</f>
        <v>8.5408068556993157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820</v>
      </c>
      <c r="E55" s="49">
        <v>1</v>
      </c>
      <c r="F55" s="3">
        <f t="shared" ref="F55:F72" si="37">E55/D55</f>
        <v>1.2195121951219512E-3</v>
      </c>
      <c r="G55" s="2">
        <v>0.4</v>
      </c>
      <c r="H55" s="3">
        <f t="shared" ref="H55:H71" si="38">C55*F55/(1+(1-G55)*C55*F55)</f>
        <v>4.8638132295719845E-3</v>
      </c>
      <c r="I55" s="3">
        <f t="shared" ref="I55:I72" si="39">1-H55</f>
        <v>0.99513618677042803</v>
      </c>
      <c r="J55" s="5">
        <f>I54*J54</f>
        <v>100000</v>
      </c>
      <c r="K55" s="5">
        <f t="shared" ref="K55:K72" si="40">J55*H55</f>
        <v>486.38132295719845</v>
      </c>
      <c r="L55" s="5">
        <f t="shared" ref="L55:L71" si="41">C55*(J56+G55*K55)</f>
        <v>398832.68482490274</v>
      </c>
      <c r="M55" s="5">
        <f t="shared" si="32"/>
        <v>7529267.2101058075</v>
      </c>
      <c r="N55" s="33">
        <f t="shared" ref="N55:N72" si="42">M55/J55</f>
        <v>75.292672101058074</v>
      </c>
      <c r="O55" s="4"/>
      <c r="Q55" s="27" t="s">
        <v>36</v>
      </c>
      <c r="R55" s="29">
        <f t="shared" si="33"/>
        <v>100000</v>
      </c>
      <c r="S55" s="29">
        <f t="shared" si="34"/>
        <v>398832.68482490274</v>
      </c>
      <c r="T55" s="35">
        <f t="shared" si="35"/>
        <v>75.292672101058074</v>
      </c>
      <c r="U55" s="42">
        <v>0.96170886472285344</v>
      </c>
      <c r="V55" s="43">
        <f>1-U55</f>
        <v>3.829113527714656E-2</v>
      </c>
      <c r="W55" s="29">
        <f t="shared" ref="W55:W72" si="43">S55*U55</f>
        <v>383560.92853732483</v>
      </c>
      <c r="X55" s="29">
        <f t="shared" si="36"/>
        <v>6679015.63806359</v>
      </c>
      <c r="Y55" s="35">
        <f t="shared" ref="Y55:Y72" si="44">X55/R55</f>
        <v>66.790156380635906</v>
      </c>
      <c r="Z55" s="36">
        <f t="shared" ref="Z55:Z72" si="45">T55-Y55</f>
        <v>8.5025157204221671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1444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99513.618677042803</v>
      </c>
      <c r="K56" s="5">
        <f t="shared" si="40"/>
        <v>0</v>
      </c>
      <c r="L56" s="5">
        <f t="shared" si="41"/>
        <v>497568.09338521399</v>
      </c>
      <c r="M56" s="5">
        <f t="shared" si="32"/>
        <v>7130434.525280905</v>
      </c>
      <c r="N56" s="33">
        <f t="shared" si="42"/>
        <v>71.652851339088656</v>
      </c>
      <c r="O56" s="4"/>
      <c r="Q56" s="27" t="s">
        <v>38</v>
      </c>
      <c r="R56" s="29">
        <f t="shared" si="33"/>
        <v>99513.618677042803</v>
      </c>
      <c r="S56" s="29">
        <f t="shared" si="34"/>
        <v>497568.09338521399</v>
      </c>
      <c r="T56" s="35">
        <f t="shared" si="35"/>
        <v>71.652851339088656</v>
      </c>
      <c r="U56" s="42">
        <v>0.96170886472285344</v>
      </c>
      <c r="V56" s="43">
        <f>1-U56</f>
        <v>3.829113527714656E-2</v>
      </c>
      <c r="W56" s="29">
        <f t="shared" si="43"/>
        <v>478515.64621180884</v>
      </c>
      <c r="X56" s="29">
        <f t="shared" si="36"/>
        <v>6295454.709526265</v>
      </c>
      <c r="Y56" s="35">
        <f t="shared" si="44"/>
        <v>63.262242828866086</v>
      </c>
      <c r="Z56" s="36">
        <f t="shared" si="45"/>
        <v>8.3906085102225703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1718</v>
      </c>
      <c r="E57" s="49">
        <v>1</v>
      </c>
      <c r="F57" s="3">
        <f t="shared" si="37"/>
        <v>5.8207217694994178E-4</v>
      </c>
      <c r="G57" s="2">
        <v>0.5</v>
      </c>
      <c r="H57" s="3">
        <f t="shared" si="38"/>
        <v>2.906131938390003E-3</v>
      </c>
      <c r="I57" s="3">
        <f t="shared" si="39"/>
        <v>0.99709386806161004</v>
      </c>
      <c r="J57" s="5">
        <f t="shared" si="46"/>
        <v>99513.618677042803</v>
      </c>
      <c r="K57" s="5">
        <f t="shared" si="40"/>
        <v>289.19970554211801</v>
      </c>
      <c r="L57" s="5">
        <f t="shared" si="41"/>
        <v>496845.09412135876</v>
      </c>
      <c r="M57" s="5">
        <f t="shared" si="32"/>
        <v>6632866.431895691</v>
      </c>
      <c r="N57" s="33">
        <f t="shared" si="42"/>
        <v>66.652851339088656</v>
      </c>
      <c r="O57" s="4"/>
      <c r="Q57" s="27" t="s">
        <v>40</v>
      </c>
      <c r="R57" s="29">
        <f t="shared" si="33"/>
        <v>99513.618677042803</v>
      </c>
      <c r="S57" s="29">
        <f t="shared" si="34"/>
        <v>496845.09412135876</v>
      </c>
      <c r="T57" s="35">
        <f t="shared" si="35"/>
        <v>66.652851339088656</v>
      </c>
      <c r="U57" s="42">
        <v>0.96170886472285344</v>
      </c>
      <c r="V57" s="43">
        <f>1-U57</f>
        <v>3.829113527714656E-2</v>
      </c>
      <c r="W57" s="29">
        <f t="shared" si="43"/>
        <v>477820.33141057118</v>
      </c>
      <c r="X57" s="29">
        <f t="shared" si="36"/>
        <v>5816939.0633144565</v>
      </c>
      <c r="Y57" s="35">
        <f t="shared" si="44"/>
        <v>58.453698505251822</v>
      </c>
      <c r="Z57" s="36">
        <f t="shared" si="45"/>
        <v>8.199152833836834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1714</v>
      </c>
      <c r="E58" s="49">
        <v>0</v>
      </c>
      <c r="F58" s="3">
        <f t="shared" si="37"/>
        <v>0</v>
      </c>
      <c r="G58" s="2">
        <v>0.5</v>
      </c>
      <c r="H58" s="3">
        <f t="shared" si="38"/>
        <v>0</v>
      </c>
      <c r="I58" s="3">
        <f t="shared" si="39"/>
        <v>1</v>
      </c>
      <c r="J58" s="5">
        <f t="shared" si="46"/>
        <v>99224.418971500694</v>
      </c>
      <c r="K58" s="5">
        <f t="shared" si="40"/>
        <v>0</v>
      </c>
      <c r="L58" s="5">
        <f t="shared" si="41"/>
        <v>496122.09485750349</v>
      </c>
      <c r="M58" s="5">
        <f t="shared" si="32"/>
        <v>6136021.3377743326</v>
      </c>
      <c r="N58" s="33">
        <f t="shared" si="42"/>
        <v>61.839831377966796</v>
      </c>
      <c r="O58" s="4"/>
      <c r="Q58" s="27" t="s">
        <v>42</v>
      </c>
      <c r="R58" s="29">
        <f t="shared" si="33"/>
        <v>99224.418971500694</v>
      </c>
      <c r="S58" s="29">
        <f t="shared" si="34"/>
        <v>496122.09485750349</v>
      </c>
      <c r="T58" s="35">
        <f t="shared" si="35"/>
        <v>61.839831377966796</v>
      </c>
      <c r="U58" s="42">
        <v>0.96170886472285344</v>
      </c>
      <c r="V58" s="43">
        <f>1-U58</f>
        <v>3.829113527714656E-2</v>
      </c>
      <c r="W58" s="29">
        <f t="shared" si="43"/>
        <v>477125.01660933346</v>
      </c>
      <c r="X58" s="29">
        <f t="shared" si="36"/>
        <v>5339118.7319038855</v>
      </c>
      <c r="Y58" s="35">
        <f t="shared" si="44"/>
        <v>53.808515960545868</v>
      </c>
      <c r="Z58" s="36">
        <f t="shared" si="45"/>
        <v>8.0313154174209274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1591</v>
      </c>
      <c r="E59" s="49">
        <v>1</v>
      </c>
      <c r="F59" s="3">
        <f t="shared" si="37"/>
        <v>6.285355122564425E-4</v>
      </c>
      <c r="G59" s="2">
        <v>0.5</v>
      </c>
      <c r="H59" s="3">
        <f t="shared" si="38"/>
        <v>3.137747097583935E-3</v>
      </c>
      <c r="I59" s="3">
        <f t="shared" si="39"/>
        <v>0.99686225290241604</v>
      </c>
      <c r="J59" s="5">
        <f t="shared" si="46"/>
        <v>99224.418971500694</v>
      </c>
      <c r="K59" s="5">
        <f t="shared" si="40"/>
        <v>311.34113263727863</v>
      </c>
      <c r="L59" s="5">
        <f t="shared" si="41"/>
        <v>495343.74202591024</v>
      </c>
      <c r="M59" s="5">
        <f t="shared" si="32"/>
        <v>5639899.242916829</v>
      </c>
      <c r="N59" s="33">
        <f t="shared" si="42"/>
        <v>56.839831377966796</v>
      </c>
      <c r="O59" s="4"/>
      <c r="Q59" s="27" t="s">
        <v>44</v>
      </c>
      <c r="R59" s="29">
        <f t="shared" si="33"/>
        <v>99224.418971500694</v>
      </c>
      <c r="S59" s="29">
        <f t="shared" si="34"/>
        <v>495343.74202591024</v>
      </c>
      <c r="T59" s="35">
        <f t="shared" si="35"/>
        <v>56.839831377966796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477061.44119792781</v>
      </c>
      <c r="X59" s="29">
        <f t="shared" si="36"/>
        <v>4861993.715294552</v>
      </c>
      <c r="Y59" s="35">
        <f t="shared" si="44"/>
        <v>48.999971636931605</v>
      </c>
      <c r="Z59" s="36">
        <f t="shared" si="45"/>
        <v>7.8398597410351911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1995</v>
      </c>
      <c r="E60" s="49">
        <v>5</v>
      </c>
      <c r="F60" s="3">
        <f t="shared" si="37"/>
        <v>2.5062656641604009E-3</v>
      </c>
      <c r="G60" s="2">
        <v>0.5</v>
      </c>
      <c r="H60" s="3">
        <f t="shared" si="38"/>
        <v>1.2453300124532999E-2</v>
      </c>
      <c r="I60" s="3">
        <f t="shared" si="39"/>
        <v>0.98754669987546695</v>
      </c>
      <c r="J60" s="5">
        <f t="shared" si="46"/>
        <v>98913.077838863406</v>
      </c>
      <c r="K60" s="5">
        <f t="shared" si="40"/>
        <v>1231.7942445686599</v>
      </c>
      <c r="L60" s="5">
        <f t="shared" si="41"/>
        <v>491485.90358289535</v>
      </c>
      <c r="M60" s="5">
        <f t="shared" si="32"/>
        <v>5144555.500890919</v>
      </c>
      <c r="N60" s="33">
        <f t="shared" si="42"/>
        <v>52.010872710601262</v>
      </c>
      <c r="O60" s="4"/>
      <c r="Q60" s="27" t="s">
        <v>46</v>
      </c>
      <c r="R60" s="29">
        <f t="shared" si="33"/>
        <v>98913.077838863406</v>
      </c>
      <c r="S60" s="29">
        <f t="shared" si="34"/>
        <v>491485.90358289535</v>
      </c>
      <c r="T60" s="35">
        <f t="shared" si="35"/>
        <v>52.010872710601262</v>
      </c>
      <c r="U60" s="42">
        <v>0.95736753435116873</v>
      </c>
      <c r="V60" s="43">
        <f t="shared" si="47"/>
        <v>4.2632465648831275E-2</v>
      </c>
      <c r="W60" s="29">
        <f t="shared" si="43"/>
        <v>470532.64768151275</v>
      </c>
      <c r="X60" s="29">
        <f t="shared" si="36"/>
        <v>4384932.274096624</v>
      </c>
      <c r="Y60" s="35">
        <f t="shared" si="44"/>
        <v>44.331168030581331</v>
      </c>
      <c r="Z60" s="36">
        <f t="shared" si="45"/>
        <v>7.6797046800199311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2056</v>
      </c>
      <c r="E61" s="49">
        <v>4</v>
      </c>
      <c r="F61" s="3">
        <f t="shared" si="37"/>
        <v>1.9455252918287938E-3</v>
      </c>
      <c r="G61" s="2">
        <v>0.5</v>
      </c>
      <c r="H61" s="3">
        <f t="shared" si="38"/>
        <v>9.6805421103581795E-3</v>
      </c>
      <c r="I61" s="3">
        <f t="shared" si="39"/>
        <v>0.99031945788964182</v>
      </c>
      <c r="J61" s="5">
        <f t="shared" si="46"/>
        <v>97681.283594294742</v>
      </c>
      <c r="K61" s="5">
        <f t="shared" si="40"/>
        <v>945.60777922840987</v>
      </c>
      <c r="L61" s="5">
        <f t="shared" si="41"/>
        <v>486042.39852340275</v>
      </c>
      <c r="M61" s="5">
        <f t="shared" si="32"/>
        <v>4653069.5973080238</v>
      </c>
      <c r="N61" s="33">
        <f t="shared" si="42"/>
        <v>47.635221672903931</v>
      </c>
      <c r="O61" s="4"/>
      <c r="Q61" s="27" t="s">
        <v>48</v>
      </c>
      <c r="R61" s="29">
        <f t="shared" si="33"/>
        <v>97681.283594294742</v>
      </c>
      <c r="S61" s="29">
        <f t="shared" si="34"/>
        <v>486042.39852340275</v>
      </c>
      <c r="T61" s="35">
        <f t="shared" si="35"/>
        <v>47.635221672903931</v>
      </c>
      <c r="U61" s="42">
        <v>0.95681081085376496</v>
      </c>
      <c r="V61" s="43">
        <f t="shared" si="47"/>
        <v>4.3189189146235041E-2</v>
      </c>
      <c r="W61" s="29">
        <f t="shared" si="43"/>
        <v>465050.62144048576</v>
      </c>
      <c r="X61" s="29">
        <f t="shared" si="36"/>
        <v>3914399.6264151116</v>
      </c>
      <c r="Y61" s="35">
        <f t="shared" si="44"/>
        <v>40.073179655101704</v>
      </c>
      <c r="Z61" s="36">
        <f t="shared" si="45"/>
        <v>7.5620420178022272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2003</v>
      </c>
      <c r="E62" s="49">
        <v>8</v>
      </c>
      <c r="F62" s="3">
        <f t="shared" si="37"/>
        <v>3.99400898652022E-3</v>
      </c>
      <c r="G62" s="2">
        <v>0.5</v>
      </c>
      <c r="H62" s="3">
        <f t="shared" si="38"/>
        <v>1.9772614928324272E-2</v>
      </c>
      <c r="I62" s="3">
        <f t="shared" si="39"/>
        <v>0.98022738507167573</v>
      </c>
      <c r="J62" s="5">
        <f t="shared" si="46"/>
        <v>96735.675815066337</v>
      </c>
      <c r="K62" s="5">
        <f t="shared" si="40"/>
        <v>1912.717267722518</v>
      </c>
      <c r="L62" s="5">
        <f t="shared" si="41"/>
        <v>478896.58590602543</v>
      </c>
      <c r="M62" s="5">
        <f t="shared" si="32"/>
        <v>4167027.1987846214</v>
      </c>
      <c r="N62" s="33">
        <f t="shared" si="42"/>
        <v>43.076426185835544</v>
      </c>
      <c r="O62" s="4"/>
      <c r="Q62" s="27" t="s">
        <v>50</v>
      </c>
      <c r="R62" s="29">
        <f t="shared" si="33"/>
        <v>96735.675815066337</v>
      </c>
      <c r="S62" s="29">
        <f t="shared" si="34"/>
        <v>478896.58590602543</v>
      </c>
      <c r="T62" s="35">
        <f t="shared" si="35"/>
        <v>43.076426185835544</v>
      </c>
      <c r="U62" s="42">
        <v>0.94800928093814252</v>
      </c>
      <c r="V62" s="43">
        <f t="shared" si="47"/>
        <v>5.1990719061857482E-2</v>
      </c>
      <c r="W62" s="29">
        <f t="shared" si="43"/>
        <v>453998.40804850258</v>
      </c>
      <c r="X62" s="29">
        <f t="shared" si="36"/>
        <v>3449349.004974626</v>
      </c>
      <c r="Y62" s="35">
        <f t="shared" si="44"/>
        <v>35.65746531371623</v>
      </c>
      <c r="Z62" s="36">
        <f t="shared" si="45"/>
        <v>7.4189608721193139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2208</v>
      </c>
      <c r="E63" s="49">
        <v>4</v>
      </c>
      <c r="F63" s="3">
        <f t="shared" si="37"/>
        <v>1.8115942028985507E-3</v>
      </c>
      <c r="G63" s="2">
        <v>0.5</v>
      </c>
      <c r="H63" s="3">
        <f t="shared" si="38"/>
        <v>9.017132551848512E-3</v>
      </c>
      <c r="I63" s="3">
        <f t="shared" si="39"/>
        <v>0.99098286744815145</v>
      </c>
      <c r="J63" s="5">
        <f t="shared" si="46"/>
        <v>94822.95854734382</v>
      </c>
      <c r="K63" s="5">
        <f t="shared" si="40"/>
        <v>855.03118617983603</v>
      </c>
      <c r="L63" s="5">
        <f t="shared" si="41"/>
        <v>471977.21477126947</v>
      </c>
      <c r="M63" s="5">
        <f t="shared" si="32"/>
        <v>3688130.6128785959</v>
      </c>
      <c r="N63" s="33">
        <f t="shared" si="42"/>
        <v>38.894911837592183</v>
      </c>
      <c r="O63" s="4"/>
      <c r="Q63" s="27" t="s">
        <v>52</v>
      </c>
      <c r="R63" s="29">
        <f t="shared" si="33"/>
        <v>94822.95854734382</v>
      </c>
      <c r="S63" s="29">
        <f t="shared" si="34"/>
        <v>471977.21477126947</v>
      </c>
      <c r="T63" s="35">
        <f t="shared" si="35"/>
        <v>38.894911837592183</v>
      </c>
      <c r="U63" s="42">
        <v>0.94216194080535964</v>
      </c>
      <c r="V63" s="43">
        <f t="shared" si="47"/>
        <v>5.7838059194640357E-2</v>
      </c>
      <c r="W63" s="29">
        <f t="shared" si="43"/>
        <v>444678.9686848073</v>
      </c>
      <c r="X63" s="29">
        <f t="shared" si="36"/>
        <v>2995350.5969261234</v>
      </c>
      <c r="Y63" s="35">
        <f t="shared" si="44"/>
        <v>31.588875129123771</v>
      </c>
      <c r="Z63" s="36">
        <f t="shared" si="45"/>
        <v>7.3060367084684117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2276</v>
      </c>
      <c r="E64" s="49">
        <v>6</v>
      </c>
      <c r="F64" s="3">
        <f t="shared" si="37"/>
        <v>2.6362038664323375E-3</v>
      </c>
      <c r="G64" s="2">
        <v>0.5</v>
      </c>
      <c r="H64" s="3">
        <f t="shared" si="38"/>
        <v>1.3094718463553034E-2</v>
      </c>
      <c r="I64" s="3">
        <f t="shared" si="39"/>
        <v>0.98690528153644697</v>
      </c>
      <c r="J64" s="5">
        <f t="shared" si="46"/>
        <v>93967.92736116398</v>
      </c>
      <c r="K64" s="5">
        <f t="shared" si="40"/>
        <v>1230.4835533980443</v>
      </c>
      <c r="L64" s="5">
        <f t="shared" si="41"/>
        <v>466763.42792232474</v>
      </c>
      <c r="M64" s="5">
        <f t="shared" si="32"/>
        <v>3216153.3981073266</v>
      </c>
      <c r="N64" s="33">
        <f t="shared" si="42"/>
        <v>34.226075730563906</v>
      </c>
      <c r="O64" s="4"/>
      <c r="Q64" s="27" t="s">
        <v>54</v>
      </c>
      <c r="R64" s="29">
        <f t="shared" si="33"/>
        <v>93967.92736116398</v>
      </c>
      <c r="S64" s="29">
        <f t="shared" si="34"/>
        <v>466763.42792232474</v>
      </c>
      <c r="T64" s="35">
        <f t="shared" si="35"/>
        <v>34.226075730563906</v>
      </c>
      <c r="U64" s="42">
        <v>0.92489605986448908</v>
      </c>
      <c r="V64" s="43">
        <f t="shared" si="47"/>
        <v>7.5103940135510916E-2</v>
      </c>
      <c r="W64" s="29">
        <f t="shared" si="43"/>
        <v>431707.65537420061</v>
      </c>
      <c r="X64" s="29">
        <f t="shared" si="36"/>
        <v>2550671.6282413159</v>
      </c>
      <c r="Y64" s="35">
        <f t="shared" si="44"/>
        <v>27.144066064561123</v>
      </c>
      <c r="Z64" s="36">
        <f t="shared" si="45"/>
        <v>7.0820096660027829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2263</v>
      </c>
      <c r="E65" s="49">
        <v>9</v>
      </c>
      <c r="F65" s="3">
        <f t="shared" si="37"/>
        <v>3.9770216526734421E-3</v>
      </c>
      <c r="G65" s="2">
        <v>0.5</v>
      </c>
      <c r="H65" s="3">
        <f t="shared" si="38"/>
        <v>1.9689345876175889E-2</v>
      </c>
      <c r="I65" s="3">
        <f t="shared" si="39"/>
        <v>0.98031065412382412</v>
      </c>
      <c r="J65" s="5">
        <f t="shared" si="46"/>
        <v>92737.443807765929</v>
      </c>
      <c r="K65" s="5">
        <f t="shared" si="40"/>
        <v>1825.9396068035294</v>
      </c>
      <c r="L65" s="5">
        <f t="shared" si="41"/>
        <v>459122.37002182083</v>
      </c>
      <c r="M65" s="5">
        <f t="shared" si="32"/>
        <v>2749389.9701850018</v>
      </c>
      <c r="N65" s="33">
        <f t="shared" si="42"/>
        <v>29.647032064892489</v>
      </c>
      <c r="O65" s="4"/>
      <c r="Q65" s="27" t="s">
        <v>56</v>
      </c>
      <c r="R65" s="29">
        <f t="shared" si="33"/>
        <v>92737.443807765929</v>
      </c>
      <c r="S65" s="29">
        <f t="shared" si="34"/>
        <v>459122.37002182083</v>
      </c>
      <c r="T65" s="35">
        <f t="shared" si="35"/>
        <v>29.647032064892489</v>
      </c>
      <c r="U65" s="42">
        <v>0.89970667843387275</v>
      </c>
      <c r="V65" s="43">
        <f t="shared" si="47"/>
        <v>0.10029332156612725</v>
      </c>
      <c r="W65" s="29">
        <f t="shared" si="43"/>
        <v>413075.4625270199</v>
      </c>
      <c r="X65" s="29">
        <f t="shared" si="36"/>
        <v>2118963.9728671154</v>
      </c>
      <c r="Y65" s="35">
        <f t="shared" si="44"/>
        <v>22.849065985250622</v>
      </c>
      <c r="Z65" s="36">
        <f t="shared" si="45"/>
        <v>6.7979660796418671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2081</v>
      </c>
      <c r="E66" s="49">
        <v>19</v>
      </c>
      <c r="F66" s="3">
        <f t="shared" si="37"/>
        <v>9.1302258529553093E-3</v>
      </c>
      <c r="G66" s="2">
        <v>0.5</v>
      </c>
      <c r="H66" s="3">
        <f t="shared" si="38"/>
        <v>4.4632370213765558E-2</v>
      </c>
      <c r="I66" s="3">
        <f t="shared" si="39"/>
        <v>0.95536762978623446</v>
      </c>
      <c r="J66" s="5">
        <f t="shared" si="46"/>
        <v>90911.504200962401</v>
      </c>
      <c r="K66" s="5">
        <f t="shared" si="40"/>
        <v>4057.5959121876567</v>
      </c>
      <c r="L66" s="5">
        <f t="shared" si="41"/>
        <v>444413.53122434288</v>
      </c>
      <c r="M66" s="5">
        <f t="shared" si="32"/>
        <v>2290267.6001631808</v>
      </c>
      <c r="N66" s="33">
        <f t="shared" si="42"/>
        <v>25.192274842361872</v>
      </c>
      <c r="O66" s="4"/>
      <c r="Q66" s="27" t="s">
        <v>58</v>
      </c>
      <c r="R66" s="29">
        <f t="shared" si="33"/>
        <v>90911.504200962401</v>
      </c>
      <c r="S66" s="29">
        <f t="shared" si="34"/>
        <v>444413.53122434288</v>
      </c>
      <c r="T66" s="35">
        <f t="shared" si="35"/>
        <v>25.192274842361872</v>
      </c>
      <c r="U66" s="42">
        <v>0.86438699185239576</v>
      </c>
      <c r="V66" s="43">
        <f t="shared" si="47"/>
        <v>0.13561300814760424</v>
      </c>
      <c r="W66" s="29">
        <f t="shared" si="43"/>
        <v>384145.27539351047</v>
      </c>
      <c r="X66" s="29">
        <f t="shared" si="36"/>
        <v>1705888.5103400955</v>
      </c>
      <c r="Y66" s="35">
        <f t="shared" si="44"/>
        <v>18.764275493332303</v>
      </c>
      <c r="Z66" s="36">
        <f t="shared" si="45"/>
        <v>6.4279993490295695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1502</v>
      </c>
      <c r="E67" s="49">
        <v>10</v>
      </c>
      <c r="F67" s="3">
        <f t="shared" si="37"/>
        <v>6.6577896138482022E-3</v>
      </c>
      <c r="G67" s="2">
        <v>0.5</v>
      </c>
      <c r="H67" s="3">
        <f t="shared" si="38"/>
        <v>3.274394237066143E-2</v>
      </c>
      <c r="I67" s="3">
        <f t="shared" si="39"/>
        <v>0.96725605762933853</v>
      </c>
      <c r="J67" s="5">
        <f t="shared" si="46"/>
        <v>86853.90828877475</v>
      </c>
      <c r="K67" s="5">
        <f t="shared" si="40"/>
        <v>2843.9393676743534</v>
      </c>
      <c r="L67" s="5">
        <f t="shared" si="41"/>
        <v>427159.69302468782</v>
      </c>
      <c r="M67" s="5">
        <f t="shared" si="32"/>
        <v>1845854.0689388379</v>
      </c>
      <c r="N67" s="33">
        <f t="shared" si="42"/>
        <v>21.252400787788169</v>
      </c>
      <c r="O67" s="4"/>
      <c r="Q67" s="27" t="s">
        <v>60</v>
      </c>
      <c r="R67" s="29">
        <f t="shared" si="33"/>
        <v>86853.90828877475</v>
      </c>
      <c r="S67" s="29">
        <f t="shared" si="34"/>
        <v>427159.69302468782</v>
      </c>
      <c r="T67" s="35">
        <f t="shared" si="35"/>
        <v>21.252400787788169</v>
      </c>
      <c r="U67" s="42">
        <v>0.82345390469096191</v>
      </c>
      <c r="V67" s="43">
        <f t="shared" si="47"/>
        <v>0.17654609530903809</v>
      </c>
      <c r="W67" s="29">
        <f t="shared" si="43"/>
        <v>351746.31714777183</v>
      </c>
      <c r="X67" s="29">
        <f t="shared" si="36"/>
        <v>1321743.234946585</v>
      </c>
      <c r="Y67" s="35">
        <f t="shared" si="44"/>
        <v>15.218005280223077</v>
      </c>
      <c r="Z67" s="36">
        <f t="shared" si="45"/>
        <v>6.0343955075650921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1184</v>
      </c>
      <c r="E68" s="49">
        <v>20</v>
      </c>
      <c r="F68" s="3">
        <f t="shared" si="37"/>
        <v>1.6891891891891893E-2</v>
      </c>
      <c r="G68" s="2">
        <v>0.5</v>
      </c>
      <c r="H68" s="3">
        <f t="shared" si="38"/>
        <v>8.1037277147487832E-2</v>
      </c>
      <c r="I68" s="3">
        <f t="shared" si="39"/>
        <v>0.91896272285251213</v>
      </c>
      <c r="J68" s="5">
        <f t="shared" si="46"/>
        <v>84009.968921100386</v>
      </c>
      <c r="K68" s="5">
        <f t="shared" si="40"/>
        <v>6807.9391346110515</v>
      </c>
      <c r="L68" s="5">
        <f t="shared" si="41"/>
        <v>403029.99676897429</v>
      </c>
      <c r="M68" s="5">
        <f t="shared" si="32"/>
        <v>1418694.3759141502</v>
      </c>
      <c r="N68" s="33">
        <f t="shared" si="42"/>
        <v>16.887214626237331</v>
      </c>
      <c r="O68" s="4"/>
      <c r="Q68" s="27" t="s">
        <v>62</v>
      </c>
      <c r="R68" s="29">
        <f t="shared" si="33"/>
        <v>84009.968921100386</v>
      </c>
      <c r="S68" s="29">
        <f t="shared" si="34"/>
        <v>403029.99676897429</v>
      </c>
      <c r="T68" s="35">
        <f t="shared" si="35"/>
        <v>16.887214626237331</v>
      </c>
      <c r="U68" s="42">
        <v>0.7557222850963411</v>
      </c>
      <c r="V68" s="43">
        <f t="shared" si="47"/>
        <v>0.2442777149036589</v>
      </c>
      <c r="W68" s="29">
        <f t="shared" si="43"/>
        <v>304578.75012062024</v>
      </c>
      <c r="X68" s="29">
        <f t="shared" si="36"/>
        <v>969996.9177988132</v>
      </c>
      <c r="Y68" s="35">
        <f t="shared" si="44"/>
        <v>11.546212077638129</v>
      </c>
      <c r="Z68" s="36">
        <f t="shared" si="45"/>
        <v>5.3410025485992012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875</v>
      </c>
      <c r="E69" s="49">
        <v>35</v>
      </c>
      <c r="F69" s="3">
        <f t="shared" si="37"/>
        <v>0.04</v>
      </c>
      <c r="G69" s="2">
        <v>0.5</v>
      </c>
      <c r="H69" s="3">
        <f t="shared" si="38"/>
        <v>0.18181818181818182</v>
      </c>
      <c r="I69" s="3">
        <f t="shared" si="39"/>
        <v>0.81818181818181812</v>
      </c>
      <c r="J69" s="5">
        <f t="shared" si="46"/>
        <v>77202.029786489336</v>
      </c>
      <c r="K69" s="5">
        <f t="shared" si="40"/>
        <v>14036.732688452606</v>
      </c>
      <c r="L69" s="5">
        <f t="shared" si="41"/>
        <v>350918.31721131515</v>
      </c>
      <c r="M69" s="5">
        <f t="shared" si="32"/>
        <v>1015664.3791451758</v>
      </c>
      <c r="N69" s="33">
        <f t="shared" si="42"/>
        <v>13.155928438074838</v>
      </c>
      <c r="O69" s="4"/>
      <c r="Q69" s="27" t="s">
        <v>64</v>
      </c>
      <c r="R69" s="29">
        <f t="shared" si="33"/>
        <v>77202.029786489336</v>
      </c>
      <c r="S69" s="29">
        <f t="shared" si="34"/>
        <v>350918.31721131515</v>
      </c>
      <c r="T69" s="35">
        <f t="shared" si="35"/>
        <v>13.155928438074838</v>
      </c>
      <c r="U69" s="42">
        <v>0.69850988448397933</v>
      </c>
      <c r="V69" s="43">
        <f t="shared" si="47"/>
        <v>0.30149011551602067</v>
      </c>
      <c r="W69" s="29">
        <f t="shared" si="43"/>
        <v>245119.91321858816</v>
      </c>
      <c r="X69" s="29">
        <f t="shared" si="36"/>
        <v>665418.16767819296</v>
      </c>
      <c r="Y69" s="35">
        <f t="shared" si="44"/>
        <v>8.6191796966799927</v>
      </c>
      <c r="Z69" s="36">
        <f t="shared" si="45"/>
        <v>4.5367487413948453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537</v>
      </c>
      <c r="E70" s="49">
        <v>32</v>
      </c>
      <c r="F70" s="3">
        <f t="shared" si="37"/>
        <v>5.9590316573556797E-2</v>
      </c>
      <c r="G70" s="2">
        <v>0.5</v>
      </c>
      <c r="H70" s="3">
        <f t="shared" si="38"/>
        <v>0.2593192868719611</v>
      </c>
      <c r="I70" s="3">
        <f t="shared" si="39"/>
        <v>0.74068071312803885</v>
      </c>
      <c r="J70" s="5">
        <f t="shared" si="46"/>
        <v>63165.297098036724</v>
      </c>
      <c r="K70" s="5">
        <f t="shared" si="40"/>
        <v>16379.979798518438</v>
      </c>
      <c r="L70" s="5">
        <f t="shared" si="41"/>
        <v>274876.53599388752</v>
      </c>
      <c r="M70" s="5">
        <f t="shared" si="32"/>
        <v>664746.06193386065</v>
      </c>
      <c r="N70" s="33">
        <f t="shared" si="42"/>
        <v>10.523912535424804</v>
      </c>
      <c r="O70" s="4"/>
      <c r="Q70" s="27" t="s">
        <v>66</v>
      </c>
      <c r="R70" s="29">
        <f t="shared" si="33"/>
        <v>63165.297098036724</v>
      </c>
      <c r="S70" s="29">
        <f t="shared" si="34"/>
        <v>274876.53599388752</v>
      </c>
      <c r="T70" s="35">
        <f t="shared" si="35"/>
        <v>10.523912535424804</v>
      </c>
      <c r="U70" s="42">
        <v>0.67065690345363116</v>
      </c>
      <c r="V70" s="43">
        <f t="shared" si="47"/>
        <v>0.32934309654636884</v>
      </c>
      <c r="W70" s="29">
        <f t="shared" si="43"/>
        <v>184347.8464617212</v>
      </c>
      <c r="X70" s="29">
        <f t="shared" si="36"/>
        <v>420298.25445960485</v>
      </c>
      <c r="Y70" s="35">
        <f t="shared" si="44"/>
        <v>6.6539424932534414</v>
      </c>
      <c r="Z70" s="36">
        <f t="shared" si="45"/>
        <v>3.8699700421713628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279</v>
      </c>
      <c r="E71" s="49">
        <v>24</v>
      </c>
      <c r="F71" s="3">
        <f t="shared" si="37"/>
        <v>8.6021505376344093E-2</v>
      </c>
      <c r="G71" s="2">
        <v>0.5</v>
      </c>
      <c r="H71" s="3">
        <f t="shared" si="38"/>
        <v>0.3539823008849558</v>
      </c>
      <c r="I71" s="3">
        <f t="shared" si="39"/>
        <v>0.64601769911504414</v>
      </c>
      <c r="J71" s="5">
        <f t="shared" si="46"/>
        <v>46785.317299518283</v>
      </c>
      <c r="K71" s="5">
        <f t="shared" si="40"/>
        <v>16561.174265316207</v>
      </c>
      <c r="L71" s="5">
        <f t="shared" si="41"/>
        <v>192523.65083430085</v>
      </c>
      <c r="M71" s="5">
        <f>L71+M72</f>
        <v>389869.52593997319</v>
      </c>
      <c r="N71" s="33">
        <f t="shared" si="42"/>
        <v>8.3331598125976036</v>
      </c>
      <c r="O71" s="4"/>
      <c r="Q71" s="27" t="s">
        <v>68</v>
      </c>
      <c r="R71" s="29">
        <f t="shared" si="33"/>
        <v>46785.317299518283</v>
      </c>
      <c r="S71" s="29">
        <f t="shared" si="34"/>
        <v>192523.65083430085</v>
      </c>
      <c r="T71" s="35">
        <f t="shared" si="35"/>
        <v>8.3331598125976036</v>
      </c>
      <c r="U71" s="42">
        <v>0.63527807449444496</v>
      </c>
      <c r="V71" s="43">
        <f t="shared" si="47"/>
        <v>0.36472192550555504</v>
      </c>
      <c r="W71" s="29">
        <f t="shared" si="43"/>
        <v>122306.05419665549</v>
      </c>
      <c r="X71" s="29">
        <f>X72+W71</f>
        <v>235950.40799788362</v>
      </c>
      <c r="Y71" s="35">
        <f t="shared" si="44"/>
        <v>5.0432576204909703</v>
      </c>
      <c r="Z71" s="36">
        <f t="shared" si="45"/>
        <v>3.2899021921066334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222</v>
      </c>
      <c r="E72" s="50">
        <v>34</v>
      </c>
      <c r="F72" s="17">
        <f t="shared" si="37"/>
        <v>0.15315315315315314</v>
      </c>
      <c r="G72" s="12"/>
      <c r="H72" s="17">
        <v>1</v>
      </c>
      <c r="I72" s="17">
        <f t="shared" si="39"/>
        <v>0</v>
      </c>
      <c r="J72" s="21">
        <f t="shared" si="46"/>
        <v>30224.143034202072</v>
      </c>
      <c r="K72" s="21">
        <f t="shared" si="40"/>
        <v>30224.143034202072</v>
      </c>
      <c r="L72" s="21">
        <f>K72/F72</f>
        <v>197345.87510567237</v>
      </c>
      <c r="M72" s="21">
        <f>L72</f>
        <v>197345.87510567237</v>
      </c>
      <c r="N72" s="34">
        <f t="shared" si="42"/>
        <v>6.5294117647058831</v>
      </c>
      <c r="O72" s="4"/>
      <c r="Q72" s="30" t="s">
        <v>69</v>
      </c>
      <c r="R72" s="31">
        <f t="shared" si="33"/>
        <v>30224.143034202072</v>
      </c>
      <c r="S72" s="31">
        <f t="shared" si="34"/>
        <v>197345.87510567237</v>
      </c>
      <c r="T72" s="38">
        <f t="shared" si="35"/>
        <v>6.5294117647058831</v>
      </c>
      <c r="U72" s="44">
        <v>0.57586384179742911</v>
      </c>
      <c r="V72" s="45">
        <f t="shared" si="47"/>
        <v>0.42413615820257089</v>
      </c>
      <c r="W72" s="31">
        <f t="shared" si="43"/>
        <v>113644.35380122812</v>
      </c>
      <c r="X72" s="31">
        <f>W72</f>
        <v>113644.35380122812</v>
      </c>
      <c r="Y72" s="38">
        <f t="shared" si="44"/>
        <v>3.7600521435008609</v>
      </c>
      <c r="Z72" s="37">
        <f t="shared" si="45"/>
        <v>2.7693596212050222</v>
      </c>
    </row>
    <row r="73" spans="1:26" s="2" customFormat="1" ht="13.2" x14ac:dyDescent="0.25">
      <c r="B73" s="2" t="s">
        <v>70</v>
      </c>
      <c r="D73" s="25">
        <f>SUM(D54:D72)</f>
        <v>26955</v>
      </c>
      <c r="E73" s="25">
        <f>SUM(E54:E72)</f>
        <v>213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72.192489437351853</v>
      </c>
      <c r="F78" s="55">
        <f>$Y$4</f>
        <v>65.696166638299331</v>
      </c>
      <c r="G78" s="55">
        <f>E78-F78</f>
        <v>6.4963227990525212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81.060545787829852</v>
      </c>
      <c r="F79" s="55">
        <f>$Y$29</f>
        <v>71.555230078099356</v>
      </c>
      <c r="G79" s="55">
        <f t="shared" ref="G79:G80" si="48">E79-F79</f>
        <v>9.5053157097304961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76.292672101058074</v>
      </c>
      <c r="F80" s="55">
        <f>$Y$54</f>
        <v>67.751865245358758</v>
      </c>
      <c r="G80" s="55">
        <f t="shared" si="48"/>
        <v>8.5408068556993157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3AC70-7FF6-45A3-9AB2-B44AB72FD179}">
  <dimension ref="A1:Z80"/>
  <sheetViews>
    <sheetView tabSelected="1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81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7709037.5758100711</v>
      </c>
      <c r="N4" s="32">
        <f>M4/J4</f>
        <v>77.090375758100706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77.090375758100706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6964772.0776866907</v>
      </c>
      <c r="Y4" s="40">
        <f>X4/R4</f>
        <v>69.647720776866905</v>
      </c>
      <c r="Z4" s="36">
        <f>T4-Y4</f>
        <v>7.442654981233801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432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7609037.5758100711</v>
      </c>
      <c r="N5" s="33">
        <f t="shared" ref="N5:N22" si="10">M5/J5</f>
        <v>76.090375758100706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76.090375758100706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6868091.8835118171</v>
      </c>
      <c r="Y5" s="35">
        <f t="shared" ref="Y5:Y22" si="12">X5/R5</f>
        <v>68.680918835118177</v>
      </c>
      <c r="Z5" s="36">
        <f t="shared" ref="Z5:Z22" si="13">T5-Y5</f>
        <v>7.4094569229825282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685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7209037.5758100711</v>
      </c>
      <c r="N6" s="33">
        <f t="shared" si="10"/>
        <v>72.090375758100706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72.090375758100706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6481371.1068123225</v>
      </c>
      <c r="Y6" s="35">
        <f t="shared" si="12"/>
        <v>64.813711068123226</v>
      </c>
      <c r="Z6" s="36">
        <f t="shared" si="13"/>
        <v>7.2766646899774798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848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6709037.5758100711</v>
      </c>
      <c r="N7" s="33">
        <f t="shared" si="10"/>
        <v>67.090375758100706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67.090375758100706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5997970.1359379543</v>
      </c>
      <c r="Y7" s="35">
        <f t="shared" si="12"/>
        <v>59.97970135937954</v>
      </c>
      <c r="Z7" s="36">
        <f t="shared" si="13"/>
        <v>7.1106743987211658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890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6209037.5758100711</v>
      </c>
      <c r="N8" s="33">
        <f t="shared" si="10"/>
        <v>62.090375758100713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62.090375758100713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5514569.1650635861</v>
      </c>
      <c r="Y8" s="35">
        <f t="shared" si="12"/>
        <v>55.145691650635861</v>
      </c>
      <c r="Z8" s="36">
        <f t="shared" si="13"/>
        <v>6.9446841074648518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758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100000</v>
      </c>
      <c r="K9" s="5">
        <f t="shared" si="8"/>
        <v>0</v>
      </c>
      <c r="L9" s="5">
        <f t="shared" si="9"/>
        <v>500000</v>
      </c>
      <c r="M9" s="5">
        <f t="shared" si="0"/>
        <v>5709037.5758100711</v>
      </c>
      <c r="N9" s="33">
        <f t="shared" si="10"/>
        <v>57.090375758100713</v>
      </c>
      <c r="O9" s="4"/>
      <c r="Q9" s="27" t="s">
        <v>44</v>
      </c>
      <c r="R9" s="29">
        <f t="shared" si="1"/>
        <v>100000</v>
      </c>
      <c r="S9" s="29">
        <f t="shared" si="2"/>
        <v>500000</v>
      </c>
      <c r="T9" s="35">
        <f t="shared" si="3"/>
        <v>57.090375758100713</v>
      </c>
      <c r="U9" s="42">
        <v>0.9555940589531835</v>
      </c>
      <c r="V9" s="43">
        <f t="shared" ref="V9:V22" si="15">1-U9</f>
        <v>4.4405941046816499E-2</v>
      </c>
      <c r="W9" s="29">
        <f t="shared" si="11"/>
        <v>477797.02947659174</v>
      </c>
      <c r="X9" s="29">
        <f t="shared" si="4"/>
        <v>5031168.1941892179</v>
      </c>
      <c r="Y9" s="35">
        <f t="shared" si="12"/>
        <v>50.311681941892182</v>
      </c>
      <c r="Z9" s="36">
        <f t="shared" si="13"/>
        <v>6.7786938162085306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977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100000</v>
      </c>
      <c r="K10" s="5">
        <f t="shared" si="8"/>
        <v>0</v>
      </c>
      <c r="L10" s="5">
        <f t="shared" si="9"/>
        <v>500000</v>
      </c>
      <c r="M10" s="5">
        <f t="shared" si="0"/>
        <v>5209037.5758100711</v>
      </c>
      <c r="N10" s="33">
        <f t="shared" si="10"/>
        <v>52.090375758100713</v>
      </c>
      <c r="O10" s="4"/>
      <c r="Q10" s="27" t="s">
        <v>46</v>
      </c>
      <c r="R10" s="29">
        <f t="shared" si="1"/>
        <v>100000</v>
      </c>
      <c r="S10" s="29">
        <f t="shared" si="2"/>
        <v>500000</v>
      </c>
      <c r="T10" s="35">
        <f t="shared" si="3"/>
        <v>52.090375758100713</v>
      </c>
      <c r="U10" s="42">
        <v>0.96363095511775332</v>
      </c>
      <c r="V10" s="43">
        <f t="shared" si="15"/>
        <v>3.6369044882246682E-2</v>
      </c>
      <c r="W10" s="29">
        <f t="shared" si="11"/>
        <v>481815.47755887668</v>
      </c>
      <c r="X10" s="29">
        <f t="shared" si="4"/>
        <v>4553371.1647126265</v>
      </c>
      <c r="Y10" s="35">
        <f t="shared" si="12"/>
        <v>45.533711647126268</v>
      </c>
      <c r="Z10" s="36">
        <f t="shared" si="13"/>
        <v>6.5566641109744452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1053</v>
      </c>
      <c r="E11" s="51">
        <v>0</v>
      </c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100000</v>
      </c>
      <c r="K11" s="5">
        <f t="shared" si="8"/>
        <v>0</v>
      </c>
      <c r="L11" s="5">
        <f t="shared" si="9"/>
        <v>500000</v>
      </c>
      <c r="M11" s="5">
        <f t="shared" si="0"/>
        <v>4709037.5758100711</v>
      </c>
      <c r="N11" s="33">
        <f t="shared" si="10"/>
        <v>47.090375758100713</v>
      </c>
      <c r="O11" s="4"/>
      <c r="Q11" s="27" t="s">
        <v>48</v>
      </c>
      <c r="R11" s="29">
        <f t="shared" si="1"/>
        <v>100000</v>
      </c>
      <c r="S11" s="29">
        <f t="shared" si="2"/>
        <v>500000</v>
      </c>
      <c r="T11" s="35">
        <f t="shared" si="3"/>
        <v>47.090375758100713</v>
      </c>
      <c r="U11" s="42">
        <v>0.96005435016735896</v>
      </c>
      <c r="V11" s="43">
        <f t="shared" si="15"/>
        <v>3.9945649832641039E-2</v>
      </c>
      <c r="W11" s="29">
        <f t="shared" si="11"/>
        <v>480027.1750836795</v>
      </c>
      <c r="X11" s="29">
        <f t="shared" si="4"/>
        <v>4071555.6871537496</v>
      </c>
      <c r="Y11" s="35">
        <f t="shared" si="12"/>
        <v>40.715556871537494</v>
      </c>
      <c r="Z11" s="36">
        <f t="shared" si="13"/>
        <v>6.3748188865632187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1027</v>
      </c>
      <c r="E12" s="51">
        <v>3</v>
      </c>
      <c r="F12" s="3">
        <f t="shared" si="5"/>
        <v>2.9211295034079843E-3</v>
      </c>
      <c r="G12" s="2">
        <v>0.5</v>
      </c>
      <c r="H12" s="3">
        <f t="shared" si="6"/>
        <v>1.4499758337361042E-2</v>
      </c>
      <c r="I12" s="3">
        <f t="shared" si="7"/>
        <v>0.98550024166263894</v>
      </c>
      <c r="J12" s="5">
        <f t="shared" si="14"/>
        <v>100000</v>
      </c>
      <c r="K12" s="5">
        <f t="shared" si="8"/>
        <v>1449.9758337361041</v>
      </c>
      <c r="L12" s="5">
        <f t="shared" si="9"/>
        <v>496375.06041565968</v>
      </c>
      <c r="M12" s="5">
        <f t="shared" si="0"/>
        <v>4209037.5758100711</v>
      </c>
      <c r="N12" s="33">
        <f t="shared" si="10"/>
        <v>42.090375758100713</v>
      </c>
      <c r="O12" s="4"/>
      <c r="Q12" s="27" t="s">
        <v>50</v>
      </c>
      <c r="R12" s="29">
        <f t="shared" si="1"/>
        <v>100000</v>
      </c>
      <c r="S12" s="29">
        <f t="shared" si="2"/>
        <v>496375.06041565968</v>
      </c>
      <c r="T12" s="35">
        <f t="shared" si="3"/>
        <v>42.090375758100713</v>
      </c>
      <c r="U12" s="42">
        <v>0.94127750867207383</v>
      </c>
      <c r="V12" s="43">
        <f t="shared" si="15"/>
        <v>5.8722491327926174E-2</v>
      </c>
      <c r="W12" s="29">
        <f t="shared" si="11"/>
        <v>467226.68023500225</v>
      </c>
      <c r="X12" s="29">
        <f t="shared" si="4"/>
        <v>3591528.51207007</v>
      </c>
      <c r="Y12" s="35">
        <f t="shared" si="12"/>
        <v>35.915285120700702</v>
      </c>
      <c r="Z12" s="36">
        <f t="shared" si="13"/>
        <v>6.175090637400011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1131</v>
      </c>
      <c r="E13" s="51">
        <v>1</v>
      </c>
      <c r="F13" s="3">
        <f t="shared" si="5"/>
        <v>8.8417329796640137E-4</v>
      </c>
      <c r="G13" s="2">
        <v>0.5</v>
      </c>
      <c r="H13" s="3">
        <f t="shared" si="6"/>
        <v>4.411116012351125E-3</v>
      </c>
      <c r="I13" s="3">
        <f t="shared" si="7"/>
        <v>0.99558888398764889</v>
      </c>
      <c r="J13" s="5">
        <f t="shared" si="14"/>
        <v>98550.024166263887</v>
      </c>
      <c r="K13" s="5">
        <f t="shared" si="8"/>
        <v>434.71558961739697</v>
      </c>
      <c r="L13" s="5">
        <f t="shared" si="9"/>
        <v>491663.33185727597</v>
      </c>
      <c r="M13" s="5">
        <f t="shared" si="0"/>
        <v>3712662.5153944115</v>
      </c>
      <c r="N13" s="33">
        <f t="shared" si="10"/>
        <v>37.672872704026673</v>
      </c>
      <c r="O13" s="4"/>
      <c r="Q13" s="27" t="s">
        <v>52</v>
      </c>
      <c r="R13" s="29">
        <f t="shared" si="1"/>
        <v>98550.024166263887</v>
      </c>
      <c r="S13" s="29">
        <f t="shared" si="2"/>
        <v>491663.33185727597</v>
      </c>
      <c r="T13" s="35">
        <f t="shared" si="3"/>
        <v>37.672872704026673</v>
      </c>
      <c r="U13" s="42">
        <v>0.95386474178345915</v>
      </c>
      <c r="V13" s="43">
        <f t="shared" si="15"/>
        <v>4.6135258216540853E-2</v>
      </c>
      <c r="W13" s="29">
        <f t="shared" si="11"/>
        <v>468980.31708643574</v>
      </c>
      <c r="X13" s="29">
        <f t="shared" si="4"/>
        <v>3124301.8318350678</v>
      </c>
      <c r="Y13" s="35">
        <f t="shared" si="12"/>
        <v>31.7026998041528</v>
      </c>
      <c r="Z13" s="36">
        <f t="shared" si="13"/>
        <v>5.970172899873873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1114</v>
      </c>
      <c r="E14" s="51">
        <v>7</v>
      </c>
      <c r="F14" s="3">
        <f t="shared" si="5"/>
        <v>6.2836624775583485E-3</v>
      </c>
      <c r="G14" s="2">
        <v>0.5</v>
      </c>
      <c r="H14" s="3">
        <f t="shared" si="6"/>
        <v>3.0932390631904554E-2</v>
      </c>
      <c r="I14" s="3">
        <f t="shared" si="7"/>
        <v>0.96906760936809544</v>
      </c>
      <c r="J14" s="5">
        <f t="shared" si="14"/>
        <v>98115.308576646494</v>
      </c>
      <c r="K14" s="5">
        <f t="shared" si="8"/>
        <v>3034.9410518626846</v>
      </c>
      <c r="L14" s="5">
        <f t="shared" si="9"/>
        <v>482989.1902535758</v>
      </c>
      <c r="M14" s="5">
        <f t="shared" si="0"/>
        <v>3220999.1835371354</v>
      </c>
      <c r="N14" s="33">
        <f t="shared" si="10"/>
        <v>32.828711750123375</v>
      </c>
      <c r="O14" s="4"/>
      <c r="Q14" s="27" t="s">
        <v>54</v>
      </c>
      <c r="R14" s="29">
        <f t="shared" si="1"/>
        <v>98115.308576646494</v>
      </c>
      <c r="S14" s="29">
        <f t="shared" si="2"/>
        <v>482989.1902535758</v>
      </c>
      <c r="T14" s="35">
        <f t="shared" si="3"/>
        <v>32.828711750123375</v>
      </c>
      <c r="U14" s="42">
        <v>0.94210046609890041</v>
      </c>
      <c r="V14" s="43">
        <f t="shared" si="15"/>
        <v>5.7899533901099587E-2</v>
      </c>
      <c r="W14" s="29">
        <f t="shared" si="11"/>
        <v>455024.34125862422</v>
      </c>
      <c r="X14" s="29">
        <f t="shared" si="4"/>
        <v>2655321.514748632</v>
      </c>
      <c r="Y14" s="35">
        <f t="shared" si="12"/>
        <v>27.063274358193826</v>
      </c>
      <c r="Z14" s="36">
        <f t="shared" si="13"/>
        <v>5.7654373919295487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1108</v>
      </c>
      <c r="E15" s="51">
        <v>10</v>
      </c>
      <c r="F15" s="3">
        <f t="shared" si="5"/>
        <v>9.0252707581227436E-3</v>
      </c>
      <c r="G15" s="2">
        <v>0.5</v>
      </c>
      <c r="H15" s="3">
        <f t="shared" si="6"/>
        <v>4.4130626654898496E-2</v>
      </c>
      <c r="I15" s="3">
        <f t="shared" si="7"/>
        <v>0.95586937334510147</v>
      </c>
      <c r="J15" s="5">
        <f t="shared" si="14"/>
        <v>95080.367524783811</v>
      </c>
      <c r="K15" s="5">
        <f t="shared" si="8"/>
        <v>4195.9562014467701</v>
      </c>
      <c r="L15" s="5">
        <f t="shared" si="9"/>
        <v>464911.94712030212</v>
      </c>
      <c r="M15" s="5">
        <f t="shared" si="0"/>
        <v>2738009.9932835596</v>
      </c>
      <c r="N15" s="33">
        <f t="shared" si="10"/>
        <v>28.796796484509436</v>
      </c>
      <c r="O15" s="4"/>
      <c r="Q15" s="27" t="s">
        <v>56</v>
      </c>
      <c r="R15" s="29">
        <f t="shared" si="1"/>
        <v>95080.367524783811</v>
      </c>
      <c r="S15" s="29">
        <f t="shared" si="2"/>
        <v>464911.94712030212</v>
      </c>
      <c r="T15" s="35">
        <f t="shared" si="3"/>
        <v>28.796796484509436</v>
      </c>
      <c r="U15" s="42">
        <v>0.91645683631107144</v>
      </c>
      <c r="V15" s="43">
        <f t="shared" si="15"/>
        <v>8.3543163688928557E-2</v>
      </c>
      <c r="W15" s="29">
        <f t="shared" si="11"/>
        <v>426071.73222109221</v>
      </c>
      <c r="X15" s="29">
        <f t="shared" si="4"/>
        <v>2200297.1734900079</v>
      </c>
      <c r="Y15" s="35">
        <f t="shared" si="12"/>
        <v>23.141445818627854</v>
      </c>
      <c r="Z15" s="36">
        <f t="shared" si="13"/>
        <v>5.6553506658815813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1045</v>
      </c>
      <c r="E16" s="51">
        <v>10</v>
      </c>
      <c r="F16" s="3">
        <f t="shared" si="5"/>
        <v>9.5693779904306216E-3</v>
      </c>
      <c r="G16" s="2">
        <v>0.5</v>
      </c>
      <c r="H16" s="3">
        <f t="shared" si="6"/>
        <v>4.6728971962616821E-2</v>
      </c>
      <c r="I16" s="3">
        <f t="shared" si="7"/>
        <v>0.95327102803738317</v>
      </c>
      <c r="J16" s="5">
        <f t="shared" si="14"/>
        <v>90884.411323337044</v>
      </c>
      <c r="K16" s="5">
        <f t="shared" si="8"/>
        <v>4246.9351085671515</v>
      </c>
      <c r="L16" s="5">
        <f t="shared" si="9"/>
        <v>443804.71884526731</v>
      </c>
      <c r="M16" s="5">
        <f t="shared" si="0"/>
        <v>2273098.0461632572</v>
      </c>
      <c r="N16" s="33">
        <f t="shared" si="10"/>
        <v>25.010868344366745</v>
      </c>
      <c r="O16" s="4"/>
      <c r="Q16" s="27" t="s">
        <v>58</v>
      </c>
      <c r="R16" s="29">
        <f t="shared" si="1"/>
        <v>90884.411323337044</v>
      </c>
      <c r="S16" s="29">
        <f t="shared" si="2"/>
        <v>443804.71884526731</v>
      </c>
      <c r="T16" s="35">
        <f t="shared" si="3"/>
        <v>25.010868344366745</v>
      </c>
      <c r="U16" s="42">
        <v>0.8859396016463057</v>
      </c>
      <c r="V16" s="43">
        <f t="shared" si="15"/>
        <v>0.1140603983536943</v>
      </c>
      <c r="W16" s="29">
        <f t="shared" si="11"/>
        <v>393184.1758225268</v>
      </c>
      <c r="X16" s="29">
        <f t="shared" si="4"/>
        <v>1774225.4412689158</v>
      </c>
      <c r="Y16" s="35">
        <f t="shared" si="12"/>
        <v>19.521779537711932</v>
      </c>
      <c r="Z16" s="36">
        <f t="shared" si="13"/>
        <v>5.4890888066548129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750</v>
      </c>
      <c r="E17" s="51">
        <v>3</v>
      </c>
      <c r="F17" s="3">
        <f t="shared" si="5"/>
        <v>4.0000000000000001E-3</v>
      </c>
      <c r="G17" s="2">
        <v>0.5</v>
      </c>
      <c r="H17" s="3">
        <f t="shared" si="6"/>
        <v>1.9801980198019802E-2</v>
      </c>
      <c r="I17" s="3">
        <f t="shared" si="7"/>
        <v>0.98019801980198018</v>
      </c>
      <c r="J17" s="5">
        <f t="shared" si="14"/>
        <v>86637.476214769893</v>
      </c>
      <c r="K17" s="5">
        <f t="shared" si="8"/>
        <v>1715.5935884112851</v>
      </c>
      <c r="L17" s="5">
        <f t="shared" si="9"/>
        <v>428898.39710282127</v>
      </c>
      <c r="M17" s="5">
        <f t="shared" si="0"/>
        <v>1829293.3273179899</v>
      </c>
      <c r="N17" s="33">
        <f t="shared" si="10"/>
        <v>21.114342282816096</v>
      </c>
      <c r="O17" s="4"/>
      <c r="Q17" s="27" t="s">
        <v>60</v>
      </c>
      <c r="R17" s="29">
        <f t="shared" si="1"/>
        <v>86637.476214769893</v>
      </c>
      <c r="S17" s="29">
        <f t="shared" si="2"/>
        <v>428898.39710282127</v>
      </c>
      <c r="T17" s="35">
        <f t="shared" si="3"/>
        <v>21.114342282816096</v>
      </c>
      <c r="U17" s="42">
        <v>0.85631920960893304</v>
      </c>
      <c r="V17" s="43">
        <f t="shared" si="15"/>
        <v>0.14368079039106696</v>
      </c>
      <c r="W17" s="29">
        <f t="shared" si="11"/>
        <v>367273.93640962621</v>
      </c>
      <c r="X17" s="29">
        <f t="shared" si="4"/>
        <v>1381041.2654463889</v>
      </c>
      <c r="Y17" s="35">
        <f t="shared" si="12"/>
        <v>15.940460477205706</v>
      </c>
      <c r="Z17" s="36">
        <f t="shared" si="13"/>
        <v>5.1738818056103906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595</v>
      </c>
      <c r="E18" s="51">
        <v>17</v>
      </c>
      <c r="F18" s="3">
        <f t="shared" si="5"/>
        <v>2.8571428571428571E-2</v>
      </c>
      <c r="G18" s="2">
        <v>0.5</v>
      </c>
      <c r="H18" s="3">
        <f t="shared" si="6"/>
        <v>0.13333333333333333</v>
      </c>
      <c r="I18" s="3">
        <f t="shared" si="7"/>
        <v>0.8666666666666667</v>
      </c>
      <c r="J18" s="5">
        <f t="shared" si="14"/>
        <v>84921.882626358609</v>
      </c>
      <c r="K18" s="5">
        <f t="shared" si="8"/>
        <v>11322.917683514481</v>
      </c>
      <c r="L18" s="5">
        <f t="shared" si="9"/>
        <v>396302.11892300687</v>
      </c>
      <c r="M18" s="5">
        <f t="shared" si="0"/>
        <v>1400394.9302151687</v>
      </c>
      <c r="N18" s="33">
        <f t="shared" si="10"/>
        <v>16.490389601660869</v>
      </c>
      <c r="O18" s="4"/>
      <c r="Q18" s="27" t="s">
        <v>62</v>
      </c>
      <c r="R18" s="29">
        <f t="shared" si="1"/>
        <v>84921.882626358609</v>
      </c>
      <c r="S18" s="29">
        <f t="shared" si="2"/>
        <v>396302.11892300687</v>
      </c>
      <c r="T18" s="35">
        <f t="shared" si="3"/>
        <v>16.490389601660869</v>
      </c>
      <c r="U18" s="42">
        <v>0.77613843304153718</v>
      </c>
      <c r="V18" s="43">
        <f t="shared" si="15"/>
        <v>0.22386156695846282</v>
      </c>
      <c r="W18" s="29">
        <f t="shared" si="11"/>
        <v>307585.3055919435</v>
      </c>
      <c r="X18" s="29">
        <f t="shared" si="4"/>
        <v>1013767.3290367627</v>
      </c>
      <c r="Y18" s="35">
        <f t="shared" si="12"/>
        <v>11.93764548882131</v>
      </c>
      <c r="Z18" s="36">
        <f t="shared" si="13"/>
        <v>4.5527441128395587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424</v>
      </c>
      <c r="E19" s="51">
        <v>19</v>
      </c>
      <c r="F19" s="3">
        <f t="shared" si="5"/>
        <v>4.4811320754716978E-2</v>
      </c>
      <c r="G19" s="2">
        <v>0.5</v>
      </c>
      <c r="H19" s="3">
        <f t="shared" si="6"/>
        <v>0.20148462354188756</v>
      </c>
      <c r="I19" s="3">
        <f t="shared" si="7"/>
        <v>0.79851537645811244</v>
      </c>
      <c r="J19" s="5">
        <f t="shared" si="14"/>
        <v>73598.964942844133</v>
      </c>
      <c r="K19" s="5">
        <f t="shared" si="8"/>
        <v>14829.059744581531</v>
      </c>
      <c r="L19" s="5">
        <f t="shared" si="9"/>
        <v>330922.17535276688</v>
      </c>
      <c r="M19" s="5">
        <f t="shared" si="0"/>
        <v>1004092.8112921619</v>
      </c>
      <c r="N19" s="33">
        <f t="shared" si="10"/>
        <v>13.642757232685616</v>
      </c>
      <c r="O19" s="4"/>
      <c r="Q19" s="27" t="s">
        <v>64</v>
      </c>
      <c r="R19" s="29">
        <f t="shared" si="1"/>
        <v>73598.964942844133</v>
      </c>
      <c r="S19" s="29">
        <f t="shared" si="2"/>
        <v>330922.17535276688</v>
      </c>
      <c r="T19" s="35">
        <f t="shared" si="3"/>
        <v>13.642757232685616</v>
      </c>
      <c r="U19" s="42">
        <v>0.73716277889453141</v>
      </c>
      <c r="V19" s="43">
        <f t="shared" si="15"/>
        <v>0.26283722110546859</v>
      </c>
      <c r="W19" s="29">
        <f t="shared" si="11"/>
        <v>243943.51038086903</v>
      </c>
      <c r="X19" s="29">
        <f t="shared" si="4"/>
        <v>706182.02344481915</v>
      </c>
      <c r="Y19" s="35">
        <f t="shared" si="12"/>
        <v>9.5949993861086185</v>
      </c>
      <c r="Z19" s="36">
        <f t="shared" si="13"/>
        <v>4.0477578465769977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249</v>
      </c>
      <c r="E20" s="51">
        <v>14</v>
      </c>
      <c r="F20" s="3">
        <f t="shared" si="5"/>
        <v>5.6224899598393573E-2</v>
      </c>
      <c r="G20" s="2">
        <v>0.5</v>
      </c>
      <c r="H20" s="3">
        <f t="shared" si="6"/>
        <v>0.24647887323943662</v>
      </c>
      <c r="I20" s="3">
        <f t="shared" si="7"/>
        <v>0.75352112676056338</v>
      </c>
      <c r="J20" s="5">
        <f t="shared" si="14"/>
        <v>58769.905198262604</v>
      </c>
      <c r="K20" s="5">
        <f t="shared" si="8"/>
        <v>14485.540013656277</v>
      </c>
      <c r="L20" s="5">
        <f t="shared" si="9"/>
        <v>257635.67595717235</v>
      </c>
      <c r="M20" s="5">
        <f t="shared" si="0"/>
        <v>673170.63593939506</v>
      </c>
      <c r="N20" s="33">
        <f t="shared" si="10"/>
        <v>11.454342723004695</v>
      </c>
      <c r="O20" s="4"/>
      <c r="Q20" s="27" t="s">
        <v>66</v>
      </c>
      <c r="R20" s="29">
        <f t="shared" si="1"/>
        <v>58769.905198262604</v>
      </c>
      <c r="S20" s="29">
        <f t="shared" si="2"/>
        <v>257635.67595717235</v>
      </c>
      <c r="T20" s="35">
        <f t="shared" si="3"/>
        <v>11.454342723004695</v>
      </c>
      <c r="U20" s="42">
        <v>0.7271372759570951</v>
      </c>
      <c r="V20" s="43">
        <f t="shared" si="15"/>
        <v>0.2728627240429049</v>
      </c>
      <c r="W20" s="29">
        <f t="shared" si="11"/>
        <v>187336.50360486316</v>
      </c>
      <c r="X20" s="29">
        <f t="shared" si="4"/>
        <v>462238.51306395011</v>
      </c>
      <c r="Y20" s="35">
        <f t="shared" si="12"/>
        <v>7.8652247524403887</v>
      </c>
      <c r="Z20" s="36">
        <f t="shared" si="13"/>
        <v>3.5891179705643061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114</v>
      </c>
      <c r="E21" s="51">
        <v>12</v>
      </c>
      <c r="F21" s="3">
        <f t="shared" si="5"/>
        <v>0.10526315789473684</v>
      </c>
      <c r="G21" s="2">
        <v>0.5</v>
      </c>
      <c r="H21" s="3">
        <f t="shared" si="6"/>
        <v>0.41666666666666669</v>
      </c>
      <c r="I21" s="3">
        <f t="shared" si="7"/>
        <v>0.58333333333333326</v>
      </c>
      <c r="J21" s="5">
        <f t="shared" si="14"/>
        <v>44284.365184606329</v>
      </c>
      <c r="K21" s="5">
        <f t="shared" si="8"/>
        <v>18451.818826919305</v>
      </c>
      <c r="L21" s="5">
        <f t="shared" si="9"/>
        <v>175292.2788557334</v>
      </c>
      <c r="M21" s="5">
        <f>L21+M22</f>
        <v>415534.95998222264</v>
      </c>
      <c r="N21" s="33">
        <f t="shared" si="10"/>
        <v>9.3833333333333311</v>
      </c>
      <c r="O21" s="4"/>
      <c r="Q21" s="27" t="s">
        <v>68</v>
      </c>
      <c r="R21" s="29">
        <f t="shared" si="1"/>
        <v>44284.365184606329</v>
      </c>
      <c r="S21" s="29">
        <f t="shared" si="2"/>
        <v>175292.2788557334</v>
      </c>
      <c r="T21" s="35">
        <f t="shared" si="3"/>
        <v>9.3833333333333311</v>
      </c>
      <c r="U21" s="42">
        <v>0.68635947845240242</v>
      </c>
      <c r="V21" s="43">
        <f t="shared" si="15"/>
        <v>0.31364052154759758</v>
      </c>
      <c r="W21" s="29">
        <f t="shared" si="11"/>
        <v>120313.51709215426</v>
      </c>
      <c r="X21" s="29">
        <f>X22+W21</f>
        <v>274902.00945908693</v>
      </c>
      <c r="Y21" s="35">
        <f t="shared" si="12"/>
        <v>6.2076538370396577</v>
      </c>
      <c r="Z21" s="36">
        <f t="shared" si="13"/>
        <v>3.1756794962936734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93</v>
      </c>
      <c r="E22" s="57">
        <v>10</v>
      </c>
      <c r="F22" s="17">
        <f t="shared" si="5"/>
        <v>0.10752688172043011</v>
      </c>
      <c r="G22" s="12"/>
      <c r="H22" s="17">
        <v>1</v>
      </c>
      <c r="I22" s="17">
        <f t="shared" si="7"/>
        <v>0</v>
      </c>
      <c r="J22" s="21">
        <f t="shared" si="14"/>
        <v>25832.546357687021</v>
      </c>
      <c r="K22" s="21">
        <f t="shared" si="8"/>
        <v>25832.546357687021</v>
      </c>
      <c r="L22" s="21">
        <f>K22/F22</f>
        <v>240242.68112648927</v>
      </c>
      <c r="M22" s="21">
        <f>L22</f>
        <v>240242.68112648927</v>
      </c>
      <c r="N22" s="34">
        <f t="shared" si="10"/>
        <v>9.2999999999999989</v>
      </c>
      <c r="O22" s="4"/>
      <c r="Q22" s="30" t="s">
        <v>69</v>
      </c>
      <c r="R22" s="31">
        <f t="shared" si="1"/>
        <v>25832.546357687021</v>
      </c>
      <c r="S22" s="31">
        <f t="shared" si="2"/>
        <v>240242.68112648927</v>
      </c>
      <c r="T22" s="38">
        <f t="shared" si="3"/>
        <v>9.2999999999999989</v>
      </c>
      <c r="U22" s="44">
        <v>0.64346806172022719</v>
      </c>
      <c r="V22" s="45">
        <f t="shared" si="15"/>
        <v>0.35653193827977281</v>
      </c>
      <c r="W22" s="31">
        <f t="shared" si="11"/>
        <v>154588.49236693265</v>
      </c>
      <c r="X22" s="31">
        <f>W22</f>
        <v>154588.49236693265</v>
      </c>
      <c r="Y22" s="38">
        <f t="shared" si="12"/>
        <v>5.9842529739981121</v>
      </c>
      <c r="Z22" s="37">
        <f t="shared" si="13"/>
        <v>3.3157470260018869</v>
      </c>
    </row>
    <row r="23" spans="1:26" s="2" customFormat="1" ht="13.2" x14ac:dyDescent="0.25">
      <c r="B23" s="2" t="s">
        <v>70</v>
      </c>
      <c r="D23" s="25">
        <f>SUM(D4:D22)</f>
        <v>13374</v>
      </c>
      <c r="E23" s="60">
        <f>SUM(E4:E22)</f>
        <v>106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80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8178873.9613403073</v>
      </c>
      <c r="N29" s="32">
        <f>M29/J29</f>
        <v>81.788739613403067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81.788739613403067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7196520.3653217088</v>
      </c>
      <c r="Y29" s="40">
        <f>X29/R29</f>
        <v>71.965203653217088</v>
      </c>
      <c r="Z29" s="36">
        <f>T29-Y29</f>
        <v>9.8235359601859784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359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8078873.9613403073</v>
      </c>
      <c r="N30" s="33">
        <f t="shared" ref="N30:N47" si="26">M30/J30</f>
        <v>80.788739613403067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80.788739613403067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7100655.6913187448</v>
      </c>
      <c r="Y30" s="35">
        <f t="shared" ref="Y30:Y47" si="28">X30/R30</f>
        <v>71.006556913187453</v>
      </c>
      <c r="Z30" s="36">
        <f t="shared" ref="Z30:Z47" si="29">T30-Y30</f>
        <v>9.7821827002156141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654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7678873.9613403073</v>
      </c>
      <c r="N31" s="33">
        <f t="shared" si="26"/>
        <v>76.788739613403067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76.788739613403067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6717196.9953068877</v>
      </c>
      <c r="Y31" s="35">
        <f t="shared" si="28"/>
        <v>67.171969953068881</v>
      </c>
      <c r="Z31" s="36">
        <f t="shared" si="29"/>
        <v>9.6167696603341852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851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7178873.9613403073</v>
      </c>
      <c r="N32" s="33">
        <f t="shared" si="26"/>
        <v>71.788739613403067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71.788739613403067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6237873.6252920665</v>
      </c>
      <c r="Y32" s="35">
        <f t="shared" si="28"/>
        <v>62.378736252920667</v>
      </c>
      <c r="Z32" s="36">
        <f t="shared" si="29"/>
        <v>9.4100033604823992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828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6678873.9613403073</v>
      </c>
      <c r="N33" s="33">
        <f t="shared" si="26"/>
        <v>66.788739613403067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66.788739613403067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5758550.2552772453</v>
      </c>
      <c r="Y33" s="35">
        <f t="shared" si="28"/>
        <v>57.585502552772454</v>
      </c>
      <c r="Z33" s="36">
        <f t="shared" si="29"/>
        <v>9.2032370606306131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818</v>
      </c>
      <c r="E34" s="51">
        <v>1</v>
      </c>
      <c r="F34" s="3">
        <f t="shared" si="21"/>
        <v>1.2224938875305623E-3</v>
      </c>
      <c r="G34" s="2">
        <v>0.5</v>
      </c>
      <c r="H34" s="3">
        <f t="shared" si="22"/>
        <v>6.0938452163315062E-3</v>
      </c>
      <c r="I34" s="3">
        <f t="shared" si="23"/>
        <v>0.99390615478366851</v>
      </c>
      <c r="J34" s="5">
        <f t="shared" si="30"/>
        <v>100000</v>
      </c>
      <c r="K34" s="5">
        <f t="shared" si="24"/>
        <v>609.3845216331506</v>
      </c>
      <c r="L34" s="5">
        <f t="shared" si="25"/>
        <v>498476.53869591712</v>
      </c>
      <c r="M34" s="5">
        <f t="shared" si="16"/>
        <v>6178873.9613403073</v>
      </c>
      <c r="N34" s="33">
        <f t="shared" si="26"/>
        <v>61.788739613403074</v>
      </c>
      <c r="O34" s="4"/>
      <c r="Q34" s="27" t="s">
        <v>44</v>
      </c>
      <c r="R34" s="29">
        <f t="shared" si="17"/>
        <v>100000</v>
      </c>
      <c r="S34" s="29">
        <f t="shared" si="18"/>
        <v>498476.53869591712</v>
      </c>
      <c r="T34" s="35">
        <f t="shared" si="19"/>
        <v>61.788739613403074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483113.6000742889</v>
      </c>
      <c r="X34" s="29">
        <f t="shared" si="20"/>
        <v>5279226.8852624241</v>
      </c>
      <c r="Y34" s="35">
        <f t="shared" si="28"/>
        <v>52.79226885262424</v>
      </c>
      <c r="Z34" s="36">
        <f t="shared" si="29"/>
        <v>8.9964707607788341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880</v>
      </c>
      <c r="E35" s="51">
        <v>2</v>
      </c>
      <c r="F35" s="3">
        <f t="shared" si="21"/>
        <v>2.2727272727272726E-3</v>
      </c>
      <c r="G35" s="2">
        <v>0.5</v>
      </c>
      <c r="H35" s="3">
        <f t="shared" si="22"/>
        <v>1.1299435028248589E-2</v>
      </c>
      <c r="I35" s="3">
        <f t="shared" si="23"/>
        <v>0.98870056497175141</v>
      </c>
      <c r="J35" s="5">
        <f t="shared" si="30"/>
        <v>99390.615478366846</v>
      </c>
      <c r="K35" s="5">
        <f t="shared" si="24"/>
        <v>1123.0578020154448</v>
      </c>
      <c r="L35" s="5">
        <f t="shared" si="25"/>
        <v>494145.43288679561</v>
      </c>
      <c r="M35" s="5">
        <f t="shared" si="16"/>
        <v>5680397.4226443898</v>
      </c>
      <c r="N35" s="33">
        <f t="shared" si="26"/>
        <v>57.152251199015595</v>
      </c>
      <c r="O35" s="4"/>
      <c r="Q35" s="27" t="s">
        <v>46</v>
      </c>
      <c r="R35" s="29">
        <f t="shared" si="17"/>
        <v>99390.615478366846</v>
      </c>
      <c r="S35" s="29">
        <f t="shared" si="18"/>
        <v>494145.43288679561</v>
      </c>
      <c r="T35" s="35">
        <f t="shared" si="19"/>
        <v>57.152251199015595</v>
      </c>
      <c r="U35" s="42">
        <v>0.96192878092594225</v>
      </c>
      <c r="V35" s="43">
        <f t="shared" si="31"/>
        <v>3.8071219074057749E-2</v>
      </c>
      <c r="W35" s="29">
        <f t="shared" si="27"/>
        <v>475332.71385691728</v>
      </c>
      <c r="X35" s="29">
        <f t="shared" si="20"/>
        <v>4796113.2851881357</v>
      </c>
      <c r="Y35" s="35">
        <f t="shared" si="28"/>
        <v>48.255192526019194</v>
      </c>
      <c r="Z35" s="36">
        <f t="shared" si="29"/>
        <v>8.8970586729964012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1035</v>
      </c>
      <c r="E36" s="51">
        <v>1</v>
      </c>
      <c r="F36" s="3">
        <f t="shared" si="21"/>
        <v>9.6618357487922703E-4</v>
      </c>
      <c r="G36" s="2">
        <v>0.5</v>
      </c>
      <c r="H36" s="3">
        <f t="shared" si="22"/>
        <v>4.8192771084337345E-3</v>
      </c>
      <c r="I36" s="3">
        <f t="shared" si="23"/>
        <v>0.99518072289156623</v>
      </c>
      <c r="J36" s="5">
        <f t="shared" si="30"/>
        <v>98267.557676351396</v>
      </c>
      <c r="K36" s="5">
        <f t="shared" si="24"/>
        <v>473.57859121133197</v>
      </c>
      <c r="L36" s="5">
        <f t="shared" si="25"/>
        <v>490153.84190372861</v>
      </c>
      <c r="M36" s="5">
        <f t="shared" si="16"/>
        <v>5186251.9897575937</v>
      </c>
      <c r="N36" s="33">
        <f t="shared" si="26"/>
        <v>52.776848355575773</v>
      </c>
      <c r="O36" s="4"/>
      <c r="Q36" s="27" t="s">
        <v>48</v>
      </c>
      <c r="R36" s="29">
        <f t="shared" si="17"/>
        <v>98267.557676351396</v>
      </c>
      <c r="S36" s="29">
        <f t="shared" si="18"/>
        <v>490153.84190372861</v>
      </c>
      <c r="T36" s="35">
        <f t="shared" si="19"/>
        <v>52.776848355575773</v>
      </c>
      <c r="U36" s="42">
        <v>0.95558309086652893</v>
      </c>
      <c r="V36" s="43">
        <f t="shared" si="31"/>
        <v>4.4416909133471072E-2</v>
      </c>
      <c r="W36" s="29">
        <f t="shared" si="27"/>
        <v>468382.72324646893</v>
      </c>
      <c r="X36" s="29">
        <f t="shared" si="20"/>
        <v>4320780.5713312188</v>
      </c>
      <c r="Y36" s="35">
        <f t="shared" si="28"/>
        <v>43.969552856517545</v>
      </c>
      <c r="Z36" s="36">
        <f t="shared" si="29"/>
        <v>8.8072954990582275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931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97793.979085140061</v>
      </c>
      <c r="K37" s="5">
        <f t="shared" si="24"/>
        <v>0</v>
      </c>
      <c r="L37" s="5">
        <f t="shared" si="25"/>
        <v>488969.89542570029</v>
      </c>
      <c r="M37" s="5">
        <f t="shared" si="16"/>
        <v>4696098.1478538653</v>
      </c>
      <c r="N37" s="33">
        <f t="shared" si="26"/>
        <v>48.020319776183889</v>
      </c>
      <c r="O37" s="4"/>
      <c r="Q37" s="27" t="s">
        <v>50</v>
      </c>
      <c r="R37" s="29">
        <f t="shared" si="17"/>
        <v>97793.979085140061</v>
      </c>
      <c r="S37" s="29">
        <f t="shared" si="18"/>
        <v>488969.89542570029</v>
      </c>
      <c r="T37" s="35">
        <f t="shared" si="19"/>
        <v>48.020319776183889</v>
      </c>
      <c r="U37" s="42">
        <v>0.95343645724036619</v>
      </c>
      <c r="V37" s="43">
        <f t="shared" si="31"/>
        <v>4.6563542759633814E-2</v>
      </c>
      <c r="W37" s="29">
        <f t="shared" si="27"/>
        <v>466201.72479187202</v>
      </c>
      <c r="X37" s="29">
        <f t="shared" si="20"/>
        <v>3852397.8480847501</v>
      </c>
      <c r="Y37" s="35">
        <f t="shared" si="28"/>
        <v>39.392996216370619</v>
      </c>
      <c r="Z37" s="36">
        <f t="shared" si="29"/>
        <v>8.62732355981327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1042</v>
      </c>
      <c r="E38" s="51">
        <v>2</v>
      </c>
      <c r="F38" s="3">
        <f t="shared" si="21"/>
        <v>1.9193857965451055E-3</v>
      </c>
      <c r="G38" s="2">
        <v>0.5</v>
      </c>
      <c r="H38" s="3">
        <f t="shared" si="22"/>
        <v>9.5510983763132749E-3</v>
      </c>
      <c r="I38" s="3">
        <f t="shared" si="23"/>
        <v>0.99044890162368671</v>
      </c>
      <c r="J38" s="5">
        <f t="shared" si="30"/>
        <v>97793.979085140061</v>
      </c>
      <c r="K38" s="5">
        <f t="shared" si="24"/>
        <v>934.03991485329561</v>
      </c>
      <c r="L38" s="5">
        <f t="shared" si="25"/>
        <v>486634.79563856701</v>
      </c>
      <c r="M38" s="5">
        <f t="shared" si="16"/>
        <v>4207128.2524281647</v>
      </c>
      <c r="N38" s="33">
        <f t="shared" si="26"/>
        <v>43.020319776183889</v>
      </c>
      <c r="O38" s="4"/>
      <c r="Q38" s="27" t="s">
        <v>52</v>
      </c>
      <c r="R38" s="29">
        <f t="shared" si="17"/>
        <v>97793.979085140061</v>
      </c>
      <c r="S38" s="29">
        <f t="shared" si="18"/>
        <v>486634.79563856701</v>
      </c>
      <c r="T38" s="35">
        <f t="shared" si="19"/>
        <v>43.020319776183889</v>
      </c>
      <c r="U38" s="42">
        <v>0.93748024841036759</v>
      </c>
      <c r="V38" s="43">
        <f t="shared" si="31"/>
        <v>6.2519751589632411E-2</v>
      </c>
      <c r="W38" s="29">
        <f t="shared" si="27"/>
        <v>456210.50910037226</v>
      </c>
      <c r="X38" s="29">
        <f t="shared" si="20"/>
        <v>3386196.1232928783</v>
      </c>
      <c r="Y38" s="35">
        <f t="shared" si="28"/>
        <v>34.625813930168789</v>
      </c>
      <c r="Z38" s="36">
        <f t="shared" si="29"/>
        <v>8.3945058460151003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1112</v>
      </c>
      <c r="E39" s="51">
        <v>1</v>
      </c>
      <c r="F39" s="3">
        <f t="shared" si="21"/>
        <v>8.9928057553956839E-4</v>
      </c>
      <c r="G39" s="2">
        <v>0.5</v>
      </c>
      <c r="H39" s="3">
        <f t="shared" si="22"/>
        <v>4.4863167339614174E-3</v>
      </c>
      <c r="I39" s="3">
        <f t="shared" si="23"/>
        <v>0.99551368326603862</v>
      </c>
      <c r="J39" s="5">
        <f t="shared" si="30"/>
        <v>96859.939170286758</v>
      </c>
      <c r="K39" s="5">
        <f t="shared" si="24"/>
        <v>434.54436595014243</v>
      </c>
      <c r="L39" s="5">
        <f t="shared" si="25"/>
        <v>483213.33493655844</v>
      </c>
      <c r="M39" s="5">
        <f t="shared" si="16"/>
        <v>3720493.4567895974</v>
      </c>
      <c r="N39" s="33">
        <f t="shared" si="26"/>
        <v>38.411065386368882</v>
      </c>
      <c r="O39" s="4"/>
      <c r="Q39" s="27" t="s">
        <v>54</v>
      </c>
      <c r="R39" s="29">
        <f t="shared" si="17"/>
        <v>96859.939170286758</v>
      </c>
      <c r="S39" s="29">
        <f t="shared" si="18"/>
        <v>483213.33493655844</v>
      </c>
      <c r="T39" s="35">
        <f t="shared" si="19"/>
        <v>38.411065386368882</v>
      </c>
      <c r="U39" s="42">
        <v>0.91788799906018037</v>
      </c>
      <c r="V39" s="43">
        <f t="shared" si="31"/>
        <v>8.2112000939819629E-2</v>
      </c>
      <c r="W39" s="29">
        <f t="shared" si="27"/>
        <v>443535.72112411435</v>
      </c>
      <c r="X39" s="29">
        <f t="shared" si="20"/>
        <v>2929985.6141925058</v>
      </c>
      <c r="Y39" s="35">
        <f t="shared" si="28"/>
        <v>30.249715612988151</v>
      </c>
      <c r="Z39" s="36">
        <f t="shared" si="29"/>
        <v>8.1613497733807314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1178</v>
      </c>
      <c r="E40" s="51">
        <v>5</v>
      </c>
      <c r="F40" s="3">
        <f t="shared" si="21"/>
        <v>4.2444821731748728E-3</v>
      </c>
      <c r="G40" s="2">
        <v>0.5</v>
      </c>
      <c r="H40" s="3">
        <f t="shared" si="22"/>
        <v>2.099958000839983E-2</v>
      </c>
      <c r="I40" s="3">
        <f t="shared" si="23"/>
        <v>0.97900041999160015</v>
      </c>
      <c r="J40" s="5">
        <f t="shared" si="30"/>
        <v>96425.394804336625</v>
      </c>
      <c r="K40" s="5">
        <f t="shared" si="24"/>
        <v>2024.8927930352081</v>
      </c>
      <c r="L40" s="5">
        <f t="shared" si="25"/>
        <v>477064.74203909514</v>
      </c>
      <c r="M40" s="5">
        <f t="shared" si="16"/>
        <v>3237280.1218530391</v>
      </c>
      <c r="N40" s="33">
        <f t="shared" si="26"/>
        <v>33.57289984056613</v>
      </c>
      <c r="O40" s="4"/>
      <c r="Q40" s="27" t="s">
        <v>56</v>
      </c>
      <c r="R40" s="29">
        <f t="shared" si="17"/>
        <v>96425.394804336625</v>
      </c>
      <c r="S40" s="29">
        <f t="shared" si="18"/>
        <v>477064.74203909514</v>
      </c>
      <c r="T40" s="35">
        <f t="shared" si="19"/>
        <v>33.57289984056613</v>
      </c>
      <c r="U40" s="42">
        <v>0.89571782863194893</v>
      </c>
      <c r="V40" s="43">
        <f t="shared" si="31"/>
        <v>0.10428217136805107</v>
      </c>
      <c r="W40" s="29">
        <f t="shared" si="27"/>
        <v>427315.39485611912</v>
      </c>
      <c r="X40" s="29">
        <f t="shared" si="20"/>
        <v>2486449.8930683914</v>
      </c>
      <c r="Y40" s="35">
        <f t="shared" si="28"/>
        <v>25.786255769175924</v>
      </c>
      <c r="Z40" s="36">
        <f t="shared" si="29"/>
        <v>7.7866440713902065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1093</v>
      </c>
      <c r="E41" s="51">
        <v>4</v>
      </c>
      <c r="F41" s="3">
        <f t="shared" si="21"/>
        <v>3.6596523330283625E-3</v>
      </c>
      <c r="G41" s="2">
        <v>0.5</v>
      </c>
      <c r="H41" s="3">
        <f t="shared" si="22"/>
        <v>1.8132366273798734E-2</v>
      </c>
      <c r="I41" s="3">
        <f t="shared" si="23"/>
        <v>0.98186763372620123</v>
      </c>
      <c r="J41" s="5">
        <f t="shared" si="30"/>
        <v>94400.502011301418</v>
      </c>
      <c r="K41" s="5">
        <f t="shared" si="24"/>
        <v>1711.7044788993915</v>
      </c>
      <c r="L41" s="5">
        <f t="shared" si="25"/>
        <v>467723.2488592586</v>
      </c>
      <c r="M41" s="5">
        <f t="shared" si="16"/>
        <v>2760215.379813944</v>
      </c>
      <c r="N41" s="33">
        <f t="shared" si="26"/>
        <v>29.239414208660641</v>
      </c>
      <c r="O41" s="4"/>
      <c r="Q41" s="27" t="s">
        <v>58</v>
      </c>
      <c r="R41" s="29">
        <f t="shared" si="17"/>
        <v>94400.502011301418</v>
      </c>
      <c r="S41" s="29">
        <f t="shared" si="18"/>
        <v>467723.2488592586</v>
      </c>
      <c r="T41" s="35">
        <f t="shared" si="19"/>
        <v>29.239414208660641</v>
      </c>
      <c r="U41" s="42">
        <v>0.86473435856680392</v>
      </c>
      <c r="V41" s="43">
        <f t="shared" si="31"/>
        <v>0.13526564143319608</v>
      </c>
      <c r="W41" s="29">
        <f t="shared" si="27"/>
        <v>404456.36358909257</v>
      </c>
      <c r="X41" s="29">
        <f t="shared" si="20"/>
        <v>2059134.4982122723</v>
      </c>
      <c r="Y41" s="35">
        <f t="shared" si="28"/>
        <v>21.812749448787436</v>
      </c>
      <c r="Z41" s="36">
        <f t="shared" si="29"/>
        <v>7.426664759873205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806</v>
      </c>
      <c r="E42" s="51">
        <v>3</v>
      </c>
      <c r="F42" s="3">
        <f t="shared" si="21"/>
        <v>3.7220843672456576E-3</v>
      </c>
      <c r="G42" s="2">
        <v>0.5</v>
      </c>
      <c r="H42" s="3">
        <f t="shared" si="22"/>
        <v>1.8438844499078056E-2</v>
      </c>
      <c r="I42" s="3">
        <f t="shared" si="23"/>
        <v>0.98156115550092193</v>
      </c>
      <c r="J42" s="5">
        <f t="shared" si="30"/>
        <v>92688.797532402023</v>
      </c>
      <c r="K42" s="5">
        <f t="shared" si="24"/>
        <v>1709.0743245064907</v>
      </c>
      <c r="L42" s="5">
        <f t="shared" si="25"/>
        <v>459171.30185074382</v>
      </c>
      <c r="M42" s="5">
        <f t="shared" si="16"/>
        <v>2292492.1309546856</v>
      </c>
      <c r="N42" s="33">
        <f t="shared" si="26"/>
        <v>24.733216871793804</v>
      </c>
      <c r="O42" s="4"/>
      <c r="Q42" s="27" t="s">
        <v>60</v>
      </c>
      <c r="R42" s="29">
        <f t="shared" si="17"/>
        <v>92688.797532402023</v>
      </c>
      <c r="S42" s="29">
        <f t="shared" si="18"/>
        <v>459171.30185074382</v>
      </c>
      <c r="T42" s="35">
        <f t="shared" si="19"/>
        <v>24.733216871793804</v>
      </c>
      <c r="U42" s="42">
        <v>0.81758889711164551</v>
      </c>
      <c r="V42" s="43">
        <f t="shared" si="31"/>
        <v>0.18241110288835449</v>
      </c>
      <c r="W42" s="29">
        <f t="shared" si="27"/>
        <v>375413.35826546809</v>
      </c>
      <c r="X42" s="29">
        <f t="shared" si="20"/>
        <v>1654678.1346231797</v>
      </c>
      <c r="Y42" s="35">
        <f t="shared" si="28"/>
        <v>17.851975413153241</v>
      </c>
      <c r="Z42" s="36">
        <f t="shared" si="29"/>
        <v>6.881241458640563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651</v>
      </c>
      <c r="E43" s="51">
        <v>4</v>
      </c>
      <c r="F43" s="3">
        <f t="shared" si="21"/>
        <v>6.1443932411674347E-3</v>
      </c>
      <c r="G43" s="2">
        <v>0.5</v>
      </c>
      <c r="H43" s="3">
        <f t="shared" si="22"/>
        <v>3.02571860816944E-2</v>
      </c>
      <c r="I43" s="3">
        <f t="shared" si="23"/>
        <v>0.96974281391830564</v>
      </c>
      <c r="J43" s="5">
        <f t="shared" si="30"/>
        <v>90979.723207895528</v>
      </c>
      <c r="K43" s="5">
        <f t="shared" si="24"/>
        <v>2752.7904147623453</v>
      </c>
      <c r="L43" s="5">
        <f t="shared" si="25"/>
        <v>448016.64000257174</v>
      </c>
      <c r="M43" s="5">
        <f t="shared" si="16"/>
        <v>1833320.8291039416</v>
      </c>
      <c r="N43" s="33">
        <f t="shared" si="26"/>
        <v>20.150872792992185</v>
      </c>
      <c r="O43" s="4"/>
      <c r="Q43" s="27" t="s">
        <v>62</v>
      </c>
      <c r="R43" s="29">
        <f t="shared" si="17"/>
        <v>90979.723207895528</v>
      </c>
      <c r="S43" s="29">
        <f t="shared" si="18"/>
        <v>448016.64000257174</v>
      </c>
      <c r="T43" s="35">
        <f t="shared" si="19"/>
        <v>20.150872792992185</v>
      </c>
      <c r="U43" s="42">
        <v>0.77888026534586052</v>
      </c>
      <c r="V43" s="43">
        <f t="shared" si="31"/>
        <v>0.22111973465413948</v>
      </c>
      <c r="W43" s="29">
        <f t="shared" si="27"/>
        <v>348951.31944456394</v>
      </c>
      <c r="X43" s="29">
        <f t="shared" si="20"/>
        <v>1279264.7763577115</v>
      </c>
      <c r="Y43" s="35">
        <f t="shared" si="28"/>
        <v>14.060987781139925</v>
      </c>
      <c r="Z43" s="36">
        <f t="shared" si="29"/>
        <v>6.0898850118522603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497</v>
      </c>
      <c r="E44" s="51">
        <v>14</v>
      </c>
      <c r="F44" s="3">
        <f t="shared" si="21"/>
        <v>2.8169014084507043E-2</v>
      </c>
      <c r="G44" s="2">
        <v>0.5</v>
      </c>
      <c r="H44" s="3">
        <f t="shared" si="22"/>
        <v>0.13157894736842107</v>
      </c>
      <c r="I44" s="3">
        <f t="shared" si="23"/>
        <v>0.86842105263157898</v>
      </c>
      <c r="J44" s="5">
        <f t="shared" si="30"/>
        <v>88226.932793133179</v>
      </c>
      <c r="K44" s="5">
        <f t="shared" si="24"/>
        <v>11608.806946464894</v>
      </c>
      <c r="L44" s="5">
        <f t="shared" si="25"/>
        <v>412112.6465995037</v>
      </c>
      <c r="M44" s="5">
        <f t="shared" si="16"/>
        <v>1385304.1891013698</v>
      </c>
      <c r="N44" s="33">
        <f t="shared" si="26"/>
        <v>15.701602053303953</v>
      </c>
      <c r="O44" s="4"/>
      <c r="Q44" s="27" t="s">
        <v>64</v>
      </c>
      <c r="R44" s="29">
        <f t="shared" si="17"/>
        <v>88226.932793133179</v>
      </c>
      <c r="S44" s="29">
        <f t="shared" si="18"/>
        <v>412112.6465995037</v>
      </c>
      <c r="T44" s="35">
        <f t="shared" si="19"/>
        <v>15.701602053303953</v>
      </c>
      <c r="U44" s="42">
        <v>0.71980976748499381</v>
      </c>
      <c r="V44" s="43">
        <f t="shared" si="31"/>
        <v>0.28019023251500619</v>
      </c>
      <c r="W44" s="29">
        <f t="shared" si="27"/>
        <v>296642.70832641417</v>
      </c>
      <c r="X44" s="29">
        <f t="shared" si="20"/>
        <v>930313.45691314759</v>
      </c>
      <c r="Y44" s="35">
        <f t="shared" si="28"/>
        <v>10.544551731096279</v>
      </c>
      <c r="Z44" s="36">
        <f t="shared" si="29"/>
        <v>5.1570503222076738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293</v>
      </c>
      <c r="E45" s="51">
        <v>9</v>
      </c>
      <c r="F45" s="3">
        <f t="shared" si="21"/>
        <v>3.0716723549488054E-2</v>
      </c>
      <c r="G45" s="2">
        <v>0.5</v>
      </c>
      <c r="H45" s="3">
        <f t="shared" si="22"/>
        <v>0.14263074484944535</v>
      </c>
      <c r="I45" s="3">
        <f t="shared" si="23"/>
        <v>0.85736925515055462</v>
      </c>
      <c r="J45" s="5">
        <f t="shared" si="30"/>
        <v>76618.125846668292</v>
      </c>
      <c r="K45" s="5">
        <f t="shared" si="24"/>
        <v>10928.10035847884</v>
      </c>
      <c r="L45" s="5">
        <f t="shared" si="25"/>
        <v>355770.37833714439</v>
      </c>
      <c r="M45" s="5">
        <f t="shared" si="16"/>
        <v>973191.54250186612</v>
      </c>
      <c r="N45" s="33">
        <f t="shared" si="26"/>
        <v>12.701844788653036</v>
      </c>
      <c r="O45" s="4"/>
      <c r="Q45" s="27" t="s">
        <v>66</v>
      </c>
      <c r="R45" s="29">
        <f t="shared" si="17"/>
        <v>76618.125846668292</v>
      </c>
      <c r="S45" s="29">
        <f t="shared" si="18"/>
        <v>355770.37833714439</v>
      </c>
      <c r="T45" s="35">
        <f t="shared" si="19"/>
        <v>12.701844788653036</v>
      </c>
      <c r="U45" s="42">
        <v>0.68480776711742686</v>
      </c>
      <c r="V45" s="43">
        <f t="shared" si="31"/>
        <v>0.31519223288257314</v>
      </c>
      <c r="W45" s="29">
        <f t="shared" si="27"/>
        <v>243634.31839558203</v>
      </c>
      <c r="X45" s="29">
        <f t="shared" si="20"/>
        <v>633670.74858673336</v>
      </c>
      <c r="Y45" s="35">
        <f t="shared" si="28"/>
        <v>8.2705070319112775</v>
      </c>
      <c r="Z45" s="36">
        <f t="shared" si="29"/>
        <v>4.4313377567417582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175</v>
      </c>
      <c r="E46" s="51">
        <v>9</v>
      </c>
      <c r="F46" s="3">
        <f t="shared" si="21"/>
        <v>5.1428571428571428E-2</v>
      </c>
      <c r="G46" s="2">
        <v>0.5</v>
      </c>
      <c r="H46" s="3">
        <f t="shared" si="22"/>
        <v>0.22784810126582278</v>
      </c>
      <c r="I46" s="3">
        <f t="shared" si="23"/>
        <v>0.77215189873417722</v>
      </c>
      <c r="J46" s="5">
        <f t="shared" si="30"/>
        <v>65690.025488189451</v>
      </c>
      <c r="K46" s="5">
        <f t="shared" si="24"/>
        <v>14967.347579587469</v>
      </c>
      <c r="L46" s="5">
        <f t="shared" si="25"/>
        <v>291031.75849197857</v>
      </c>
      <c r="M46" s="5">
        <f>L46+M47</f>
        <v>617421.16416472173</v>
      </c>
      <c r="N46" s="33">
        <f t="shared" si="26"/>
        <v>9.3990093560814518</v>
      </c>
      <c r="O46" s="4"/>
      <c r="Q46" s="27" t="s">
        <v>68</v>
      </c>
      <c r="R46" s="29">
        <f t="shared" si="17"/>
        <v>65690.025488189451</v>
      </c>
      <c r="S46" s="29">
        <f t="shared" si="18"/>
        <v>291031.75849197857</v>
      </c>
      <c r="T46" s="35">
        <f t="shared" si="19"/>
        <v>9.3990093560814518</v>
      </c>
      <c r="U46" s="42">
        <v>0.65629805890441617</v>
      </c>
      <c r="V46" s="43">
        <f t="shared" si="31"/>
        <v>0.34370194109558383</v>
      </c>
      <c r="W46" s="29">
        <f t="shared" si="27"/>
        <v>191003.57817782438</v>
      </c>
      <c r="X46" s="29">
        <f>X47+W46</f>
        <v>390036.43019115139</v>
      </c>
      <c r="Y46" s="35">
        <f t="shared" si="28"/>
        <v>5.9375289824065733</v>
      </c>
      <c r="Z46" s="36">
        <f t="shared" si="29"/>
        <v>3.4614803736748785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148</v>
      </c>
      <c r="E47" s="57">
        <v>23</v>
      </c>
      <c r="F47" s="17">
        <f t="shared" si="21"/>
        <v>0.1554054054054054</v>
      </c>
      <c r="G47" s="12"/>
      <c r="H47" s="17">
        <v>1</v>
      </c>
      <c r="I47" s="17">
        <f t="shared" si="23"/>
        <v>0</v>
      </c>
      <c r="J47" s="21">
        <f t="shared" si="30"/>
        <v>50722.677908601981</v>
      </c>
      <c r="K47" s="21">
        <f t="shared" si="24"/>
        <v>50722.677908601981</v>
      </c>
      <c r="L47" s="21">
        <f>K47/F47</f>
        <v>326389.40567274322</v>
      </c>
      <c r="M47" s="21">
        <f>L47</f>
        <v>326389.40567274322</v>
      </c>
      <c r="N47" s="34">
        <f t="shared" si="26"/>
        <v>6.4347826086956532</v>
      </c>
      <c r="O47" s="4"/>
      <c r="Q47" s="30" t="s">
        <v>69</v>
      </c>
      <c r="R47" s="31">
        <f t="shared" si="17"/>
        <v>50722.677908601981</v>
      </c>
      <c r="S47" s="31">
        <f t="shared" si="18"/>
        <v>326389.40567274322</v>
      </c>
      <c r="T47" s="38">
        <f t="shared" si="19"/>
        <v>6.4347826086956532</v>
      </c>
      <c r="U47" s="44">
        <v>0.6098018151143324</v>
      </c>
      <c r="V47" s="45">
        <f t="shared" si="31"/>
        <v>0.3901981848856676</v>
      </c>
      <c r="W47" s="31">
        <f t="shared" si="27"/>
        <v>199032.85201332701</v>
      </c>
      <c r="X47" s="31">
        <f>W47</f>
        <v>199032.85201332701</v>
      </c>
      <c r="Y47" s="38">
        <f t="shared" si="28"/>
        <v>3.9239421146487481</v>
      </c>
      <c r="Z47" s="37">
        <f t="shared" si="29"/>
        <v>2.5108404940469051</v>
      </c>
    </row>
    <row r="48" spans="1:26" s="2" customFormat="1" ht="13.2" x14ac:dyDescent="0.25">
      <c r="B48" s="2" t="s">
        <v>70</v>
      </c>
      <c r="D48" s="25">
        <f>SUM(D29:D47)</f>
        <v>13431</v>
      </c>
      <c r="E48" s="60">
        <f>SUM(E29:E47)</f>
        <v>78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161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7932597.8632348562</v>
      </c>
      <c r="N54" s="32">
        <f>M54/J54</f>
        <v>79.325978632348566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79.325978632348566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7000515.9600532018</v>
      </c>
      <c r="Y54" s="40">
        <f>X54/R54</f>
        <v>70.005159600532011</v>
      </c>
      <c r="Z54" s="36">
        <f>T54-Y54</f>
        <v>9.3208190318165549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791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7832597.8632348562</v>
      </c>
      <c r="N55" s="33">
        <f t="shared" ref="N55:N72" si="42">M55/J55</f>
        <v>78.325978632348566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78.325978632348566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6904345.073580916</v>
      </c>
      <c r="Y55" s="35">
        <f t="shared" ref="Y55:Y72" si="44">X55/R55</f>
        <v>69.043450735809159</v>
      </c>
      <c r="Z55" s="36">
        <f t="shared" ref="Z55:Z72" si="45">T55-Y55</f>
        <v>9.2825278965394062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1339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7432597.8632348562</v>
      </c>
      <c r="N56" s="33">
        <f t="shared" si="42"/>
        <v>74.325978632348566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74.325978632348566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6519661.527691775</v>
      </c>
      <c r="Y56" s="35">
        <f t="shared" si="44"/>
        <v>65.196615276917754</v>
      </c>
      <c r="Z56" s="36">
        <f t="shared" si="45"/>
        <v>9.1293633554308116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1699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100000</v>
      </c>
      <c r="K57" s="5">
        <f t="shared" si="40"/>
        <v>0</v>
      </c>
      <c r="L57" s="5">
        <f t="shared" si="41"/>
        <v>500000</v>
      </c>
      <c r="M57" s="5">
        <f t="shared" si="32"/>
        <v>6932597.8632348562</v>
      </c>
      <c r="N57" s="33">
        <f t="shared" si="42"/>
        <v>69.325978632348566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69.325978632348566</v>
      </c>
      <c r="U57" s="42">
        <v>0.96170886472285344</v>
      </c>
      <c r="V57" s="43">
        <f>1-U57</f>
        <v>3.829113527714656E-2</v>
      </c>
      <c r="W57" s="29">
        <f t="shared" si="43"/>
        <v>480854.43236142671</v>
      </c>
      <c r="X57" s="29">
        <f t="shared" si="36"/>
        <v>6038807.0953303482</v>
      </c>
      <c r="Y57" s="35">
        <f t="shared" si="44"/>
        <v>60.388070953303483</v>
      </c>
      <c r="Z57" s="36">
        <f t="shared" si="45"/>
        <v>8.9379076790450824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1718</v>
      </c>
      <c r="E58" s="49">
        <v>0</v>
      </c>
      <c r="F58" s="3">
        <f t="shared" si="37"/>
        <v>0</v>
      </c>
      <c r="G58" s="2">
        <v>0.5</v>
      </c>
      <c r="H58" s="3">
        <f t="shared" si="38"/>
        <v>0</v>
      </c>
      <c r="I58" s="3">
        <f t="shared" si="39"/>
        <v>1</v>
      </c>
      <c r="J58" s="5">
        <f t="shared" si="46"/>
        <v>100000</v>
      </c>
      <c r="K58" s="5">
        <f t="shared" si="40"/>
        <v>0</v>
      </c>
      <c r="L58" s="5">
        <f t="shared" si="41"/>
        <v>500000</v>
      </c>
      <c r="M58" s="5">
        <f t="shared" si="32"/>
        <v>6432597.8632348562</v>
      </c>
      <c r="N58" s="33">
        <f t="shared" si="42"/>
        <v>64.325978632348566</v>
      </c>
      <c r="O58" s="4"/>
      <c r="Q58" s="27" t="s">
        <v>42</v>
      </c>
      <c r="R58" s="29">
        <f t="shared" si="33"/>
        <v>100000</v>
      </c>
      <c r="S58" s="29">
        <f t="shared" si="34"/>
        <v>500000</v>
      </c>
      <c r="T58" s="35">
        <f t="shared" si="35"/>
        <v>64.325978632348566</v>
      </c>
      <c r="U58" s="42">
        <v>0.96170886472285344</v>
      </c>
      <c r="V58" s="43">
        <f>1-U58</f>
        <v>3.829113527714656E-2</v>
      </c>
      <c r="W58" s="29">
        <f t="shared" si="43"/>
        <v>480854.43236142671</v>
      </c>
      <c r="X58" s="29">
        <f t="shared" si="36"/>
        <v>5557952.6629689215</v>
      </c>
      <c r="Y58" s="35">
        <f t="shared" si="44"/>
        <v>55.579526629689212</v>
      </c>
      <c r="Z58" s="36">
        <f t="shared" si="45"/>
        <v>8.7464520026593533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1576</v>
      </c>
      <c r="E59" s="49">
        <v>1</v>
      </c>
      <c r="F59" s="3">
        <f t="shared" si="37"/>
        <v>6.3451776649746188E-4</v>
      </c>
      <c r="G59" s="2">
        <v>0.5</v>
      </c>
      <c r="H59" s="3">
        <f t="shared" si="38"/>
        <v>3.1675641431738993E-3</v>
      </c>
      <c r="I59" s="3">
        <f t="shared" si="39"/>
        <v>0.99683243585682613</v>
      </c>
      <c r="J59" s="5">
        <f t="shared" si="46"/>
        <v>100000</v>
      </c>
      <c r="K59" s="5">
        <f t="shared" si="40"/>
        <v>316.75641431738995</v>
      </c>
      <c r="L59" s="5">
        <f t="shared" si="41"/>
        <v>499208.10896420653</v>
      </c>
      <c r="M59" s="5">
        <f t="shared" si="32"/>
        <v>5932597.8632348562</v>
      </c>
      <c r="N59" s="33">
        <f t="shared" si="42"/>
        <v>59.325978632348559</v>
      </c>
      <c r="O59" s="4"/>
      <c r="Q59" s="27" t="s">
        <v>44</v>
      </c>
      <c r="R59" s="29">
        <f t="shared" si="33"/>
        <v>100000</v>
      </c>
      <c r="S59" s="29">
        <f t="shared" si="34"/>
        <v>499208.10896420653</v>
      </c>
      <c r="T59" s="35">
        <f t="shared" si="35"/>
        <v>59.325978632348559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480783.1808798734</v>
      </c>
      <c r="X59" s="29">
        <f t="shared" si="36"/>
        <v>5077098.2306074947</v>
      </c>
      <c r="Y59" s="35">
        <f t="shared" si="44"/>
        <v>50.770982306074949</v>
      </c>
      <c r="Z59" s="36">
        <f t="shared" si="45"/>
        <v>8.55499632627361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1857</v>
      </c>
      <c r="E60" s="49">
        <v>2</v>
      </c>
      <c r="F60" s="3">
        <f t="shared" si="37"/>
        <v>1.0770059235325794E-3</v>
      </c>
      <c r="G60" s="2">
        <v>0.5</v>
      </c>
      <c r="H60" s="3">
        <f t="shared" si="38"/>
        <v>5.3705692803437156E-3</v>
      </c>
      <c r="I60" s="3">
        <f t="shared" si="39"/>
        <v>0.99462943071965626</v>
      </c>
      <c r="J60" s="5">
        <f t="shared" si="46"/>
        <v>99683.24358568262</v>
      </c>
      <c r="K60" s="5">
        <f t="shared" si="40"/>
        <v>535.35576576628682</v>
      </c>
      <c r="L60" s="5">
        <f t="shared" si="41"/>
        <v>497077.82851399737</v>
      </c>
      <c r="M60" s="5">
        <f t="shared" si="32"/>
        <v>5433389.7542706495</v>
      </c>
      <c r="N60" s="33">
        <f t="shared" si="42"/>
        <v>54.506550537757988</v>
      </c>
      <c r="O60" s="4"/>
      <c r="Q60" s="27" t="s">
        <v>46</v>
      </c>
      <c r="R60" s="29">
        <f t="shared" si="33"/>
        <v>99683.24358568262</v>
      </c>
      <c r="S60" s="29">
        <f t="shared" si="34"/>
        <v>497077.82851399737</v>
      </c>
      <c r="T60" s="35">
        <f t="shared" si="35"/>
        <v>54.506550537757988</v>
      </c>
      <c r="U60" s="42">
        <v>0.95736753435116873</v>
      </c>
      <c r="V60" s="43">
        <f t="shared" si="47"/>
        <v>4.2632465648831275E-2</v>
      </c>
      <c r="W60" s="29">
        <f t="shared" si="43"/>
        <v>475886.17506507871</v>
      </c>
      <c r="X60" s="29">
        <f t="shared" si="36"/>
        <v>4596315.0497276215</v>
      </c>
      <c r="Y60" s="35">
        <f t="shared" si="44"/>
        <v>46.109204359676198</v>
      </c>
      <c r="Z60" s="36">
        <f t="shared" si="45"/>
        <v>8.39734617808179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2088</v>
      </c>
      <c r="E61" s="49">
        <v>1</v>
      </c>
      <c r="F61" s="3">
        <f t="shared" si="37"/>
        <v>4.7892720306513407E-4</v>
      </c>
      <c r="G61" s="2">
        <v>0.5</v>
      </c>
      <c r="H61" s="3">
        <f t="shared" si="38"/>
        <v>2.3917723032767279E-3</v>
      </c>
      <c r="I61" s="3">
        <f t="shared" si="39"/>
        <v>0.9976082276967233</v>
      </c>
      <c r="J61" s="5">
        <f t="shared" si="46"/>
        <v>99147.88781991633</v>
      </c>
      <c r="K61" s="5">
        <f t="shared" si="40"/>
        <v>237.13917201606392</v>
      </c>
      <c r="L61" s="5">
        <f t="shared" si="41"/>
        <v>495146.59116954147</v>
      </c>
      <c r="M61" s="5">
        <f t="shared" si="32"/>
        <v>4936311.9257566519</v>
      </c>
      <c r="N61" s="33">
        <f t="shared" si="42"/>
        <v>49.787363445629254</v>
      </c>
      <c r="O61" s="4"/>
      <c r="Q61" s="27" t="s">
        <v>48</v>
      </c>
      <c r="R61" s="29">
        <f t="shared" si="33"/>
        <v>99147.88781991633</v>
      </c>
      <c r="S61" s="29">
        <f t="shared" si="34"/>
        <v>495146.59116954147</v>
      </c>
      <c r="T61" s="35">
        <f t="shared" si="35"/>
        <v>49.787363445629254</v>
      </c>
      <c r="U61" s="42">
        <v>0.95681081085376496</v>
      </c>
      <c r="V61" s="43">
        <f t="shared" si="47"/>
        <v>4.3189189146235041E-2</v>
      </c>
      <c r="W61" s="29">
        <f t="shared" si="43"/>
        <v>473761.61138840666</v>
      </c>
      <c r="X61" s="29">
        <f t="shared" si="36"/>
        <v>4120428.8746625427</v>
      </c>
      <c r="Y61" s="35">
        <f t="shared" si="44"/>
        <v>41.558413046040215</v>
      </c>
      <c r="Z61" s="36">
        <f t="shared" si="45"/>
        <v>8.2289503995890385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1958</v>
      </c>
      <c r="E62" s="49">
        <v>3</v>
      </c>
      <c r="F62" s="3">
        <f t="shared" si="37"/>
        <v>1.5321756894790602E-3</v>
      </c>
      <c r="G62" s="2">
        <v>0.5</v>
      </c>
      <c r="H62" s="3">
        <f t="shared" si="38"/>
        <v>7.6316458916306281E-3</v>
      </c>
      <c r="I62" s="3">
        <f t="shared" si="39"/>
        <v>0.99236835410836932</v>
      </c>
      <c r="J62" s="5">
        <f t="shared" si="46"/>
        <v>98910.748647900269</v>
      </c>
      <c r="K62" s="5">
        <f t="shared" si="40"/>
        <v>754.8518085568578</v>
      </c>
      <c r="L62" s="5">
        <f t="shared" si="41"/>
        <v>492666.61371810915</v>
      </c>
      <c r="M62" s="5">
        <f t="shared" si="32"/>
        <v>4441165.3345871102</v>
      </c>
      <c r="N62" s="33">
        <f t="shared" si="42"/>
        <v>44.9007352112625</v>
      </c>
      <c r="O62" s="4"/>
      <c r="Q62" s="27" t="s">
        <v>50</v>
      </c>
      <c r="R62" s="29">
        <f t="shared" si="33"/>
        <v>98910.748647900269</v>
      </c>
      <c r="S62" s="29">
        <f t="shared" si="34"/>
        <v>492666.61371810915</v>
      </c>
      <c r="T62" s="35">
        <f t="shared" si="35"/>
        <v>44.9007352112625</v>
      </c>
      <c r="U62" s="42">
        <v>0.94800928093814252</v>
      </c>
      <c r="V62" s="43">
        <f t="shared" si="47"/>
        <v>5.1990719061857482E-2</v>
      </c>
      <c r="W62" s="29">
        <f t="shared" si="43"/>
        <v>467052.52221313427</v>
      </c>
      <c r="X62" s="29">
        <f t="shared" si="36"/>
        <v>3646667.263274136</v>
      </c>
      <c r="Y62" s="35">
        <f t="shared" si="44"/>
        <v>36.868260660481305</v>
      </c>
      <c r="Z62" s="36">
        <f t="shared" si="45"/>
        <v>8.0324745507811954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2173</v>
      </c>
      <c r="E63" s="49">
        <v>3</v>
      </c>
      <c r="F63" s="3">
        <f t="shared" si="37"/>
        <v>1.3805798435342844E-3</v>
      </c>
      <c r="G63" s="2">
        <v>0.5</v>
      </c>
      <c r="H63" s="3">
        <f t="shared" si="38"/>
        <v>6.8791561568447594E-3</v>
      </c>
      <c r="I63" s="3">
        <f t="shared" si="39"/>
        <v>0.99312084384315524</v>
      </c>
      <c r="J63" s="5">
        <f t="shared" si="46"/>
        <v>98155.896839343404</v>
      </c>
      <c r="K63" s="5">
        <f t="shared" si="40"/>
        <v>675.22974207298819</v>
      </c>
      <c r="L63" s="5">
        <f t="shared" si="41"/>
        <v>489091.40984153457</v>
      </c>
      <c r="M63" s="5">
        <f t="shared" si="32"/>
        <v>3948498.7208690015</v>
      </c>
      <c r="N63" s="33">
        <f t="shared" si="42"/>
        <v>40.226811103684419</v>
      </c>
      <c r="O63" s="4"/>
      <c r="Q63" s="27" t="s">
        <v>52</v>
      </c>
      <c r="R63" s="29">
        <f t="shared" si="33"/>
        <v>98155.896839343404</v>
      </c>
      <c r="S63" s="29">
        <f t="shared" si="34"/>
        <v>489091.40984153457</v>
      </c>
      <c r="T63" s="35">
        <f t="shared" si="35"/>
        <v>40.226811103684419</v>
      </c>
      <c r="U63" s="42">
        <v>0.94216194080535964</v>
      </c>
      <c r="V63" s="43">
        <f t="shared" si="47"/>
        <v>5.7838059194640357E-2</v>
      </c>
      <c r="W63" s="29">
        <f t="shared" si="43"/>
        <v>460803.31192752981</v>
      </c>
      <c r="X63" s="29">
        <f t="shared" si="36"/>
        <v>3179614.7410610016</v>
      </c>
      <c r="Y63" s="35">
        <f t="shared" si="44"/>
        <v>32.393517286742679</v>
      </c>
      <c r="Z63" s="36">
        <f t="shared" si="45"/>
        <v>7.8332938169417403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2226</v>
      </c>
      <c r="E64" s="49">
        <v>8</v>
      </c>
      <c r="F64" s="3">
        <f t="shared" si="37"/>
        <v>3.5938903863432167E-3</v>
      </c>
      <c r="G64" s="2">
        <v>0.5</v>
      </c>
      <c r="H64" s="3">
        <f t="shared" si="38"/>
        <v>1.7809439002671418E-2</v>
      </c>
      <c r="I64" s="3">
        <f t="shared" si="39"/>
        <v>0.9821905609973286</v>
      </c>
      <c r="J64" s="5">
        <f t="shared" si="46"/>
        <v>97480.667097270416</v>
      </c>
      <c r="K64" s="5">
        <f t="shared" si="40"/>
        <v>1736.0759946085561</v>
      </c>
      <c r="L64" s="5">
        <f t="shared" si="41"/>
        <v>483063.14549983066</v>
      </c>
      <c r="M64" s="5">
        <f t="shared" si="32"/>
        <v>3459407.3110274668</v>
      </c>
      <c r="N64" s="33">
        <f t="shared" si="42"/>
        <v>35.488137433195043</v>
      </c>
      <c r="O64" s="4"/>
      <c r="Q64" s="27" t="s">
        <v>54</v>
      </c>
      <c r="R64" s="29">
        <f t="shared" si="33"/>
        <v>97480.667097270416</v>
      </c>
      <c r="S64" s="29">
        <f t="shared" si="34"/>
        <v>483063.14549983066</v>
      </c>
      <c r="T64" s="35">
        <f t="shared" si="35"/>
        <v>35.488137433195043</v>
      </c>
      <c r="U64" s="42">
        <v>0.92489605986448908</v>
      </c>
      <c r="V64" s="43">
        <f t="shared" si="47"/>
        <v>7.5103940135510916E-2</v>
      </c>
      <c r="W64" s="29">
        <f t="shared" si="43"/>
        <v>446783.19993853976</v>
      </c>
      <c r="X64" s="29">
        <f t="shared" si="36"/>
        <v>2718811.4291334716</v>
      </c>
      <c r="Y64" s="35">
        <f t="shared" si="44"/>
        <v>27.890775782448475</v>
      </c>
      <c r="Z64" s="36">
        <f t="shared" si="45"/>
        <v>7.5973616507465671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2286</v>
      </c>
      <c r="E65" s="49">
        <v>15</v>
      </c>
      <c r="F65" s="3">
        <f t="shared" si="37"/>
        <v>6.5616797900262466E-3</v>
      </c>
      <c r="G65" s="2">
        <v>0.5</v>
      </c>
      <c r="H65" s="3">
        <f t="shared" si="38"/>
        <v>3.2278889606197542E-2</v>
      </c>
      <c r="I65" s="3">
        <f t="shared" si="39"/>
        <v>0.96772111039380249</v>
      </c>
      <c r="J65" s="5">
        <f t="shared" si="46"/>
        <v>95744.591102661856</v>
      </c>
      <c r="K65" s="5">
        <f t="shared" si="40"/>
        <v>3090.5290865933453</v>
      </c>
      <c r="L65" s="5">
        <f t="shared" si="41"/>
        <v>470996.63279682584</v>
      </c>
      <c r="M65" s="5">
        <f t="shared" si="32"/>
        <v>2976344.1655276362</v>
      </c>
      <c r="N65" s="33">
        <f t="shared" si="42"/>
        <v>31.086290423824149</v>
      </c>
      <c r="O65" s="4"/>
      <c r="Q65" s="27" t="s">
        <v>56</v>
      </c>
      <c r="R65" s="29">
        <f t="shared" si="33"/>
        <v>95744.591102661856</v>
      </c>
      <c r="S65" s="29">
        <f t="shared" si="34"/>
        <v>470996.63279682584</v>
      </c>
      <c r="T65" s="35">
        <f t="shared" si="35"/>
        <v>31.086290423824149</v>
      </c>
      <c r="U65" s="42">
        <v>0.89970667843387275</v>
      </c>
      <c r="V65" s="43">
        <f t="shared" si="47"/>
        <v>0.10029332156612725</v>
      </c>
      <c r="W65" s="29">
        <f t="shared" si="43"/>
        <v>423758.81604717061</v>
      </c>
      <c r="X65" s="29">
        <f t="shared" si="36"/>
        <v>2272028.2291949317</v>
      </c>
      <c r="Y65" s="35">
        <f t="shared" si="44"/>
        <v>23.730094859967139</v>
      </c>
      <c r="Z65" s="36">
        <f t="shared" si="45"/>
        <v>7.3561955638570105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2138</v>
      </c>
      <c r="E66" s="49">
        <v>14</v>
      </c>
      <c r="F66" s="3">
        <f t="shared" si="37"/>
        <v>6.5481758652946682E-3</v>
      </c>
      <c r="G66" s="2">
        <v>0.5</v>
      </c>
      <c r="H66" s="3">
        <f t="shared" si="38"/>
        <v>3.2213529682466636E-2</v>
      </c>
      <c r="I66" s="3">
        <f t="shared" si="39"/>
        <v>0.9677864703175334</v>
      </c>
      <c r="J66" s="5">
        <f t="shared" si="46"/>
        <v>92654.062016068507</v>
      </c>
      <c r="K66" s="5">
        <f t="shared" si="40"/>
        <v>2984.7143769557274</v>
      </c>
      <c r="L66" s="5">
        <f t="shared" si="41"/>
        <v>455808.52413795318</v>
      </c>
      <c r="M66" s="5">
        <f t="shared" si="32"/>
        <v>2505347.5327308103</v>
      </c>
      <c r="N66" s="33">
        <f t="shared" si="42"/>
        <v>27.039802445966384</v>
      </c>
      <c r="O66" s="4"/>
      <c r="Q66" s="27" t="s">
        <v>58</v>
      </c>
      <c r="R66" s="29">
        <f t="shared" si="33"/>
        <v>92654.062016068507</v>
      </c>
      <c r="S66" s="29">
        <f t="shared" si="34"/>
        <v>455808.52413795318</v>
      </c>
      <c r="T66" s="35">
        <f t="shared" si="35"/>
        <v>27.039802445966384</v>
      </c>
      <c r="U66" s="42">
        <v>0.86438699185239576</v>
      </c>
      <c r="V66" s="43">
        <f t="shared" si="47"/>
        <v>0.13561300814760424</v>
      </c>
      <c r="W66" s="29">
        <f t="shared" si="43"/>
        <v>393994.9590402855</v>
      </c>
      <c r="X66" s="29">
        <f t="shared" si="36"/>
        <v>1848269.413147761</v>
      </c>
      <c r="Y66" s="35">
        <f t="shared" si="44"/>
        <v>19.94806674344429</v>
      </c>
      <c r="Z66" s="36">
        <f t="shared" si="45"/>
        <v>7.0917357025220937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1556</v>
      </c>
      <c r="E67" s="49">
        <v>6</v>
      </c>
      <c r="F67" s="3">
        <f t="shared" si="37"/>
        <v>3.8560411311053984E-3</v>
      </c>
      <c r="G67" s="2">
        <v>0.5</v>
      </c>
      <c r="H67" s="3">
        <f t="shared" si="38"/>
        <v>1.9096117122851686E-2</v>
      </c>
      <c r="I67" s="3">
        <f t="shared" si="39"/>
        <v>0.98090388287714836</v>
      </c>
      <c r="J67" s="5">
        <f t="shared" si="46"/>
        <v>89669.347639112777</v>
      </c>
      <c r="K67" s="5">
        <f t="shared" si="40"/>
        <v>1712.3363648462018</v>
      </c>
      <c r="L67" s="5">
        <f t="shared" si="41"/>
        <v>444065.89728344843</v>
      </c>
      <c r="M67" s="5">
        <f t="shared" si="32"/>
        <v>2049539.0085928573</v>
      </c>
      <c r="N67" s="33">
        <f t="shared" si="42"/>
        <v>22.856628965803594</v>
      </c>
      <c r="O67" s="4"/>
      <c r="Q67" s="27" t="s">
        <v>60</v>
      </c>
      <c r="R67" s="29">
        <f t="shared" si="33"/>
        <v>89669.347639112777</v>
      </c>
      <c r="S67" s="29">
        <f t="shared" si="34"/>
        <v>444065.89728344843</v>
      </c>
      <c r="T67" s="35">
        <f t="shared" si="35"/>
        <v>22.856628965803594</v>
      </c>
      <c r="U67" s="42">
        <v>0.82345390469096191</v>
      </c>
      <c r="V67" s="43">
        <f t="shared" si="47"/>
        <v>0.17654609530903809</v>
      </c>
      <c r="W67" s="29">
        <f t="shared" si="43"/>
        <v>365667.79705815122</v>
      </c>
      <c r="X67" s="29">
        <f t="shared" si="36"/>
        <v>1454274.4541074755</v>
      </c>
      <c r="Y67" s="35">
        <f t="shared" si="44"/>
        <v>16.218189296529879</v>
      </c>
      <c r="Z67" s="36">
        <f t="shared" si="45"/>
        <v>6.6384396692737155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1246</v>
      </c>
      <c r="E68" s="49">
        <v>21</v>
      </c>
      <c r="F68" s="3">
        <f t="shared" si="37"/>
        <v>1.6853932584269662E-2</v>
      </c>
      <c r="G68" s="2">
        <v>0.5</v>
      </c>
      <c r="H68" s="3">
        <f t="shared" si="38"/>
        <v>8.0862533692722366E-2</v>
      </c>
      <c r="I68" s="3">
        <f t="shared" si="39"/>
        <v>0.91913746630727766</v>
      </c>
      <c r="J68" s="5">
        <f t="shared" si="46"/>
        <v>87957.011274266581</v>
      </c>
      <c r="K68" s="5">
        <f t="shared" si="40"/>
        <v>7112.4267876765425</v>
      </c>
      <c r="L68" s="5">
        <f t="shared" si="41"/>
        <v>422003.9894021416</v>
      </c>
      <c r="M68" s="5">
        <f t="shared" si="32"/>
        <v>1605473.1113094089</v>
      </c>
      <c r="N68" s="33">
        <f t="shared" si="42"/>
        <v>18.252929335027545</v>
      </c>
      <c r="O68" s="4"/>
      <c r="Q68" s="27" t="s">
        <v>62</v>
      </c>
      <c r="R68" s="29">
        <f t="shared" si="33"/>
        <v>87957.011274266581</v>
      </c>
      <c r="S68" s="29">
        <f t="shared" si="34"/>
        <v>422003.9894021416</v>
      </c>
      <c r="T68" s="35">
        <f t="shared" si="35"/>
        <v>18.252929335027545</v>
      </c>
      <c r="U68" s="42">
        <v>0.7557222850963411</v>
      </c>
      <c r="V68" s="43">
        <f t="shared" si="47"/>
        <v>0.2442777149036589</v>
      </c>
      <c r="W68" s="29">
        <f t="shared" si="43"/>
        <v>318917.81919075857</v>
      </c>
      <c r="X68" s="29">
        <f t="shared" si="36"/>
        <v>1088606.6570493241</v>
      </c>
      <c r="Y68" s="35">
        <f t="shared" si="44"/>
        <v>12.376576253311324</v>
      </c>
      <c r="Z68" s="36">
        <f t="shared" si="45"/>
        <v>5.8763530817162213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921</v>
      </c>
      <c r="E69" s="49">
        <v>33</v>
      </c>
      <c r="F69" s="3">
        <f t="shared" si="37"/>
        <v>3.5830618892508145E-2</v>
      </c>
      <c r="G69" s="2">
        <v>0.5</v>
      </c>
      <c r="H69" s="3">
        <f t="shared" si="38"/>
        <v>0.16442451420029897</v>
      </c>
      <c r="I69" s="3">
        <f t="shared" si="39"/>
        <v>0.83557548579970109</v>
      </c>
      <c r="J69" s="5">
        <f t="shared" si="46"/>
        <v>80844.584486590044</v>
      </c>
      <c r="K69" s="5">
        <f t="shared" si="40"/>
        <v>13292.831529932593</v>
      </c>
      <c r="L69" s="5">
        <f t="shared" si="41"/>
        <v>370990.84360811871</v>
      </c>
      <c r="M69" s="5">
        <f t="shared" si="32"/>
        <v>1183469.1219072673</v>
      </c>
      <c r="N69" s="33">
        <f t="shared" si="42"/>
        <v>14.638817546320288</v>
      </c>
      <c r="O69" s="4"/>
      <c r="Q69" s="27" t="s">
        <v>64</v>
      </c>
      <c r="R69" s="29">
        <f t="shared" si="33"/>
        <v>80844.584486590044</v>
      </c>
      <c r="S69" s="29">
        <f t="shared" si="34"/>
        <v>370990.84360811871</v>
      </c>
      <c r="T69" s="35">
        <f t="shared" si="35"/>
        <v>14.638817546320288</v>
      </c>
      <c r="U69" s="42">
        <v>0.69850988448397933</v>
      </c>
      <c r="V69" s="43">
        <f t="shared" si="47"/>
        <v>0.30149011551602067</v>
      </c>
      <c r="W69" s="29">
        <f t="shared" si="43"/>
        <v>259140.77131332105</v>
      </c>
      <c r="X69" s="29">
        <f t="shared" si="36"/>
        <v>769688.8378585655</v>
      </c>
      <c r="Y69" s="35">
        <f t="shared" si="44"/>
        <v>9.520598599727311</v>
      </c>
      <c r="Z69" s="36">
        <f t="shared" si="45"/>
        <v>5.118218946592977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542</v>
      </c>
      <c r="E70" s="49">
        <v>23</v>
      </c>
      <c r="F70" s="3">
        <f t="shared" si="37"/>
        <v>4.2435424354243544E-2</v>
      </c>
      <c r="G70" s="2">
        <v>0.5</v>
      </c>
      <c r="H70" s="3">
        <f t="shared" si="38"/>
        <v>0.19182652210175147</v>
      </c>
      <c r="I70" s="3">
        <f t="shared" si="39"/>
        <v>0.80817347789824856</v>
      </c>
      <c r="J70" s="5">
        <f t="shared" si="46"/>
        <v>67551.752956657452</v>
      </c>
      <c r="K70" s="5">
        <f t="shared" si="40"/>
        <v>12958.217831552305</v>
      </c>
      <c r="L70" s="5">
        <f t="shared" si="41"/>
        <v>305363.22020440648</v>
      </c>
      <c r="M70" s="5">
        <f t="shared" si="32"/>
        <v>812478.27829914843</v>
      </c>
      <c r="N70" s="33">
        <f t="shared" si="42"/>
        <v>12.02749362878045</v>
      </c>
      <c r="O70" s="4"/>
      <c r="Q70" s="27" t="s">
        <v>66</v>
      </c>
      <c r="R70" s="29">
        <f t="shared" si="33"/>
        <v>67551.752956657452</v>
      </c>
      <c r="S70" s="29">
        <f t="shared" si="34"/>
        <v>305363.22020440648</v>
      </c>
      <c r="T70" s="35">
        <f t="shared" si="35"/>
        <v>12.02749362878045</v>
      </c>
      <c r="U70" s="42">
        <v>0.67065690345363116</v>
      </c>
      <c r="V70" s="43">
        <f t="shared" si="47"/>
        <v>0.32934309654636884</v>
      </c>
      <c r="W70" s="29">
        <f t="shared" si="43"/>
        <v>204793.95169091655</v>
      </c>
      <c r="X70" s="29">
        <f t="shared" si="36"/>
        <v>510548.06654524442</v>
      </c>
      <c r="Y70" s="35">
        <f t="shared" si="44"/>
        <v>7.5578803539387378</v>
      </c>
      <c r="Z70" s="36">
        <f t="shared" si="45"/>
        <v>4.4696132748417119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289</v>
      </c>
      <c r="E71" s="49">
        <v>21</v>
      </c>
      <c r="F71" s="3">
        <f t="shared" si="37"/>
        <v>7.2664359861591699E-2</v>
      </c>
      <c r="G71" s="2">
        <v>0.5</v>
      </c>
      <c r="H71" s="3">
        <f t="shared" si="38"/>
        <v>0.3074670571010249</v>
      </c>
      <c r="I71" s="3">
        <f t="shared" si="39"/>
        <v>0.69253294289897505</v>
      </c>
      <c r="J71" s="5">
        <f t="shared" si="46"/>
        <v>54593.535125105147</v>
      </c>
      <c r="K71" s="5">
        <f t="shared" si="40"/>
        <v>16785.713581657514</v>
      </c>
      <c r="L71" s="5">
        <f t="shared" si="41"/>
        <v>231003.39167138195</v>
      </c>
      <c r="M71" s="5">
        <f>L71+M72</f>
        <v>507115.05809474189</v>
      </c>
      <c r="N71" s="33">
        <f t="shared" si="42"/>
        <v>9.2889214250854071</v>
      </c>
      <c r="O71" s="4"/>
      <c r="Q71" s="27" t="s">
        <v>68</v>
      </c>
      <c r="R71" s="29">
        <f t="shared" si="33"/>
        <v>54593.535125105147</v>
      </c>
      <c r="S71" s="29">
        <f t="shared" si="34"/>
        <v>231003.39167138195</v>
      </c>
      <c r="T71" s="35">
        <f t="shared" si="35"/>
        <v>9.2889214250854071</v>
      </c>
      <c r="U71" s="42">
        <v>0.63527807449444496</v>
      </c>
      <c r="V71" s="43">
        <f t="shared" si="47"/>
        <v>0.36472192550555504</v>
      </c>
      <c r="W71" s="29">
        <f t="shared" si="43"/>
        <v>146751.38986268162</v>
      </c>
      <c r="X71" s="29">
        <f>X72+W71</f>
        <v>305754.11485432787</v>
      </c>
      <c r="Y71" s="35">
        <f t="shared" si="44"/>
        <v>5.600555343296044</v>
      </c>
      <c r="Z71" s="36">
        <f t="shared" si="45"/>
        <v>3.6883660817893631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241</v>
      </c>
      <c r="E72" s="50">
        <v>33</v>
      </c>
      <c r="F72" s="17">
        <f t="shared" si="37"/>
        <v>0.13692946058091288</v>
      </c>
      <c r="G72" s="12"/>
      <c r="H72" s="17">
        <v>1</v>
      </c>
      <c r="I72" s="17">
        <f t="shared" si="39"/>
        <v>0</v>
      </c>
      <c r="J72" s="21">
        <f t="shared" si="46"/>
        <v>37807.82154344763</v>
      </c>
      <c r="K72" s="21">
        <f t="shared" si="40"/>
        <v>37807.82154344763</v>
      </c>
      <c r="L72" s="21">
        <f>K72/F72</f>
        <v>276111.66642335994</v>
      </c>
      <c r="M72" s="21">
        <f>L72</f>
        <v>276111.66642335994</v>
      </c>
      <c r="N72" s="34">
        <f t="shared" si="42"/>
        <v>7.3030303030303028</v>
      </c>
      <c r="O72" s="4"/>
      <c r="Q72" s="30" t="s">
        <v>69</v>
      </c>
      <c r="R72" s="31">
        <f t="shared" si="33"/>
        <v>37807.82154344763</v>
      </c>
      <c r="S72" s="31">
        <f t="shared" si="34"/>
        <v>276111.66642335994</v>
      </c>
      <c r="T72" s="38">
        <f t="shared" si="35"/>
        <v>7.3030303030303028</v>
      </c>
      <c r="U72" s="44">
        <v>0.57586384179742911</v>
      </c>
      <c r="V72" s="45">
        <f t="shared" si="47"/>
        <v>0.42413615820257089</v>
      </c>
      <c r="W72" s="31">
        <f t="shared" si="43"/>
        <v>159002.72499164628</v>
      </c>
      <c r="X72" s="31">
        <f>W72</f>
        <v>159002.72499164628</v>
      </c>
      <c r="Y72" s="38">
        <f t="shared" si="44"/>
        <v>4.2055510870660733</v>
      </c>
      <c r="Z72" s="37">
        <f t="shared" si="45"/>
        <v>3.0974792159642295</v>
      </c>
    </row>
    <row r="73" spans="1:26" s="2" customFormat="1" ht="13.2" x14ac:dyDescent="0.25">
      <c r="B73" s="2" t="s">
        <v>70</v>
      </c>
      <c r="D73" s="25">
        <f>SUM(D54:D72)</f>
        <v>26805</v>
      </c>
      <c r="E73" s="25">
        <f>SUM(E54:E72)</f>
        <v>184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77.090375758100706</v>
      </c>
      <c r="F78" s="55">
        <f>$Y$4</f>
        <v>69.647720776866905</v>
      </c>
      <c r="G78" s="55">
        <f>E78-F78</f>
        <v>7.442654981233801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81.788739613403067</v>
      </c>
      <c r="F79" s="55">
        <f>$Y$29</f>
        <v>71.965203653217088</v>
      </c>
      <c r="G79" s="55">
        <f t="shared" ref="G79:G80" si="48">E79-F79</f>
        <v>9.8235359601859784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79.325978632348566</v>
      </c>
      <c r="F80" s="55">
        <f>$Y$54</f>
        <v>70.005159600532011</v>
      </c>
      <c r="G80" s="55">
        <f t="shared" si="48"/>
        <v>9.3208190318165549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2026-01-22T14:55:10Z</dcterms:modified>
  <cp:category/>
  <cp:contentStatus/>
</cp:coreProperties>
</file>