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CDE5ED2F-8BF5-4D43-A6A8-55E6BF388961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F72" i="16"/>
  <c r="V71" i="16"/>
  <c r="F71" i="16"/>
  <c r="H71" i="16" s="1"/>
  <c r="I71" i="16" s="1"/>
  <c r="V70" i="16"/>
  <c r="V69" i="16"/>
  <c r="V68" i="16"/>
  <c r="F68" i="16"/>
  <c r="H68" i="16" s="1"/>
  <c r="I68" i="16" s="1"/>
  <c r="V67" i="16"/>
  <c r="F67" i="16"/>
  <c r="H67" i="16" s="1"/>
  <c r="I67" i="16" s="1"/>
  <c r="V66" i="16"/>
  <c r="F66" i="16"/>
  <c r="H66" i="16" s="1"/>
  <c r="I66" i="16" s="1"/>
  <c r="V65" i="16"/>
  <c r="V64" i="16"/>
  <c r="V63" i="16"/>
  <c r="V62" i="16"/>
  <c r="F62" i="16"/>
  <c r="H62" i="16" s="1"/>
  <c r="I62" i="16" s="1"/>
  <c r="V61" i="16"/>
  <c r="V60" i="16"/>
  <c r="V59" i="16"/>
  <c r="V58" i="16"/>
  <c r="I58" i="16"/>
  <c r="F58" i="16"/>
  <c r="H58" i="16" s="1"/>
  <c r="V57" i="16"/>
  <c r="V56" i="16"/>
  <c r="F56" i="16"/>
  <c r="H56" i="16" s="1"/>
  <c r="I56" i="16" s="1"/>
  <c r="V55" i="16"/>
  <c r="V54" i="16"/>
  <c r="R54" i="16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F44" i="16"/>
  <c r="H44" i="16" s="1"/>
  <c r="I44" i="16" s="1"/>
  <c r="V43" i="16"/>
  <c r="F43" i="16"/>
  <c r="H43" i="16" s="1"/>
  <c r="I43" i="16" s="1"/>
  <c r="V42" i="16"/>
  <c r="F42" i="16"/>
  <c r="H42" i="16" s="1"/>
  <c r="I42" i="16" s="1"/>
  <c r="V41" i="16"/>
  <c r="F41" i="16"/>
  <c r="H41" i="16" s="1"/>
  <c r="I41" i="16" s="1"/>
  <c r="V40" i="16"/>
  <c r="F40" i="16"/>
  <c r="H40" i="16" s="1"/>
  <c r="I40" i="16" s="1"/>
  <c r="V39" i="16"/>
  <c r="F39" i="16"/>
  <c r="H39" i="16" s="1"/>
  <c r="I39" i="16" s="1"/>
  <c r="V38" i="16"/>
  <c r="H38" i="16"/>
  <c r="I38" i="16" s="1"/>
  <c r="F38" i="16"/>
  <c r="V37" i="16"/>
  <c r="F37" i="16"/>
  <c r="H37" i="16" s="1"/>
  <c r="I37" i="16" s="1"/>
  <c r="V36" i="16"/>
  <c r="F36" i="16"/>
  <c r="H36" i="16" s="1"/>
  <c r="I36" i="16" s="1"/>
  <c r="V35" i="16"/>
  <c r="F35" i="16"/>
  <c r="H35" i="16" s="1"/>
  <c r="I35" i="16" s="1"/>
  <c r="V34" i="16"/>
  <c r="F34" i="16"/>
  <c r="H34" i="16" s="1"/>
  <c r="I34" i="16" s="1"/>
  <c r="V33" i="16"/>
  <c r="F33" i="16"/>
  <c r="H33" i="16" s="1"/>
  <c r="I33" i="16" s="1"/>
  <c r="V32" i="16"/>
  <c r="F32" i="16"/>
  <c r="H32" i="16" s="1"/>
  <c r="I32" i="16" s="1"/>
  <c r="V31" i="16"/>
  <c r="F31" i="16"/>
  <c r="H31" i="16" s="1"/>
  <c r="I31" i="16" s="1"/>
  <c r="V30" i="16"/>
  <c r="F30" i="16"/>
  <c r="H30" i="16" s="1"/>
  <c r="I30" i="16" s="1"/>
  <c r="V29" i="16"/>
  <c r="R29" i="16"/>
  <c r="F29" i="16"/>
  <c r="H29" i="16" s="1"/>
  <c r="E23" i="16"/>
  <c r="D23" i="16"/>
  <c r="V22" i="16"/>
  <c r="I22" i="16"/>
  <c r="F22" i="16"/>
  <c r="V21" i="16"/>
  <c r="F21" i="16"/>
  <c r="H21" i="16" s="1"/>
  <c r="I21" i="16" s="1"/>
  <c r="V20" i="16"/>
  <c r="F20" i="16"/>
  <c r="H20" i="16" s="1"/>
  <c r="I20" i="16" s="1"/>
  <c r="V19" i="16"/>
  <c r="H19" i="16"/>
  <c r="I19" i="16" s="1"/>
  <c r="F19" i="16"/>
  <c r="V18" i="16"/>
  <c r="F18" i="16"/>
  <c r="H18" i="16" s="1"/>
  <c r="I18" i="16" s="1"/>
  <c r="V17" i="16"/>
  <c r="H17" i="16"/>
  <c r="I17" i="16" s="1"/>
  <c r="F17" i="16"/>
  <c r="V16" i="16"/>
  <c r="F16" i="16"/>
  <c r="H16" i="16" s="1"/>
  <c r="I16" i="16" s="1"/>
  <c r="V15" i="16"/>
  <c r="F15" i="16"/>
  <c r="H15" i="16" s="1"/>
  <c r="I15" i="16" s="1"/>
  <c r="V14" i="16"/>
  <c r="H14" i="16"/>
  <c r="I14" i="16" s="1"/>
  <c r="F14" i="16"/>
  <c r="V13" i="16"/>
  <c r="F13" i="16"/>
  <c r="H13" i="16" s="1"/>
  <c r="I13" i="16" s="1"/>
  <c r="V12" i="16"/>
  <c r="F12" i="16"/>
  <c r="H12" i="16" s="1"/>
  <c r="I12" i="16" s="1"/>
  <c r="V11" i="16"/>
  <c r="H11" i="16"/>
  <c r="I11" i="16" s="1"/>
  <c r="F11" i="16"/>
  <c r="V10" i="16"/>
  <c r="F10" i="16"/>
  <c r="H10" i="16" s="1"/>
  <c r="I10" i="16" s="1"/>
  <c r="V9" i="16"/>
  <c r="F9" i="16"/>
  <c r="H9" i="16" s="1"/>
  <c r="I9" i="16" s="1"/>
  <c r="V8" i="16"/>
  <c r="F8" i="16"/>
  <c r="H8" i="16" s="1"/>
  <c r="I8" i="16" s="1"/>
  <c r="V7" i="16"/>
  <c r="F7" i="16"/>
  <c r="H7" i="16" s="1"/>
  <c r="I7" i="16" s="1"/>
  <c r="V6" i="16"/>
  <c r="F6" i="16"/>
  <c r="H6" i="16" s="1"/>
  <c r="I6" i="16" s="1"/>
  <c r="V5" i="16"/>
  <c r="F5" i="16"/>
  <c r="H5" i="16" s="1"/>
  <c r="I5" i="16" s="1"/>
  <c r="V4" i="16"/>
  <c r="R4" i="16"/>
  <c r="F4" i="16"/>
  <c r="H4" i="16" s="1"/>
  <c r="V72" i="15"/>
  <c r="I72" i="15"/>
  <c r="V71" i="15"/>
  <c r="V70" i="15"/>
  <c r="F70" i="15"/>
  <c r="H70" i="15" s="1"/>
  <c r="I70" i="15" s="1"/>
  <c r="V69" i="15"/>
  <c r="F69" i="15"/>
  <c r="H69" i="15" s="1"/>
  <c r="I69" i="15" s="1"/>
  <c r="V68" i="15"/>
  <c r="V67" i="15"/>
  <c r="V66" i="15"/>
  <c r="F66" i="15"/>
  <c r="H66" i="15" s="1"/>
  <c r="I66" i="15" s="1"/>
  <c r="V65" i="15"/>
  <c r="F65" i="15"/>
  <c r="H65" i="15" s="1"/>
  <c r="I65" i="15" s="1"/>
  <c r="V64" i="15"/>
  <c r="V63" i="15"/>
  <c r="V62" i="15"/>
  <c r="F62" i="15"/>
  <c r="H62" i="15" s="1"/>
  <c r="I62" i="15" s="1"/>
  <c r="V61" i="15"/>
  <c r="F61" i="15"/>
  <c r="H61" i="15" s="1"/>
  <c r="I61" i="15" s="1"/>
  <c r="V60" i="15"/>
  <c r="V59" i="15"/>
  <c r="F59" i="15"/>
  <c r="H59" i="15" s="1"/>
  <c r="I59" i="15" s="1"/>
  <c r="V58" i="15"/>
  <c r="F58" i="15"/>
  <c r="H58" i="15" s="1"/>
  <c r="I58" i="15" s="1"/>
  <c r="V57" i="15"/>
  <c r="F57" i="15"/>
  <c r="H57" i="15" s="1"/>
  <c r="I57" i="15" s="1"/>
  <c r="V56" i="15"/>
  <c r="V55" i="15"/>
  <c r="F55" i="15"/>
  <c r="H55" i="15" s="1"/>
  <c r="I55" i="15" s="1"/>
  <c r="D73" i="15"/>
  <c r="V54" i="15"/>
  <c r="R54" i="15"/>
  <c r="F54" i="15"/>
  <c r="H54" i="15" s="1"/>
  <c r="K54" i="15" s="1"/>
  <c r="E48" i="15"/>
  <c r="D48" i="15"/>
  <c r="V47" i="15"/>
  <c r="I47" i="15"/>
  <c r="F47" i="15"/>
  <c r="V46" i="15"/>
  <c r="H46" i="15"/>
  <c r="I46" i="15" s="1"/>
  <c r="F46" i="15"/>
  <c r="V45" i="15"/>
  <c r="F45" i="15"/>
  <c r="H45" i="15" s="1"/>
  <c r="I45" i="15" s="1"/>
  <c r="V44" i="15"/>
  <c r="F44" i="15"/>
  <c r="H44" i="15" s="1"/>
  <c r="I44" i="15" s="1"/>
  <c r="V43" i="15"/>
  <c r="H43" i="15"/>
  <c r="I43" i="15" s="1"/>
  <c r="F43" i="15"/>
  <c r="V42" i="15"/>
  <c r="F42" i="15"/>
  <c r="H42" i="15" s="1"/>
  <c r="I42" i="15" s="1"/>
  <c r="V41" i="15"/>
  <c r="F41" i="15"/>
  <c r="H41" i="15" s="1"/>
  <c r="I41" i="15" s="1"/>
  <c r="V40" i="15"/>
  <c r="F40" i="15"/>
  <c r="H40" i="15" s="1"/>
  <c r="I40" i="15" s="1"/>
  <c r="V39" i="15"/>
  <c r="F39" i="15"/>
  <c r="H39" i="15" s="1"/>
  <c r="I39" i="15" s="1"/>
  <c r="V38" i="15"/>
  <c r="H38" i="15"/>
  <c r="I38" i="15" s="1"/>
  <c r="F38" i="15"/>
  <c r="V37" i="15"/>
  <c r="H37" i="15"/>
  <c r="I37" i="15" s="1"/>
  <c r="F37" i="15"/>
  <c r="V36" i="15"/>
  <c r="F36" i="15"/>
  <c r="H36" i="15" s="1"/>
  <c r="I36" i="15" s="1"/>
  <c r="V35" i="15"/>
  <c r="F35" i="15"/>
  <c r="H35" i="15" s="1"/>
  <c r="I35" i="15" s="1"/>
  <c r="V34" i="15"/>
  <c r="H34" i="15"/>
  <c r="I34" i="15" s="1"/>
  <c r="F34" i="15"/>
  <c r="V33" i="15"/>
  <c r="F33" i="15"/>
  <c r="H33" i="15" s="1"/>
  <c r="I33" i="15" s="1"/>
  <c r="V32" i="15"/>
  <c r="F32" i="15"/>
  <c r="H32" i="15" s="1"/>
  <c r="I32" i="15" s="1"/>
  <c r="V31" i="15"/>
  <c r="F31" i="15"/>
  <c r="H31" i="15" s="1"/>
  <c r="I31" i="15" s="1"/>
  <c r="V30" i="15"/>
  <c r="F30" i="15"/>
  <c r="H30" i="15" s="1"/>
  <c r="I30" i="15" s="1"/>
  <c r="V29" i="15"/>
  <c r="R29" i="15"/>
  <c r="F29" i="15"/>
  <c r="H29" i="15" s="1"/>
  <c r="E23" i="15"/>
  <c r="D23" i="15"/>
  <c r="V22" i="15"/>
  <c r="I22" i="15"/>
  <c r="F22" i="15"/>
  <c r="V21" i="15"/>
  <c r="F21" i="15"/>
  <c r="H21" i="15" s="1"/>
  <c r="I21" i="15" s="1"/>
  <c r="V20" i="15"/>
  <c r="H20" i="15"/>
  <c r="I20" i="15" s="1"/>
  <c r="F20" i="15"/>
  <c r="V19" i="15"/>
  <c r="H19" i="15"/>
  <c r="I19" i="15" s="1"/>
  <c r="F19" i="15"/>
  <c r="V18" i="15"/>
  <c r="F18" i="15"/>
  <c r="H18" i="15" s="1"/>
  <c r="I18" i="15" s="1"/>
  <c r="V17" i="15"/>
  <c r="H17" i="15"/>
  <c r="I17" i="15" s="1"/>
  <c r="F17" i="15"/>
  <c r="V16" i="15"/>
  <c r="H16" i="15"/>
  <c r="I16" i="15" s="1"/>
  <c r="F16" i="15"/>
  <c r="V15" i="15"/>
  <c r="F15" i="15"/>
  <c r="H15" i="15" s="1"/>
  <c r="I15" i="15" s="1"/>
  <c r="V14" i="15"/>
  <c r="F14" i="15"/>
  <c r="H14" i="15" s="1"/>
  <c r="I14" i="15" s="1"/>
  <c r="V13" i="15"/>
  <c r="F13" i="15"/>
  <c r="H13" i="15" s="1"/>
  <c r="I13" i="15" s="1"/>
  <c r="V12" i="15"/>
  <c r="F12" i="15"/>
  <c r="H12" i="15" s="1"/>
  <c r="I12" i="15" s="1"/>
  <c r="V11" i="15"/>
  <c r="H11" i="15"/>
  <c r="I11" i="15" s="1"/>
  <c r="F11" i="15"/>
  <c r="V10" i="15"/>
  <c r="H10" i="15"/>
  <c r="I10" i="15" s="1"/>
  <c r="F10" i="15"/>
  <c r="V9" i="15"/>
  <c r="F9" i="15"/>
  <c r="H9" i="15" s="1"/>
  <c r="I9" i="15" s="1"/>
  <c r="V8" i="15"/>
  <c r="H8" i="15"/>
  <c r="I8" i="15" s="1"/>
  <c r="F8" i="15"/>
  <c r="V7" i="15"/>
  <c r="I7" i="15"/>
  <c r="H7" i="15"/>
  <c r="F7" i="15"/>
  <c r="V6" i="15"/>
  <c r="F6" i="15"/>
  <c r="H6" i="15" s="1"/>
  <c r="I6" i="15" s="1"/>
  <c r="V5" i="15"/>
  <c r="H5" i="15"/>
  <c r="I5" i="15" s="1"/>
  <c r="F5" i="15"/>
  <c r="V4" i="15"/>
  <c r="R4" i="15"/>
  <c r="F4" i="15"/>
  <c r="H4" i="15" s="1"/>
  <c r="V72" i="14"/>
  <c r="I72" i="14"/>
  <c r="E72" i="14"/>
  <c r="D72" i="14"/>
  <c r="V71" i="14"/>
  <c r="E71" i="14"/>
  <c r="D71" i="14"/>
  <c r="V70" i="14"/>
  <c r="E70" i="14"/>
  <c r="D70" i="14"/>
  <c r="V69" i="14"/>
  <c r="E69" i="14"/>
  <c r="F69" i="14" s="1"/>
  <c r="H69" i="14" s="1"/>
  <c r="I69" i="14" s="1"/>
  <c r="D69" i="14"/>
  <c r="V68" i="14"/>
  <c r="E68" i="14"/>
  <c r="D68" i="14"/>
  <c r="V67" i="14"/>
  <c r="E67" i="14"/>
  <c r="D67" i="14"/>
  <c r="V66" i="14"/>
  <c r="E66" i="14"/>
  <c r="D66" i="14"/>
  <c r="V65" i="14"/>
  <c r="E65" i="14"/>
  <c r="D65" i="14"/>
  <c r="V64" i="14"/>
  <c r="E64" i="14"/>
  <c r="D64" i="14"/>
  <c r="V63" i="14"/>
  <c r="E63" i="14"/>
  <c r="D63" i="14"/>
  <c r="V62" i="14"/>
  <c r="E62" i="14"/>
  <c r="D62" i="14"/>
  <c r="V61" i="14"/>
  <c r="E61" i="14"/>
  <c r="D61" i="14"/>
  <c r="V60" i="14"/>
  <c r="E60" i="14"/>
  <c r="D60" i="14"/>
  <c r="V59" i="14"/>
  <c r="E59" i="14"/>
  <c r="D59" i="14"/>
  <c r="V58" i="14"/>
  <c r="E58" i="14"/>
  <c r="D58" i="14"/>
  <c r="V57" i="14"/>
  <c r="E57" i="14"/>
  <c r="D57" i="14"/>
  <c r="V56" i="14"/>
  <c r="E56" i="14"/>
  <c r="D56" i="14"/>
  <c r="V55" i="14"/>
  <c r="E55" i="14"/>
  <c r="D55" i="14"/>
  <c r="V54" i="14"/>
  <c r="R54" i="14"/>
  <c r="E54" i="14"/>
  <c r="D54" i="14"/>
  <c r="E48" i="14"/>
  <c r="D48" i="14"/>
  <c r="V47" i="14"/>
  <c r="I47" i="14"/>
  <c r="F47" i="14"/>
  <c r="V46" i="14"/>
  <c r="F46" i="14"/>
  <c r="H46" i="14" s="1"/>
  <c r="I46" i="14" s="1"/>
  <c r="V45" i="14"/>
  <c r="F45" i="14"/>
  <c r="H45" i="14" s="1"/>
  <c r="I45" i="14" s="1"/>
  <c r="V44" i="14"/>
  <c r="F44" i="14"/>
  <c r="H44" i="14" s="1"/>
  <c r="I44" i="14" s="1"/>
  <c r="V43" i="14"/>
  <c r="H43" i="14"/>
  <c r="I43" i="14" s="1"/>
  <c r="F43" i="14"/>
  <c r="V42" i="14"/>
  <c r="F42" i="14"/>
  <c r="H42" i="14" s="1"/>
  <c r="I42" i="14" s="1"/>
  <c r="V41" i="14"/>
  <c r="F41" i="14"/>
  <c r="H41" i="14" s="1"/>
  <c r="I41" i="14" s="1"/>
  <c r="V40" i="14"/>
  <c r="F40" i="14"/>
  <c r="H40" i="14" s="1"/>
  <c r="I40" i="14" s="1"/>
  <c r="V39" i="14"/>
  <c r="F39" i="14"/>
  <c r="H39" i="14" s="1"/>
  <c r="I39" i="14" s="1"/>
  <c r="V38" i="14"/>
  <c r="F38" i="14"/>
  <c r="H38" i="14" s="1"/>
  <c r="I38" i="14" s="1"/>
  <c r="V37" i="14"/>
  <c r="F37" i="14"/>
  <c r="H37" i="14" s="1"/>
  <c r="I37" i="14" s="1"/>
  <c r="V36" i="14"/>
  <c r="F36" i="14"/>
  <c r="H36" i="14" s="1"/>
  <c r="I36" i="14" s="1"/>
  <c r="V35" i="14"/>
  <c r="F35" i="14"/>
  <c r="H35" i="14" s="1"/>
  <c r="I35" i="14" s="1"/>
  <c r="V34" i="14"/>
  <c r="F34" i="14"/>
  <c r="H34" i="14" s="1"/>
  <c r="I34" i="14" s="1"/>
  <c r="V33" i="14"/>
  <c r="F33" i="14"/>
  <c r="H33" i="14" s="1"/>
  <c r="I33" i="14" s="1"/>
  <c r="V32" i="14"/>
  <c r="F32" i="14"/>
  <c r="H32" i="14" s="1"/>
  <c r="I32" i="14" s="1"/>
  <c r="V31" i="14"/>
  <c r="F31" i="14"/>
  <c r="H31" i="14" s="1"/>
  <c r="I31" i="14" s="1"/>
  <c r="V30" i="14"/>
  <c r="F30" i="14"/>
  <c r="H30" i="14" s="1"/>
  <c r="I30" i="14" s="1"/>
  <c r="V29" i="14"/>
  <c r="R29" i="14"/>
  <c r="F29" i="14"/>
  <c r="H29" i="14" s="1"/>
  <c r="K29" i="14" s="1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F13" i="14"/>
  <c r="H13" i="14" s="1"/>
  <c r="I13" i="14" s="1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K4" i="14" s="1"/>
  <c r="D48" i="13"/>
  <c r="D48" i="12"/>
  <c r="D48" i="11"/>
  <c r="D48" i="10"/>
  <c r="D48" i="9"/>
  <c r="D48" i="8"/>
  <c r="D48" i="7"/>
  <c r="D48" i="6"/>
  <c r="E48" i="5"/>
  <c r="V72" i="13"/>
  <c r="I72" i="13"/>
  <c r="E72" i="13"/>
  <c r="D72" i="13"/>
  <c r="V71" i="13"/>
  <c r="E71" i="13"/>
  <c r="D71" i="13"/>
  <c r="V70" i="13"/>
  <c r="E70" i="13"/>
  <c r="D70" i="13"/>
  <c r="V69" i="13"/>
  <c r="E69" i="13"/>
  <c r="D69" i="13"/>
  <c r="V68" i="13"/>
  <c r="E68" i="13"/>
  <c r="D68" i="13"/>
  <c r="V67" i="13"/>
  <c r="E67" i="13"/>
  <c r="D67" i="13"/>
  <c r="V66" i="13"/>
  <c r="E66" i="13"/>
  <c r="D66" i="13"/>
  <c r="V65" i="13"/>
  <c r="E65" i="13"/>
  <c r="D65" i="13"/>
  <c r="V64" i="13"/>
  <c r="E64" i="13"/>
  <c r="D64" i="13"/>
  <c r="V63" i="13"/>
  <c r="E63" i="13"/>
  <c r="D63" i="13"/>
  <c r="V62" i="13"/>
  <c r="E62" i="13"/>
  <c r="D62" i="13"/>
  <c r="V61" i="13"/>
  <c r="E61" i="13"/>
  <c r="D61" i="13"/>
  <c r="V60" i="13"/>
  <c r="E60" i="13"/>
  <c r="D60" i="13"/>
  <c r="V59" i="13"/>
  <c r="E59" i="13"/>
  <c r="D59" i="13"/>
  <c r="V58" i="13"/>
  <c r="E58" i="13"/>
  <c r="D58" i="13"/>
  <c r="V57" i="13"/>
  <c r="E57" i="13"/>
  <c r="D57" i="13"/>
  <c r="V56" i="13"/>
  <c r="E56" i="13"/>
  <c r="D56" i="13"/>
  <c r="V55" i="13"/>
  <c r="E55" i="13"/>
  <c r="D55" i="13"/>
  <c r="V54" i="13"/>
  <c r="R54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F37" i="13"/>
  <c r="H37" i="13" s="1"/>
  <c r="I37" i="13" s="1"/>
  <c r="V36" i="13"/>
  <c r="F36" i="13"/>
  <c r="H36" i="13" s="1"/>
  <c r="I36" i="13" s="1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F31" i="13"/>
  <c r="H31" i="13" s="1"/>
  <c r="I31" i="13" s="1"/>
  <c r="V30" i="13"/>
  <c r="F30" i="13"/>
  <c r="H30" i="13" s="1"/>
  <c r="I30" i="13" s="1"/>
  <c r="V29" i="13"/>
  <c r="R29" i="13"/>
  <c r="V22" i="13"/>
  <c r="I22" i="13"/>
  <c r="F22" i="13"/>
  <c r="V21" i="13"/>
  <c r="F21" i="13"/>
  <c r="H21" i="13" s="1"/>
  <c r="I21" i="13" s="1"/>
  <c r="V20" i="13"/>
  <c r="F20" i="13"/>
  <c r="H20" i="13" s="1"/>
  <c r="I20" i="13" s="1"/>
  <c r="V19" i="13"/>
  <c r="F19" i="13"/>
  <c r="H19" i="13" s="1"/>
  <c r="I19" i="13" s="1"/>
  <c r="V18" i="13"/>
  <c r="F18" i="13"/>
  <c r="H18" i="13" s="1"/>
  <c r="I18" i="13" s="1"/>
  <c r="V17" i="13"/>
  <c r="F17" i="13"/>
  <c r="H17" i="13" s="1"/>
  <c r="I17" i="13" s="1"/>
  <c r="V16" i="13"/>
  <c r="F16" i="13"/>
  <c r="H16" i="13" s="1"/>
  <c r="I16" i="13" s="1"/>
  <c r="V15" i="13"/>
  <c r="F15" i="13"/>
  <c r="H15" i="13" s="1"/>
  <c r="I15" i="13" s="1"/>
  <c r="V14" i="13"/>
  <c r="F14" i="13"/>
  <c r="H14" i="13" s="1"/>
  <c r="I14" i="13" s="1"/>
  <c r="V13" i="13"/>
  <c r="F13" i="13"/>
  <c r="H13" i="13" s="1"/>
  <c r="I13" i="13" s="1"/>
  <c r="V12" i="13"/>
  <c r="F12" i="13"/>
  <c r="H12" i="13" s="1"/>
  <c r="I12" i="13" s="1"/>
  <c r="V11" i="13"/>
  <c r="F11" i="13"/>
  <c r="H11" i="13" s="1"/>
  <c r="I11" i="13" s="1"/>
  <c r="V10" i="13"/>
  <c r="F10" i="13"/>
  <c r="H10" i="13" s="1"/>
  <c r="I10" i="13" s="1"/>
  <c r="V9" i="13"/>
  <c r="F9" i="13"/>
  <c r="H9" i="13" s="1"/>
  <c r="I9" i="13" s="1"/>
  <c r="V8" i="13"/>
  <c r="F8" i="13"/>
  <c r="H8" i="13" s="1"/>
  <c r="I8" i="13" s="1"/>
  <c r="V7" i="13"/>
  <c r="F7" i="13"/>
  <c r="H7" i="13" s="1"/>
  <c r="I7" i="13" s="1"/>
  <c r="V6" i="13"/>
  <c r="F6" i="13"/>
  <c r="H6" i="13" s="1"/>
  <c r="I6" i="13" s="1"/>
  <c r="V5" i="13"/>
  <c r="F5" i="13"/>
  <c r="H5" i="13" s="1"/>
  <c r="I5" i="13" s="1"/>
  <c r="V4" i="13"/>
  <c r="R4" i="13"/>
  <c r="V72" i="12"/>
  <c r="I72" i="12"/>
  <c r="E72" i="12"/>
  <c r="D72" i="12"/>
  <c r="V71" i="12"/>
  <c r="E71" i="12"/>
  <c r="V70" i="12"/>
  <c r="E70" i="12"/>
  <c r="V69" i="12"/>
  <c r="E69" i="12"/>
  <c r="V68" i="12"/>
  <c r="E68" i="12"/>
  <c r="D68" i="12"/>
  <c r="V67" i="12"/>
  <c r="E67" i="12"/>
  <c r="V66" i="12"/>
  <c r="E66" i="12"/>
  <c r="V65" i="12"/>
  <c r="E65" i="12"/>
  <c r="V64" i="12"/>
  <c r="E64" i="12"/>
  <c r="D64" i="12"/>
  <c r="V63" i="12"/>
  <c r="E63" i="12"/>
  <c r="V62" i="12"/>
  <c r="E62" i="12"/>
  <c r="V61" i="12"/>
  <c r="E61" i="12"/>
  <c r="V60" i="12"/>
  <c r="E60" i="12"/>
  <c r="D60" i="12"/>
  <c r="V59" i="12"/>
  <c r="E59" i="12"/>
  <c r="V58" i="12"/>
  <c r="E58" i="12"/>
  <c r="V57" i="12"/>
  <c r="E57" i="12"/>
  <c r="V56" i="12"/>
  <c r="E56" i="12"/>
  <c r="V55" i="12"/>
  <c r="E55" i="12"/>
  <c r="D55" i="12"/>
  <c r="V54" i="12"/>
  <c r="R54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F40" i="12"/>
  <c r="H40" i="12" s="1"/>
  <c r="I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F35" i="12"/>
  <c r="H35" i="12" s="1"/>
  <c r="I35" i="12" s="1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V22" i="12"/>
  <c r="I22" i="12"/>
  <c r="V21" i="12"/>
  <c r="F21" i="12"/>
  <c r="H21" i="12" s="1"/>
  <c r="I21" i="12" s="1"/>
  <c r="V20" i="12"/>
  <c r="V19" i="12"/>
  <c r="F19" i="12"/>
  <c r="H19" i="12" s="1"/>
  <c r="I19" i="12" s="1"/>
  <c r="V18" i="12"/>
  <c r="V17" i="12"/>
  <c r="F17" i="12"/>
  <c r="H17" i="12" s="1"/>
  <c r="I17" i="12" s="1"/>
  <c r="V16" i="12"/>
  <c r="V15" i="12"/>
  <c r="F15" i="12"/>
  <c r="H15" i="12" s="1"/>
  <c r="I15" i="12" s="1"/>
  <c r="V14" i="12"/>
  <c r="V13" i="12"/>
  <c r="F13" i="12"/>
  <c r="H13" i="12" s="1"/>
  <c r="I13" i="12" s="1"/>
  <c r="V12" i="12"/>
  <c r="V11" i="12"/>
  <c r="F11" i="12"/>
  <c r="H11" i="12" s="1"/>
  <c r="I11" i="12" s="1"/>
  <c r="V10" i="12"/>
  <c r="V9" i="12"/>
  <c r="F9" i="12"/>
  <c r="H9" i="12" s="1"/>
  <c r="I9" i="12" s="1"/>
  <c r="V8" i="12"/>
  <c r="V7" i="12"/>
  <c r="F7" i="12"/>
  <c r="H7" i="12" s="1"/>
  <c r="I7" i="12" s="1"/>
  <c r="V6" i="12"/>
  <c r="V5" i="12"/>
  <c r="F5" i="12"/>
  <c r="H5" i="12" s="1"/>
  <c r="I5" i="12" s="1"/>
  <c r="V4" i="12"/>
  <c r="R4" i="12"/>
  <c r="V72" i="11"/>
  <c r="I72" i="11"/>
  <c r="E72" i="11"/>
  <c r="D72" i="11"/>
  <c r="V71" i="11"/>
  <c r="E71" i="11"/>
  <c r="D71" i="11"/>
  <c r="V70" i="11"/>
  <c r="E70" i="11"/>
  <c r="D70" i="11"/>
  <c r="V69" i="11"/>
  <c r="E69" i="11"/>
  <c r="D69" i="11"/>
  <c r="V68" i="11"/>
  <c r="E68" i="11"/>
  <c r="D68" i="11"/>
  <c r="V67" i="11"/>
  <c r="E67" i="11"/>
  <c r="D67" i="11"/>
  <c r="V66" i="11"/>
  <c r="E66" i="11"/>
  <c r="D66" i="11"/>
  <c r="V65" i="11"/>
  <c r="E65" i="11"/>
  <c r="D65" i="11"/>
  <c r="V64" i="11"/>
  <c r="E64" i="11"/>
  <c r="D64" i="11"/>
  <c r="V63" i="11"/>
  <c r="E63" i="11"/>
  <c r="D63" i="11"/>
  <c r="V62" i="11"/>
  <c r="E62" i="11"/>
  <c r="D62" i="11"/>
  <c r="V61" i="11"/>
  <c r="E61" i="11"/>
  <c r="D61" i="11"/>
  <c r="V60" i="11"/>
  <c r="E60" i="11"/>
  <c r="D60" i="11"/>
  <c r="V59" i="11"/>
  <c r="E59" i="11"/>
  <c r="D59" i="11"/>
  <c r="V58" i="11"/>
  <c r="E58" i="11"/>
  <c r="D58" i="11"/>
  <c r="V57" i="11"/>
  <c r="E57" i="11"/>
  <c r="D57" i="11"/>
  <c r="V56" i="11"/>
  <c r="E56" i="11"/>
  <c r="D56" i="11"/>
  <c r="V55" i="11"/>
  <c r="E55" i="11"/>
  <c r="D55" i="11"/>
  <c r="V54" i="11"/>
  <c r="R54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F18" i="11"/>
  <c r="H18" i="11" s="1"/>
  <c r="I18" i="11" s="1"/>
  <c r="V17" i="11"/>
  <c r="F17" i="11"/>
  <c r="H17" i="11" s="1"/>
  <c r="I17" i="11" s="1"/>
  <c r="V16" i="11"/>
  <c r="F16" i="11"/>
  <c r="H16" i="11" s="1"/>
  <c r="I16" i="11" s="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F10" i="11"/>
  <c r="H10" i="11" s="1"/>
  <c r="I10" i="11" s="1"/>
  <c r="V9" i="11"/>
  <c r="F9" i="11"/>
  <c r="H9" i="11" s="1"/>
  <c r="I9" i="11" s="1"/>
  <c r="V8" i="11"/>
  <c r="F8" i="11"/>
  <c r="H8" i="11" s="1"/>
  <c r="I8" i="11" s="1"/>
  <c r="V7" i="11"/>
  <c r="F7" i="11"/>
  <c r="H7" i="11" s="1"/>
  <c r="I7" i="11" s="1"/>
  <c r="V6" i="11"/>
  <c r="F6" i="11"/>
  <c r="H6" i="11" s="1"/>
  <c r="I6" i="11" s="1"/>
  <c r="V5" i="11"/>
  <c r="F5" i="11"/>
  <c r="H5" i="11" s="1"/>
  <c r="I5" i="11" s="1"/>
  <c r="V4" i="11"/>
  <c r="R4" i="11"/>
  <c r="V72" i="10"/>
  <c r="I72" i="10"/>
  <c r="E72" i="10"/>
  <c r="D72" i="10"/>
  <c r="V71" i="10"/>
  <c r="E71" i="10"/>
  <c r="V70" i="10"/>
  <c r="E70" i="10"/>
  <c r="V69" i="10"/>
  <c r="E69" i="10"/>
  <c r="V68" i="10"/>
  <c r="E68" i="10"/>
  <c r="D68" i="10"/>
  <c r="V67" i="10"/>
  <c r="E67" i="10"/>
  <c r="V66" i="10"/>
  <c r="E66" i="10"/>
  <c r="V65" i="10"/>
  <c r="E65" i="10"/>
  <c r="V64" i="10"/>
  <c r="E64" i="10"/>
  <c r="D64" i="10"/>
  <c r="V63" i="10"/>
  <c r="E63" i="10"/>
  <c r="V62" i="10"/>
  <c r="E62" i="10"/>
  <c r="V61" i="10"/>
  <c r="E61" i="10"/>
  <c r="V60" i="10"/>
  <c r="E60" i="10"/>
  <c r="V59" i="10"/>
  <c r="E59" i="10"/>
  <c r="V58" i="10"/>
  <c r="E58" i="10"/>
  <c r="V57" i="10"/>
  <c r="E57" i="10"/>
  <c r="D57" i="10"/>
  <c r="V56" i="10"/>
  <c r="E56" i="10"/>
  <c r="V55" i="10"/>
  <c r="E55" i="10"/>
  <c r="V54" i="10"/>
  <c r="R54" i="10"/>
  <c r="V47" i="10"/>
  <c r="I47" i="10"/>
  <c r="F47" i="10"/>
  <c r="V46" i="10"/>
  <c r="F46" i="10"/>
  <c r="H46" i="10" s="1"/>
  <c r="I46" i="10" s="1"/>
  <c r="V45" i="10"/>
  <c r="F45" i="10"/>
  <c r="H45" i="10" s="1"/>
  <c r="I45" i="10" s="1"/>
  <c r="V44" i="10"/>
  <c r="F44" i="10"/>
  <c r="H44" i="10" s="1"/>
  <c r="I44" i="10" s="1"/>
  <c r="V43" i="10"/>
  <c r="F43" i="10"/>
  <c r="H43" i="10" s="1"/>
  <c r="I43" i="10" s="1"/>
  <c r="V42" i="10"/>
  <c r="F42" i="10"/>
  <c r="H42" i="10" s="1"/>
  <c r="I42" i="10" s="1"/>
  <c r="V41" i="10"/>
  <c r="F41" i="10"/>
  <c r="H41" i="10" s="1"/>
  <c r="I41" i="10" s="1"/>
  <c r="V40" i="10"/>
  <c r="F40" i="10"/>
  <c r="H40" i="10" s="1"/>
  <c r="I40" i="10" s="1"/>
  <c r="V39" i="10"/>
  <c r="F39" i="10"/>
  <c r="H39" i="10" s="1"/>
  <c r="I39" i="10" s="1"/>
  <c r="V38" i="10"/>
  <c r="F38" i="10"/>
  <c r="H38" i="10" s="1"/>
  <c r="I38" i="10" s="1"/>
  <c r="V37" i="10"/>
  <c r="F37" i="10"/>
  <c r="H37" i="10" s="1"/>
  <c r="I37" i="10" s="1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V22" i="10"/>
  <c r="I22" i="10"/>
  <c r="F22" i="10"/>
  <c r="V21" i="10"/>
  <c r="V20" i="10"/>
  <c r="F20" i="10"/>
  <c r="H20" i="10" s="1"/>
  <c r="I20" i="10" s="1"/>
  <c r="V19" i="10"/>
  <c r="V18" i="10"/>
  <c r="F18" i="10"/>
  <c r="H18" i="10" s="1"/>
  <c r="I18" i="10" s="1"/>
  <c r="V17" i="10"/>
  <c r="V16" i="10"/>
  <c r="F16" i="10"/>
  <c r="H16" i="10" s="1"/>
  <c r="I16" i="10" s="1"/>
  <c r="V15" i="10"/>
  <c r="V14" i="10"/>
  <c r="F14" i="10"/>
  <c r="H14" i="10" s="1"/>
  <c r="I14" i="10" s="1"/>
  <c r="V13" i="10"/>
  <c r="V12" i="10"/>
  <c r="F12" i="10"/>
  <c r="H12" i="10" s="1"/>
  <c r="I12" i="10" s="1"/>
  <c r="V11" i="10"/>
  <c r="V10" i="10"/>
  <c r="F10" i="10"/>
  <c r="H10" i="10" s="1"/>
  <c r="I10" i="10" s="1"/>
  <c r="V9" i="10"/>
  <c r="V8" i="10"/>
  <c r="V7" i="10"/>
  <c r="V6" i="10"/>
  <c r="V5" i="10"/>
  <c r="F5" i="10"/>
  <c r="H5" i="10" s="1"/>
  <c r="I5" i="10" s="1"/>
  <c r="V4" i="10"/>
  <c r="R4" i="10"/>
  <c r="V72" i="9"/>
  <c r="I72" i="9"/>
  <c r="E72" i="9"/>
  <c r="D72" i="9"/>
  <c r="V71" i="9"/>
  <c r="E71" i="9"/>
  <c r="D71" i="9"/>
  <c r="V70" i="9"/>
  <c r="E70" i="9"/>
  <c r="D70" i="9"/>
  <c r="V69" i="9"/>
  <c r="E69" i="9"/>
  <c r="D69" i="9"/>
  <c r="V68" i="9"/>
  <c r="E68" i="9"/>
  <c r="D68" i="9"/>
  <c r="V67" i="9"/>
  <c r="E67" i="9"/>
  <c r="D67" i="9"/>
  <c r="V66" i="9"/>
  <c r="E66" i="9"/>
  <c r="D66" i="9"/>
  <c r="V65" i="9"/>
  <c r="E65" i="9"/>
  <c r="D65" i="9"/>
  <c r="V64" i="9"/>
  <c r="E64" i="9"/>
  <c r="D64" i="9"/>
  <c r="V63" i="9"/>
  <c r="E63" i="9"/>
  <c r="D63" i="9"/>
  <c r="V62" i="9"/>
  <c r="E62" i="9"/>
  <c r="D62" i="9"/>
  <c r="V61" i="9"/>
  <c r="E61" i="9"/>
  <c r="D61" i="9"/>
  <c r="V60" i="9"/>
  <c r="E60" i="9"/>
  <c r="D60" i="9"/>
  <c r="V59" i="9"/>
  <c r="E59" i="9"/>
  <c r="D59" i="9"/>
  <c r="V58" i="9"/>
  <c r="E58" i="9"/>
  <c r="D58" i="9"/>
  <c r="V57" i="9"/>
  <c r="E57" i="9"/>
  <c r="D57" i="9"/>
  <c r="V56" i="9"/>
  <c r="E56" i="9"/>
  <c r="D56" i="9"/>
  <c r="V55" i="9"/>
  <c r="E55" i="9"/>
  <c r="D55" i="9"/>
  <c r="V54" i="9"/>
  <c r="R54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F37" i="9"/>
  <c r="H37" i="9" s="1"/>
  <c r="I37" i="9" s="1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V22" i="9"/>
  <c r="I22" i="9"/>
  <c r="F22" i="9"/>
  <c r="V21" i="9"/>
  <c r="F21" i="9"/>
  <c r="H21" i="9" s="1"/>
  <c r="I21" i="9" s="1"/>
  <c r="V20" i="9"/>
  <c r="F20" i="9"/>
  <c r="H20" i="9" s="1"/>
  <c r="I20" i="9" s="1"/>
  <c r="V19" i="9"/>
  <c r="F19" i="9"/>
  <c r="H19" i="9" s="1"/>
  <c r="I19" i="9" s="1"/>
  <c r="V18" i="9"/>
  <c r="F18" i="9"/>
  <c r="H18" i="9" s="1"/>
  <c r="I18" i="9" s="1"/>
  <c r="V17" i="9"/>
  <c r="F17" i="9"/>
  <c r="H17" i="9" s="1"/>
  <c r="I17" i="9" s="1"/>
  <c r="V16" i="9"/>
  <c r="F16" i="9"/>
  <c r="H16" i="9" s="1"/>
  <c r="I16" i="9" s="1"/>
  <c r="V15" i="9"/>
  <c r="F15" i="9"/>
  <c r="H15" i="9" s="1"/>
  <c r="I15" i="9" s="1"/>
  <c r="V14" i="9"/>
  <c r="F14" i="9"/>
  <c r="H14" i="9" s="1"/>
  <c r="I14" i="9" s="1"/>
  <c r="V13" i="9"/>
  <c r="F13" i="9"/>
  <c r="H13" i="9" s="1"/>
  <c r="I13" i="9" s="1"/>
  <c r="V12" i="9"/>
  <c r="F12" i="9"/>
  <c r="H12" i="9" s="1"/>
  <c r="I12" i="9" s="1"/>
  <c r="V11" i="9"/>
  <c r="F11" i="9"/>
  <c r="H11" i="9" s="1"/>
  <c r="I11" i="9" s="1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F7" i="9"/>
  <c r="H7" i="9" s="1"/>
  <c r="I7" i="9" s="1"/>
  <c r="V6" i="9"/>
  <c r="F6" i="9"/>
  <c r="H6" i="9" s="1"/>
  <c r="I6" i="9" s="1"/>
  <c r="V5" i="9"/>
  <c r="F5" i="9"/>
  <c r="H5" i="9" s="1"/>
  <c r="I5" i="9" s="1"/>
  <c r="V4" i="9"/>
  <c r="R4" i="9"/>
  <c r="V72" i="8"/>
  <c r="I72" i="8"/>
  <c r="E72" i="8"/>
  <c r="V71" i="8"/>
  <c r="E71" i="8"/>
  <c r="V70" i="8"/>
  <c r="E70" i="8"/>
  <c r="V69" i="8"/>
  <c r="E69" i="8"/>
  <c r="D69" i="8"/>
  <c r="V68" i="8"/>
  <c r="E68" i="8"/>
  <c r="V67" i="8"/>
  <c r="E67" i="8"/>
  <c r="V66" i="8"/>
  <c r="E66" i="8"/>
  <c r="V65" i="8"/>
  <c r="E65" i="8"/>
  <c r="D65" i="8"/>
  <c r="F65" i="8" s="1"/>
  <c r="H65" i="8" s="1"/>
  <c r="I65" i="8" s="1"/>
  <c r="V64" i="8"/>
  <c r="E64" i="8"/>
  <c r="V63" i="8"/>
  <c r="E63" i="8"/>
  <c r="V62" i="8"/>
  <c r="E62" i="8"/>
  <c r="V61" i="8"/>
  <c r="E61" i="8"/>
  <c r="D61" i="8"/>
  <c r="V60" i="8"/>
  <c r="E60" i="8"/>
  <c r="V59" i="8"/>
  <c r="E59" i="8"/>
  <c r="V58" i="8"/>
  <c r="E58" i="8"/>
  <c r="V57" i="8"/>
  <c r="E57" i="8"/>
  <c r="D57" i="8"/>
  <c r="V56" i="8"/>
  <c r="E56" i="8"/>
  <c r="V55" i="8"/>
  <c r="E55" i="8"/>
  <c r="V54" i="8"/>
  <c r="R54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F39" i="8"/>
  <c r="H39" i="8" s="1"/>
  <c r="I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F31" i="8"/>
  <c r="H31" i="8" s="1"/>
  <c r="I31" i="8" s="1"/>
  <c r="V30" i="8"/>
  <c r="F30" i="8"/>
  <c r="H30" i="8" s="1"/>
  <c r="I30" i="8" s="1"/>
  <c r="V29" i="8"/>
  <c r="R29" i="8"/>
  <c r="V22" i="8"/>
  <c r="I22" i="8"/>
  <c r="V21" i="8"/>
  <c r="F21" i="8"/>
  <c r="H21" i="8" s="1"/>
  <c r="I21" i="8" s="1"/>
  <c r="V20" i="8"/>
  <c r="V19" i="8"/>
  <c r="F19" i="8"/>
  <c r="H19" i="8" s="1"/>
  <c r="I19" i="8" s="1"/>
  <c r="V18" i="8"/>
  <c r="V17" i="8"/>
  <c r="V16" i="8"/>
  <c r="F16" i="8"/>
  <c r="H16" i="8" s="1"/>
  <c r="I16" i="8" s="1"/>
  <c r="V15" i="8"/>
  <c r="V14" i="8"/>
  <c r="F14" i="8"/>
  <c r="H14" i="8" s="1"/>
  <c r="I14" i="8" s="1"/>
  <c r="V13" i="8"/>
  <c r="V12" i="8"/>
  <c r="V11" i="8"/>
  <c r="V10" i="8"/>
  <c r="V9" i="8"/>
  <c r="F9" i="8"/>
  <c r="H9" i="8" s="1"/>
  <c r="I9" i="8" s="1"/>
  <c r="V8" i="8"/>
  <c r="V7" i="8"/>
  <c r="V6" i="8"/>
  <c r="F6" i="8"/>
  <c r="H6" i="8" s="1"/>
  <c r="I6" i="8" s="1"/>
  <c r="V5" i="8"/>
  <c r="V4" i="8"/>
  <c r="R4" i="8"/>
  <c r="V72" i="7"/>
  <c r="I72" i="7"/>
  <c r="E72" i="7"/>
  <c r="D72" i="7"/>
  <c r="V71" i="7"/>
  <c r="E71" i="7"/>
  <c r="D71" i="7"/>
  <c r="V70" i="7"/>
  <c r="E70" i="7"/>
  <c r="D70" i="7"/>
  <c r="V69" i="7"/>
  <c r="E69" i="7"/>
  <c r="D69" i="7"/>
  <c r="V68" i="7"/>
  <c r="E68" i="7"/>
  <c r="D68" i="7"/>
  <c r="V67" i="7"/>
  <c r="E67" i="7"/>
  <c r="D67" i="7"/>
  <c r="V66" i="7"/>
  <c r="E66" i="7"/>
  <c r="D66" i="7"/>
  <c r="V65" i="7"/>
  <c r="E65" i="7"/>
  <c r="D65" i="7"/>
  <c r="V64" i="7"/>
  <c r="E64" i="7"/>
  <c r="D64" i="7"/>
  <c r="V63" i="7"/>
  <c r="E63" i="7"/>
  <c r="D63" i="7"/>
  <c r="V62" i="7"/>
  <c r="E62" i="7"/>
  <c r="D62" i="7"/>
  <c r="V61" i="7"/>
  <c r="E61" i="7"/>
  <c r="D61" i="7"/>
  <c r="V60" i="7"/>
  <c r="E60" i="7"/>
  <c r="D60" i="7"/>
  <c r="V59" i="7"/>
  <c r="E59" i="7"/>
  <c r="D59" i="7"/>
  <c r="V58" i="7"/>
  <c r="E58" i="7"/>
  <c r="D58" i="7"/>
  <c r="V57" i="7"/>
  <c r="E57" i="7"/>
  <c r="D57" i="7"/>
  <c r="V56" i="7"/>
  <c r="E56" i="7"/>
  <c r="F56" i="7" s="1"/>
  <c r="H56" i="7" s="1"/>
  <c r="I56" i="7" s="1"/>
  <c r="D56" i="7"/>
  <c r="V55" i="7"/>
  <c r="E55" i="7"/>
  <c r="D55" i="7"/>
  <c r="V54" i="7"/>
  <c r="R54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F37" i="7"/>
  <c r="H37" i="7" s="1"/>
  <c r="I37" i="7" s="1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I8" i="7"/>
  <c r="F8" i="7"/>
  <c r="H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V72" i="6"/>
  <c r="I72" i="6"/>
  <c r="E72" i="6"/>
  <c r="V71" i="6"/>
  <c r="E71" i="6"/>
  <c r="V70" i="6"/>
  <c r="E70" i="6"/>
  <c r="V69" i="6"/>
  <c r="E69" i="6"/>
  <c r="D69" i="6"/>
  <c r="V68" i="6"/>
  <c r="E68" i="6"/>
  <c r="V67" i="6"/>
  <c r="E67" i="6"/>
  <c r="V66" i="6"/>
  <c r="E66" i="6"/>
  <c r="V65" i="6"/>
  <c r="E65" i="6"/>
  <c r="V64" i="6"/>
  <c r="E64" i="6"/>
  <c r="D64" i="6"/>
  <c r="V63" i="6"/>
  <c r="E63" i="6"/>
  <c r="V62" i="6"/>
  <c r="E62" i="6"/>
  <c r="V61" i="6"/>
  <c r="E61" i="6"/>
  <c r="V60" i="6"/>
  <c r="E60" i="6"/>
  <c r="D60" i="6"/>
  <c r="V59" i="6"/>
  <c r="E59" i="6"/>
  <c r="D59" i="6"/>
  <c r="V58" i="6"/>
  <c r="E58" i="6"/>
  <c r="V57" i="6"/>
  <c r="E57" i="6"/>
  <c r="V56" i="6"/>
  <c r="E56" i="6"/>
  <c r="V55" i="6"/>
  <c r="E55" i="6"/>
  <c r="D55" i="6"/>
  <c r="V54" i="6"/>
  <c r="R54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V22" i="6"/>
  <c r="I22" i="6"/>
  <c r="F22" i="6"/>
  <c r="V21" i="6"/>
  <c r="V20" i="6"/>
  <c r="F20" i="6"/>
  <c r="H20" i="6" s="1"/>
  <c r="I20" i="6" s="1"/>
  <c r="V19" i="6"/>
  <c r="V18" i="6"/>
  <c r="V17" i="6"/>
  <c r="V16" i="6"/>
  <c r="V15" i="6"/>
  <c r="F15" i="6"/>
  <c r="H15" i="6" s="1"/>
  <c r="I15" i="6" s="1"/>
  <c r="V14" i="6"/>
  <c r="V13" i="6"/>
  <c r="V12" i="6"/>
  <c r="F12" i="6"/>
  <c r="H12" i="6" s="1"/>
  <c r="I12" i="6" s="1"/>
  <c r="V11" i="6"/>
  <c r="V10" i="6"/>
  <c r="F10" i="6"/>
  <c r="H10" i="6" s="1"/>
  <c r="I10" i="6" s="1"/>
  <c r="V9" i="6"/>
  <c r="V8" i="6"/>
  <c r="F8" i="6"/>
  <c r="H8" i="6" s="1"/>
  <c r="I8" i="6" s="1"/>
  <c r="V7" i="6"/>
  <c r="V6" i="6"/>
  <c r="F6" i="6"/>
  <c r="H6" i="6" s="1"/>
  <c r="I6" i="6" s="1"/>
  <c r="V5" i="6"/>
  <c r="V4" i="6"/>
  <c r="R4" i="6"/>
  <c r="V72" i="5"/>
  <c r="I72" i="5"/>
  <c r="E72" i="5"/>
  <c r="D72" i="5"/>
  <c r="V71" i="5"/>
  <c r="E71" i="5"/>
  <c r="V70" i="5"/>
  <c r="E70" i="5"/>
  <c r="V69" i="5"/>
  <c r="E69" i="5"/>
  <c r="V68" i="5"/>
  <c r="E68" i="5"/>
  <c r="D68" i="5"/>
  <c r="V67" i="5"/>
  <c r="E67" i="5"/>
  <c r="V66" i="5"/>
  <c r="E66" i="5"/>
  <c r="V65" i="5"/>
  <c r="E65" i="5"/>
  <c r="V64" i="5"/>
  <c r="E64" i="5"/>
  <c r="V63" i="5"/>
  <c r="E63" i="5"/>
  <c r="D63" i="5"/>
  <c r="V62" i="5"/>
  <c r="E62" i="5"/>
  <c r="V61" i="5"/>
  <c r="E61" i="5"/>
  <c r="V60" i="5"/>
  <c r="E60" i="5"/>
  <c r="V59" i="5"/>
  <c r="E59" i="5"/>
  <c r="D59" i="5"/>
  <c r="V58" i="5"/>
  <c r="E58" i="5"/>
  <c r="V57" i="5"/>
  <c r="E57" i="5"/>
  <c r="V56" i="5"/>
  <c r="E56" i="5"/>
  <c r="V55" i="5"/>
  <c r="E55" i="5"/>
  <c r="V54" i="5"/>
  <c r="R54" i="5"/>
  <c r="V47" i="5"/>
  <c r="I47" i="5"/>
  <c r="F47" i="5"/>
  <c r="V46" i="5"/>
  <c r="F46" i="5"/>
  <c r="H46" i="5" s="1"/>
  <c r="I46" i="5" s="1"/>
  <c r="V45" i="5"/>
  <c r="F45" i="5"/>
  <c r="H45" i="5" s="1"/>
  <c r="I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F41" i="5"/>
  <c r="H41" i="5" s="1"/>
  <c r="I41" i="5" s="1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F37" i="5"/>
  <c r="H37" i="5" s="1"/>
  <c r="I37" i="5" s="1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V22" i="5"/>
  <c r="I22" i="5"/>
  <c r="F22" i="5"/>
  <c r="V21" i="5"/>
  <c r="V20" i="5"/>
  <c r="F20" i="5"/>
  <c r="H20" i="5" s="1"/>
  <c r="I20" i="5" s="1"/>
  <c r="V19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V5" i="5"/>
  <c r="V4" i="5"/>
  <c r="R4" i="5"/>
  <c r="D73" i="16" l="1"/>
  <c r="F54" i="16"/>
  <c r="H54" i="16" s="1"/>
  <c r="I54" i="16" s="1"/>
  <c r="J55" i="16" s="1"/>
  <c r="F61" i="16"/>
  <c r="H61" i="16" s="1"/>
  <c r="I61" i="16" s="1"/>
  <c r="F65" i="16"/>
  <c r="H65" i="16" s="1"/>
  <c r="I65" i="16" s="1"/>
  <c r="F69" i="16"/>
  <c r="H69" i="16" s="1"/>
  <c r="I69" i="16" s="1"/>
  <c r="F59" i="16"/>
  <c r="H59" i="16" s="1"/>
  <c r="I59" i="16" s="1"/>
  <c r="F63" i="16"/>
  <c r="H63" i="16" s="1"/>
  <c r="I63" i="16" s="1"/>
  <c r="F70" i="16"/>
  <c r="H70" i="16" s="1"/>
  <c r="I70" i="16" s="1"/>
  <c r="F60" i="16"/>
  <c r="H60" i="16" s="1"/>
  <c r="I60" i="16" s="1"/>
  <c r="F64" i="16"/>
  <c r="H64" i="16" s="1"/>
  <c r="I64" i="16" s="1"/>
  <c r="F57" i="16"/>
  <c r="H57" i="16" s="1"/>
  <c r="I57" i="16" s="1"/>
  <c r="F55" i="16"/>
  <c r="H55" i="16" s="1"/>
  <c r="I55" i="16" s="1"/>
  <c r="E73" i="15"/>
  <c r="F56" i="15"/>
  <c r="H56" i="15" s="1"/>
  <c r="I56" i="15" s="1"/>
  <c r="F60" i="15"/>
  <c r="H60" i="15" s="1"/>
  <c r="I60" i="15" s="1"/>
  <c r="F64" i="15"/>
  <c r="H64" i="15" s="1"/>
  <c r="I64" i="15" s="1"/>
  <c r="F68" i="15"/>
  <c r="H68" i="15" s="1"/>
  <c r="I68" i="15" s="1"/>
  <c r="F72" i="15"/>
  <c r="F63" i="15"/>
  <c r="H63" i="15" s="1"/>
  <c r="I63" i="15" s="1"/>
  <c r="F67" i="15"/>
  <c r="H67" i="15" s="1"/>
  <c r="I67" i="15" s="1"/>
  <c r="F71" i="15"/>
  <c r="H71" i="15" s="1"/>
  <c r="I71" i="15" s="1"/>
  <c r="K4" i="16"/>
  <c r="I4" i="16"/>
  <c r="J5" i="16" s="1"/>
  <c r="K54" i="16"/>
  <c r="K29" i="16"/>
  <c r="I29" i="16"/>
  <c r="J30" i="16" s="1"/>
  <c r="J31" i="16"/>
  <c r="E73" i="16"/>
  <c r="K4" i="15"/>
  <c r="I4" i="15"/>
  <c r="J5" i="15" s="1"/>
  <c r="K29" i="15"/>
  <c r="I29" i="15"/>
  <c r="J30" i="15" s="1"/>
  <c r="I54" i="15"/>
  <c r="J55" i="15" s="1"/>
  <c r="F58" i="14"/>
  <c r="H58" i="14" s="1"/>
  <c r="I58" i="14" s="1"/>
  <c r="F71" i="14"/>
  <c r="H71" i="14" s="1"/>
  <c r="I71" i="14" s="1"/>
  <c r="F67" i="14"/>
  <c r="H67" i="14" s="1"/>
  <c r="I67" i="14" s="1"/>
  <c r="F65" i="14"/>
  <c r="H65" i="14" s="1"/>
  <c r="I65" i="14" s="1"/>
  <c r="F57" i="14"/>
  <c r="H57" i="14" s="1"/>
  <c r="I57" i="14" s="1"/>
  <c r="F61" i="14"/>
  <c r="H61" i="14" s="1"/>
  <c r="I61" i="14" s="1"/>
  <c r="F66" i="14"/>
  <c r="H66" i="14" s="1"/>
  <c r="I66" i="14" s="1"/>
  <c r="F68" i="14"/>
  <c r="H68" i="14" s="1"/>
  <c r="I68" i="14" s="1"/>
  <c r="E73" i="14"/>
  <c r="F55" i="14"/>
  <c r="H55" i="14" s="1"/>
  <c r="I55" i="14" s="1"/>
  <c r="F59" i="14"/>
  <c r="H59" i="14" s="1"/>
  <c r="I59" i="14" s="1"/>
  <c r="F63" i="14"/>
  <c r="H63" i="14" s="1"/>
  <c r="I63" i="14" s="1"/>
  <c r="F54" i="14"/>
  <c r="H54" i="14" s="1"/>
  <c r="K54" i="14" s="1"/>
  <c r="F60" i="14"/>
  <c r="H60" i="14" s="1"/>
  <c r="I60" i="14" s="1"/>
  <c r="I4" i="14"/>
  <c r="J5" i="14" s="1"/>
  <c r="I29" i="14"/>
  <c r="J30" i="14" s="1"/>
  <c r="J31" i="14" s="1"/>
  <c r="F62" i="14"/>
  <c r="H62" i="14" s="1"/>
  <c r="I62" i="14" s="1"/>
  <c r="F70" i="14"/>
  <c r="H70" i="14" s="1"/>
  <c r="I70" i="14" s="1"/>
  <c r="F56" i="14"/>
  <c r="H56" i="14" s="1"/>
  <c r="I56" i="14" s="1"/>
  <c r="F64" i="14"/>
  <c r="H64" i="14" s="1"/>
  <c r="I64" i="14" s="1"/>
  <c r="F72" i="14"/>
  <c r="D73" i="14"/>
  <c r="F57" i="7"/>
  <c r="H57" i="7" s="1"/>
  <c r="I57" i="7" s="1"/>
  <c r="F59" i="7"/>
  <c r="H59" i="7" s="1"/>
  <c r="I59" i="7" s="1"/>
  <c r="F63" i="7"/>
  <c r="H63" i="7" s="1"/>
  <c r="I63" i="7" s="1"/>
  <c r="F67" i="7"/>
  <c r="H67" i="7" s="1"/>
  <c r="I67" i="7" s="1"/>
  <c r="F71" i="7"/>
  <c r="H71" i="7" s="1"/>
  <c r="I71" i="7" s="1"/>
  <c r="F62" i="7"/>
  <c r="H62" i="7" s="1"/>
  <c r="I62" i="7" s="1"/>
  <c r="F66" i="7"/>
  <c r="H66" i="7" s="1"/>
  <c r="I66" i="7" s="1"/>
  <c r="F67" i="11"/>
  <c r="H67" i="11" s="1"/>
  <c r="I67" i="11" s="1"/>
  <c r="F55" i="9"/>
  <c r="H55" i="9" s="1"/>
  <c r="I55" i="9" s="1"/>
  <c r="F59" i="9"/>
  <c r="H59" i="9" s="1"/>
  <c r="I59" i="9" s="1"/>
  <c r="F63" i="9"/>
  <c r="H63" i="9" s="1"/>
  <c r="I63" i="9" s="1"/>
  <c r="F67" i="9"/>
  <c r="H67" i="9" s="1"/>
  <c r="I67" i="9" s="1"/>
  <c r="F71" i="9"/>
  <c r="H71" i="9" s="1"/>
  <c r="I71" i="9" s="1"/>
  <c r="F66" i="11"/>
  <c r="H66" i="11" s="1"/>
  <c r="I66" i="11" s="1"/>
  <c r="F70" i="11"/>
  <c r="H70" i="11" s="1"/>
  <c r="I70" i="11" s="1"/>
  <c r="F57" i="11"/>
  <c r="H57" i="11" s="1"/>
  <c r="I57" i="11" s="1"/>
  <c r="F61" i="11"/>
  <c r="H61" i="11" s="1"/>
  <c r="I61" i="11" s="1"/>
  <c r="F55" i="7"/>
  <c r="H55" i="7" s="1"/>
  <c r="I55" i="7" s="1"/>
  <c r="F57" i="13"/>
  <c r="H57" i="13" s="1"/>
  <c r="I57" i="13" s="1"/>
  <c r="F61" i="13"/>
  <c r="H61" i="13" s="1"/>
  <c r="I61" i="13" s="1"/>
  <c r="F65" i="13"/>
  <c r="H65" i="13" s="1"/>
  <c r="I65" i="13" s="1"/>
  <c r="F57" i="9"/>
  <c r="H57" i="9" s="1"/>
  <c r="I57" i="9" s="1"/>
  <c r="F61" i="9"/>
  <c r="H61" i="9" s="1"/>
  <c r="I61" i="9" s="1"/>
  <c r="F65" i="9"/>
  <c r="H65" i="9" s="1"/>
  <c r="I65" i="9" s="1"/>
  <c r="F69" i="9"/>
  <c r="H69" i="9" s="1"/>
  <c r="I69" i="9" s="1"/>
  <c r="F63" i="11"/>
  <c r="H63" i="11" s="1"/>
  <c r="I63" i="11" s="1"/>
  <c r="F71" i="11"/>
  <c r="H71" i="11" s="1"/>
  <c r="I71" i="11" s="1"/>
  <c r="F61" i="8"/>
  <c r="H61" i="8" s="1"/>
  <c r="I61" i="8" s="1"/>
  <c r="F55" i="6"/>
  <c r="H55" i="6" s="1"/>
  <c r="I55" i="6" s="1"/>
  <c r="F69" i="7"/>
  <c r="H69" i="7" s="1"/>
  <c r="I69" i="7" s="1"/>
  <c r="F58" i="11"/>
  <c r="H58" i="11" s="1"/>
  <c r="I58" i="11" s="1"/>
  <c r="F62" i="11"/>
  <c r="H62" i="11" s="1"/>
  <c r="I62" i="11" s="1"/>
  <c r="F59" i="6"/>
  <c r="H59" i="6" s="1"/>
  <c r="I59" i="6" s="1"/>
  <c r="F68" i="5"/>
  <c r="H68" i="5" s="1"/>
  <c r="I68" i="5" s="1"/>
  <c r="F57" i="8"/>
  <c r="H57" i="8" s="1"/>
  <c r="I57" i="8" s="1"/>
  <c r="F55" i="11"/>
  <c r="H55" i="11" s="1"/>
  <c r="I55" i="11" s="1"/>
  <c r="F59" i="11"/>
  <c r="H59" i="11" s="1"/>
  <c r="I59" i="11" s="1"/>
  <c r="F7" i="5"/>
  <c r="H7" i="5" s="1"/>
  <c r="I7" i="5" s="1"/>
  <c r="F9" i="5"/>
  <c r="H9" i="5" s="1"/>
  <c r="I9" i="5" s="1"/>
  <c r="F11" i="5"/>
  <c r="H11" i="5" s="1"/>
  <c r="I11" i="5" s="1"/>
  <c r="F13" i="5"/>
  <c r="H13" i="5" s="1"/>
  <c r="I13" i="5" s="1"/>
  <c r="F15" i="5"/>
  <c r="H15" i="5" s="1"/>
  <c r="I15" i="5" s="1"/>
  <c r="F17" i="5"/>
  <c r="H17" i="5" s="1"/>
  <c r="I17" i="5" s="1"/>
  <c r="F19" i="5"/>
  <c r="H19" i="5" s="1"/>
  <c r="I19" i="5" s="1"/>
  <c r="D58" i="5"/>
  <c r="F58" i="5" s="1"/>
  <c r="H58" i="5" s="1"/>
  <c r="I58" i="5" s="1"/>
  <c r="F59" i="5"/>
  <c r="H59" i="5" s="1"/>
  <c r="I59" i="5" s="1"/>
  <c r="D62" i="5"/>
  <c r="F63" i="5"/>
  <c r="H63" i="5" s="1"/>
  <c r="I63" i="5" s="1"/>
  <c r="D67" i="5"/>
  <c r="F67" i="5" s="1"/>
  <c r="H67" i="5" s="1"/>
  <c r="I67" i="5" s="1"/>
  <c r="D71" i="5"/>
  <c r="F14" i="6"/>
  <c r="H14" i="6" s="1"/>
  <c r="I14" i="6" s="1"/>
  <c r="F17" i="6"/>
  <c r="H17" i="6" s="1"/>
  <c r="I17" i="6" s="1"/>
  <c r="D58" i="6"/>
  <c r="F58" i="6" s="1"/>
  <c r="H58" i="6" s="1"/>
  <c r="I58" i="6" s="1"/>
  <c r="D63" i="6"/>
  <c r="F63" i="6" s="1"/>
  <c r="H63" i="6" s="1"/>
  <c r="I63" i="6" s="1"/>
  <c r="D67" i="6"/>
  <c r="F67" i="6" s="1"/>
  <c r="H67" i="6" s="1"/>
  <c r="I67" i="6" s="1"/>
  <c r="D68" i="6"/>
  <c r="F68" i="6" s="1"/>
  <c r="H68" i="6" s="1"/>
  <c r="I68" i="6" s="1"/>
  <c r="F69" i="6"/>
  <c r="H69" i="6" s="1"/>
  <c r="I69" i="6" s="1"/>
  <c r="D72" i="6"/>
  <c r="F58" i="7"/>
  <c r="H58" i="7" s="1"/>
  <c r="I58" i="7" s="1"/>
  <c r="F8" i="8"/>
  <c r="H8" i="8" s="1"/>
  <c r="I8" i="8" s="1"/>
  <c r="F11" i="8"/>
  <c r="H11" i="8" s="1"/>
  <c r="I11" i="8" s="1"/>
  <c r="F18" i="8"/>
  <c r="H18" i="8" s="1"/>
  <c r="I18" i="8" s="1"/>
  <c r="D56" i="8"/>
  <c r="F56" i="8" s="1"/>
  <c r="H56" i="8" s="1"/>
  <c r="I56" i="8" s="1"/>
  <c r="D60" i="8"/>
  <c r="F60" i="8" s="1"/>
  <c r="H60" i="8" s="1"/>
  <c r="I60" i="8" s="1"/>
  <c r="D64" i="8"/>
  <c r="D68" i="8"/>
  <c r="F69" i="8"/>
  <c r="H69" i="8" s="1"/>
  <c r="I69" i="8" s="1"/>
  <c r="D72" i="8"/>
  <c r="F72" i="8" s="1"/>
  <c r="F7" i="10"/>
  <c r="H7" i="10" s="1"/>
  <c r="I7" i="10" s="1"/>
  <c r="D56" i="10"/>
  <c r="F56" i="10" s="1"/>
  <c r="H56" i="10" s="1"/>
  <c r="I56" i="10" s="1"/>
  <c r="D63" i="10"/>
  <c r="F63" i="10" s="1"/>
  <c r="H63" i="10" s="1"/>
  <c r="I63" i="10" s="1"/>
  <c r="F64" i="10"/>
  <c r="H64" i="10" s="1"/>
  <c r="I64" i="10" s="1"/>
  <c r="D67" i="10"/>
  <c r="F67" i="10" s="1"/>
  <c r="H67" i="10" s="1"/>
  <c r="I67" i="10" s="1"/>
  <c r="F68" i="10"/>
  <c r="H68" i="10" s="1"/>
  <c r="I68" i="10" s="1"/>
  <c r="D71" i="10"/>
  <c r="F71" i="10" s="1"/>
  <c r="H71" i="10" s="1"/>
  <c r="I71" i="10" s="1"/>
  <c r="F72" i="10"/>
  <c r="F65" i="11"/>
  <c r="H65" i="11" s="1"/>
  <c r="I65" i="11" s="1"/>
  <c r="F69" i="11"/>
  <c r="H69" i="11" s="1"/>
  <c r="I69" i="11" s="1"/>
  <c r="F55" i="12"/>
  <c r="H55" i="12" s="1"/>
  <c r="I55" i="12" s="1"/>
  <c r="D59" i="12"/>
  <c r="F59" i="12" s="1"/>
  <c r="H59" i="12" s="1"/>
  <c r="I59" i="12" s="1"/>
  <c r="D63" i="12"/>
  <c r="F64" i="12"/>
  <c r="H64" i="12" s="1"/>
  <c r="I64" i="12" s="1"/>
  <c r="D67" i="12"/>
  <c r="D71" i="12"/>
  <c r="F71" i="12" s="1"/>
  <c r="H71" i="12" s="1"/>
  <c r="I71" i="12" s="1"/>
  <c r="F72" i="12"/>
  <c r="F5" i="5"/>
  <c r="H5" i="5" s="1"/>
  <c r="I5" i="5" s="1"/>
  <c r="F21" i="5"/>
  <c r="H21" i="5" s="1"/>
  <c r="I21" i="5" s="1"/>
  <c r="D56" i="5"/>
  <c r="F56" i="5" s="1"/>
  <c r="H56" i="5" s="1"/>
  <c r="I56" i="5" s="1"/>
  <c r="D57" i="5"/>
  <c r="F57" i="5" s="1"/>
  <c r="H57" i="5" s="1"/>
  <c r="I57" i="5" s="1"/>
  <c r="D61" i="5"/>
  <c r="F62" i="5"/>
  <c r="H62" i="5" s="1"/>
  <c r="I62" i="5" s="1"/>
  <c r="D66" i="5"/>
  <c r="F66" i="5" s="1"/>
  <c r="H66" i="5" s="1"/>
  <c r="I66" i="5" s="1"/>
  <c r="D70" i="5"/>
  <c r="F71" i="5"/>
  <c r="H71" i="5" s="1"/>
  <c r="I71" i="5" s="1"/>
  <c r="F5" i="6"/>
  <c r="H5" i="6" s="1"/>
  <c r="I5" i="6" s="1"/>
  <c r="F7" i="6"/>
  <c r="H7" i="6" s="1"/>
  <c r="I7" i="6" s="1"/>
  <c r="F9" i="6"/>
  <c r="H9" i="6" s="1"/>
  <c r="I9" i="6" s="1"/>
  <c r="F11" i="6"/>
  <c r="H11" i="6" s="1"/>
  <c r="I11" i="6" s="1"/>
  <c r="F16" i="6"/>
  <c r="H16" i="6" s="1"/>
  <c r="I16" i="6" s="1"/>
  <c r="F19" i="6"/>
  <c r="H19" i="6" s="1"/>
  <c r="I19" i="6" s="1"/>
  <c r="F21" i="6"/>
  <c r="H21" i="6" s="1"/>
  <c r="I21" i="6" s="1"/>
  <c r="D57" i="6"/>
  <c r="F57" i="6" s="1"/>
  <c r="H57" i="6" s="1"/>
  <c r="I57" i="6" s="1"/>
  <c r="D62" i="6"/>
  <c r="F62" i="6" s="1"/>
  <c r="H62" i="6" s="1"/>
  <c r="I62" i="6" s="1"/>
  <c r="D66" i="6"/>
  <c r="F66" i="6" s="1"/>
  <c r="H66" i="6" s="1"/>
  <c r="I66" i="6" s="1"/>
  <c r="D71" i="6"/>
  <c r="F71" i="6" s="1"/>
  <c r="H71" i="6" s="1"/>
  <c r="I71" i="6" s="1"/>
  <c r="F5" i="8"/>
  <c r="H5" i="8" s="1"/>
  <c r="I5" i="8" s="1"/>
  <c r="F10" i="8"/>
  <c r="H10" i="8" s="1"/>
  <c r="I10" i="8" s="1"/>
  <c r="F13" i="8"/>
  <c r="H13" i="8" s="1"/>
  <c r="I13" i="8" s="1"/>
  <c r="F15" i="8"/>
  <c r="H15" i="8" s="1"/>
  <c r="I15" i="8" s="1"/>
  <c r="F20" i="8"/>
  <c r="H20" i="8" s="1"/>
  <c r="I20" i="8" s="1"/>
  <c r="D55" i="8"/>
  <c r="F55" i="8" s="1"/>
  <c r="H55" i="8" s="1"/>
  <c r="I55" i="8" s="1"/>
  <c r="D59" i="8"/>
  <c r="F59" i="8" s="1"/>
  <c r="H59" i="8" s="1"/>
  <c r="I59" i="8" s="1"/>
  <c r="D63" i="8"/>
  <c r="F63" i="8" s="1"/>
  <c r="H63" i="8" s="1"/>
  <c r="I63" i="8" s="1"/>
  <c r="F64" i="8"/>
  <c r="H64" i="8" s="1"/>
  <c r="I64" i="8" s="1"/>
  <c r="D67" i="8"/>
  <c r="F67" i="8" s="1"/>
  <c r="H67" i="8" s="1"/>
  <c r="I67" i="8" s="1"/>
  <c r="D71" i="8"/>
  <c r="F71" i="8" s="1"/>
  <c r="H71" i="8" s="1"/>
  <c r="I71" i="8" s="1"/>
  <c r="F6" i="10"/>
  <c r="H6" i="10" s="1"/>
  <c r="I6" i="10" s="1"/>
  <c r="F9" i="10"/>
  <c r="H9" i="10" s="1"/>
  <c r="I9" i="10" s="1"/>
  <c r="F11" i="10"/>
  <c r="H11" i="10" s="1"/>
  <c r="I11" i="10" s="1"/>
  <c r="F13" i="10"/>
  <c r="H13" i="10" s="1"/>
  <c r="I13" i="10" s="1"/>
  <c r="F15" i="10"/>
  <c r="H15" i="10" s="1"/>
  <c r="I15" i="10" s="1"/>
  <c r="F17" i="10"/>
  <c r="H17" i="10" s="1"/>
  <c r="I17" i="10" s="1"/>
  <c r="F19" i="10"/>
  <c r="H19" i="10" s="1"/>
  <c r="I19" i="10" s="1"/>
  <c r="F21" i="10"/>
  <c r="H21" i="10" s="1"/>
  <c r="I21" i="10" s="1"/>
  <c r="D55" i="10"/>
  <c r="D62" i="10"/>
  <c r="F62" i="10" s="1"/>
  <c r="H62" i="10" s="1"/>
  <c r="I62" i="10" s="1"/>
  <c r="D66" i="10"/>
  <c r="D70" i="10"/>
  <c r="F70" i="10" s="1"/>
  <c r="H70" i="10" s="1"/>
  <c r="I70" i="10" s="1"/>
  <c r="F6" i="12"/>
  <c r="H6" i="12" s="1"/>
  <c r="I6" i="12" s="1"/>
  <c r="F8" i="12"/>
  <c r="H8" i="12" s="1"/>
  <c r="I8" i="12" s="1"/>
  <c r="F10" i="12"/>
  <c r="H10" i="12" s="1"/>
  <c r="I10" i="12" s="1"/>
  <c r="F12" i="12"/>
  <c r="H12" i="12" s="1"/>
  <c r="I12" i="12" s="1"/>
  <c r="F14" i="12"/>
  <c r="H14" i="12" s="1"/>
  <c r="I14" i="12" s="1"/>
  <c r="F16" i="12"/>
  <c r="H16" i="12" s="1"/>
  <c r="I16" i="12" s="1"/>
  <c r="F18" i="12"/>
  <c r="H18" i="12" s="1"/>
  <c r="I18" i="12" s="1"/>
  <c r="F20" i="12"/>
  <c r="H20" i="12" s="1"/>
  <c r="I20" i="12" s="1"/>
  <c r="D57" i="12"/>
  <c r="F57" i="12" s="1"/>
  <c r="H57" i="12" s="1"/>
  <c r="I57" i="12" s="1"/>
  <c r="D58" i="12"/>
  <c r="F58" i="12" s="1"/>
  <c r="H58" i="12" s="1"/>
  <c r="I58" i="12" s="1"/>
  <c r="D62" i="12"/>
  <c r="F62" i="12" s="1"/>
  <c r="H62" i="12" s="1"/>
  <c r="I62" i="12" s="1"/>
  <c r="F63" i="12"/>
  <c r="H63" i="12" s="1"/>
  <c r="I63" i="12" s="1"/>
  <c r="D66" i="12"/>
  <c r="F67" i="12"/>
  <c r="H67" i="12" s="1"/>
  <c r="I67" i="12" s="1"/>
  <c r="D70" i="12"/>
  <c r="F70" i="12" s="1"/>
  <c r="H70" i="12" s="1"/>
  <c r="I70" i="12" s="1"/>
  <c r="F6" i="5"/>
  <c r="H6" i="5" s="1"/>
  <c r="I6" i="5" s="1"/>
  <c r="F8" i="5"/>
  <c r="H8" i="5" s="1"/>
  <c r="I8" i="5" s="1"/>
  <c r="F10" i="5"/>
  <c r="H10" i="5" s="1"/>
  <c r="I10" i="5" s="1"/>
  <c r="F12" i="5"/>
  <c r="H12" i="5" s="1"/>
  <c r="I12" i="5" s="1"/>
  <c r="F14" i="5"/>
  <c r="H14" i="5" s="1"/>
  <c r="I14" i="5" s="1"/>
  <c r="F16" i="5"/>
  <c r="H16" i="5" s="1"/>
  <c r="I16" i="5" s="1"/>
  <c r="F18" i="5"/>
  <c r="H18" i="5" s="1"/>
  <c r="I18" i="5" s="1"/>
  <c r="D55" i="5"/>
  <c r="F55" i="5" s="1"/>
  <c r="H55" i="5" s="1"/>
  <c r="I55" i="5" s="1"/>
  <c r="D60" i="5"/>
  <c r="F60" i="5" s="1"/>
  <c r="H60" i="5" s="1"/>
  <c r="I60" i="5" s="1"/>
  <c r="D64" i="5"/>
  <c r="F64" i="5" s="1"/>
  <c r="H64" i="5" s="1"/>
  <c r="I64" i="5" s="1"/>
  <c r="D65" i="5"/>
  <c r="D69" i="5"/>
  <c r="F70" i="5"/>
  <c r="H70" i="5" s="1"/>
  <c r="I70" i="5" s="1"/>
  <c r="F13" i="6"/>
  <c r="H13" i="6" s="1"/>
  <c r="I13" i="6" s="1"/>
  <c r="F18" i="6"/>
  <c r="H18" i="6" s="1"/>
  <c r="I18" i="6" s="1"/>
  <c r="D56" i="6"/>
  <c r="F56" i="6" s="1"/>
  <c r="H56" i="6" s="1"/>
  <c r="I56" i="6" s="1"/>
  <c r="D61" i="6"/>
  <c r="F61" i="6" s="1"/>
  <c r="H61" i="6" s="1"/>
  <c r="I61" i="6" s="1"/>
  <c r="D65" i="6"/>
  <c r="F65" i="6" s="1"/>
  <c r="H65" i="6" s="1"/>
  <c r="I65" i="6" s="1"/>
  <c r="D70" i="6"/>
  <c r="F70" i="6" s="1"/>
  <c r="H70" i="6" s="1"/>
  <c r="I70" i="6" s="1"/>
  <c r="F61" i="7"/>
  <c r="H61" i="7" s="1"/>
  <c r="I61" i="7" s="1"/>
  <c r="F65" i="7"/>
  <c r="H65" i="7" s="1"/>
  <c r="I65" i="7" s="1"/>
  <c r="F7" i="8"/>
  <c r="H7" i="8" s="1"/>
  <c r="I7" i="8" s="1"/>
  <c r="F12" i="8"/>
  <c r="H12" i="8" s="1"/>
  <c r="I12" i="8" s="1"/>
  <c r="F17" i="8"/>
  <c r="H17" i="8" s="1"/>
  <c r="I17" i="8" s="1"/>
  <c r="F22" i="8"/>
  <c r="D58" i="8"/>
  <c r="F58" i="8" s="1"/>
  <c r="H58" i="8" s="1"/>
  <c r="I58" i="8" s="1"/>
  <c r="D62" i="8"/>
  <c r="F62" i="8" s="1"/>
  <c r="H62" i="8" s="1"/>
  <c r="I62" i="8" s="1"/>
  <c r="D66" i="8"/>
  <c r="F66" i="8" s="1"/>
  <c r="H66" i="8" s="1"/>
  <c r="I66" i="8" s="1"/>
  <c r="D70" i="8"/>
  <c r="F70" i="8" s="1"/>
  <c r="H70" i="8" s="1"/>
  <c r="I70" i="8" s="1"/>
  <c r="F8" i="10"/>
  <c r="H8" i="10" s="1"/>
  <c r="I8" i="10" s="1"/>
  <c r="D58" i="10"/>
  <c r="F58" i="10" s="1"/>
  <c r="H58" i="10" s="1"/>
  <c r="I58" i="10" s="1"/>
  <c r="D59" i="10"/>
  <c r="F59" i="10" s="1"/>
  <c r="H59" i="10" s="1"/>
  <c r="I59" i="10" s="1"/>
  <c r="D60" i="10"/>
  <c r="F60" i="10" s="1"/>
  <c r="H60" i="10" s="1"/>
  <c r="I60" i="10" s="1"/>
  <c r="D61" i="10"/>
  <c r="F61" i="10" s="1"/>
  <c r="H61" i="10" s="1"/>
  <c r="I61" i="10" s="1"/>
  <c r="D65" i="10"/>
  <c r="F65" i="10" s="1"/>
  <c r="H65" i="10" s="1"/>
  <c r="I65" i="10" s="1"/>
  <c r="F66" i="10"/>
  <c r="H66" i="10" s="1"/>
  <c r="I66" i="10" s="1"/>
  <c r="D69" i="10"/>
  <c r="F69" i="10" s="1"/>
  <c r="H69" i="10" s="1"/>
  <c r="I69" i="10" s="1"/>
  <c r="F22" i="12"/>
  <c r="D56" i="12"/>
  <c r="F56" i="12" s="1"/>
  <c r="H56" i="12" s="1"/>
  <c r="I56" i="12" s="1"/>
  <c r="D61" i="12"/>
  <c r="F61" i="12" s="1"/>
  <c r="H61" i="12" s="1"/>
  <c r="I61" i="12" s="1"/>
  <c r="D65" i="12"/>
  <c r="F65" i="12" s="1"/>
  <c r="H65" i="12" s="1"/>
  <c r="I65" i="12" s="1"/>
  <c r="D69" i="12"/>
  <c r="F69" i="12" s="1"/>
  <c r="H69" i="12" s="1"/>
  <c r="I69" i="12" s="1"/>
  <c r="F65" i="5"/>
  <c r="H65" i="5" s="1"/>
  <c r="I65" i="5" s="1"/>
  <c r="F72" i="5"/>
  <c r="F60" i="6"/>
  <c r="H60" i="6" s="1"/>
  <c r="I60" i="6" s="1"/>
  <c r="F60" i="7"/>
  <c r="H60" i="7" s="1"/>
  <c r="I60" i="7" s="1"/>
  <c r="F56" i="9"/>
  <c r="H56" i="9" s="1"/>
  <c r="I56" i="9" s="1"/>
  <c r="F60" i="9"/>
  <c r="H60" i="9" s="1"/>
  <c r="I60" i="9" s="1"/>
  <c r="F64" i="9"/>
  <c r="H64" i="9" s="1"/>
  <c r="I64" i="9" s="1"/>
  <c r="F68" i="9"/>
  <c r="H68" i="9" s="1"/>
  <c r="I68" i="9" s="1"/>
  <c r="F60" i="11"/>
  <c r="H60" i="11" s="1"/>
  <c r="I60" i="11" s="1"/>
  <c r="F68" i="11"/>
  <c r="H68" i="11" s="1"/>
  <c r="I68" i="11" s="1"/>
  <c r="F61" i="5"/>
  <c r="H61" i="5" s="1"/>
  <c r="I61" i="5" s="1"/>
  <c r="F64" i="6"/>
  <c r="H64" i="6" s="1"/>
  <c r="I64" i="6" s="1"/>
  <c r="F64" i="7"/>
  <c r="H64" i="7" s="1"/>
  <c r="I64" i="7" s="1"/>
  <c r="F68" i="8"/>
  <c r="H68" i="8" s="1"/>
  <c r="I68" i="8" s="1"/>
  <c r="F58" i="9"/>
  <c r="H58" i="9" s="1"/>
  <c r="I58" i="9" s="1"/>
  <c r="F62" i="9"/>
  <c r="H62" i="9" s="1"/>
  <c r="I62" i="9" s="1"/>
  <c r="F66" i="9"/>
  <c r="H66" i="9" s="1"/>
  <c r="I66" i="9" s="1"/>
  <c r="F70" i="9"/>
  <c r="H70" i="9" s="1"/>
  <c r="I70" i="9" s="1"/>
  <c r="F55" i="10"/>
  <c r="H55" i="10" s="1"/>
  <c r="I55" i="10" s="1"/>
  <c r="F57" i="10"/>
  <c r="H57" i="10" s="1"/>
  <c r="I57" i="10" s="1"/>
  <c r="F56" i="11"/>
  <c r="H56" i="11" s="1"/>
  <c r="I56" i="11" s="1"/>
  <c r="F64" i="11"/>
  <c r="H64" i="11" s="1"/>
  <c r="I64" i="11" s="1"/>
  <c r="F72" i="11"/>
  <c r="F60" i="12"/>
  <c r="H60" i="12" s="1"/>
  <c r="I60" i="12" s="1"/>
  <c r="F68" i="12"/>
  <c r="H68" i="12" s="1"/>
  <c r="I68" i="12" s="1"/>
  <c r="F56" i="13"/>
  <c r="H56" i="13" s="1"/>
  <c r="I56" i="13" s="1"/>
  <c r="F60" i="13"/>
  <c r="H60" i="13" s="1"/>
  <c r="I60" i="13" s="1"/>
  <c r="F64" i="13"/>
  <c r="H64" i="13" s="1"/>
  <c r="I64" i="13" s="1"/>
  <c r="F68" i="13"/>
  <c r="H68" i="13" s="1"/>
  <c r="I68" i="13" s="1"/>
  <c r="F72" i="13"/>
  <c r="F55" i="13"/>
  <c r="H55" i="13" s="1"/>
  <c r="I55" i="13" s="1"/>
  <c r="F59" i="13"/>
  <c r="H59" i="13" s="1"/>
  <c r="I59" i="13" s="1"/>
  <c r="F63" i="13"/>
  <c r="H63" i="13" s="1"/>
  <c r="I63" i="13" s="1"/>
  <c r="F67" i="13"/>
  <c r="H67" i="13" s="1"/>
  <c r="I67" i="13" s="1"/>
  <c r="F71" i="13"/>
  <c r="H71" i="13" s="1"/>
  <c r="I71" i="13" s="1"/>
  <c r="F58" i="13"/>
  <c r="H58" i="13" s="1"/>
  <c r="I58" i="13" s="1"/>
  <c r="F62" i="13"/>
  <c r="H62" i="13" s="1"/>
  <c r="I62" i="13" s="1"/>
  <c r="F66" i="13"/>
  <c r="H66" i="13" s="1"/>
  <c r="I66" i="13" s="1"/>
  <c r="F70" i="13"/>
  <c r="H70" i="13" s="1"/>
  <c r="I70" i="13" s="1"/>
  <c r="F69" i="13"/>
  <c r="H69" i="13" s="1"/>
  <c r="I69" i="13" s="1"/>
  <c r="D23" i="13"/>
  <c r="D54" i="13"/>
  <c r="D73" i="13" s="1"/>
  <c r="F66" i="12"/>
  <c r="H66" i="12" s="1"/>
  <c r="I66" i="12" s="1"/>
  <c r="D23" i="12"/>
  <c r="D54" i="12"/>
  <c r="D54" i="11"/>
  <c r="D23" i="11"/>
  <c r="D54" i="10"/>
  <c r="D23" i="10"/>
  <c r="F72" i="9"/>
  <c r="D54" i="9"/>
  <c r="D73" i="9" s="1"/>
  <c r="D23" i="9"/>
  <c r="D23" i="8"/>
  <c r="D54" i="8"/>
  <c r="F72" i="7"/>
  <c r="F68" i="7"/>
  <c r="H68" i="7" s="1"/>
  <c r="I68" i="7" s="1"/>
  <c r="F70" i="7"/>
  <c r="H70" i="7" s="1"/>
  <c r="I70" i="7" s="1"/>
  <c r="D54" i="7"/>
  <c r="D73" i="7" s="1"/>
  <c r="D23" i="7"/>
  <c r="F72" i="6"/>
  <c r="D23" i="6"/>
  <c r="D54" i="6"/>
  <c r="F29" i="13"/>
  <c r="H29" i="13" s="1"/>
  <c r="I29" i="13" s="1"/>
  <c r="J30" i="13" s="1"/>
  <c r="J31" i="13" s="1"/>
  <c r="E48" i="13"/>
  <c r="E54" i="13"/>
  <c r="E73" i="13" s="1"/>
  <c r="F4" i="13"/>
  <c r="H4" i="13" s="1"/>
  <c r="K4" i="13" s="1"/>
  <c r="E23" i="13"/>
  <c r="E48" i="12"/>
  <c r="F29" i="12"/>
  <c r="H29" i="12" s="1"/>
  <c r="E54" i="12"/>
  <c r="E73" i="12" s="1"/>
  <c r="E23" i="12"/>
  <c r="F4" i="12"/>
  <c r="H4" i="12" s="1"/>
  <c r="E48" i="11"/>
  <c r="F29" i="11"/>
  <c r="H29" i="11" s="1"/>
  <c r="E54" i="11"/>
  <c r="E73" i="11" s="1"/>
  <c r="F4" i="11"/>
  <c r="H4" i="11" s="1"/>
  <c r="K4" i="11" s="1"/>
  <c r="E23" i="11"/>
  <c r="F29" i="10"/>
  <c r="H29" i="10" s="1"/>
  <c r="I29" i="10" s="1"/>
  <c r="J30" i="10" s="1"/>
  <c r="E48" i="10"/>
  <c r="E54" i="10"/>
  <c r="F54" i="10" s="1"/>
  <c r="H54" i="10" s="1"/>
  <c r="I54" i="10" s="1"/>
  <c r="J55" i="10" s="1"/>
  <c r="E23" i="10"/>
  <c r="F4" i="10"/>
  <c r="H4" i="10" s="1"/>
  <c r="K4" i="10" s="1"/>
  <c r="F4" i="9"/>
  <c r="H4" i="9" s="1"/>
  <c r="I4" i="9" s="1"/>
  <c r="J5" i="9" s="1"/>
  <c r="E23" i="9"/>
  <c r="E48" i="9"/>
  <c r="E54" i="9"/>
  <c r="E73" i="9" s="1"/>
  <c r="F29" i="9"/>
  <c r="H29" i="9" s="1"/>
  <c r="E48" i="8"/>
  <c r="F29" i="8"/>
  <c r="H29" i="8" s="1"/>
  <c r="E54" i="8"/>
  <c r="E73" i="8" s="1"/>
  <c r="F4" i="8"/>
  <c r="H4" i="8" s="1"/>
  <c r="K4" i="8" s="1"/>
  <c r="E23" i="8"/>
  <c r="F29" i="7"/>
  <c r="H29" i="7" s="1"/>
  <c r="I29" i="7" s="1"/>
  <c r="J30" i="7" s="1"/>
  <c r="J31" i="7" s="1"/>
  <c r="J32" i="7" s="1"/>
  <c r="J33" i="7" s="1"/>
  <c r="E48" i="7"/>
  <c r="E54" i="7"/>
  <c r="E73" i="7" s="1"/>
  <c r="E23" i="7"/>
  <c r="F4" i="7"/>
  <c r="H4" i="7" s="1"/>
  <c r="I4" i="7" s="1"/>
  <c r="J5" i="7" s="1"/>
  <c r="F29" i="6"/>
  <c r="H29" i="6" s="1"/>
  <c r="E48" i="6"/>
  <c r="E54" i="6"/>
  <c r="E73" i="6" s="1"/>
  <c r="E23" i="6"/>
  <c r="F4" i="6"/>
  <c r="H4" i="6" s="1"/>
  <c r="K4" i="6" s="1"/>
  <c r="E54" i="5"/>
  <c r="E73" i="5" s="1"/>
  <c r="E23" i="5"/>
  <c r="D48" i="5"/>
  <c r="F29" i="5"/>
  <c r="H29" i="5" s="1"/>
  <c r="I29" i="5" s="1"/>
  <c r="J30" i="5" s="1"/>
  <c r="J31" i="5" s="1"/>
  <c r="F69" i="5"/>
  <c r="H69" i="5" s="1"/>
  <c r="I69" i="5" s="1"/>
  <c r="D23" i="5"/>
  <c r="F4" i="5"/>
  <c r="H4" i="5" s="1"/>
  <c r="D54" i="5"/>
  <c r="I4" i="11"/>
  <c r="J5" i="11" s="1"/>
  <c r="J6" i="11" s="1"/>
  <c r="K55" i="16" l="1"/>
  <c r="L54" i="16"/>
  <c r="R55" i="16"/>
  <c r="R31" i="16"/>
  <c r="K31" i="16"/>
  <c r="L29" i="16"/>
  <c r="R30" i="16"/>
  <c r="K30" i="16"/>
  <c r="L30" i="16" s="1"/>
  <c r="J32" i="16"/>
  <c r="J56" i="16"/>
  <c r="K5" i="16"/>
  <c r="L4" i="16"/>
  <c r="R5" i="16"/>
  <c r="J6" i="16"/>
  <c r="L29" i="15"/>
  <c r="R30" i="15"/>
  <c r="K30" i="15"/>
  <c r="J31" i="15"/>
  <c r="K55" i="15"/>
  <c r="L54" i="15"/>
  <c r="R55" i="15"/>
  <c r="K5" i="15"/>
  <c r="L4" i="15"/>
  <c r="R5" i="15"/>
  <c r="J6" i="15"/>
  <c r="J56" i="15"/>
  <c r="I54" i="14"/>
  <c r="J55" i="14" s="1"/>
  <c r="K55" i="14" s="1"/>
  <c r="R31" i="14"/>
  <c r="K31" i="14"/>
  <c r="J32" i="14"/>
  <c r="L54" i="14"/>
  <c r="R55" i="14"/>
  <c r="R30" i="14"/>
  <c r="K30" i="14"/>
  <c r="L30" i="14" s="1"/>
  <c r="L29" i="14"/>
  <c r="L4" i="14"/>
  <c r="R5" i="14"/>
  <c r="K5" i="14"/>
  <c r="J6" i="14"/>
  <c r="F54" i="6"/>
  <c r="H54" i="6" s="1"/>
  <c r="D73" i="5"/>
  <c r="D73" i="6"/>
  <c r="D73" i="8"/>
  <c r="D73" i="12"/>
  <c r="D73" i="10"/>
  <c r="I4" i="10"/>
  <c r="J5" i="10" s="1"/>
  <c r="K5" i="10" s="1"/>
  <c r="I4" i="8"/>
  <c r="J5" i="8" s="1"/>
  <c r="R5" i="8" s="1"/>
  <c r="F54" i="11"/>
  <c r="H54" i="11" s="1"/>
  <c r="K54" i="11" s="1"/>
  <c r="K29" i="10"/>
  <c r="L29" i="10" s="1"/>
  <c r="D73" i="11"/>
  <c r="J56" i="10"/>
  <c r="R56" i="10" s="1"/>
  <c r="K29" i="13"/>
  <c r="L29" i="13" s="1"/>
  <c r="I4" i="13"/>
  <c r="J5" i="13" s="1"/>
  <c r="J6" i="13" s="1"/>
  <c r="R6" i="13" s="1"/>
  <c r="F54" i="9"/>
  <c r="H54" i="9" s="1"/>
  <c r="K54" i="9" s="1"/>
  <c r="R31" i="7"/>
  <c r="K31" i="7"/>
  <c r="R30" i="7"/>
  <c r="K30" i="7"/>
  <c r="L30" i="7" s="1"/>
  <c r="S30" i="7" s="1"/>
  <c r="W30" i="7" s="1"/>
  <c r="K29" i="7"/>
  <c r="L29" i="7" s="1"/>
  <c r="S29" i="7" s="1"/>
  <c r="W29" i="7" s="1"/>
  <c r="K4" i="7"/>
  <c r="I4" i="6"/>
  <c r="J5" i="6" s="1"/>
  <c r="K5" i="6" s="1"/>
  <c r="F54" i="13"/>
  <c r="H54" i="13" s="1"/>
  <c r="K54" i="13" s="1"/>
  <c r="K29" i="12"/>
  <c r="I29" i="12"/>
  <c r="J30" i="12" s="1"/>
  <c r="J31" i="12" s="1"/>
  <c r="F54" i="12"/>
  <c r="H54" i="12" s="1"/>
  <c r="K54" i="12" s="1"/>
  <c r="K4" i="12"/>
  <c r="I4" i="12"/>
  <c r="J5" i="12" s="1"/>
  <c r="I29" i="11"/>
  <c r="J30" i="11" s="1"/>
  <c r="K29" i="11"/>
  <c r="R55" i="10"/>
  <c r="E73" i="10"/>
  <c r="K55" i="10"/>
  <c r="K54" i="10"/>
  <c r="L54" i="10" s="1"/>
  <c r="S54" i="10" s="1"/>
  <c r="W54" i="10" s="1"/>
  <c r="K4" i="9"/>
  <c r="L4" i="9" s="1"/>
  <c r="K29" i="9"/>
  <c r="I29" i="9"/>
  <c r="J30" i="9" s="1"/>
  <c r="J31" i="9" s="1"/>
  <c r="K31" i="9" s="1"/>
  <c r="F54" i="8"/>
  <c r="H54" i="8" s="1"/>
  <c r="K54" i="8" s="1"/>
  <c r="I29" i="8"/>
  <c r="J30" i="8" s="1"/>
  <c r="K29" i="8"/>
  <c r="F54" i="7"/>
  <c r="H54" i="7" s="1"/>
  <c r="I54" i="7" s="1"/>
  <c r="J55" i="7" s="1"/>
  <c r="K29" i="6"/>
  <c r="I29" i="6"/>
  <c r="J30" i="6" s="1"/>
  <c r="K29" i="5"/>
  <c r="L29" i="5" s="1"/>
  <c r="F54" i="5"/>
  <c r="H54" i="5" s="1"/>
  <c r="I54" i="5" s="1"/>
  <c r="J55" i="5" s="1"/>
  <c r="I4" i="5"/>
  <c r="J5" i="5" s="1"/>
  <c r="K4" i="5"/>
  <c r="R31" i="13"/>
  <c r="K31" i="13"/>
  <c r="J32" i="13"/>
  <c r="L4" i="13"/>
  <c r="R30" i="13"/>
  <c r="K30" i="13"/>
  <c r="L30" i="13" s="1"/>
  <c r="R6" i="11"/>
  <c r="K6" i="11"/>
  <c r="J7" i="11"/>
  <c r="R5" i="11"/>
  <c r="K5" i="11"/>
  <c r="L5" i="11" s="1"/>
  <c r="L4" i="11"/>
  <c r="K56" i="10"/>
  <c r="K30" i="10"/>
  <c r="R30" i="10"/>
  <c r="J31" i="10"/>
  <c r="R5" i="10"/>
  <c r="J6" i="10"/>
  <c r="R5" i="9"/>
  <c r="K5" i="9"/>
  <c r="J6" i="9"/>
  <c r="R33" i="7"/>
  <c r="K33" i="7"/>
  <c r="K5" i="7"/>
  <c r="L4" i="7"/>
  <c r="R5" i="7"/>
  <c r="J34" i="7"/>
  <c r="K32" i="7"/>
  <c r="L32" i="7" s="1"/>
  <c r="L31" i="7"/>
  <c r="R32" i="7"/>
  <c r="J6" i="7"/>
  <c r="K54" i="6"/>
  <c r="I54" i="6"/>
  <c r="J55" i="6" s="1"/>
  <c r="R31" i="5"/>
  <c r="K31" i="5"/>
  <c r="J32" i="5"/>
  <c r="K30" i="5"/>
  <c r="L30" i="5" s="1"/>
  <c r="R30" i="5"/>
  <c r="S30" i="16" l="1"/>
  <c r="W30" i="16" s="1"/>
  <c r="L5" i="16"/>
  <c r="R6" i="16"/>
  <c r="K6" i="16"/>
  <c r="J7" i="16"/>
  <c r="K32" i="16"/>
  <c r="L31" i="16"/>
  <c r="R32" i="16"/>
  <c r="J33" i="16"/>
  <c r="S54" i="16"/>
  <c r="W54" i="16" s="1"/>
  <c r="L55" i="16"/>
  <c r="R56" i="16"/>
  <c r="K56" i="16"/>
  <c r="J57" i="16"/>
  <c r="S29" i="16"/>
  <c r="W29" i="16" s="1"/>
  <c r="S4" i="16"/>
  <c r="W4" i="16" s="1"/>
  <c r="R31" i="15"/>
  <c r="K31" i="15"/>
  <c r="L30" i="15"/>
  <c r="J32" i="15"/>
  <c r="L5" i="15"/>
  <c r="R6" i="15"/>
  <c r="K6" i="15"/>
  <c r="J7" i="15"/>
  <c r="S54" i="15"/>
  <c r="W54" i="15" s="1"/>
  <c r="L55" i="15"/>
  <c r="R56" i="15"/>
  <c r="K56" i="15"/>
  <c r="J57" i="15"/>
  <c r="S4" i="15"/>
  <c r="W4" i="15" s="1"/>
  <c r="S29" i="15"/>
  <c r="W29" i="15" s="1"/>
  <c r="J56" i="14"/>
  <c r="K56" i="14" s="1"/>
  <c r="S30" i="14"/>
  <c r="W30" i="14" s="1"/>
  <c r="S4" i="14"/>
  <c r="W4" i="14" s="1"/>
  <c r="R32" i="14"/>
  <c r="K32" i="14"/>
  <c r="L31" i="14"/>
  <c r="J33" i="14"/>
  <c r="S54" i="14"/>
  <c r="W54" i="14" s="1"/>
  <c r="L5" i="14"/>
  <c r="R6" i="14"/>
  <c r="K6" i="14"/>
  <c r="J7" i="14"/>
  <c r="S29" i="14"/>
  <c r="W29" i="14" s="1"/>
  <c r="R56" i="14"/>
  <c r="J57" i="14"/>
  <c r="J57" i="10"/>
  <c r="L4" i="10"/>
  <c r="L4" i="8"/>
  <c r="J6" i="8"/>
  <c r="L55" i="10"/>
  <c r="I54" i="9"/>
  <c r="J55" i="9" s="1"/>
  <c r="J56" i="9" s="1"/>
  <c r="R56" i="9" s="1"/>
  <c r="K5" i="8"/>
  <c r="J7" i="13"/>
  <c r="R7" i="13" s="1"/>
  <c r="L4" i="6"/>
  <c r="K6" i="13"/>
  <c r="J6" i="6"/>
  <c r="R5" i="6"/>
  <c r="K54" i="5"/>
  <c r="I54" i="11"/>
  <c r="J55" i="11" s="1"/>
  <c r="K5" i="13"/>
  <c r="L5" i="13" s="1"/>
  <c r="S5" i="13" s="1"/>
  <c r="W5" i="13" s="1"/>
  <c r="R5" i="13"/>
  <c r="I54" i="8"/>
  <c r="J55" i="8" s="1"/>
  <c r="I54" i="13"/>
  <c r="J55" i="13" s="1"/>
  <c r="J56" i="13" s="1"/>
  <c r="J57" i="13" s="1"/>
  <c r="R57" i="13" s="1"/>
  <c r="J32" i="12"/>
  <c r="K31" i="12"/>
  <c r="R31" i="12"/>
  <c r="I54" i="12"/>
  <c r="J55" i="12" s="1"/>
  <c r="L54" i="12" s="1"/>
  <c r="K56" i="9"/>
  <c r="L29" i="12"/>
  <c r="S29" i="12" s="1"/>
  <c r="W29" i="12" s="1"/>
  <c r="R30" i="12"/>
  <c r="K30" i="12"/>
  <c r="L30" i="12" s="1"/>
  <c r="S30" i="12" s="1"/>
  <c r="W30" i="12" s="1"/>
  <c r="R5" i="12"/>
  <c r="J6" i="12"/>
  <c r="K5" i="12"/>
  <c r="L4" i="12"/>
  <c r="S4" i="12" s="1"/>
  <c r="W4" i="12" s="1"/>
  <c r="R30" i="11"/>
  <c r="J31" i="11"/>
  <c r="L29" i="11"/>
  <c r="S29" i="11" s="1"/>
  <c r="W29" i="11" s="1"/>
  <c r="K30" i="11"/>
  <c r="J57" i="9"/>
  <c r="K57" i="9" s="1"/>
  <c r="R31" i="9"/>
  <c r="J32" i="9"/>
  <c r="J33" i="9" s="1"/>
  <c r="J34" i="9" s="1"/>
  <c r="L54" i="9"/>
  <c r="S54" i="9" s="1"/>
  <c r="W54" i="9" s="1"/>
  <c r="R55" i="9"/>
  <c r="K55" i="9"/>
  <c r="L55" i="9" s="1"/>
  <c r="S55" i="9" s="1"/>
  <c r="W55" i="9" s="1"/>
  <c r="K30" i="9"/>
  <c r="L30" i="9" s="1"/>
  <c r="S30" i="9" s="1"/>
  <c r="W30" i="9" s="1"/>
  <c r="L29" i="9"/>
  <c r="S29" i="9" s="1"/>
  <c r="W29" i="9" s="1"/>
  <c r="R30" i="9"/>
  <c r="J31" i="8"/>
  <c r="K30" i="8"/>
  <c r="L29" i="8"/>
  <c r="S29" i="8" s="1"/>
  <c r="W29" i="8" s="1"/>
  <c r="R30" i="8"/>
  <c r="K54" i="7"/>
  <c r="L54" i="7" s="1"/>
  <c r="J31" i="6"/>
  <c r="L29" i="6"/>
  <c r="S29" i="6" s="1"/>
  <c r="W29" i="6" s="1"/>
  <c r="K30" i="6"/>
  <c r="R30" i="6"/>
  <c r="L4" i="5"/>
  <c r="S4" i="5" s="1"/>
  <c r="W4" i="5" s="1"/>
  <c r="K5" i="5"/>
  <c r="J6" i="5"/>
  <c r="R5" i="5"/>
  <c r="S30" i="13"/>
  <c r="W30" i="13" s="1"/>
  <c r="J8" i="13"/>
  <c r="S29" i="13"/>
  <c r="W29" i="13" s="1"/>
  <c r="S4" i="13"/>
  <c r="W4" i="13" s="1"/>
  <c r="L31" i="13"/>
  <c r="R32" i="13"/>
  <c r="K32" i="13"/>
  <c r="J33" i="13"/>
  <c r="S5" i="11"/>
  <c r="W5" i="11" s="1"/>
  <c r="R7" i="11"/>
  <c r="K7" i="11"/>
  <c r="L6" i="11"/>
  <c r="J8" i="11"/>
  <c r="S4" i="11"/>
  <c r="W4" i="11" s="1"/>
  <c r="L54" i="11"/>
  <c r="R55" i="11"/>
  <c r="K55" i="11"/>
  <c r="J56" i="11"/>
  <c r="S55" i="10"/>
  <c r="W55" i="10" s="1"/>
  <c r="S4" i="10"/>
  <c r="W4" i="10" s="1"/>
  <c r="R6" i="10"/>
  <c r="K6" i="10"/>
  <c r="L5" i="10"/>
  <c r="J7" i="10"/>
  <c r="S29" i="10"/>
  <c r="W29" i="10" s="1"/>
  <c r="L56" i="10"/>
  <c r="R57" i="10"/>
  <c r="K57" i="10"/>
  <c r="J58" i="10"/>
  <c r="R31" i="10"/>
  <c r="L30" i="10"/>
  <c r="K31" i="10"/>
  <c r="J32" i="10"/>
  <c r="J58" i="9"/>
  <c r="L5" i="9"/>
  <c r="R6" i="9"/>
  <c r="K6" i="9"/>
  <c r="J7" i="9"/>
  <c r="S4" i="9"/>
  <c r="W4" i="9" s="1"/>
  <c r="L5" i="8"/>
  <c r="R6" i="8"/>
  <c r="K6" i="8"/>
  <c r="J7" i="8"/>
  <c r="L54" i="8"/>
  <c r="R55" i="8"/>
  <c r="K55" i="8"/>
  <c r="J56" i="8"/>
  <c r="S4" i="8"/>
  <c r="W4" i="8" s="1"/>
  <c r="S32" i="7"/>
  <c r="W32" i="7" s="1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K6" i="6"/>
  <c r="R6" i="6"/>
  <c r="L5" i="6"/>
  <c r="J7" i="6"/>
  <c r="L54" i="6"/>
  <c r="R55" i="6"/>
  <c r="K55" i="6"/>
  <c r="J56" i="6"/>
  <c r="S4" i="6"/>
  <c r="W4" i="6" s="1"/>
  <c r="S30" i="5"/>
  <c r="W30" i="5" s="1"/>
  <c r="S29" i="5"/>
  <c r="W29" i="5" s="1"/>
  <c r="K32" i="5"/>
  <c r="L31" i="5"/>
  <c r="R32" i="5"/>
  <c r="J33" i="5"/>
  <c r="L54" i="5"/>
  <c r="R55" i="5"/>
  <c r="K55" i="5"/>
  <c r="J56" i="5"/>
  <c r="L32" i="16" l="1"/>
  <c r="R33" i="16"/>
  <c r="K33" i="16"/>
  <c r="J34" i="16"/>
  <c r="S31" i="16"/>
  <c r="W31" i="16" s="1"/>
  <c r="R7" i="16"/>
  <c r="K7" i="16"/>
  <c r="L6" i="16"/>
  <c r="J8" i="16"/>
  <c r="S5" i="16"/>
  <c r="W5" i="16" s="1"/>
  <c r="K57" i="16"/>
  <c r="L56" i="16"/>
  <c r="R57" i="16"/>
  <c r="J58" i="16"/>
  <c r="S55" i="16"/>
  <c r="W55" i="16" s="1"/>
  <c r="R7" i="15"/>
  <c r="K7" i="15"/>
  <c r="L6" i="15"/>
  <c r="J8" i="15"/>
  <c r="S5" i="15"/>
  <c r="W5" i="15" s="1"/>
  <c r="K32" i="15"/>
  <c r="L31" i="15"/>
  <c r="R32" i="15"/>
  <c r="J33" i="15"/>
  <c r="S30" i="15"/>
  <c r="W30" i="15" s="1"/>
  <c r="K57" i="15"/>
  <c r="L56" i="15"/>
  <c r="R57" i="15"/>
  <c r="J58" i="15"/>
  <c r="S55" i="15"/>
  <c r="W55" i="15" s="1"/>
  <c r="L55" i="14"/>
  <c r="S55" i="14" s="1"/>
  <c r="W55" i="14" s="1"/>
  <c r="S31" i="14"/>
  <c r="W31" i="14" s="1"/>
  <c r="L6" i="14"/>
  <c r="R7" i="14"/>
  <c r="K7" i="14"/>
  <c r="J8" i="14"/>
  <c r="L56" i="14"/>
  <c r="K57" i="14"/>
  <c r="R57" i="14"/>
  <c r="J58" i="14"/>
  <c r="R33" i="14"/>
  <c r="K33" i="14"/>
  <c r="L32" i="14"/>
  <c r="J34" i="14"/>
  <c r="S5" i="14"/>
  <c r="W5" i="14" s="1"/>
  <c r="R55" i="12"/>
  <c r="K56" i="13"/>
  <c r="L56" i="13" s="1"/>
  <c r="S56" i="13" s="1"/>
  <c r="W56" i="13" s="1"/>
  <c r="L54" i="13"/>
  <c r="S54" i="13" s="1"/>
  <c r="W54" i="13" s="1"/>
  <c r="R33" i="9"/>
  <c r="K7" i="13"/>
  <c r="L7" i="13" s="1"/>
  <c r="L6" i="13"/>
  <c r="K57" i="13"/>
  <c r="K33" i="9"/>
  <c r="L33" i="9" s="1"/>
  <c r="J56" i="12"/>
  <c r="R56" i="12" s="1"/>
  <c r="K55" i="12"/>
  <c r="R56" i="13"/>
  <c r="J58" i="13"/>
  <c r="K58" i="13" s="1"/>
  <c r="K55" i="13"/>
  <c r="L55" i="13" s="1"/>
  <c r="S55" i="13" s="1"/>
  <c r="W55" i="13" s="1"/>
  <c r="R55" i="13"/>
  <c r="K32" i="12"/>
  <c r="J33" i="12"/>
  <c r="L31" i="12"/>
  <c r="S31" i="12" s="1"/>
  <c r="W31" i="12" s="1"/>
  <c r="R32" i="12"/>
  <c r="L56" i="9"/>
  <c r="S56" i="9" s="1"/>
  <c r="W56" i="9" s="1"/>
  <c r="R57" i="9"/>
  <c r="R58" i="13"/>
  <c r="J7" i="12"/>
  <c r="L5" i="12"/>
  <c r="S5" i="12" s="1"/>
  <c r="W5" i="12" s="1"/>
  <c r="K6" i="12"/>
  <c r="R6" i="12"/>
  <c r="R31" i="11"/>
  <c r="K31" i="11"/>
  <c r="J32" i="11"/>
  <c r="L30" i="11"/>
  <c r="S30" i="11" s="1"/>
  <c r="W30" i="11" s="1"/>
  <c r="L31" i="9"/>
  <c r="S31" i="9" s="1"/>
  <c r="W31" i="9" s="1"/>
  <c r="K32" i="9"/>
  <c r="L32" i="9" s="1"/>
  <c r="S32" i="9" s="1"/>
  <c r="W32" i="9" s="1"/>
  <c r="R32" i="9"/>
  <c r="L30" i="8"/>
  <c r="S30" i="8" s="1"/>
  <c r="W30" i="8" s="1"/>
  <c r="R31" i="8"/>
  <c r="K31" i="8"/>
  <c r="J32" i="8"/>
  <c r="J32" i="6"/>
  <c r="K31" i="6"/>
  <c r="R31" i="6"/>
  <c r="L30" i="6"/>
  <c r="S30" i="6" s="1"/>
  <c r="W30" i="6" s="1"/>
  <c r="R6" i="5"/>
  <c r="J7" i="5"/>
  <c r="K6" i="5"/>
  <c r="L5" i="5"/>
  <c r="S5" i="5" s="1"/>
  <c r="W5" i="5" s="1"/>
  <c r="R8" i="13"/>
  <c r="K8" i="13"/>
  <c r="J9" i="13"/>
  <c r="L32" i="13"/>
  <c r="R33" i="13"/>
  <c r="K33" i="13"/>
  <c r="J34" i="13"/>
  <c r="S31" i="13"/>
  <c r="W31" i="13" s="1"/>
  <c r="S6" i="13"/>
  <c r="W6" i="13" s="1"/>
  <c r="S54" i="12"/>
  <c r="W54" i="12" s="1"/>
  <c r="R56" i="11"/>
  <c r="K56" i="11"/>
  <c r="L55" i="11"/>
  <c r="J57" i="11"/>
  <c r="R8" i="11"/>
  <c r="K8" i="11"/>
  <c r="L7" i="11"/>
  <c r="J9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R34" i="9"/>
  <c r="K34" i="9"/>
  <c r="J35" i="9"/>
  <c r="S5" i="9"/>
  <c r="W5" i="9" s="1"/>
  <c r="L6" i="9"/>
  <c r="R7" i="9"/>
  <c r="K7" i="9"/>
  <c r="J8" i="9"/>
  <c r="R58" i="9"/>
  <c r="K58" i="9"/>
  <c r="L57" i="9"/>
  <c r="J59" i="9"/>
  <c r="L6" i="8"/>
  <c r="R7" i="8"/>
  <c r="K7" i="8"/>
  <c r="J8" i="8"/>
  <c r="S54" i="8"/>
  <c r="W54" i="8" s="1"/>
  <c r="R56" i="8"/>
  <c r="K56" i="8"/>
  <c r="L55" i="8"/>
  <c r="J57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R56" i="6"/>
  <c r="K56" i="6"/>
  <c r="L55" i="6"/>
  <c r="J57" i="6"/>
  <c r="S5" i="6"/>
  <c r="W5" i="6" s="1"/>
  <c r="S31" i="5"/>
  <c r="W31" i="5" s="1"/>
  <c r="S54" i="5"/>
  <c r="W54" i="5" s="1"/>
  <c r="L55" i="5"/>
  <c r="K56" i="5"/>
  <c r="R56" i="5"/>
  <c r="J57" i="5"/>
  <c r="K33" i="5"/>
  <c r="L32" i="5"/>
  <c r="R33" i="5"/>
  <c r="J34" i="5"/>
  <c r="L33" i="16" l="1"/>
  <c r="R34" i="16"/>
  <c r="K34" i="16"/>
  <c r="J35" i="16"/>
  <c r="K8" i="16"/>
  <c r="L7" i="16"/>
  <c r="R8" i="16"/>
  <c r="J9" i="16"/>
  <c r="S56" i="16"/>
  <c r="W56" i="16" s="1"/>
  <c r="S6" i="16"/>
  <c r="W6" i="16" s="1"/>
  <c r="L57" i="16"/>
  <c r="R58" i="16"/>
  <c r="K58" i="16"/>
  <c r="J59" i="16"/>
  <c r="S32" i="16"/>
  <c r="W32" i="16" s="1"/>
  <c r="K58" i="15"/>
  <c r="L57" i="15"/>
  <c r="R58" i="15"/>
  <c r="J59" i="15"/>
  <c r="K8" i="15"/>
  <c r="L7" i="15"/>
  <c r="R8" i="15"/>
  <c r="J9" i="15"/>
  <c r="S6" i="15"/>
  <c r="W6" i="15" s="1"/>
  <c r="L32" i="15"/>
  <c r="R33" i="15"/>
  <c r="K33" i="15"/>
  <c r="J34" i="15"/>
  <c r="S31" i="15"/>
  <c r="W31" i="15" s="1"/>
  <c r="S56" i="15"/>
  <c r="W56" i="15" s="1"/>
  <c r="L7" i="14"/>
  <c r="R8" i="14"/>
  <c r="K8" i="14"/>
  <c r="J9" i="14"/>
  <c r="R34" i="14"/>
  <c r="K34" i="14"/>
  <c r="L33" i="14"/>
  <c r="J35" i="14"/>
  <c r="R58" i="14"/>
  <c r="K58" i="14"/>
  <c r="L57" i="14"/>
  <c r="J59" i="14"/>
  <c r="S32" i="14"/>
  <c r="W32" i="14" s="1"/>
  <c r="S56" i="14"/>
  <c r="W56" i="14" s="1"/>
  <c r="S6" i="14"/>
  <c r="W6" i="14" s="1"/>
  <c r="J57" i="12"/>
  <c r="L55" i="12"/>
  <c r="S55" i="12" s="1"/>
  <c r="W55" i="12" s="1"/>
  <c r="K56" i="12"/>
  <c r="L56" i="12" s="1"/>
  <c r="J59" i="13"/>
  <c r="L57" i="13"/>
  <c r="S57" i="13" s="1"/>
  <c r="W57" i="13" s="1"/>
  <c r="R33" i="12"/>
  <c r="K33" i="12"/>
  <c r="J34" i="12"/>
  <c r="L32" i="12"/>
  <c r="S32" i="12" s="1"/>
  <c r="W32" i="12" s="1"/>
  <c r="L31" i="6"/>
  <c r="S31" i="6" s="1"/>
  <c r="W31" i="6" s="1"/>
  <c r="L6" i="12"/>
  <c r="S6" i="12" s="1"/>
  <c r="W6" i="12" s="1"/>
  <c r="R7" i="12"/>
  <c r="K7" i="12"/>
  <c r="J8" i="12"/>
  <c r="J33" i="11"/>
  <c r="R32" i="11"/>
  <c r="L31" i="11"/>
  <c r="S31" i="11" s="1"/>
  <c r="W31" i="11" s="1"/>
  <c r="K32" i="11"/>
  <c r="J33" i="8"/>
  <c r="J34" i="8" s="1"/>
  <c r="J35" i="8" s="1"/>
  <c r="R32" i="8"/>
  <c r="L31" i="8"/>
  <c r="S31" i="8" s="1"/>
  <c r="W31" i="8" s="1"/>
  <c r="K32" i="8"/>
  <c r="K32" i="6"/>
  <c r="J33" i="6"/>
  <c r="R32" i="6"/>
  <c r="J8" i="5"/>
  <c r="K7" i="5"/>
  <c r="R7" i="5"/>
  <c r="L6" i="5"/>
  <c r="S6" i="5" s="1"/>
  <c r="W6" i="5" s="1"/>
  <c r="L33" i="13"/>
  <c r="R34" i="13"/>
  <c r="K34" i="13"/>
  <c r="J35" i="13"/>
  <c r="R9" i="13"/>
  <c r="K9" i="13"/>
  <c r="L8" i="13"/>
  <c r="J10" i="13"/>
  <c r="S7" i="13"/>
  <c r="W7" i="13" s="1"/>
  <c r="S32" i="13"/>
  <c r="W32" i="13" s="1"/>
  <c r="R57" i="12"/>
  <c r="K57" i="12"/>
  <c r="J58" i="12"/>
  <c r="S55" i="11"/>
  <c r="W55" i="11" s="1"/>
  <c r="R9" i="11"/>
  <c r="K9" i="11"/>
  <c r="L8" i="11"/>
  <c r="J10" i="11"/>
  <c r="L56" i="11"/>
  <c r="R57" i="11"/>
  <c r="K57" i="11"/>
  <c r="J58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L58" i="9"/>
  <c r="K59" i="9"/>
  <c r="R59" i="9"/>
  <c r="J60" i="9"/>
  <c r="R35" i="9"/>
  <c r="L34" i="9"/>
  <c r="K35" i="9"/>
  <c r="J36" i="9"/>
  <c r="S57" i="9"/>
  <c r="W57" i="9" s="1"/>
  <c r="S6" i="9"/>
  <c r="W6" i="9" s="1"/>
  <c r="L7" i="9"/>
  <c r="R8" i="9"/>
  <c r="K8" i="9"/>
  <c r="J9" i="9"/>
  <c r="S33" i="9"/>
  <c r="W33" i="9" s="1"/>
  <c r="L56" i="8"/>
  <c r="R57" i="8"/>
  <c r="K57" i="8"/>
  <c r="J58" i="8"/>
  <c r="S55" i="8"/>
  <c r="W55" i="8" s="1"/>
  <c r="K34" i="8"/>
  <c r="L7" i="8"/>
  <c r="R8" i="8"/>
  <c r="K8" i="8"/>
  <c r="J9" i="8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55" i="6"/>
  <c r="W55" i="6" s="1"/>
  <c r="S6" i="6"/>
  <c r="W6" i="6" s="1"/>
  <c r="L56" i="6"/>
  <c r="R57" i="6"/>
  <c r="K57" i="6"/>
  <c r="J58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K59" i="16" l="1"/>
  <c r="L58" i="16"/>
  <c r="R59" i="16"/>
  <c r="J60" i="16"/>
  <c r="K35" i="16"/>
  <c r="L34" i="16"/>
  <c r="R35" i="16"/>
  <c r="J36" i="16"/>
  <c r="L8" i="16"/>
  <c r="R9" i="16"/>
  <c r="K9" i="16"/>
  <c r="J10" i="16"/>
  <c r="S7" i="16"/>
  <c r="W7" i="16" s="1"/>
  <c r="S57" i="16"/>
  <c r="W57" i="16" s="1"/>
  <c r="S33" i="16"/>
  <c r="W33" i="16" s="1"/>
  <c r="S7" i="15"/>
  <c r="W7" i="15" s="1"/>
  <c r="L8" i="15"/>
  <c r="R9" i="15"/>
  <c r="K9" i="15"/>
  <c r="J10" i="15"/>
  <c r="K59" i="15"/>
  <c r="L58" i="15"/>
  <c r="R59" i="15"/>
  <c r="J60" i="15"/>
  <c r="S32" i="15"/>
  <c r="W32" i="15" s="1"/>
  <c r="R34" i="15"/>
  <c r="K34" i="15"/>
  <c r="L33" i="15"/>
  <c r="J35" i="15"/>
  <c r="S57" i="15"/>
  <c r="W57" i="15" s="1"/>
  <c r="S57" i="14"/>
  <c r="W57" i="14" s="1"/>
  <c r="L58" i="14"/>
  <c r="R59" i="14"/>
  <c r="K59" i="14"/>
  <c r="J60" i="14"/>
  <c r="R35" i="14"/>
  <c r="K35" i="14"/>
  <c r="L34" i="14"/>
  <c r="J36" i="14"/>
  <c r="L8" i="14"/>
  <c r="R9" i="14"/>
  <c r="K9" i="14"/>
  <c r="J10" i="14"/>
  <c r="S33" i="14"/>
  <c r="W33" i="14" s="1"/>
  <c r="S7" i="14"/>
  <c r="W7" i="14" s="1"/>
  <c r="R34" i="8"/>
  <c r="K59" i="13"/>
  <c r="J60" i="13"/>
  <c r="L58" i="13"/>
  <c r="S58" i="13" s="1"/>
  <c r="W58" i="13" s="1"/>
  <c r="R59" i="13"/>
  <c r="L33" i="12"/>
  <c r="S33" i="12" s="1"/>
  <c r="W33" i="12" s="1"/>
  <c r="R34" i="12"/>
  <c r="K34" i="12"/>
  <c r="J35" i="12"/>
  <c r="L7" i="12"/>
  <c r="S7" i="12" s="1"/>
  <c r="W7" i="12" s="1"/>
  <c r="J9" i="12"/>
  <c r="R8" i="12"/>
  <c r="K8" i="12"/>
  <c r="K33" i="11"/>
  <c r="J34" i="11"/>
  <c r="L32" i="11"/>
  <c r="S32" i="11" s="1"/>
  <c r="W32" i="11" s="1"/>
  <c r="R33" i="11"/>
  <c r="R33" i="8"/>
  <c r="K33" i="8"/>
  <c r="L33" i="8" s="1"/>
  <c r="S33" i="8" s="1"/>
  <c r="W33" i="8" s="1"/>
  <c r="L32" i="8"/>
  <c r="S32" i="8" s="1"/>
  <c r="W32" i="8" s="1"/>
  <c r="R33" i="6"/>
  <c r="L32" i="6"/>
  <c r="S32" i="6" s="1"/>
  <c r="W32" i="6" s="1"/>
  <c r="K33" i="6"/>
  <c r="J34" i="6"/>
  <c r="R8" i="5"/>
  <c r="L7" i="5"/>
  <c r="S7" i="5" s="1"/>
  <c r="W7" i="5" s="1"/>
  <c r="K8" i="5"/>
  <c r="J9" i="5"/>
  <c r="R10" i="13"/>
  <c r="K10" i="13"/>
  <c r="L9" i="13"/>
  <c r="J11" i="13"/>
  <c r="L34" i="13"/>
  <c r="R35" i="13"/>
  <c r="K35" i="13"/>
  <c r="J36" i="13"/>
  <c r="S8" i="13"/>
  <c r="W8" i="13" s="1"/>
  <c r="S33" i="13"/>
  <c r="W33" i="13" s="1"/>
  <c r="S56" i="12"/>
  <c r="W56" i="12" s="1"/>
  <c r="R58" i="12"/>
  <c r="K58" i="12"/>
  <c r="L57" i="12"/>
  <c r="J59" i="12"/>
  <c r="R58" i="11"/>
  <c r="K58" i="11"/>
  <c r="L57" i="11"/>
  <c r="J59" i="11"/>
  <c r="R10" i="11"/>
  <c r="K10" i="11"/>
  <c r="L9" i="11"/>
  <c r="J11" i="11"/>
  <c r="S8" i="11"/>
  <c r="W8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R36" i="9"/>
  <c r="L35" i="9"/>
  <c r="K36" i="9"/>
  <c r="J37" i="9"/>
  <c r="R60" i="9"/>
  <c r="K60" i="9"/>
  <c r="L59" i="9"/>
  <c r="J61" i="9"/>
  <c r="S34" i="9"/>
  <c r="W34" i="9" s="1"/>
  <c r="S7" i="9"/>
  <c r="W7" i="9" s="1"/>
  <c r="S58" i="9"/>
  <c r="W58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56" i="6"/>
  <c r="W56" i="6" s="1"/>
  <c r="S7" i="6"/>
  <c r="W7" i="6" s="1"/>
  <c r="R58" i="6"/>
  <c r="K58" i="6"/>
  <c r="L57" i="6"/>
  <c r="J59" i="6"/>
  <c r="R35" i="5"/>
  <c r="K35" i="5"/>
  <c r="L34" i="5"/>
  <c r="J36" i="5"/>
  <c r="S33" i="5"/>
  <c r="W33" i="5" s="1"/>
  <c r="L57" i="5"/>
  <c r="K58" i="5"/>
  <c r="R58" i="5"/>
  <c r="J59" i="5"/>
  <c r="S56" i="5"/>
  <c r="W56" i="5" s="1"/>
  <c r="S8" i="16" l="1"/>
  <c r="W8" i="16" s="1"/>
  <c r="L59" i="16"/>
  <c r="R60" i="16"/>
  <c r="K60" i="16"/>
  <c r="J61" i="16"/>
  <c r="L35" i="16"/>
  <c r="R36" i="16"/>
  <c r="K36" i="16"/>
  <c r="J37" i="16"/>
  <c r="S34" i="16"/>
  <c r="W34" i="16" s="1"/>
  <c r="R10" i="16"/>
  <c r="K10" i="16"/>
  <c r="L9" i="16"/>
  <c r="J11" i="16"/>
  <c r="S58" i="16"/>
  <c r="W58" i="16" s="1"/>
  <c r="S58" i="15"/>
  <c r="W58" i="15" s="1"/>
  <c r="L59" i="15"/>
  <c r="K60" i="15"/>
  <c r="R60" i="15"/>
  <c r="J61" i="15"/>
  <c r="K35" i="15"/>
  <c r="L34" i="15"/>
  <c r="R35" i="15"/>
  <c r="J36" i="15"/>
  <c r="S33" i="15"/>
  <c r="W33" i="15" s="1"/>
  <c r="S8" i="15"/>
  <c r="W8" i="15" s="1"/>
  <c r="R10" i="15"/>
  <c r="K10" i="15"/>
  <c r="L9" i="15"/>
  <c r="J11" i="15"/>
  <c r="S8" i="14"/>
  <c r="W8" i="14" s="1"/>
  <c r="S58" i="14"/>
  <c r="W58" i="14" s="1"/>
  <c r="L9" i="14"/>
  <c r="R10" i="14"/>
  <c r="K10" i="14"/>
  <c r="J11" i="14"/>
  <c r="R36" i="14"/>
  <c r="K36" i="14"/>
  <c r="L35" i="14"/>
  <c r="J37" i="14"/>
  <c r="R60" i="14"/>
  <c r="K60" i="14"/>
  <c r="L59" i="14"/>
  <c r="J61" i="14"/>
  <c r="S34" i="14"/>
  <c r="W34" i="14" s="1"/>
  <c r="L59" i="13"/>
  <c r="S59" i="13" s="1"/>
  <c r="W59" i="13" s="1"/>
  <c r="J61" i="13"/>
  <c r="R60" i="13"/>
  <c r="K60" i="13"/>
  <c r="L34" i="12"/>
  <c r="S34" i="12" s="1"/>
  <c r="W34" i="12" s="1"/>
  <c r="R35" i="12"/>
  <c r="K35" i="12"/>
  <c r="J36" i="12"/>
  <c r="J10" i="12"/>
  <c r="L8" i="12"/>
  <c r="S8" i="12" s="1"/>
  <c r="W8" i="12" s="1"/>
  <c r="R9" i="12"/>
  <c r="K9" i="12"/>
  <c r="R34" i="11"/>
  <c r="J35" i="11"/>
  <c r="L33" i="11"/>
  <c r="S33" i="11" s="1"/>
  <c r="W33" i="11" s="1"/>
  <c r="K34" i="11"/>
  <c r="L33" i="6"/>
  <c r="S33" i="6" s="1"/>
  <c r="W33" i="6" s="1"/>
  <c r="K34" i="6"/>
  <c r="J35" i="6"/>
  <c r="R34" i="6"/>
  <c r="L8" i="5"/>
  <c r="S8" i="5" s="1"/>
  <c r="W8" i="5" s="1"/>
  <c r="J10" i="5"/>
  <c r="R9" i="5"/>
  <c r="K9" i="5"/>
  <c r="L35" i="13"/>
  <c r="R36" i="13"/>
  <c r="K36" i="13"/>
  <c r="J37" i="13"/>
  <c r="S9" i="13"/>
  <c r="W9" i="13" s="1"/>
  <c r="R11" i="13"/>
  <c r="K11" i="13"/>
  <c r="L10" i="13"/>
  <c r="J12" i="13"/>
  <c r="S34" i="13"/>
  <c r="W34" i="13" s="1"/>
  <c r="L58" i="12"/>
  <c r="R59" i="12"/>
  <c r="K59" i="12"/>
  <c r="J60" i="12"/>
  <c r="S57" i="12"/>
  <c r="W57" i="12" s="1"/>
  <c r="R11" i="11"/>
  <c r="K11" i="11"/>
  <c r="L10" i="11"/>
  <c r="J12" i="11"/>
  <c r="L58" i="11"/>
  <c r="R59" i="11"/>
  <c r="K59" i="11"/>
  <c r="J60" i="11"/>
  <c r="S9" i="11"/>
  <c r="W9" i="11" s="1"/>
  <c r="S57" i="11"/>
  <c r="W57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L60" i="9"/>
  <c r="R61" i="9"/>
  <c r="K61" i="9"/>
  <c r="J62" i="9"/>
  <c r="R37" i="9"/>
  <c r="K37" i="9"/>
  <c r="L36" i="9"/>
  <c r="J38" i="9"/>
  <c r="S59" i="9"/>
  <c r="W59" i="9" s="1"/>
  <c r="S35" i="9"/>
  <c r="W35" i="9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8" i="6"/>
  <c r="W8" i="6" s="1"/>
  <c r="K10" i="6"/>
  <c r="L9" i="6"/>
  <c r="R10" i="6"/>
  <c r="J11" i="6"/>
  <c r="L58" i="6"/>
  <c r="R59" i="6"/>
  <c r="K59" i="6"/>
  <c r="J60" i="6"/>
  <c r="S57" i="6"/>
  <c r="W57" i="6" s="1"/>
  <c r="L58" i="5"/>
  <c r="R59" i="5"/>
  <c r="K59" i="5"/>
  <c r="J60" i="5"/>
  <c r="K36" i="5"/>
  <c r="L35" i="5"/>
  <c r="R36" i="5"/>
  <c r="J37" i="5"/>
  <c r="S34" i="5"/>
  <c r="W34" i="5" s="1"/>
  <c r="S57" i="5"/>
  <c r="W57" i="5" s="1"/>
  <c r="K61" i="16" l="1"/>
  <c r="L60" i="16"/>
  <c r="R61" i="16"/>
  <c r="J62" i="16"/>
  <c r="S35" i="16"/>
  <c r="W35" i="16" s="1"/>
  <c r="K11" i="16"/>
  <c r="L10" i="16"/>
  <c r="R11" i="16"/>
  <c r="J12" i="16"/>
  <c r="R37" i="16"/>
  <c r="K37" i="16"/>
  <c r="L36" i="16"/>
  <c r="J38" i="16"/>
  <c r="S9" i="16"/>
  <c r="W9" i="16" s="1"/>
  <c r="S59" i="16"/>
  <c r="W59" i="16" s="1"/>
  <c r="L35" i="15"/>
  <c r="R36" i="15"/>
  <c r="K36" i="15"/>
  <c r="J37" i="15"/>
  <c r="S34" i="15"/>
  <c r="W34" i="15" s="1"/>
  <c r="S9" i="15"/>
  <c r="W9" i="15" s="1"/>
  <c r="K11" i="15"/>
  <c r="L10" i="15"/>
  <c r="R11" i="15"/>
  <c r="J12" i="15"/>
  <c r="S59" i="15"/>
  <c r="W59" i="15" s="1"/>
  <c r="K61" i="15"/>
  <c r="L60" i="15"/>
  <c r="R61" i="15"/>
  <c r="J62" i="15"/>
  <c r="S9" i="14"/>
  <c r="W9" i="14" s="1"/>
  <c r="L60" i="14"/>
  <c r="R61" i="14"/>
  <c r="K61" i="14"/>
  <c r="J62" i="14"/>
  <c r="R37" i="14"/>
  <c r="K37" i="14"/>
  <c r="L36" i="14"/>
  <c r="J38" i="14"/>
  <c r="L10" i="14"/>
  <c r="R11" i="14"/>
  <c r="K11" i="14"/>
  <c r="J12" i="14"/>
  <c r="S59" i="14"/>
  <c r="W59" i="14" s="1"/>
  <c r="S35" i="14"/>
  <c r="W35" i="14" s="1"/>
  <c r="R61" i="13"/>
  <c r="K61" i="13"/>
  <c r="J62" i="13"/>
  <c r="L60" i="13"/>
  <c r="S60" i="13" s="1"/>
  <c r="W60" i="13" s="1"/>
  <c r="L35" i="12"/>
  <c r="S35" i="12" s="1"/>
  <c r="W35" i="12" s="1"/>
  <c r="R36" i="12"/>
  <c r="K36" i="12"/>
  <c r="J37" i="12"/>
  <c r="L9" i="12"/>
  <c r="S9" i="12" s="1"/>
  <c r="W9" i="12" s="1"/>
  <c r="R10" i="12"/>
  <c r="K10" i="12"/>
  <c r="J11" i="12"/>
  <c r="J36" i="11"/>
  <c r="L34" i="11"/>
  <c r="S34" i="11" s="1"/>
  <c r="W34" i="11" s="1"/>
  <c r="R35" i="11"/>
  <c r="K35" i="11"/>
  <c r="K35" i="6"/>
  <c r="R35" i="6"/>
  <c r="J36" i="6"/>
  <c r="L34" i="6"/>
  <c r="S34" i="6" s="1"/>
  <c r="W34" i="6" s="1"/>
  <c r="R10" i="5"/>
  <c r="K10" i="5"/>
  <c r="L9" i="5"/>
  <c r="S9" i="5" s="1"/>
  <c r="W9" i="5" s="1"/>
  <c r="J11" i="5"/>
  <c r="R12" i="13"/>
  <c r="K12" i="13"/>
  <c r="L11" i="13"/>
  <c r="J13" i="13"/>
  <c r="L36" i="13"/>
  <c r="R37" i="13"/>
  <c r="K37" i="13"/>
  <c r="J38" i="13"/>
  <c r="S10" i="13"/>
  <c r="W10" i="13" s="1"/>
  <c r="S35" i="13"/>
  <c r="W35" i="13" s="1"/>
  <c r="R60" i="12"/>
  <c r="K60" i="12"/>
  <c r="L59" i="12"/>
  <c r="J61" i="12"/>
  <c r="S58" i="12"/>
  <c r="W58" i="12" s="1"/>
  <c r="R60" i="11"/>
  <c r="K60" i="11"/>
  <c r="L59" i="11"/>
  <c r="J61" i="11"/>
  <c r="R12" i="11"/>
  <c r="K12" i="11"/>
  <c r="L11" i="11"/>
  <c r="J13" i="11"/>
  <c r="S10" i="11"/>
  <c r="W10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R38" i="9"/>
  <c r="K38" i="9"/>
  <c r="J39" i="9"/>
  <c r="L37" i="9"/>
  <c r="R62" i="9"/>
  <c r="K62" i="9"/>
  <c r="L61" i="9"/>
  <c r="J63" i="9"/>
  <c r="S36" i="9"/>
  <c r="W36" i="9" s="1"/>
  <c r="S9" i="9"/>
  <c r="W9" i="9" s="1"/>
  <c r="S60" i="9"/>
  <c r="W60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S9" i="6"/>
  <c r="W9" i="6" s="1"/>
  <c r="S58" i="6"/>
  <c r="W58" i="6" s="1"/>
  <c r="L59" i="5"/>
  <c r="K60" i="5"/>
  <c r="R60" i="5"/>
  <c r="J61" i="5"/>
  <c r="S35" i="5"/>
  <c r="W35" i="5" s="1"/>
  <c r="K37" i="5"/>
  <c r="L36" i="5"/>
  <c r="R37" i="5"/>
  <c r="J38" i="5"/>
  <c r="S58" i="5"/>
  <c r="W58" i="5" s="1"/>
  <c r="L61" i="16" l="1"/>
  <c r="R62" i="16"/>
  <c r="K62" i="16"/>
  <c r="J63" i="16"/>
  <c r="S10" i="16"/>
  <c r="W10" i="16" s="1"/>
  <c r="K38" i="16"/>
  <c r="L37" i="16"/>
  <c r="R38" i="16"/>
  <c r="J39" i="16"/>
  <c r="S60" i="16"/>
  <c r="W60" i="16" s="1"/>
  <c r="L11" i="16"/>
  <c r="R12" i="16"/>
  <c r="K12" i="16"/>
  <c r="J13" i="16"/>
  <c r="S36" i="16"/>
  <c r="W36" i="16" s="1"/>
  <c r="S10" i="15"/>
  <c r="W10" i="15" s="1"/>
  <c r="L61" i="15"/>
  <c r="R62" i="15"/>
  <c r="K62" i="15"/>
  <c r="J63" i="15"/>
  <c r="S60" i="15"/>
  <c r="W60" i="15" s="1"/>
  <c r="R37" i="15"/>
  <c r="K37" i="15"/>
  <c r="L36" i="15"/>
  <c r="J38" i="15"/>
  <c r="L11" i="15"/>
  <c r="R12" i="15"/>
  <c r="K12" i="15"/>
  <c r="J13" i="15"/>
  <c r="S35" i="15"/>
  <c r="W35" i="15" s="1"/>
  <c r="S60" i="14"/>
  <c r="W60" i="14" s="1"/>
  <c r="L11" i="14"/>
  <c r="R12" i="14"/>
  <c r="K12" i="14"/>
  <c r="J13" i="14"/>
  <c r="R38" i="14"/>
  <c r="K38" i="14"/>
  <c r="L37" i="14"/>
  <c r="J39" i="14"/>
  <c r="R62" i="14"/>
  <c r="K62" i="14"/>
  <c r="L61" i="14"/>
  <c r="J63" i="14"/>
  <c r="S10" i="14"/>
  <c r="W10" i="14" s="1"/>
  <c r="S36" i="14"/>
  <c r="W36" i="14" s="1"/>
  <c r="R62" i="13"/>
  <c r="K62" i="13"/>
  <c r="L61" i="13"/>
  <c r="S61" i="13" s="1"/>
  <c r="W61" i="13" s="1"/>
  <c r="J63" i="13"/>
  <c r="J38" i="12"/>
  <c r="L36" i="12"/>
  <c r="S36" i="12" s="1"/>
  <c r="W36" i="12" s="1"/>
  <c r="R37" i="12"/>
  <c r="K37" i="12"/>
  <c r="J12" i="12"/>
  <c r="L10" i="12"/>
  <c r="S10" i="12" s="1"/>
  <c r="W10" i="12" s="1"/>
  <c r="R11" i="12"/>
  <c r="K11" i="12"/>
  <c r="K36" i="11"/>
  <c r="J37" i="11"/>
  <c r="L35" i="11"/>
  <c r="S35" i="11" s="1"/>
  <c r="W35" i="11" s="1"/>
  <c r="R36" i="11"/>
  <c r="L35" i="6"/>
  <c r="S35" i="6" s="1"/>
  <c r="W35" i="6" s="1"/>
  <c r="K36" i="6"/>
  <c r="J37" i="6"/>
  <c r="R36" i="6"/>
  <c r="R11" i="5"/>
  <c r="K11" i="5"/>
  <c r="L10" i="5"/>
  <c r="S10" i="5" s="1"/>
  <c r="W10" i="5" s="1"/>
  <c r="J12" i="5"/>
  <c r="L37" i="13"/>
  <c r="R38" i="13"/>
  <c r="K38" i="13"/>
  <c r="J39" i="13"/>
  <c r="R13" i="13"/>
  <c r="K13" i="13"/>
  <c r="L12" i="13"/>
  <c r="J14" i="13"/>
  <c r="S11" i="13"/>
  <c r="W11" i="13" s="1"/>
  <c r="S36" i="13"/>
  <c r="W36" i="13" s="1"/>
  <c r="L60" i="12"/>
  <c r="R61" i="12"/>
  <c r="K61" i="12"/>
  <c r="J62" i="12"/>
  <c r="S59" i="12"/>
  <c r="W59" i="12" s="1"/>
  <c r="R13" i="11"/>
  <c r="K13" i="11"/>
  <c r="L12" i="11"/>
  <c r="J14" i="11"/>
  <c r="L60" i="11"/>
  <c r="R61" i="11"/>
  <c r="K61" i="11"/>
  <c r="J62" i="11"/>
  <c r="S11" i="11"/>
  <c r="W11" i="11" s="1"/>
  <c r="S59" i="11"/>
  <c r="W59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L62" i="9"/>
  <c r="K63" i="9"/>
  <c r="R63" i="9"/>
  <c r="J64" i="9"/>
  <c r="S37" i="9"/>
  <c r="W37" i="9" s="1"/>
  <c r="L11" i="9"/>
  <c r="R12" i="9"/>
  <c r="K12" i="9"/>
  <c r="J13" i="9"/>
  <c r="S61" i="9"/>
  <c r="W61" i="9" s="1"/>
  <c r="R39" i="9"/>
  <c r="K39" i="9"/>
  <c r="L38" i="9"/>
  <c r="J40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S10" i="6"/>
  <c r="W10" i="6" s="1"/>
  <c r="S59" i="6"/>
  <c r="W59" i="6" s="1"/>
  <c r="S36" i="5"/>
  <c r="W36" i="5" s="1"/>
  <c r="K38" i="5"/>
  <c r="L37" i="5"/>
  <c r="R38" i="5"/>
  <c r="J39" i="5"/>
  <c r="L60" i="5"/>
  <c r="R61" i="5"/>
  <c r="K61" i="5"/>
  <c r="J62" i="5"/>
  <c r="S59" i="5"/>
  <c r="W59" i="5" s="1"/>
  <c r="L38" i="16" l="1"/>
  <c r="R39" i="16"/>
  <c r="K39" i="16"/>
  <c r="J40" i="16"/>
  <c r="S37" i="16"/>
  <c r="W37" i="16" s="1"/>
  <c r="R13" i="16"/>
  <c r="K13" i="16"/>
  <c r="L12" i="16"/>
  <c r="J14" i="16"/>
  <c r="K63" i="16"/>
  <c r="L62" i="16"/>
  <c r="R63" i="16"/>
  <c r="J64" i="16"/>
  <c r="S11" i="16"/>
  <c r="W11" i="16" s="1"/>
  <c r="S61" i="16"/>
  <c r="W61" i="16" s="1"/>
  <c r="K63" i="15"/>
  <c r="L62" i="15"/>
  <c r="R63" i="15"/>
  <c r="J64" i="15"/>
  <c r="S36" i="15"/>
  <c r="W36" i="15" s="1"/>
  <c r="K38" i="15"/>
  <c r="L37" i="15"/>
  <c r="R38" i="15"/>
  <c r="J39" i="15"/>
  <c r="R13" i="15"/>
  <c r="K13" i="15"/>
  <c r="L12" i="15"/>
  <c r="J14" i="15"/>
  <c r="S61" i="15"/>
  <c r="W61" i="15" s="1"/>
  <c r="S11" i="15"/>
  <c r="W11" i="15" s="1"/>
  <c r="S11" i="14"/>
  <c r="W11" i="14" s="1"/>
  <c r="L62" i="14"/>
  <c r="K63" i="14"/>
  <c r="R63" i="14"/>
  <c r="J64" i="14"/>
  <c r="R39" i="14"/>
  <c r="K39" i="14"/>
  <c r="L38" i="14"/>
  <c r="J40" i="14"/>
  <c r="L12" i="14"/>
  <c r="R13" i="14"/>
  <c r="K13" i="14"/>
  <c r="J14" i="14"/>
  <c r="S61" i="14"/>
  <c r="W61" i="14" s="1"/>
  <c r="S37" i="14"/>
  <c r="W37" i="14" s="1"/>
  <c r="L62" i="13"/>
  <c r="S62" i="13" s="1"/>
  <c r="W62" i="13" s="1"/>
  <c r="R63" i="13"/>
  <c r="K63" i="13"/>
  <c r="J64" i="13"/>
  <c r="L37" i="12"/>
  <c r="S37" i="12" s="1"/>
  <c r="W37" i="12" s="1"/>
  <c r="R38" i="12"/>
  <c r="K38" i="12"/>
  <c r="J39" i="12"/>
  <c r="R12" i="12"/>
  <c r="K12" i="12"/>
  <c r="J13" i="12"/>
  <c r="L11" i="12"/>
  <c r="S11" i="12" s="1"/>
  <c r="W11" i="12" s="1"/>
  <c r="K37" i="11"/>
  <c r="J38" i="11"/>
  <c r="L36" i="11"/>
  <c r="S36" i="11" s="1"/>
  <c r="W36" i="11" s="1"/>
  <c r="R37" i="11"/>
  <c r="J38" i="6"/>
  <c r="R37" i="6"/>
  <c r="L36" i="6"/>
  <c r="S36" i="6" s="1"/>
  <c r="W36" i="6" s="1"/>
  <c r="K37" i="6"/>
  <c r="R12" i="5"/>
  <c r="K12" i="5"/>
  <c r="L11" i="5"/>
  <c r="S11" i="5" s="1"/>
  <c r="W11" i="5" s="1"/>
  <c r="J13" i="5"/>
  <c r="R14" i="13"/>
  <c r="K14" i="13"/>
  <c r="L13" i="13"/>
  <c r="J15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S60" i="12"/>
  <c r="W60" i="12" s="1"/>
  <c r="R62" i="11"/>
  <c r="K62" i="11"/>
  <c r="L61" i="11"/>
  <c r="J63" i="11"/>
  <c r="R14" i="11"/>
  <c r="K14" i="11"/>
  <c r="L13" i="11"/>
  <c r="J15" i="11"/>
  <c r="S12" i="11"/>
  <c r="W12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38" i="9"/>
  <c r="W38" i="9" s="1"/>
  <c r="S11" i="9"/>
  <c r="W11" i="9" s="1"/>
  <c r="R40" i="9"/>
  <c r="K40" i="9"/>
  <c r="L39" i="9"/>
  <c r="J41" i="9"/>
  <c r="R64" i="9"/>
  <c r="K64" i="9"/>
  <c r="L63" i="9"/>
  <c r="J65" i="9"/>
  <c r="L12" i="9"/>
  <c r="R13" i="9"/>
  <c r="K13" i="9"/>
  <c r="J14" i="9"/>
  <c r="S62" i="9"/>
  <c r="W62" i="9" s="1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R62" i="6"/>
  <c r="K62" i="6"/>
  <c r="L61" i="6"/>
  <c r="J63" i="6"/>
  <c r="R13" i="6"/>
  <c r="K13" i="6"/>
  <c r="L12" i="6"/>
  <c r="J14" i="6"/>
  <c r="S60" i="6"/>
  <c r="W60" i="6" s="1"/>
  <c r="L61" i="5"/>
  <c r="K62" i="5"/>
  <c r="R62" i="5"/>
  <c r="J63" i="5"/>
  <c r="R39" i="5"/>
  <c r="K39" i="5"/>
  <c r="L38" i="5"/>
  <c r="J40" i="5"/>
  <c r="S37" i="5"/>
  <c r="W37" i="5" s="1"/>
  <c r="S60" i="5"/>
  <c r="W60" i="5" s="1"/>
  <c r="S62" i="16" l="1"/>
  <c r="W62" i="16" s="1"/>
  <c r="K14" i="16"/>
  <c r="L13" i="16"/>
  <c r="R14" i="16"/>
  <c r="J15" i="16"/>
  <c r="L39" i="16"/>
  <c r="R40" i="16"/>
  <c r="K40" i="16"/>
  <c r="J41" i="16"/>
  <c r="S12" i="16"/>
  <c r="W12" i="16" s="1"/>
  <c r="L63" i="16"/>
  <c r="R64" i="16"/>
  <c r="K64" i="16"/>
  <c r="J65" i="16"/>
  <c r="S38" i="16"/>
  <c r="W38" i="16" s="1"/>
  <c r="S37" i="15"/>
  <c r="W37" i="15" s="1"/>
  <c r="L63" i="15"/>
  <c r="R64" i="15"/>
  <c r="K64" i="15"/>
  <c r="J65" i="15"/>
  <c r="K14" i="15"/>
  <c r="L13" i="15"/>
  <c r="R14" i="15"/>
  <c r="J15" i="15"/>
  <c r="S62" i="15"/>
  <c r="W62" i="15" s="1"/>
  <c r="L38" i="15"/>
  <c r="R39" i="15"/>
  <c r="K39" i="15"/>
  <c r="J40" i="15"/>
  <c r="S12" i="15"/>
  <c r="W12" i="15" s="1"/>
  <c r="S12" i="14"/>
  <c r="W12" i="14" s="1"/>
  <c r="S62" i="14"/>
  <c r="W62" i="14" s="1"/>
  <c r="L13" i="14"/>
  <c r="R14" i="14"/>
  <c r="K14" i="14"/>
  <c r="J15" i="14"/>
  <c r="R40" i="14"/>
  <c r="K40" i="14"/>
  <c r="L39" i="14"/>
  <c r="J41" i="14"/>
  <c r="R64" i="14"/>
  <c r="K64" i="14"/>
  <c r="L63" i="14"/>
  <c r="J65" i="14"/>
  <c r="S38" i="14"/>
  <c r="W38" i="14" s="1"/>
  <c r="R64" i="13"/>
  <c r="K64" i="13"/>
  <c r="L63" i="13"/>
  <c r="S63" i="13" s="1"/>
  <c r="W63" i="13" s="1"/>
  <c r="J65" i="13"/>
  <c r="L38" i="12"/>
  <c r="S38" i="12" s="1"/>
  <c r="W38" i="12" s="1"/>
  <c r="R39" i="12"/>
  <c r="K39" i="12"/>
  <c r="J40" i="12"/>
  <c r="R13" i="12"/>
  <c r="K13" i="12"/>
  <c r="J14" i="12"/>
  <c r="L12" i="12"/>
  <c r="S12" i="12" s="1"/>
  <c r="W12" i="12" s="1"/>
  <c r="K38" i="11"/>
  <c r="L37" i="11"/>
  <c r="S37" i="11" s="1"/>
  <c r="W37" i="11" s="1"/>
  <c r="J39" i="11"/>
  <c r="R38" i="11"/>
  <c r="R38" i="6"/>
  <c r="L37" i="6"/>
  <c r="S37" i="6" s="1"/>
  <c r="W37" i="6" s="1"/>
  <c r="K38" i="6"/>
  <c r="J39" i="6"/>
  <c r="L12" i="5"/>
  <c r="S12" i="5" s="1"/>
  <c r="W12" i="5" s="1"/>
  <c r="R13" i="5"/>
  <c r="K13" i="5"/>
  <c r="J14" i="5"/>
  <c r="S38" i="13"/>
  <c r="W38" i="13" s="1"/>
  <c r="S13" i="13"/>
  <c r="W13" i="13" s="1"/>
  <c r="R15" i="13"/>
  <c r="K15" i="13"/>
  <c r="L14" i="13"/>
  <c r="J16" i="13"/>
  <c r="L39" i="13"/>
  <c r="R40" i="13"/>
  <c r="K40" i="13"/>
  <c r="J41" i="13"/>
  <c r="L62" i="12"/>
  <c r="R63" i="12"/>
  <c r="K63" i="12"/>
  <c r="J64" i="12"/>
  <c r="S61" i="12"/>
  <c r="W61" i="12" s="1"/>
  <c r="R15" i="11"/>
  <c r="K15" i="11"/>
  <c r="L14" i="11"/>
  <c r="J16" i="11"/>
  <c r="L62" i="11"/>
  <c r="R63" i="11"/>
  <c r="K63" i="11"/>
  <c r="J64" i="11"/>
  <c r="S13" i="11"/>
  <c r="W13" i="11" s="1"/>
  <c r="S61" i="11"/>
  <c r="W61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L64" i="9"/>
  <c r="R65" i="9"/>
  <c r="K65" i="9"/>
  <c r="J66" i="9"/>
  <c r="S39" i="9"/>
  <c r="W39" i="9" s="1"/>
  <c r="R14" i="9"/>
  <c r="L13" i="9"/>
  <c r="K14" i="9"/>
  <c r="J15" i="9"/>
  <c r="R41" i="9"/>
  <c r="K41" i="9"/>
  <c r="L40" i="9"/>
  <c r="J42" i="9"/>
  <c r="S63" i="9"/>
  <c r="W63" i="9" s="1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R14" i="6"/>
  <c r="K14" i="6"/>
  <c r="L13" i="6"/>
  <c r="J15" i="6"/>
  <c r="L62" i="6"/>
  <c r="R63" i="6"/>
  <c r="K63" i="6"/>
  <c r="J64" i="6"/>
  <c r="S12" i="6"/>
  <c r="W12" i="6" s="1"/>
  <c r="S61" i="6"/>
  <c r="W61" i="6" s="1"/>
  <c r="L62" i="5"/>
  <c r="R63" i="5"/>
  <c r="K63" i="5"/>
  <c r="J64" i="5"/>
  <c r="K40" i="5"/>
  <c r="L39" i="5"/>
  <c r="R40" i="5"/>
  <c r="J41" i="5"/>
  <c r="S38" i="5"/>
  <c r="W38" i="5" s="1"/>
  <c r="S61" i="5"/>
  <c r="W61" i="5" s="1"/>
  <c r="K41" i="16" l="1"/>
  <c r="L40" i="16"/>
  <c r="R41" i="16"/>
  <c r="J42" i="16"/>
  <c r="L14" i="16"/>
  <c r="R15" i="16"/>
  <c r="K15" i="16"/>
  <c r="J16" i="16"/>
  <c r="K65" i="16"/>
  <c r="L64" i="16"/>
  <c r="R65" i="16"/>
  <c r="J66" i="16"/>
  <c r="S13" i="16"/>
  <c r="W13" i="16" s="1"/>
  <c r="S39" i="16"/>
  <c r="W39" i="16" s="1"/>
  <c r="S63" i="16"/>
  <c r="W63" i="16" s="1"/>
  <c r="K65" i="15"/>
  <c r="L64" i="15"/>
  <c r="R65" i="15"/>
  <c r="J66" i="15"/>
  <c r="R40" i="15"/>
  <c r="K40" i="15"/>
  <c r="L39" i="15"/>
  <c r="J41" i="15"/>
  <c r="S63" i="15"/>
  <c r="W63" i="15" s="1"/>
  <c r="L14" i="15"/>
  <c r="R15" i="15"/>
  <c r="K15" i="15"/>
  <c r="J16" i="15"/>
  <c r="S13" i="15"/>
  <c r="W13" i="15" s="1"/>
  <c r="S38" i="15"/>
  <c r="W38" i="15" s="1"/>
  <c r="L64" i="14"/>
  <c r="K65" i="14"/>
  <c r="R65" i="14"/>
  <c r="J66" i="14"/>
  <c r="R41" i="14"/>
  <c r="K41" i="14"/>
  <c r="L40" i="14"/>
  <c r="J42" i="14"/>
  <c r="L14" i="14"/>
  <c r="R15" i="14"/>
  <c r="K15" i="14"/>
  <c r="J16" i="14"/>
  <c r="S63" i="14"/>
  <c r="W63" i="14" s="1"/>
  <c r="S39" i="14"/>
  <c r="W39" i="14" s="1"/>
  <c r="S13" i="14"/>
  <c r="W13" i="14" s="1"/>
  <c r="J66" i="13"/>
  <c r="L64" i="13"/>
  <c r="S64" i="13" s="1"/>
  <c r="W64" i="13" s="1"/>
  <c r="R65" i="13"/>
  <c r="K65" i="13"/>
  <c r="L39" i="12"/>
  <c r="S39" i="12" s="1"/>
  <c r="W39" i="12" s="1"/>
  <c r="R40" i="12"/>
  <c r="K40" i="12"/>
  <c r="J41" i="12"/>
  <c r="R14" i="12"/>
  <c r="L13" i="12"/>
  <c r="S13" i="12" s="1"/>
  <c r="W13" i="12" s="1"/>
  <c r="K14" i="12"/>
  <c r="J15" i="12"/>
  <c r="K39" i="11"/>
  <c r="L38" i="11"/>
  <c r="S38" i="11" s="1"/>
  <c r="W38" i="11" s="1"/>
  <c r="R39" i="11"/>
  <c r="J40" i="11"/>
  <c r="J40" i="6"/>
  <c r="K39" i="6"/>
  <c r="R39" i="6"/>
  <c r="L38" i="6"/>
  <c r="S38" i="6" s="1"/>
  <c r="W38" i="6" s="1"/>
  <c r="K14" i="5"/>
  <c r="L13" i="5"/>
  <c r="S13" i="5" s="1"/>
  <c r="W13" i="5" s="1"/>
  <c r="R14" i="5"/>
  <c r="J15" i="5"/>
  <c r="R16" i="13"/>
  <c r="K16" i="13"/>
  <c r="L15" i="13"/>
  <c r="J17" i="13"/>
  <c r="S14" i="13"/>
  <c r="W14" i="13" s="1"/>
  <c r="L40" i="13"/>
  <c r="R41" i="13"/>
  <c r="K41" i="13"/>
  <c r="J42" i="13"/>
  <c r="S39" i="13"/>
  <c r="W39" i="13" s="1"/>
  <c r="R64" i="12"/>
  <c r="K64" i="12"/>
  <c r="L63" i="12"/>
  <c r="J65" i="12"/>
  <c r="S62" i="12"/>
  <c r="W62" i="12" s="1"/>
  <c r="R64" i="11"/>
  <c r="K64" i="11"/>
  <c r="L63" i="11"/>
  <c r="J65" i="11"/>
  <c r="R16" i="11"/>
  <c r="K16" i="11"/>
  <c r="L15" i="11"/>
  <c r="J17" i="11"/>
  <c r="S14" i="11"/>
  <c r="W14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66" i="9"/>
  <c r="K66" i="9"/>
  <c r="L65" i="9"/>
  <c r="J67" i="9"/>
  <c r="R15" i="9"/>
  <c r="K15" i="9"/>
  <c r="L14" i="9"/>
  <c r="J16" i="9"/>
  <c r="R42" i="9"/>
  <c r="K42" i="9"/>
  <c r="J43" i="9"/>
  <c r="L41" i="9"/>
  <c r="S40" i="9"/>
  <c r="W40" i="9" s="1"/>
  <c r="S64" i="9"/>
  <c r="W64" i="9" s="1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R64" i="6"/>
  <c r="K64" i="6"/>
  <c r="L63" i="6"/>
  <c r="J65" i="6"/>
  <c r="R15" i="6"/>
  <c r="K15" i="6"/>
  <c r="L14" i="6"/>
  <c r="J16" i="6"/>
  <c r="S62" i="6"/>
  <c r="W62" i="6" s="1"/>
  <c r="S13" i="6"/>
  <c r="W13" i="6" s="1"/>
  <c r="K41" i="5"/>
  <c r="L40" i="5"/>
  <c r="R41" i="5"/>
  <c r="J42" i="5"/>
  <c r="L63" i="5"/>
  <c r="K64" i="5"/>
  <c r="R64" i="5"/>
  <c r="J65" i="5"/>
  <c r="S39" i="5"/>
  <c r="W39" i="5" s="1"/>
  <c r="S62" i="5"/>
  <c r="W62" i="5" s="1"/>
  <c r="L65" i="16" l="1"/>
  <c r="R66" i="16"/>
  <c r="K66" i="16"/>
  <c r="J67" i="16"/>
  <c r="S14" i="16"/>
  <c r="W14" i="16" s="1"/>
  <c r="L41" i="16"/>
  <c r="R42" i="16"/>
  <c r="K42" i="16"/>
  <c r="J43" i="16"/>
  <c r="S64" i="16"/>
  <c r="W64" i="16" s="1"/>
  <c r="R16" i="16"/>
  <c r="K16" i="16"/>
  <c r="L15" i="16"/>
  <c r="J17" i="16"/>
  <c r="S40" i="16"/>
  <c r="W40" i="16" s="1"/>
  <c r="S14" i="15"/>
  <c r="W14" i="15" s="1"/>
  <c r="K41" i="15"/>
  <c r="L40" i="15"/>
  <c r="R41" i="15"/>
  <c r="J42" i="15"/>
  <c r="L65" i="15"/>
  <c r="R66" i="15"/>
  <c r="K66" i="15"/>
  <c r="J67" i="15"/>
  <c r="S39" i="15"/>
  <c r="W39" i="15" s="1"/>
  <c r="R16" i="15"/>
  <c r="K16" i="15"/>
  <c r="L15" i="15"/>
  <c r="J17" i="15"/>
  <c r="S64" i="15"/>
  <c r="W64" i="15" s="1"/>
  <c r="L15" i="14"/>
  <c r="R16" i="14"/>
  <c r="K16" i="14"/>
  <c r="J17" i="14"/>
  <c r="R42" i="14"/>
  <c r="K42" i="14"/>
  <c r="L41" i="14"/>
  <c r="J43" i="14"/>
  <c r="R66" i="14"/>
  <c r="K66" i="14"/>
  <c r="L65" i="14"/>
  <c r="J67" i="14"/>
  <c r="S40" i="14"/>
  <c r="W40" i="14" s="1"/>
  <c r="S14" i="14"/>
  <c r="W14" i="14" s="1"/>
  <c r="S64" i="14"/>
  <c r="W64" i="14" s="1"/>
  <c r="L65" i="13"/>
  <c r="S65" i="13" s="1"/>
  <c r="W65" i="13" s="1"/>
  <c r="J67" i="13"/>
  <c r="R66" i="13"/>
  <c r="K66" i="13"/>
  <c r="J42" i="12"/>
  <c r="L40" i="12"/>
  <c r="S40" i="12" s="1"/>
  <c r="W40" i="12" s="1"/>
  <c r="R41" i="12"/>
  <c r="K41" i="12"/>
  <c r="R15" i="12"/>
  <c r="K15" i="12"/>
  <c r="J16" i="12"/>
  <c r="L14" i="12"/>
  <c r="S14" i="12" s="1"/>
  <c r="W14" i="12" s="1"/>
  <c r="K40" i="11"/>
  <c r="L39" i="11"/>
  <c r="S39" i="11" s="1"/>
  <c r="W39" i="11" s="1"/>
  <c r="R40" i="11"/>
  <c r="J41" i="11"/>
  <c r="R40" i="6"/>
  <c r="J41" i="6"/>
  <c r="L39" i="6"/>
  <c r="S39" i="6" s="1"/>
  <c r="W39" i="6" s="1"/>
  <c r="K40" i="6"/>
  <c r="L14" i="5"/>
  <c r="S14" i="5" s="1"/>
  <c r="W14" i="5" s="1"/>
  <c r="R15" i="5"/>
  <c r="J16" i="5"/>
  <c r="K15" i="5"/>
  <c r="L41" i="13"/>
  <c r="R42" i="13"/>
  <c r="K42" i="13"/>
  <c r="J43" i="13"/>
  <c r="S15" i="13"/>
  <c r="W15" i="13" s="1"/>
  <c r="R17" i="13"/>
  <c r="K17" i="13"/>
  <c r="L16" i="13"/>
  <c r="J18" i="13"/>
  <c r="S40" i="13"/>
  <c r="W40" i="13" s="1"/>
  <c r="L64" i="12"/>
  <c r="R65" i="12"/>
  <c r="K65" i="12"/>
  <c r="J66" i="12"/>
  <c r="S63" i="12"/>
  <c r="W63" i="12" s="1"/>
  <c r="R17" i="11"/>
  <c r="K17" i="11"/>
  <c r="L16" i="11"/>
  <c r="J18" i="11"/>
  <c r="L64" i="11"/>
  <c r="R65" i="11"/>
  <c r="K65" i="11"/>
  <c r="J66" i="11"/>
  <c r="S15" i="11"/>
  <c r="W15" i="11" s="1"/>
  <c r="S63" i="11"/>
  <c r="W63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S41" i="9"/>
  <c r="W41" i="9" s="1"/>
  <c r="R16" i="9"/>
  <c r="K16" i="9"/>
  <c r="L15" i="9"/>
  <c r="J17" i="9"/>
  <c r="L66" i="9"/>
  <c r="K67" i="9"/>
  <c r="R67" i="9"/>
  <c r="J68" i="9"/>
  <c r="R43" i="9"/>
  <c r="K43" i="9"/>
  <c r="L42" i="9"/>
  <c r="J44" i="9"/>
  <c r="S14" i="9"/>
  <c r="W14" i="9" s="1"/>
  <c r="S65" i="9"/>
  <c r="W65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R16" i="6"/>
  <c r="K16" i="6"/>
  <c r="L15" i="6"/>
  <c r="J17" i="6"/>
  <c r="L64" i="6"/>
  <c r="R65" i="6"/>
  <c r="K65" i="6"/>
  <c r="J66" i="6"/>
  <c r="S14" i="6"/>
  <c r="W14" i="6" s="1"/>
  <c r="S63" i="6"/>
  <c r="W63" i="6" s="1"/>
  <c r="L64" i="5"/>
  <c r="R65" i="5"/>
  <c r="K65" i="5"/>
  <c r="J66" i="5"/>
  <c r="S40" i="5"/>
  <c r="W40" i="5" s="1"/>
  <c r="K42" i="5"/>
  <c r="L41" i="5"/>
  <c r="R42" i="5"/>
  <c r="J43" i="5"/>
  <c r="S63" i="5"/>
  <c r="W63" i="5" s="1"/>
  <c r="K17" i="16" l="1"/>
  <c r="L16" i="16"/>
  <c r="R17" i="16"/>
  <c r="J18" i="16"/>
  <c r="K67" i="16"/>
  <c r="L66" i="16"/>
  <c r="R67" i="16"/>
  <c r="J68" i="16"/>
  <c r="R43" i="16"/>
  <c r="K43" i="16"/>
  <c r="L42" i="16"/>
  <c r="J44" i="16"/>
  <c r="S41" i="16"/>
  <c r="W41" i="16" s="1"/>
  <c r="S15" i="16"/>
  <c r="W15" i="16" s="1"/>
  <c r="S65" i="16"/>
  <c r="W65" i="16" s="1"/>
  <c r="S65" i="15"/>
  <c r="W65" i="15" s="1"/>
  <c r="L41" i="15"/>
  <c r="R42" i="15"/>
  <c r="K42" i="15"/>
  <c r="J43" i="15"/>
  <c r="K67" i="15"/>
  <c r="L66" i="15"/>
  <c r="R67" i="15"/>
  <c r="J68" i="15"/>
  <c r="K17" i="15"/>
  <c r="L16" i="15"/>
  <c r="R17" i="15"/>
  <c r="J18" i="15"/>
  <c r="S40" i="15"/>
  <c r="W40" i="15" s="1"/>
  <c r="S15" i="15"/>
  <c r="W15" i="15" s="1"/>
  <c r="L66" i="14"/>
  <c r="R67" i="14"/>
  <c r="K67" i="14"/>
  <c r="J68" i="14"/>
  <c r="R43" i="14"/>
  <c r="K43" i="14"/>
  <c r="L42" i="14"/>
  <c r="J44" i="14"/>
  <c r="L16" i="14"/>
  <c r="R17" i="14"/>
  <c r="K17" i="14"/>
  <c r="J18" i="14"/>
  <c r="S65" i="14"/>
  <c r="W65" i="14" s="1"/>
  <c r="S41" i="14"/>
  <c r="W41" i="14" s="1"/>
  <c r="S15" i="14"/>
  <c r="W15" i="14" s="1"/>
  <c r="L66" i="13"/>
  <c r="S66" i="13" s="1"/>
  <c r="W66" i="13" s="1"/>
  <c r="R67" i="13"/>
  <c r="K67" i="13"/>
  <c r="J68" i="13"/>
  <c r="R42" i="12"/>
  <c r="K42" i="12"/>
  <c r="J43" i="12"/>
  <c r="L41" i="12"/>
  <c r="S41" i="12" s="1"/>
  <c r="W41" i="12" s="1"/>
  <c r="R16" i="12"/>
  <c r="K16" i="12"/>
  <c r="J17" i="12"/>
  <c r="L15" i="12"/>
  <c r="S15" i="12" s="1"/>
  <c r="W15" i="12" s="1"/>
  <c r="K41" i="11"/>
  <c r="L40" i="11"/>
  <c r="S40" i="11" s="1"/>
  <c r="W40" i="11" s="1"/>
  <c r="R41" i="11"/>
  <c r="J42" i="11"/>
  <c r="J42" i="6"/>
  <c r="R41" i="6"/>
  <c r="L40" i="6"/>
  <c r="S40" i="6" s="1"/>
  <c r="W40" i="6" s="1"/>
  <c r="K41" i="6"/>
  <c r="L15" i="5"/>
  <c r="S15" i="5" s="1"/>
  <c r="W15" i="5" s="1"/>
  <c r="R16" i="5"/>
  <c r="K16" i="5"/>
  <c r="J17" i="5"/>
  <c r="L42" i="13"/>
  <c r="R43" i="13"/>
  <c r="K43" i="13"/>
  <c r="J44" i="13"/>
  <c r="R18" i="13"/>
  <c r="K18" i="13"/>
  <c r="L17" i="13"/>
  <c r="J19" i="13"/>
  <c r="S16" i="13"/>
  <c r="W16" i="13" s="1"/>
  <c r="S41" i="13"/>
  <c r="W41" i="13" s="1"/>
  <c r="R66" i="12"/>
  <c r="K66" i="12"/>
  <c r="L65" i="12"/>
  <c r="J67" i="12"/>
  <c r="S64" i="12"/>
  <c r="W64" i="12" s="1"/>
  <c r="R66" i="11"/>
  <c r="K66" i="11"/>
  <c r="L65" i="11"/>
  <c r="J67" i="11"/>
  <c r="R18" i="11"/>
  <c r="K18" i="11"/>
  <c r="L17" i="11"/>
  <c r="J19" i="11"/>
  <c r="S16" i="11"/>
  <c r="W16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S66" i="9"/>
  <c r="W66" i="9" s="1"/>
  <c r="R17" i="9"/>
  <c r="L16" i="9"/>
  <c r="K17" i="9"/>
  <c r="J18" i="9"/>
  <c r="R44" i="9"/>
  <c r="K44" i="9"/>
  <c r="L43" i="9"/>
  <c r="J45" i="9"/>
  <c r="R68" i="9"/>
  <c r="K68" i="9"/>
  <c r="L67" i="9"/>
  <c r="J69" i="9"/>
  <c r="S42" i="9"/>
  <c r="W42" i="9" s="1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R66" i="6"/>
  <c r="K66" i="6"/>
  <c r="L65" i="6"/>
  <c r="J67" i="6"/>
  <c r="S15" i="6"/>
  <c r="W15" i="6" s="1"/>
  <c r="S64" i="6"/>
  <c r="W64" i="6" s="1"/>
  <c r="S41" i="5"/>
  <c r="W41" i="5" s="1"/>
  <c r="L65" i="5"/>
  <c r="K66" i="5"/>
  <c r="R66" i="5"/>
  <c r="J67" i="5"/>
  <c r="R43" i="5"/>
  <c r="L42" i="5"/>
  <c r="K43" i="5"/>
  <c r="J44" i="5"/>
  <c r="S64" i="5"/>
  <c r="W64" i="5" s="1"/>
  <c r="K44" i="16" l="1"/>
  <c r="L43" i="16"/>
  <c r="R44" i="16"/>
  <c r="J45" i="16"/>
  <c r="L17" i="16"/>
  <c r="R18" i="16"/>
  <c r="K18" i="16"/>
  <c r="J19" i="16"/>
  <c r="S42" i="16"/>
  <c r="W42" i="16" s="1"/>
  <c r="L67" i="16"/>
  <c r="R68" i="16"/>
  <c r="K68" i="16"/>
  <c r="J69" i="16"/>
  <c r="S16" i="16"/>
  <c r="W16" i="16" s="1"/>
  <c r="S66" i="16"/>
  <c r="W66" i="16" s="1"/>
  <c r="R43" i="15"/>
  <c r="K43" i="15"/>
  <c r="L42" i="15"/>
  <c r="J44" i="15"/>
  <c r="S66" i="15"/>
  <c r="W66" i="15" s="1"/>
  <c r="L67" i="15"/>
  <c r="R68" i="15"/>
  <c r="K68" i="15"/>
  <c r="J69" i="15"/>
  <c r="S41" i="15"/>
  <c r="W41" i="15" s="1"/>
  <c r="S16" i="15"/>
  <c r="W16" i="15" s="1"/>
  <c r="L17" i="15"/>
  <c r="R18" i="15"/>
  <c r="K18" i="15"/>
  <c r="J19" i="15"/>
  <c r="R44" i="14"/>
  <c r="K44" i="14"/>
  <c r="L43" i="14"/>
  <c r="J45" i="14"/>
  <c r="L17" i="14"/>
  <c r="R18" i="14"/>
  <c r="K18" i="14"/>
  <c r="J19" i="14"/>
  <c r="R68" i="14"/>
  <c r="K68" i="14"/>
  <c r="L67" i="14"/>
  <c r="J69" i="14"/>
  <c r="S42" i="14"/>
  <c r="W42" i="14" s="1"/>
  <c r="S16" i="14"/>
  <c r="W16" i="14" s="1"/>
  <c r="S66" i="14"/>
  <c r="W66" i="14" s="1"/>
  <c r="R68" i="13"/>
  <c r="K68" i="13"/>
  <c r="L67" i="13"/>
  <c r="S67" i="13" s="1"/>
  <c r="W67" i="13" s="1"/>
  <c r="J69" i="13"/>
  <c r="R43" i="12"/>
  <c r="K43" i="12"/>
  <c r="J44" i="12"/>
  <c r="L42" i="12"/>
  <c r="S42" i="12" s="1"/>
  <c r="W42" i="12" s="1"/>
  <c r="R17" i="12"/>
  <c r="K17" i="12"/>
  <c r="J18" i="12"/>
  <c r="L16" i="12"/>
  <c r="S16" i="12" s="1"/>
  <c r="W16" i="12" s="1"/>
  <c r="K42" i="11"/>
  <c r="J43" i="11"/>
  <c r="L41" i="11"/>
  <c r="S41" i="11" s="1"/>
  <c r="W41" i="11" s="1"/>
  <c r="R42" i="11"/>
  <c r="K42" i="6"/>
  <c r="R42" i="6"/>
  <c r="J43" i="6"/>
  <c r="L41" i="6"/>
  <c r="S41" i="6" s="1"/>
  <c r="W41" i="6" s="1"/>
  <c r="L16" i="5"/>
  <c r="S16" i="5" s="1"/>
  <c r="W16" i="5" s="1"/>
  <c r="R17" i="5"/>
  <c r="K17" i="5"/>
  <c r="J18" i="5"/>
  <c r="L43" i="13"/>
  <c r="R44" i="13"/>
  <c r="K44" i="13"/>
  <c r="J45" i="13"/>
  <c r="R19" i="13"/>
  <c r="K19" i="13"/>
  <c r="L18" i="13"/>
  <c r="J20" i="13"/>
  <c r="S17" i="13"/>
  <c r="W17" i="13" s="1"/>
  <c r="S42" i="13"/>
  <c r="W42" i="13" s="1"/>
  <c r="S65" i="12"/>
  <c r="W65" i="12" s="1"/>
  <c r="L66" i="12"/>
  <c r="R67" i="12"/>
  <c r="K67" i="12"/>
  <c r="J68" i="12"/>
  <c r="R19" i="11"/>
  <c r="K19" i="11"/>
  <c r="L18" i="11"/>
  <c r="J20" i="11"/>
  <c r="L66" i="11"/>
  <c r="R67" i="11"/>
  <c r="K67" i="11"/>
  <c r="J68" i="11"/>
  <c r="S17" i="11"/>
  <c r="W17" i="11" s="1"/>
  <c r="S65" i="11"/>
  <c r="W65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R45" i="9"/>
  <c r="K45" i="9"/>
  <c r="L44" i="9"/>
  <c r="J46" i="9"/>
  <c r="S16" i="9"/>
  <c r="W16" i="9" s="1"/>
  <c r="L68" i="9"/>
  <c r="R69" i="9"/>
  <c r="K69" i="9"/>
  <c r="J70" i="9"/>
  <c r="R18" i="9"/>
  <c r="K18" i="9"/>
  <c r="L17" i="9"/>
  <c r="J19" i="9"/>
  <c r="S67" i="9"/>
  <c r="W67" i="9" s="1"/>
  <c r="S43" i="9"/>
  <c r="W43" i="9" s="1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18" i="6"/>
  <c r="K18" i="6"/>
  <c r="J19" i="6"/>
  <c r="L17" i="6"/>
  <c r="S65" i="6"/>
  <c r="W65" i="6" s="1"/>
  <c r="S16" i="6"/>
  <c r="W16" i="6" s="1"/>
  <c r="S42" i="5"/>
  <c r="W42" i="5" s="1"/>
  <c r="S65" i="5"/>
  <c r="W65" i="5" s="1"/>
  <c r="K44" i="5"/>
  <c r="R44" i="5"/>
  <c r="L43" i="5"/>
  <c r="J45" i="5"/>
  <c r="L66" i="5"/>
  <c r="R67" i="5"/>
  <c r="K67" i="5"/>
  <c r="J68" i="5"/>
  <c r="S67" i="16" l="1"/>
  <c r="W67" i="16" s="1"/>
  <c r="S17" i="16"/>
  <c r="W17" i="16" s="1"/>
  <c r="L44" i="16"/>
  <c r="R45" i="16"/>
  <c r="K45" i="16"/>
  <c r="J46" i="16"/>
  <c r="R19" i="16"/>
  <c r="K19" i="16"/>
  <c r="L18" i="16"/>
  <c r="J20" i="16"/>
  <c r="K69" i="16"/>
  <c r="L68" i="16"/>
  <c r="R69" i="16"/>
  <c r="J70" i="16"/>
  <c r="S43" i="16"/>
  <c r="W43" i="16" s="1"/>
  <c r="K69" i="15"/>
  <c r="L68" i="15"/>
  <c r="R69" i="15"/>
  <c r="J70" i="15"/>
  <c r="S67" i="15"/>
  <c r="W67" i="15" s="1"/>
  <c r="R19" i="15"/>
  <c r="K19" i="15"/>
  <c r="L18" i="15"/>
  <c r="J20" i="15"/>
  <c r="K44" i="15"/>
  <c r="L43" i="15"/>
  <c r="R44" i="15"/>
  <c r="J45" i="15"/>
  <c r="S17" i="15"/>
  <c r="W17" i="15" s="1"/>
  <c r="S42" i="15"/>
  <c r="W42" i="15" s="1"/>
  <c r="L68" i="14"/>
  <c r="R69" i="14"/>
  <c r="K69" i="14"/>
  <c r="J70" i="14"/>
  <c r="L18" i="14"/>
  <c r="R19" i="14"/>
  <c r="K19" i="14"/>
  <c r="J20" i="14"/>
  <c r="R45" i="14"/>
  <c r="K45" i="14"/>
  <c r="L44" i="14"/>
  <c r="J46" i="14"/>
  <c r="S43" i="14"/>
  <c r="W43" i="14" s="1"/>
  <c r="S67" i="14"/>
  <c r="W67" i="14" s="1"/>
  <c r="S17" i="14"/>
  <c r="W17" i="14" s="1"/>
  <c r="L68" i="13"/>
  <c r="S68" i="13" s="1"/>
  <c r="W68" i="13" s="1"/>
  <c r="R69" i="13"/>
  <c r="K69" i="13"/>
  <c r="J70" i="13"/>
  <c r="R44" i="12"/>
  <c r="K44" i="12"/>
  <c r="J45" i="12"/>
  <c r="L43" i="12"/>
  <c r="S43" i="12" s="1"/>
  <c r="W43" i="12" s="1"/>
  <c r="R18" i="12"/>
  <c r="K18" i="12"/>
  <c r="L17" i="12"/>
  <c r="S17" i="12" s="1"/>
  <c r="W17" i="12" s="1"/>
  <c r="J19" i="12"/>
  <c r="K43" i="11"/>
  <c r="J44" i="11"/>
  <c r="L42" i="11"/>
  <c r="S42" i="11" s="1"/>
  <c r="W42" i="11" s="1"/>
  <c r="R43" i="11"/>
  <c r="J44" i="6"/>
  <c r="L42" i="6"/>
  <c r="S42" i="6" s="1"/>
  <c r="W42" i="6" s="1"/>
  <c r="K43" i="6"/>
  <c r="R43" i="6"/>
  <c r="J19" i="5"/>
  <c r="J20" i="5" s="1"/>
  <c r="L17" i="5"/>
  <c r="S17" i="5" s="1"/>
  <c r="W17" i="5" s="1"/>
  <c r="K18" i="5"/>
  <c r="R18" i="5"/>
  <c r="R45" i="13"/>
  <c r="L44" i="13"/>
  <c r="K45" i="13"/>
  <c r="J46" i="13"/>
  <c r="R20" i="13"/>
  <c r="K20" i="13"/>
  <c r="L19" i="13"/>
  <c r="J21" i="13"/>
  <c r="S18" i="13"/>
  <c r="W18" i="13" s="1"/>
  <c r="S43" i="13"/>
  <c r="W43" i="13" s="1"/>
  <c r="S66" i="12"/>
  <c r="W66" i="12" s="1"/>
  <c r="R68" i="12"/>
  <c r="K68" i="12"/>
  <c r="L67" i="12"/>
  <c r="J69" i="12"/>
  <c r="K20" i="11"/>
  <c r="R20" i="11"/>
  <c r="L19" i="11"/>
  <c r="J21" i="11"/>
  <c r="R68" i="11"/>
  <c r="K68" i="11"/>
  <c r="L67" i="11"/>
  <c r="J69" i="11"/>
  <c r="S18" i="11"/>
  <c r="W18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S44" i="9"/>
  <c r="W44" i="9" s="1"/>
  <c r="R19" i="9"/>
  <c r="K19" i="9"/>
  <c r="L18" i="9"/>
  <c r="J20" i="9"/>
  <c r="R70" i="9"/>
  <c r="K70" i="9"/>
  <c r="L69" i="9"/>
  <c r="J71" i="9"/>
  <c r="R46" i="9"/>
  <c r="L45" i="9"/>
  <c r="K46" i="9"/>
  <c r="J47" i="9"/>
  <c r="S68" i="9"/>
  <c r="W68" i="9" s="1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R19" i="6"/>
  <c r="K19" i="6"/>
  <c r="L18" i="6"/>
  <c r="J20" i="6"/>
  <c r="S17" i="6"/>
  <c r="W17" i="6" s="1"/>
  <c r="R68" i="6"/>
  <c r="K68" i="6"/>
  <c r="L67" i="6"/>
  <c r="J69" i="6"/>
  <c r="S66" i="6"/>
  <c r="W66" i="6" s="1"/>
  <c r="S66" i="5"/>
  <c r="W66" i="5" s="1"/>
  <c r="L67" i="5"/>
  <c r="R68" i="5"/>
  <c r="K68" i="5"/>
  <c r="J69" i="5"/>
  <c r="K20" i="5"/>
  <c r="R20" i="5"/>
  <c r="J21" i="5"/>
  <c r="L44" i="5"/>
  <c r="R45" i="5"/>
  <c r="K45" i="5"/>
  <c r="J46" i="5"/>
  <c r="S43" i="5"/>
  <c r="W43" i="5" s="1"/>
  <c r="K20" i="16" l="1"/>
  <c r="L19" i="16"/>
  <c r="R20" i="16"/>
  <c r="J21" i="16"/>
  <c r="R46" i="16"/>
  <c r="K46" i="16"/>
  <c r="L45" i="16"/>
  <c r="J47" i="16"/>
  <c r="S44" i="16"/>
  <c r="W44" i="16" s="1"/>
  <c r="S18" i="16"/>
  <c r="W18" i="16" s="1"/>
  <c r="L69" i="16"/>
  <c r="R70" i="16"/>
  <c r="K70" i="16"/>
  <c r="J71" i="16"/>
  <c r="S68" i="16"/>
  <c r="W68" i="16" s="1"/>
  <c r="K20" i="15"/>
  <c r="L19" i="15"/>
  <c r="R20" i="15"/>
  <c r="J21" i="15"/>
  <c r="S43" i="15"/>
  <c r="W43" i="15" s="1"/>
  <c r="L69" i="15"/>
  <c r="K70" i="15"/>
  <c r="R70" i="15"/>
  <c r="J71" i="15"/>
  <c r="S18" i="15"/>
  <c r="W18" i="15" s="1"/>
  <c r="L44" i="15"/>
  <c r="R45" i="15"/>
  <c r="K45" i="15"/>
  <c r="J46" i="15"/>
  <c r="S68" i="15"/>
  <c r="W68" i="15" s="1"/>
  <c r="K46" i="14"/>
  <c r="R46" i="14"/>
  <c r="L45" i="14"/>
  <c r="J47" i="14"/>
  <c r="L19" i="14"/>
  <c r="R20" i="14"/>
  <c r="K20" i="14"/>
  <c r="J21" i="14"/>
  <c r="R70" i="14"/>
  <c r="K70" i="14"/>
  <c r="L69" i="14"/>
  <c r="J71" i="14"/>
  <c r="S44" i="14"/>
  <c r="W44" i="14" s="1"/>
  <c r="S18" i="14"/>
  <c r="W18" i="14" s="1"/>
  <c r="S68" i="14"/>
  <c r="W68" i="14" s="1"/>
  <c r="R70" i="13"/>
  <c r="K70" i="13"/>
  <c r="L69" i="13"/>
  <c r="S69" i="13" s="1"/>
  <c r="W69" i="13" s="1"/>
  <c r="J71" i="13"/>
  <c r="L44" i="12"/>
  <c r="S44" i="12" s="1"/>
  <c r="W44" i="12" s="1"/>
  <c r="R45" i="12"/>
  <c r="K45" i="12"/>
  <c r="J46" i="12"/>
  <c r="R19" i="12"/>
  <c r="K19" i="12"/>
  <c r="J20" i="12"/>
  <c r="L18" i="12"/>
  <c r="S18" i="12" s="1"/>
  <c r="W18" i="12" s="1"/>
  <c r="K44" i="11"/>
  <c r="J45" i="11"/>
  <c r="L43" i="11"/>
  <c r="S43" i="11" s="1"/>
  <c r="W43" i="11" s="1"/>
  <c r="R44" i="11"/>
  <c r="L43" i="6"/>
  <c r="S43" i="6" s="1"/>
  <c r="W43" i="6" s="1"/>
  <c r="K44" i="6"/>
  <c r="J45" i="6"/>
  <c r="R44" i="6"/>
  <c r="R19" i="5"/>
  <c r="K19" i="5"/>
  <c r="L19" i="5" s="1"/>
  <c r="S19" i="5" s="1"/>
  <c r="W19" i="5" s="1"/>
  <c r="L18" i="5"/>
  <c r="S18" i="5" s="1"/>
  <c r="W18" i="5" s="1"/>
  <c r="R46" i="13"/>
  <c r="K46" i="13"/>
  <c r="L45" i="13"/>
  <c r="J47" i="13"/>
  <c r="R21" i="13"/>
  <c r="K21" i="13"/>
  <c r="L20" i="13"/>
  <c r="J22" i="13"/>
  <c r="S44" i="13"/>
  <c r="W44" i="13" s="1"/>
  <c r="S19" i="13"/>
  <c r="W19" i="13" s="1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47" i="9"/>
  <c r="K47" i="9"/>
  <c r="L47" i="9" s="1"/>
  <c r="L46" i="9"/>
  <c r="L70" i="9"/>
  <c r="K71" i="9"/>
  <c r="R71" i="9"/>
  <c r="J72" i="9"/>
  <c r="R20" i="9"/>
  <c r="K20" i="9"/>
  <c r="L19" i="9"/>
  <c r="J21" i="9"/>
  <c r="S45" i="9"/>
  <c r="W45" i="9" s="1"/>
  <c r="S69" i="9"/>
  <c r="W69" i="9" s="1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K20" i="6"/>
  <c r="J21" i="6"/>
  <c r="R20" i="6"/>
  <c r="L19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44" i="5"/>
  <c r="W44" i="5" s="1"/>
  <c r="S67" i="5"/>
  <c r="W67" i="5" s="1"/>
  <c r="S45" i="16" l="1"/>
  <c r="W45" i="16" s="1"/>
  <c r="R47" i="16"/>
  <c r="K47" i="16"/>
  <c r="L47" i="16" s="1"/>
  <c r="L46" i="16"/>
  <c r="K71" i="16"/>
  <c r="L70" i="16"/>
  <c r="R71" i="16"/>
  <c r="J72" i="16"/>
  <c r="L20" i="16"/>
  <c r="R21" i="16"/>
  <c r="K21" i="16"/>
  <c r="J22" i="16"/>
  <c r="S19" i="16"/>
  <c r="W19" i="16" s="1"/>
  <c r="S69" i="16"/>
  <c r="W69" i="16" s="1"/>
  <c r="K71" i="15"/>
  <c r="L70" i="15"/>
  <c r="R71" i="15"/>
  <c r="J72" i="15"/>
  <c r="S69" i="15"/>
  <c r="W69" i="15" s="1"/>
  <c r="R46" i="15"/>
  <c r="K46" i="15"/>
  <c r="L45" i="15"/>
  <c r="J47" i="15"/>
  <c r="L20" i="15"/>
  <c r="R21" i="15"/>
  <c r="K21" i="15"/>
  <c r="J22" i="15"/>
  <c r="S19" i="15"/>
  <c r="W19" i="15" s="1"/>
  <c r="S44" i="15"/>
  <c r="W44" i="15" s="1"/>
  <c r="L20" i="14"/>
  <c r="R21" i="14"/>
  <c r="K21" i="14"/>
  <c r="J22" i="14"/>
  <c r="S69" i="14"/>
  <c r="W69" i="14" s="1"/>
  <c r="S45" i="14"/>
  <c r="W45" i="14" s="1"/>
  <c r="L70" i="14"/>
  <c r="K71" i="14"/>
  <c r="R71" i="14"/>
  <c r="J72" i="14"/>
  <c r="R47" i="14"/>
  <c r="L46" i="14"/>
  <c r="K47" i="14"/>
  <c r="L47" i="14" s="1"/>
  <c r="S19" i="14"/>
  <c r="W19" i="14" s="1"/>
  <c r="J72" i="13"/>
  <c r="L70" i="13"/>
  <c r="S70" i="13" s="1"/>
  <c r="W70" i="13" s="1"/>
  <c r="R71" i="13"/>
  <c r="K71" i="13"/>
  <c r="J47" i="12"/>
  <c r="R46" i="12"/>
  <c r="L45" i="12"/>
  <c r="S45" i="12" s="1"/>
  <c r="W45" i="12" s="1"/>
  <c r="K46" i="12"/>
  <c r="L19" i="12"/>
  <c r="S19" i="12" s="1"/>
  <c r="W19" i="12" s="1"/>
  <c r="R20" i="12"/>
  <c r="K20" i="12"/>
  <c r="J21" i="12"/>
  <c r="R45" i="11"/>
  <c r="K45" i="11"/>
  <c r="J46" i="11"/>
  <c r="L44" i="11"/>
  <c r="S44" i="11" s="1"/>
  <c r="W44" i="11" s="1"/>
  <c r="J46" i="6"/>
  <c r="R45" i="6"/>
  <c r="K45" i="6"/>
  <c r="L44" i="6"/>
  <c r="S44" i="6" s="1"/>
  <c r="W44" i="6" s="1"/>
  <c r="S20" i="13"/>
  <c r="W20" i="13" s="1"/>
  <c r="R47" i="13"/>
  <c r="K47" i="13"/>
  <c r="L47" i="13" s="1"/>
  <c r="L46" i="13"/>
  <c r="S45" i="13"/>
  <c r="W45" i="13" s="1"/>
  <c r="R22" i="13"/>
  <c r="K22" i="13"/>
  <c r="L22" i="13" s="1"/>
  <c r="L21" i="13"/>
  <c r="S68" i="12"/>
  <c r="W68" i="12" s="1"/>
  <c r="R70" i="12"/>
  <c r="K70" i="12"/>
  <c r="L69" i="12"/>
  <c r="J71" i="12"/>
  <c r="R70" i="11"/>
  <c r="K70" i="11"/>
  <c r="L69" i="11"/>
  <c r="J71" i="11"/>
  <c r="L21" i="11"/>
  <c r="R22" i="11"/>
  <c r="K22" i="11"/>
  <c r="L22" i="11" s="1"/>
  <c r="S68" i="11"/>
  <c r="W68" i="11" s="1"/>
  <c r="S20" i="11"/>
  <c r="W20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S70" i="9"/>
  <c r="W70" i="9" s="1"/>
  <c r="R21" i="9"/>
  <c r="K21" i="9"/>
  <c r="L20" i="9"/>
  <c r="J22" i="9"/>
  <c r="R72" i="9"/>
  <c r="K72" i="9"/>
  <c r="L72" i="9" s="1"/>
  <c r="L71" i="9"/>
  <c r="S46" i="9"/>
  <c r="W46" i="9" s="1"/>
  <c r="S19" i="9"/>
  <c r="W19" i="9" s="1"/>
  <c r="M47" i="9"/>
  <c r="N47" i="9" s="1"/>
  <c r="T47" i="9" s="1"/>
  <c r="S47" i="9"/>
  <c r="W47" i="9" s="1"/>
  <c r="X47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S46" i="16" l="1"/>
  <c r="W46" i="16" s="1"/>
  <c r="M47" i="16"/>
  <c r="N47" i="16" s="1"/>
  <c r="T47" i="16" s="1"/>
  <c r="S47" i="16"/>
  <c r="W47" i="16" s="1"/>
  <c r="X47" i="16" s="1"/>
  <c r="S20" i="16"/>
  <c r="W20" i="16" s="1"/>
  <c r="S70" i="16"/>
  <c r="W70" i="16" s="1"/>
  <c r="L71" i="16"/>
  <c r="R72" i="16"/>
  <c r="K72" i="16"/>
  <c r="L72" i="16" s="1"/>
  <c r="R22" i="16"/>
  <c r="K22" i="16"/>
  <c r="L22" i="16" s="1"/>
  <c r="L21" i="16"/>
  <c r="R47" i="15"/>
  <c r="K47" i="15"/>
  <c r="L47" i="15" s="1"/>
  <c r="L46" i="15"/>
  <c r="S45" i="15"/>
  <c r="W45" i="15" s="1"/>
  <c r="L71" i="15"/>
  <c r="R72" i="15"/>
  <c r="K72" i="15"/>
  <c r="L72" i="15" s="1"/>
  <c r="S20" i="15"/>
  <c r="W20" i="15" s="1"/>
  <c r="R22" i="15"/>
  <c r="K22" i="15"/>
  <c r="L22" i="15" s="1"/>
  <c r="L21" i="15"/>
  <c r="S70" i="15"/>
  <c r="W70" i="15" s="1"/>
  <c r="L21" i="14"/>
  <c r="R22" i="14"/>
  <c r="K22" i="14"/>
  <c r="L22" i="14" s="1"/>
  <c r="R72" i="14"/>
  <c r="L71" i="14"/>
  <c r="K72" i="14"/>
  <c r="L72" i="14" s="1"/>
  <c r="M47" i="14"/>
  <c r="N47" i="14" s="1"/>
  <c r="T47" i="14" s="1"/>
  <c r="S47" i="14"/>
  <c r="W47" i="14" s="1"/>
  <c r="X47" i="14" s="1"/>
  <c r="S46" i="14"/>
  <c r="W46" i="14" s="1"/>
  <c r="S70" i="14"/>
  <c r="W70" i="14" s="1"/>
  <c r="S20" i="14"/>
  <c r="W20" i="14" s="1"/>
  <c r="R72" i="13"/>
  <c r="L71" i="13"/>
  <c r="S71" i="13" s="1"/>
  <c r="W71" i="13" s="1"/>
  <c r="K72" i="13"/>
  <c r="L72" i="13" s="1"/>
  <c r="L46" i="12"/>
  <c r="S46" i="12" s="1"/>
  <c r="W46" i="12" s="1"/>
  <c r="R47" i="12"/>
  <c r="K47" i="12"/>
  <c r="L47" i="12" s="1"/>
  <c r="L20" i="12"/>
  <c r="S20" i="12" s="1"/>
  <c r="W20" i="12" s="1"/>
  <c r="K21" i="12"/>
  <c r="R21" i="12"/>
  <c r="J22" i="12"/>
  <c r="K46" i="11"/>
  <c r="L45" i="11"/>
  <c r="S45" i="11" s="1"/>
  <c r="W45" i="11" s="1"/>
  <c r="R46" i="11"/>
  <c r="J47" i="11"/>
  <c r="K46" i="6"/>
  <c r="L45" i="6"/>
  <c r="S45" i="6" s="1"/>
  <c r="W45" i="6" s="1"/>
  <c r="R46" i="6"/>
  <c r="J47" i="6"/>
  <c r="S21" i="13"/>
  <c r="W21" i="13" s="1"/>
  <c r="S46" i="13"/>
  <c r="W46" i="13" s="1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L70" i="12"/>
  <c r="R71" i="12"/>
  <c r="K71" i="12"/>
  <c r="J72" i="12"/>
  <c r="S69" i="12"/>
  <c r="W69" i="12" s="1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21" i="11"/>
  <c r="W21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M72" i="9"/>
  <c r="N72" i="9" s="1"/>
  <c r="T72" i="9" s="1"/>
  <c r="S72" i="9"/>
  <c r="W72" i="9" s="1"/>
  <c r="X72" i="9" s="1"/>
  <c r="S20" i="9"/>
  <c r="W20" i="9" s="1"/>
  <c r="X46" i="9"/>
  <c r="Y47" i="9"/>
  <c r="Z47" i="9" s="1"/>
  <c r="M46" i="9"/>
  <c r="K22" i="9"/>
  <c r="L22" i="9" s="1"/>
  <c r="L21" i="9"/>
  <c r="R22" i="9"/>
  <c r="S71" i="9"/>
  <c r="W71" i="9" s="1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S69" i="6"/>
  <c r="W69" i="6" s="1"/>
  <c r="S20" i="6"/>
  <c r="W20" i="6" s="1"/>
  <c r="L70" i="5"/>
  <c r="R71" i="5"/>
  <c r="K71" i="5"/>
  <c r="J72" i="5"/>
  <c r="S46" i="5"/>
  <c r="W46" i="5" s="1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S72" i="16" l="1"/>
  <c r="W72" i="16" s="1"/>
  <c r="X72" i="16" s="1"/>
  <c r="M72" i="16"/>
  <c r="N72" i="16" s="1"/>
  <c r="T72" i="16" s="1"/>
  <c r="X46" i="16"/>
  <c r="Y47" i="16"/>
  <c r="M71" i="16"/>
  <c r="S71" i="16"/>
  <c r="W71" i="16" s="1"/>
  <c r="Z47" i="16"/>
  <c r="S21" i="16"/>
  <c r="W21" i="16" s="1"/>
  <c r="M46" i="16"/>
  <c r="S22" i="16"/>
  <c r="W22" i="16" s="1"/>
  <c r="X22" i="16" s="1"/>
  <c r="M22" i="16"/>
  <c r="N22" i="16" s="1"/>
  <c r="T22" i="16" s="1"/>
  <c r="S22" i="15"/>
  <c r="W22" i="15" s="1"/>
  <c r="X22" i="15" s="1"/>
  <c r="M22" i="15"/>
  <c r="N22" i="15" s="1"/>
  <c r="T22" i="15" s="1"/>
  <c r="S46" i="15"/>
  <c r="W46" i="15" s="1"/>
  <c r="S72" i="15"/>
  <c r="W72" i="15" s="1"/>
  <c r="X72" i="15" s="1"/>
  <c r="M72" i="15"/>
  <c r="N72" i="15" s="1"/>
  <c r="T72" i="15" s="1"/>
  <c r="M47" i="15"/>
  <c r="N47" i="15" s="1"/>
  <c r="T47" i="15" s="1"/>
  <c r="S47" i="15"/>
  <c r="W47" i="15" s="1"/>
  <c r="X47" i="15" s="1"/>
  <c r="M71" i="15"/>
  <c r="S71" i="15"/>
  <c r="W71" i="15" s="1"/>
  <c r="M21" i="15"/>
  <c r="S21" i="15"/>
  <c r="W21" i="15" s="1"/>
  <c r="M46" i="14"/>
  <c r="M45" i="14" s="1"/>
  <c r="Y47" i="14"/>
  <c r="Z47" i="14" s="1"/>
  <c r="X46" i="14"/>
  <c r="M22" i="14"/>
  <c r="N22" i="14" s="1"/>
  <c r="T22" i="14" s="1"/>
  <c r="S22" i="14"/>
  <c r="W22" i="14" s="1"/>
  <c r="X22" i="14" s="1"/>
  <c r="M72" i="14"/>
  <c r="N72" i="14" s="1"/>
  <c r="T72" i="14" s="1"/>
  <c r="S72" i="14"/>
  <c r="W72" i="14" s="1"/>
  <c r="X72" i="14" s="1"/>
  <c r="S71" i="14"/>
  <c r="W71" i="14" s="1"/>
  <c r="S21" i="14"/>
  <c r="W21" i="14" s="1"/>
  <c r="M21" i="11"/>
  <c r="N21" i="11" s="1"/>
  <c r="T21" i="11" s="1"/>
  <c r="M72" i="13"/>
  <c r="S72" i="13"/>
  <c r="W72" i="13" s="1"/>
  <c r="X72" i="13" s="1"/>
  <c r="S47" i="12"/>
  <c r="W47" i="12" s="1"/>
  <c r="X47" i="12" s="1"/>
  <c r="M47" i="12"/>
  <c r="M46" i="5"/>
  <c r="M46" i="13"/>
  <c r="M45" i="13" s="1"/>
  <c r="K22" i="12"/>
  <c r="L22" i="12" s="1"/>
  <c r="L21" i="12"/>
  <c r="R22" i="12"/>
  <c r="K47" i="11"/>
  <c r="L47" i="11" s="1"/>
  <c r="L46" i="11"/>
  <c r="R47" i="11"/>
  <c r="M71" i="9"/>
  <c r="N71" i="9" s="1"/>
  <c r="T71" i="9" s="1"/>
  <c r="M46" i="8"/>
  <c r="N46" i="8" s="1"/>
  <c r="T46" i="8" s="1"/>
  <c r="R47" i="6"/>
  <c r="L46" i="6"/>
  <c r="K47" i="6"/>
  <c r="L47" i="6" s="1"/>
  <c r="Y22" i="13"/>
  <c r="Z22" i="13" s="1"/>
  <c r="X21" i="13"/>
  <c r="Y47" i="13"/>
  <c r="Z47" i="13" s="1"/>
  <c r="X46" i="13"/>
  <c r="N46" i="13"/>
  <c r="T46" i="13" s="1"/>
  <c r="M21" i="13"/>
  <c r="S70" i="12"/>
  <c r="W70" i="12" s="1"/>
  <c r="R72" i="12"/>
  <c r="K72" i="12"/>
  <c r="L72" i="12" s="1"/>
  <c r="L71" i="12"/>
  <c r="S70" i="11"/>
  <c r="W70" i="11" s="1"/>
  <c r="Y22" i="11"/>
  <c r="Z22" i="11" s="1"/>
  <c r="X21" i="11"/>
  <c r="M20" i="11"/>
  <c r="R72" i="11"/>
  <c r="K72" i="11"/>
  <c r="L72" i="11" s="1"/>
  <c r="L71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N46" i="9"/>
  <c r="T46" i="9" s="1"/>
  <c r="M45" i="9"/>
  <c r="S21" i="9"/>
  <c r="W21" i="9" s="1"/>
  <c r="Y72" i="9"/>
  <c r="Z72" i="9" s="1"/>
  <c r="X71" i="9"/>
  <c r="M22" i="9"/>
  <c r="N22" i="9" s="1"/>
  <c r="T22" i="9" s="1"/>
  <c r="S22" i="9"/>
  <c r="W22" i="9" s="1"/>
  <c r="X22" i="9" s="1"/>
  <c r="Y46" i="9"/>
  <c r="X45" i="9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M44" i="7"/>
  <c r="S70" i="7"/>
  <c r="W70" i="7" s="1"/>
  <c r="R72" i="6"/>
  <c r="K72" i="6"/>
  <c r="L72" i="6" s="1"/>
  <c r="L71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Z22" i="5" s="1"/>
  <c r="X21" i="5"/>
  <c r="R72" i="5"/>
  <c r="K72" i="5"/>
  <c r="L72" i="5" s="1"/>
  <c r="L71" i="5"/>
  <c r="M21" i="5"/>
  <c r="Y47" i="5"/>
  <c r="Z47" i="5" s="1"/>
  <c r="X46" i="5"/>
  <c r="N46" i="5"/>
  <c r="T46" i="5" s="1"/>
  <c r="M45" i="5"/>
  <c r="S70" i="5"/>
  <c r="W70" i="5" s="1"/>
  <c r="X21" i="16" l="1"/>
  <c r="Y22" i="16"/>
  <c r="Z22" i="16" s="1"/>
  <c r="M21" i="16"/>
  <c r="X45" i="16"/>
  <c r="Y46" i="16"/>
  <c r="N46" i="16"/>
  <c r="T46" i="16" s="1"/>
  <c r="Z46" i="16" s="1"/>
  <c r="M45" i="16"/>
  <c r="N71" i="16"/>
  <c r="T71" i="16" s="1"/>
  <c r="M70" i="16"/>
  <c r="Y72" i="16"/>
  <c r="Z72" i="16" s="1"/>
  <c r="X71" i="16"/>
  <c r="Y47" i="15"/>
  <c r="Z47" i="15" s="1"/>
  <c r="X46" i="15"/>
  <c r="Y72" i="15"/>
  <c r="X71" i="15"/>
  <c r="N71" i="15"/>
  <c r="T71" i="15" s="1"/>
  <c r="M70" i="15"/>
  <c r="M46" i="15"/>
  <c r="N21" i="15"/>
  <c r="T21" i="15" s="1"/>
  <c r="M20" i="15"/>
  <c r="Z72" i="15"/>
  <c r="Z22" i="15"/>
  <c r="X21" i="15"/>
  <c r="Y22" i="15"/>
  <c r="N46" i="14"/>
  <c r="T46" i="14" s="1"/>
  <c r="M21" i="14"/>
  <c r="N21" i="14" s="1"/>
  <c r="T21" i="14" s="1"/>
  <c r="M71" i="14"/>
  <c r="M70" i="14" s="1"/>
  <c r="Y72" i="14"/>
  <c r="Z72" i="14" s="1"/>
  <c r="X71" i="14"/>
  <c r="Y46" i="14"/>
  <c r="X45" i="14"/>
  <c r="N45" i="14"/>
  <c r="T45" i="14" s="1"/>
  <c r="M44" i="14"/>
  <c r="Y22" i="14"/>
  <c r="Z22" i="14" s="1"/>
  <c r="X21" i="14"/>
  <c r="X71" i="13"/>
  <c r="Y72" i="13"/>
  <c r="N72" i="13"/>
  <c r="T72" i="13" s="1"/>
  <c r="M71" i="13"/>
  <c r="N47" i="12"/>
  <c r="T47" i="12" s="1"/>
  <c r="M46" i="12"/>
  <c r="X46" i="12"/>
  <c r="Y47" i="12"/>
  <c r="M70" i="9"/>
  <c r="N70" i="9" s="1"/>
  <c r="T70" i="9" s="1"/>
  <c r="Z45" i="7"/>
  <c r="S21" i="12"/>
  <c r="W21" i="12" s="1"/>
  <c r="S22" i="12"/>
  <c r="W22" i="12" s="1"/>
  <c r="X22" i="12" s="1"/>
  <c r="M22" i="12"/>
  <c r="N22" i="12" s="1"/>
  <c r="T22" i="12" s="1"/>
  <c r="S46" i="11"/>
  <c r="W46" i="11" s="1"/>
  <c r="S47" i="11"/>
  <c r="W47" i="11" s="1"/>
  <c r="X47" i="11" s="1"/>
  <c r="M47" i="11"/>
  <c r="N47" i="11" s="1"/>
  <c r="T47" i="11" s="1"/>
  <c r="M46" i="10"/>
  <c r="N46" i="10" s="1"/>
  <c r="T46" i="10" s="1"/>
  <c r="M45" i="8"/>
  <c r="N45" i="8" s="1"/>
  <c r="T45" i="8" s="1"/>
  <c r="M21" i="8"/>
  <c r="N21" i="8" s="1"/>
  <c r="T21" i="8" s="1"/>
  <c r="S47" i="6"/>
  <c r="W47" i="6" s="1"/>
  <c r="X47" i="6" s="1"/>
  <c r="M47" i="6"/>
  <c r="N47" i="6" s="1"/>
  <c r="T47" i="6" s="1"/>
  <c r="S46" i="6"/>
  <c r="W46" i="6" s="1"/>
  <c r="N45" i="13"/>
  <c r="T45" i="13" s="1"/>
  <c r="M44" i="13"/>
  <c r="Y46" i="13"/>
  <c r="Z46" i="13" s="1"/>
  <c r="X45" i="13"/>
  <c r="Y21" i="13"/>
  <c r="X20" i="13"/>
  <c r="N21" i="13"/>
  <c r="T21" i="13" s="1"/>
  <c r="M20" i="13"/>
  <c r="S71" i="12"/>
  <c r="W71" i="12" s="1"/>
  <c r="M72" i="12"/>
  <c r="N72" i="12" s="1"/>
  <c r="T72" i="12" s="1"/>
  <c r="S72" i="12"/>
  <c r="W72" i="12" s="1"/>
  <c r="X72" i="12" s="1"/>
  <c r="N20" i="11"/>
  <c r="T20" i="11" s="1"/>
  <c r="M19" i="11"/>
  <c r="S71" i="11"/>
  <c r="W71" i="11" s="1"/>
  <c r="Y21" i="11"/>
  <c r="Z21" i="11" s="1"/>
  <c r="X20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M45" i="10"/>
  <c r="X70" i="10"/>
  <c r="Y71" i="10"/>
  <c r="Y45" i="9"/>
  <c r="X44" i="9"/>
  <c r="X70" i="9"/>
  <c r="Y71" i="9"/>
  <c r="Z71" i="9" s="1"/>
  <c r="N45" i="9"/>
  <c r="T45" i="9" s="1"/>
  <c r="M44" i="9"/>
  <c r="M21" i="9"/>
  <c r="Z46" i="9"/>
  <c r="Y22" i="9"/>
  <c r="Z22" i="9" s="1"/>
  <c r="X21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Y22" i="8"/>
  <c r="Z22" i="8" s="1"/>
  <c r="X21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M20" i="5"/>
  <c r="X20" i="5"/>
  <c r="Y21" i="5"/>
  <c r="X45" i="5"/>
  <c r="Y46" i="5"/>
  <c r="Z46" i="5" s="1"/>
  <c r="S71" i="5"/>
  <c r="W71" i="5" s="1"/>
  <c r="Y21" i="16" l="1"/>
  <c r="X20" i="16"/>
  <c r="N70" i="16"/>
  <c r="T70" i="16" s="1"/>
  <c r="M69" i="16"/>
  <c r="N45" i="16"/>
  <c r="T45" i="16" s="1"/>
  <c r="M44" i="16"/>
  <c r="Y45" i="16"/>
  <c r="X44" i="16"/>
  <c r="X70" i="16"/>
  <c r="Y71" i="16"/>
  <c r="Z71" i="16" s="1"/>
  <c r="N21" i="16"/>
  <c r="T21" i="16" s="1"/>
  <c r="Z21" i="16" s="1"/>
  <c r="M20" i="16"/>
  <c r="N20" i="15"/>
  <c r="T20" i="15" s="1"/>
  <c r="M19" i="15"/>
  <c r="N70" i="15"/>
  <c r="T70" i="15" s="1"/>
  <c r="M69" i="15"/>
  <c r="X70" i="15"/>
  <c r="Y71" i="15"/>
  <c r="Z71" i="15" s="1"/>
  <c r="N46" i="15"/>
  <c r="T46" i="15" s="1"/>
  <c r="M45" i="15"/>
  <c r="X45" i="15"/>
  <c r="Y46" i="15"/>
  <c r="Y21" i="15"/>
  <c r="Z21" i="15" s="1"/>
  <c r="X20" i="15"/>
  <c r="Z46" i="14"/>
  <c r="M20" i="14"/>
  <c r="N20" i="14" s="1"/>
  <c r="T20" i="14" s="1"/>
  <c r="N71" i="14"/>
  <c r="T71" i="14" s="1"/>
  <c r="Y21" i="14"/>
  <c r="Z21" i="14" s="1"/>
  <c r="X20" i="14"/>
  <c r="N70" i="14"/>
  <c r="T70" i="14" s="1"/>
  <c r="M69" i="14"/>
  <c r="Y45" i="14"/>
  <c r="Z45" i="14" s="1"/>
  <c r="X44" i="14"/>
  <c r="X70" i="14"/>
  <c r="Y71" i="14"/>
  <c r="N44" i="14"/>
  <c r="T44" i="14" s="1"/>
  <c r="M43" i="14"/>
  <c r="Z45" i="9"/>
  <c r="M44" i="8"/>
  <c r="Z47" i="12"/>
  <c r="N71" i="13"/>
  <c r="T71" i="13" s="1"/>
  <c r="M70" i="13"/>
  <c r="Z72" i="13"/>
  <c r="Y71" i="13"/>
  <c r="X70" i="13"/>
  <c r="Y46" i="12"/>
  <c r="X45" i="12"/>
  <c r="M45" i="12"/>
  <c r="N46" i="12"/>
  <c r="T46" i="12" s="1"/>
  <c r="Z21" i="5"/>
  <c r="M20" i="8"/>
  <c r="N20" i="8" s="1"/>
  <c r="T20" i="8" s="1"/>
  <c r="M69" i="9"/>
  <c r="M68" i="9" s="1"/>
  <c r="M46" i="6"/>
  <c r="M45" i="6" s="1"/>
  <c r="Z21" i="13"/>
  <c r="X21" i="12"/>
  <c r="Y22" i="12"/>
  <c r="Z22" i="12" s="1"/>
  <c r="M21" i="12"/>
  <c r="Y47" i="11"/>
  <c r="Z47" i="11" s="1"/>
  <c r="X46" i="11"/>
  <c r="M46" i="11"/>
  <c r="Y47" i="6"/>
  <c r="Z47" i="6" s="1"/>
  <c r="X46" i="6"/>
  <c r="M71" i="5"/>
  <c r="N71" i="5" s="1"/>
  <c r="T71" i="5" s="1"/>
  <c r="N44" i="13"/>
  <c r="T44" i="13" s="1"/>
  <c r="M43" i="13"/>
  <c r="Y20" i="13"/>
  <c r="X19" i="13"/>
  <c r="Y45" i="13"/>
  <c r="Z45" i="13" s="1"/>
  <c r="X44" i="13"/>
  <c r="N20" i="13"/>
  <c r="T20" i="13" s="1"/>
  <c r="M19" i="13"/>
  <c r="Y72" i="12"/>
  <c r="Z72" i="12" s="1"/>
  <c r="X71" i="12"/>
  <c r="M71" i="12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Z46" i="10" s="1"/>
  <c r="Y21" i="10"/>
  <c r="X20" i="10"/>
  <c r="N21" i="10"/>
  <c r="T21" i="10" s="1"/>
  <c r="M20" i="10"/>
  <c r="X69" i="10"/>
  <c r="Y70" i="10"/>
  <c r="N45" i="10"/>
  <c r="T45" i="10" s="1"/>
  <c r="M44" i="10"/>
  <c r="N70" i="10"/>
  <c r="T70" i="10" s="1"/>
  <c r="M69" i="10"/>
  <c r="Z71" i="10"/>
  <c r="Y21" i="9"/>
  <c r="X20" i="9"/>
  <c r="N21" i="9"/>
  <c r="T21" i="9" s="1"/>
  <c r="M20" i="9"/>
  <c r="X69" i="9"/>
  <c r="Y70" i="9"/>
  <c r="Z70" i="9" s="1"/>
  <c r="N44" i="9"/>
  <c r="T44" i="9" s="1"/>
  <c r="M43" i="9"/>
  <c r="Y44" i="9"/>
  <c r="X43" i="9"/>
  <c r="Y45" i="8"/>
  <c r="Z45" i="8" s="1"/>
  <c r="X44" i="8"/>
  <c r="M71" i="8"/>
  <c r="N44" i="8"/>
  <c r="T44" i="8" s="1"/>
  <c r="M43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20" i="6"/>
  <c r="Y21" i="6"/>
  <c r="N21" i="6"/>
  <c r="T21" i="6" s="1"/>
  <c r="M20" i="6"/>
  <c r="M71" i="6"/>
  <c r="X19" i="5"/>
  <c r="Y20" i="5"/>
  <c r="N44" i="5"/>
  <c r="T44" i="5" s="1"/>
  <c r="M43" i="5"/>
  <c r="M70" i="5"/>
  <c r="X44" i="5"/>
  <c r="Y45" i="5"/>
  <c r="Z45" i="5" s="1"/>
  <c r="N20" i="5"/>
  <c r="T20" i="5" s="1"/>
  <c r="M19" i="5"/>
  <c r="Y72" i="5"/>
  <c r="Z72" i="5" s="1"/>
  <c r="X71" i="5"/>
  <c r="N20" i="16" l="1"/>
  <c r="T20" i="16" s="1"/>
  <c r="M19" i="16"/>
  <c r="X43" i="16"/>
  <c r="Y44" i="16"/>
  <c r="Z45" i="16"/>
  <c r="N69" i="16"/>
  <c r="T69" i="16" s="1"/>
  <c r="M68" i="16"/>
  <c r="X69" i="16"/>
  <c r="Y70" i="16"/>
  <c r="Z70" i="16" s="1"/>
  <c r="Y20" i="16"/>
  <c r="X19" i="16"/>
  <c r="N44" i="16"/>
  <c r="T44" i="16" s="1"/>
  <c r="Z44" i="16" s="1"/>
  <c r="M43" i="16"/>
  <c r="Y45" i="15"/>
  <c r="X44" i="15"/>
  <c r="N45" i="15"/>
  <c r="T45" i="15" s="1"/>
  <c r="Z45" i="15" s="1"/>
  <c r="M44" i="15"/>
  <c r="N69" i="15"/>
  <c r="T69" i="15" s="1"/>
  <c r="M68" i="15"/>
  <c r="Z46" i="15"/>
  <c r="X69" i="15"/>
  <c r="Y70" i="15"/>
  <c r="Z70" i="15" s="1"/>
  <c r="Y20" i="15"/>
  <c r="Z20" i="15" s="1"/>
  <c r="X19" i="15"/>
  <c r="N19" i="15"/>
  <c r="T19" i="15" s="1"/>
  <c r="M18" i="15"/>
  <c r="M19" i="14"/>
  <c r="N19" i="14" s="1"/>
  <c r="T19" i="14" s="1"/>
  <c r="Z71" i="14"/>
  <c r="X69" i="14"/>
  <c r="Y70" i="14"/>
  <c r="Z70" i="14" s="1"/>
  <c r="Y44" i="14"/>
  <c r="Z44" i="14" s="1"/>
  <c r="X43" i="14"/>
  <c r="M18" i="14"/>
  <c r="N43" i="14"/>
  <c r="T43" i="14" s="1"/>
  <c r="M42" i="14"/>
  <c r="Y20" i="14"/>
  <c r="Z20" i="14" s="1"/>
  <c r="X19" i="14"/>
  <c r="N69" i="14"/>
  <c r="T69" i="14" s="1"/>
  <c r="M68" i="14"/>
  <c r="N69" i="9"/>
  <c r="T69" i="9" s="1"/>
  <c r="N46" i="6"/>
  <c r="T46" i="6" s="1"/>
  <c r="Z71" i="13"/>
  <c r="N70" i="13"/>
  <c r="T70" i="13" s="1"/>
  <c r="M69" i="13"/>
  <c r="M19" i="8"/>
  <c r="M18" i="8" s="1"/>
  <c r="Z46" i="12"/>
  <c r="X69" i="13"/>
  <c r="Y70" i="13"/>
  <c r="Z21" i="10"/>
  <c r="M44" i="12"/>
  <c r="N45" i="12"/>
  <c r="T45" i="12" s="1"/>
  <c r="X44" i="12"/>
  <c r="Y45" i="12"/>
  <c r="Z20" i="13"/>
  <c r="N21" i="12"/>
  <c r="T21" i="12" s="1"/>
  <c r="M20" i="12"/>
  <c r="Y21" i="12"/>
  <c r="X20" i="12"/>
  <c r="N46" i="11"/>
  <c r="T46" i="11" s="1"/>
  <c r="M45" i="11"/>
  <c r="X45" i="11"/>
  <c r="Y46" i="11"/>
  <c r="N45" i="6"/>
  <c r="T45" i="6" s="1"/>
  <c r="M44" i="6"/>
  <c r="Y46" i="6"/>
  <c r="Z46" i="6" s="1"/>
  <c r="X45" i="6"/>
  <c r="Z21" i="6"/>
  <c r="Z20" i="5"/>
  <c r="Y44" i="13"/>
  <c r="Z44" i="13" s="1"/>
  <c r="X43" i="13"/>
  <c r="N19" i="13"/>
  <c r="T19" i="13" s="1"/>
  <c r="M18" i="13"/>
  <c r="Y19" i="13"/>
  <c r="X18" i="13"/>
  <c r="N43" i="13"/>
  <c r="T43" i="13" s="1"/>
  <c r="M42" i="13"/>
  <c r="X70" i="12"/>
  <c r="Y71" i="12"/>
  <c r="N71" i="12"/>
  <c r="T71" i="12" s="1"/>
  <c r="M70" i="12"/>
  <c r="X70" i="11"/>
  <c r="Y71" i="11"/>
  <c r="N71" i="11"/>
  <c r="T71" i="11" s="1"/>
  <c r="M70" i="11"/>
  <c r="Y19" i="11"/>
  <c r="Z19" i="11" s="1"/>
  <c r="X18" i="11"/>
  <c r="N18" i="11"/>
  <c r="T18" i="11" s="1"/>
  <c r="M17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M19" i="10"/>
  <c r="X44" i="10"/>
  <c r="Y45" i="10"/>
  <c r="Z45" i="10" s="1"/>
  <c r="Z44" i="9"/>
  <c r="Z21" i="9"/>
  <c r="X68" i="9"/>
  <c r="Y69" i="9"/>
  <c r="Y43" i="9"/>
  <c r="X42" i="9"/>
  <c r="Y20" i="9"/>
  <c r="X19" i="9"/>
  <c r="N68" i="9"/>
  <c r="T68" i="9" s="1"/>
  <c r="M67" i="9"/>
  <c r="N43" i="9"/>
  <c r="T43" i="9" s="1"/>
  <c r="M42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 s="1"/>
  <c r="Z43" i="7"/>
  <c r="Y20" i="7"/>
  <c r="X19" i="7"/>
  <c r="N20" i="7"/>
  <c r="T20" i="7" s="1"/>
  <c r="M19" i="7"/>
  <c r="X70" i="7"/>
  <c r="Y71" i="7"/>
  <c r="Y42" i="7"/>
  <c r="X41" i="7"/>
  <c r="N71" i="7"/>
  <c r="T71" i="7" s="1"/>
  <c r="M70" i="7"/>
  <c r="N42" i="7"/>
  <c r="T42" i="7" s="1"/>
  <c r="M41" i="7"/>
  <c r="Z21" i="7"/>
  <c r="N71" i="6"/>
  <c r="T71" i="6" s="1"/>
  <c r="M70" i="6"/>
  <c r="N20" i="6"/>
  <c r="T20" i="6" s="1"/>
  <c r="M19" i="6"/>
  <c r="X19" i="6"/>
  <c r="Y20" i="6"/>
  <c r="X70" i="6"/>
  <c r="Y71" i="6"/>
  <c r="Y44" i="5"/>
  <c r="X43" i="5"/>
  <c r="N43" i="5"/>
  <c r="T43" i="5" s="1"/>
  <c r="M42" i="5"/>
  <c r="X70" i="5"/>
  <c r="Y71" i="5"/>
  <c r="Z71" i="5" s="1"/>
  <c r="N19" i="5"/>
  <c r="T19" i="5" s="1"/>
  <c r="M18" i="5"/>
  <c r="Z44" i="5"/>
  <c r="N70" i="5"/>
  <c r="T70" i="5" s="1"/>
  <c r="M69" i="5"/>
  <c r="Y19" i="5"/>
  <c r="X18" i="5"/>
  <c r="X68" i="16" l="1"/>
  <c r="Y69" i="16"/>
  <c r="N68" i="16"/>
  <c r="T68" i="16" s="1"/>
  <c r="M67" i="16"/>
  <c r="Z69" i="16"/>
  <c r="X18" i="16"/>
  <c r="Y19" i="16"/>
  <c r="X42" i="16"/>
  <c r="Y43" i="16"/>
  <c r="N43" i="16"/>
  <c r="T43" i="16" s="1"/>
  <c r="M42" i="16"/>
  <c r="N19" i="16"/>
  <c r="T19" i="16" s="1"/>
  <c r="Z19" i="16" s="1"/>
  <c r="M18" i="16"/>
  <c r="Z20" i="16"/>
  <c r="N68" i="15"/>
  <c r="T68" i="15" s="1"/>
  <c r="M67" i="15"/>
  <c r="X18" i="15"/>
  <c r="Y19" i="15"/>
  <c r="Z19" i="15" s="1"/>
  <c r="N44" i="15"/>
  <c r="T44" i="15" s="1"/>
  <c r="M43" i="15"/>
  <c r="X68" i="15"/>
  <c r="Y69" i="15"/>
  <c r="Z69" i="15" s="1"/>
  <c r="N18" i="15"/>
  <c r="T18" i="15" s="1"/>
  <c r="M17" i="15"/>
  <c r="Y44" i="15"/>
  <c r="X43" i="15"/>
  <c r="N68" i="14"/>
  <c r="T68" i="14" s="1"/>
  <c r="M67" i="14"/>
  <c r="N18" i="14"/>
  <c r="T18" i="14" s="1"/>
  <c r="M17" i="14"/>
  <c r="Y19" i="14"/>
  <c r="Z19" i="14" s="1"/>
  <c r="X18" i="14"/>
  <c r="N42" i="14"/>
  <c r="T42" i="14" s="1"/>
  <c r="M41" i="14"/>
  <c r="Y43" i="14"/>
  <c r="Z43" i="14" s="1"/>
  <c r="X42" i="14"/>
  <c r="X68" i="14"/>
  <c r="Y69" i="14"/>
  <c r="Z69" i="14" s="1"/>
  <c r="Z69" i="9"/>
  <c r="Z42" i="7"/>
  <c r="N19" i="8"/>
  <c r="T19" i="8" s="1"/>
  <c r="Z45" i="12"/>
  <c r="N69" i="13"/>
  <c r="T69" i="13" s="1"/>
  <c r="M68" i="13"/>
  <c r="X68" i="13"/>
  <c r="Y69" i="13"/>
  <c r="Z70" i="13"/>
  <c r="Z71" i="8"/>
  <c r="X43" i="12"/>
  <c r="Y44" i="12"/>
  <c r="Z46" i="11"/>
  <c r="N44" i="12"/>
  <c r="T44" i="12" s="1"/>
  <c r="M43" i="12"/>
  <c r="Z20" i="10"/>
  <c r="N20" i="12"/>
  <c r="T20" i="12" s="1"/>
  <c r="M19" i="12"/>
  <c r="Y20" i="12"/>
  <c r="X19" i="12"/>
  <c r="Z21" i="12"/>
  <c r="X44" i="11"/>
  <c r="Y45" i="11"/>
  <c r="N45" i="11"/>
  <c r="T45" i="11" s="1"/>
  <c r="M44" i="11"/>
  <c r="Z43" i="9"/>
  <c r="Z20" i="7"/>
  <c r="N44" i="6"/>
  <c r="T44" i="6" s="1"/>
  <c r="M43" i="6"/>
  <c r="Y45" i="6"/>
  <c r="Z45" i="6" s="1"/>
  <c r="X44" i="6"/>
  <c r="Z20" i="6"/>
  <c r="Z19" i="5"/>
  <c r="Y18" i="13"/>
  <c r="X17" i="13"/>
  <c r="Y43" i="13"/>
  <c r="Z43" i="13" s="1"/>
  <c r="X42" i="13"/>
  <c r="N18" i="13"/>
  <c r="T18" i="13" s="1"/>
  <c r="M17" i="13"/>
  <c r="N42" i="13"/>
  <c r="T42" i="13" s="1"/>
  <c r="M41" i="13"/>
  <c r="Z19" i="13"/>
  <c r="X69" i="12"/>
  <c r="Y70" i="12"/>
  <c r="N70" i="12"/>
  <c r="T70" i="12" s="1"/>
  <c r="M69" i="12"/>
  <c r="Z71" i="12"/>
  <c r="N17" i="11"/>
  <c r="T17" i="11" s="1"/>
  <c r="M16" i="11"/>
  <c r="X69" i="11"/>
  <c r="Y70" i="11"/>
  <c r="N70" i="11"/>
  <c r="T70" i="11" s="1"/>
  <c r="M69" i="11"/>
  <c r="Y18" i="11"/>
  <c r="Z18" i="11" s="1"/>
  <c r="X17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X67" i="9"/>
  <c r="Y68" i="9"/>
  <c r="Z68" i="9" s="1"/>
  <c r="N19" i="9"/>
  <c r="T19" i="9" s="1"/>
  <c r="M18" i="9"/>
  <c r="N67" i="9"/>
  <c r="T67" i="9" s="1"/>
  <c r="M66" i="9"/>
  <c r="Y42" i="9"/>
  <c r="X41" i="9"/>
  <c r="Z20" i="9"/>
  <c r="N42" i="9"/>
  <c r="T42" i="9" s="1"/>
  <c r="M41" i="9"/>
  <c r="Y19" i="9"/>
  <c r="X18" i="9"/>
  <c r="N18" i="8"/>
  <c r="T18" i="8" s="1"/>
  <c r="M17" i="8"/>
  <c r="X42" i="8"/>
  <c r="Y43" i="8"/>
  <c r="Z43" i="8" s="1"/>
  <c r="X69" i="8"/>
  <c r="Y70" i="8"/>
  <c r="Y19" i="8"/>
  <c r="Z19" i="8" s="1"/>
  <c r="X18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19" i="6"/>
  <c r="T19" i="6" s="1"/>
  <c r="M18" i="6"/>
  <c r="Y19" i="6"/>
  <c r="X18" i="6"/>
  <c r="N70" i="6"/>
  <c r="T70" i="6" s="1"/>
  <c r="M69" i="6"/>
  <c r="X69" i="6"/>
  <c r="Y70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Z43" i="16" l="1"/>
  <c r="Y18" i="16"/>
  <c r="X17" i="16"/>
  <c r="Y42" i="16"/>
  <c r="X41" i="16"/>
  <c r="N67" i="16"/>
  <c r="T67" i="16" s="1"/>
  <c r="M66" i="16"/>
  <c r="Z68" i="16"/>
  <c r="N42" i="16"/>
  <c r="T42" i="16" s="1"/>
  <c r="Z42" i="16" s="1"/>
  <c r="M41" i="16"/>
  <c r="N18" i="16"/>
  <c r="T18" i="16" s="1"/>
  <c r="Z18" i="16" s="1"/>
  <c r="M17" i="16"/>
  <c r="X67" i="16"/>
  <c r="Y68" i="16"/>
  <c r="Z44" i="15"/>
  <c r="N17" i="15"/>
  <c r="T17" i="15" s="1"/>
  <c r="M16" i="15"/>
  <c r="Y18" i="15"/>
  <c r="X17" i="15"/>
  <c r="X67" i="15"/>
  <c r="Y68" i="15"/>
  <c r="Z68" i="15" s="1"/>
  <c r="Z18" i="15"/>
  <c r="N67" i="15"/>
  <c r="T67" i="15" s="1"/>
  <c r="M66" i="15"/>
  <c r="N43" i="15"/>
  <c r="T43" i="15" s="1"/>
  <c r="Z43" i="15" s="1"/>
  <c r="M42" i="15"/>
  <c r="X42" i="15"/>
  <c r="Y43" i="15"/>
  <c r="N41" i="14"/>
  <c r="T41" i="14" s="1"/>
  <c r="M40" i="14"/>
  <c r="Y68" i="14"/>
  <c r="Z68" i="14" s="1"/>
  <c r="X67" i="14"/>
  <c r="N67" i="14"/>
  <c r="T67" i="14" s="1"/>
  <c r="M66" i="14"/>
  <c r="Y42" i="14"/>
  <c r="Z42" i="14" s="1"/>
  <c r="X41" i="14"/>
  <c r="Y18" i="14"/>
  <c r="Z18" i="14" s="1"/>
  <c r="X17" i="14"/>
  <c r="N17" i="14"/>
  <c r="T17" i="14" s="1"/>
  <c r="M16" i="14"/>
  <c r="Z42" i="9"/>
  <c r="Y68" i="13"/>
  <c r="X67" i="13"/>
  <c r="N68" i="13"/>
  <c r="T68" i="13" s="1"/>
  <c r="M67" i="13"/>
  <c r="Z69" i="13"/>
  <c r="M42" i="12"/>
  <c r="N43" i="12"/>
  <c r="T43" i="12" s="1"/>
  <c r="X42" i="12"/>
  <c r="Y43" i="12"/>
  <c r="Z44" i="12"/>
  <c r="Z18" i="13"/>
  <c r="Z70" i="12"/>
  <c r="N19" i="12"/>
  <c r="T19" i="12" s="1"/>
  <c r="M18" i="12"/>
  <c r="Y19" i="12"/>
  <c r="X18" i="12"/>
  <c r="Z20" i="12"/>
  <c r="N44" i="11"/>
  <c r="T44" i="11" s="1"/>
  <c r="M43" i="11"/>
  <c r="Z45" i="11"/>
  <c r="Y44" i="11"/>
  <c r="X43" i="11"/>
  <c r="Z68" i="10"/>
  <c r="Z41" i="7"/>
  <c r="X43" i="6"/>
  <c r="Y44" i="6"/>
  <c r="Z44" i="6" s="1"/>
  <c r="N43" i="6"/>
  <c r="T43" i="6" s="1"/>
  <c r="M42" i="6"/>
  <c r="Z70" i="6"/>
  <c r="Z19" i="6"/>
  <c r="Z18" i="5"/>
  <c r="Y42" i="13"/>
  <c r="Z42" i="13" s="1"/>
  <c r="X41" i="13"/>
  <c r="Y17" i="13"/>
  <c r="X16" i="13"/>
  <c r="N41" i="13"/>
  <c r="T41" i="13" s="1"/>
  <c r="M40" i="13"/>
  <c r="N17" i="13"/>
  <c r="T17" i="13" s="1"/>
  <c r="M16" i="13"/>
  <c r="X68" i="12"/>
  <c r="Y69" i="12"/>
  <c r="N69" i="12"/>
  <c r="T69" i="12" s="1"/>
  <c r="M68" i="12"/>
  <c r="X68" i="11"/>
  <c r="Y69" i="11"/>
  <c r="N16" i="11"/>
  <c r="T16" i="11" s="1"/>
  <c r="M15" i="11"/>
  <c r="N69" i="11"/>
  <c r="T69" i="11" s="1"/>
  <c r="M68" i="11"/>
  <c r="Z70" i="11"/>
  <c r="Y17" i="11"/>
  <c r="Z17" i="11" s="1"/>
  <c r="X16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66" i="9"/>
  <c r="T66" i="9" s="1"/>
  <c r="M65" i="9"/>
  <c r="N41" i="9"/>
  <c r="T41" i="9" s="1"/>
  <c r="M40" i="9"/>
  <c r="Y41" i="9"/>
  <c r="X40" i="9"/>
  <c r="N18" i="9"/>
  <c r="T18" i="9" s="1"/>
  <c r="Z18" i="9" s="1"/>
  <c r="M17" i="9"/>
  <c r="Z19" i="9"/>
  <c r="X66" i="9"/>
  <c r="Y67" i="9"/>
  <c r="Z67" i="9" s="1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Y18" i="6"/>
  <c r="X17" i="6"/>
  <c r="X68" i="6"/>
  <c r="Y69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M16" i="5"/>
  <c r="N17" i="16" l="1"/>
  <c r="T17" i="16" s="1"/>
  <c r="M16" i="16"/>
  <c r="N41" i="16"/>
  <c r="T41" i="16" s="1"/>
  <c r="M40" i="16"/>
  <c r="N66" i="16"/>
  <c r="T66" i="16" s="1"/>
  <c r="M65" i="16"/>
  <c r="Y41" i="16"/>
  <c r="X40" i="16"/>
  <c r="X66" i="16"/>
  <c r="Y67" i="16"/>
  <c r="Z67" i="16" s="1"/>
  <c r="Y17" i="16"/>
  <c r="X16" i="16"/>
  <c r="X66" i="15"/>
  <c r="Y67" i="15"/>
  <c r="Z67" i="15" s="1"/>
  <c r="Y17" i="15"/>
  <c r="X16" i="15"/>
  <c r="N42" i="15"/>
  <c r="T42" i="15" s="1"/>
  <c r="M41" i="15"/>
  <c r="N66" i="15"/>
  <c r="T66" i="15" s="1"/>
  <c r="M65" i="15"/>
  <c r="N16" i="15"/>
  <c r="T16" i="15" s="1"/>
  <c r="M15" i="15"/>
  <c r="Z17" i="15"/>
  <c r="Y42" i="15"/>
  <c r="X41" i="15"/>
  <c r="N66" i="14"/>
  <c r="T66" i="14" s="1"/>
  <c r="M65" i="14"/>
  <c r="N16" i="14"/>
  <c r="T16" i="14" s="1"/>
  <c r="M15" i="14"/>
  <c r="Y41" i="14"/>
  <c r="Z41" i="14" s="1"/>
  <c r="X40" i="14"/>
  <c r="X66" i="14"/>
  <c r="Y67" i="14"/>
  <c r="Z67" i="14" s="1"/>
  <c r="Y17" i="14"/>
  <c r="Z17" i="14" s="1"/>
  <c r="X16" i="14"/>
  <c r="N40" i="14"/>
  <c r="T40" i="14" s="1"/>
  <c r="M39" i="14"/>
  <c r="Z68" i="13"/>
  <c r="N67" i="13"/>
  <c r="T67" i="13" s="1"/>
  <c r="M66" i="13"/>
  <c r="Z17" i="5"/>
  <c r="X66" i="13"/>
  <c r="Y67" i="13"/>
  <c r="Z41" i="9"/>
  <c r="X41" i="12"/>
  <c r="Y42" i="12"/>
  <c r="Z43" i="12"/>
  <c r="N42" i="12"/>
  <c r="T42" i="12" s="1"/>
  <c r="M41" i="12"/>
  <c r="Z17" i="13"/>
  <c r="Z19" i="12"/>
  <c r="Z44" i="11"/>
  <c r="Z69" i="12"/>
  <c r="N18" i="12"/>
  <c r="T18" i="12" s="1"/>
  <c r="M17" i="12"/>
  <c r="Y18" i="12"/>
  <c r="X17" i="12"/>
  <c r="N43" i="11"/>
  <c r="T43" i="11" s="1"/>
  <c r="M42" i="11"/>
  <c r="Y43" i="11"/>
  <c r="X42" i="11"/>
  <c r="M41" i="6"/>
  <c r="N42" i="6"/>
  <c r="T42" i="6" s="1"/>
  <c r="X42" i="6"/>
  <c r="Y43" i="6"/>
  <c r="Z43" i="6" s="1"/>
  <c r="Y41" i="13"/>
  <c r="Z41" i="13" s="1"/>
  <c r="X40" i="13"/>
  <c r="Y16" i="13"/>
  <c r="X15" i="13"/>
  <c r="N40" i="13"/>
  <c r="T40" i="13" s="1"/>
  <c r="M39" i="13"/>
  <c r="N16" i="13"/>
  <c r="T16" i="13" s="1"/>
  <c r="M15" i="13"/>
  <c r="N68" i="12"/>
  <c r="T68" i="12" s="1"/>
  <c r="M67" i="12"/>
  <c r="X67" i="12"/>
  <c r="Y68" i="12"/>
  <c r="N15" i="11"/>
  <c r="T15" i="11" s="1"/>
  <c r="M14" i="11"/>
  <c r="Y16" i="11"/>
  <c r="Z16" i="11" s="1"/>
  <c r="X15" i="11"/>
  <c r="N68" i="11"/>
  <c r="T68" i="11" s="1"/>
  <c r="M67" i="11"/>
  <c r="Z69" i="11"/>
  <c r="X67" i="11"/>
  <c r="Y68" i="11"/>
  <c r="N66" i="10"/>
  <c r="T66" i="10" s="1"/>
  <c r="M65" i="10"/>
  <c r="Y42" i="10"/>
  <c r="Z42" i="10" s="1"/>
  <c r="X41" i="10"/>
  <c r="Z67" i="10"/>
  <c r="Y17" i="10"/>
  <c r="X16" i="10"/>
  <c r="N17" i="10"/>
  <c r="T17" i="10" s="1"/>
  <c r="M16" i="10"/>
  <c r="N41" i="10"/>
  <c r="T41" i="10" s="1"/>
  <c r="M40" i="10"/>
  <c r="Z18" i="10"/>
  <c r="X65" i="10"/>
  <c r="Y66" i="10"/>
  <c r="Y17" i="9"/>
  <c r="X16" i="9"/>
  <c r="X65" i="9"/>
  <c r="Y66" i="9"/>
  <c r="Z66" i="9" s="1"/>
  <c r="Y40" i="9"/>
  <c r="X39" i="9"/>
  <c r="N65" i="9"/>
  <c r="T65" i="9" s="1"/>
  <c r="M64" i="9"/>
  <c r="N17" i="9"/>
  <c r="T17" i="9" s="1"/>
  <c r="M16" i="9"/>
  <c r="N40" i="9"/>
  <c r="T40" i="9" s="1"/>
  <c r="M39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68" i="6"/>
  <c r="T68" i="6" s="1"/>
  <c r="M67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Y16" i="5"/>
  <c r="X15" i="5"/>
  <c r="Y41" i="5"/>
  <c r="Z41" i="5" s="1"/>
  <c r="X40" i="5"/>
  <c r="Z42" i="15" l="1"/>
  <c r="N65" i="16"/>
  <c r="T65" i="16" s="1"/>
  <c r="M64" i="16"/>
  <c r="X65" i="16"/>
  <c r="Y66" i="16"/>
  <c r="Z66" i="16"/>
  <c r="N40" i="16"/>
  <c r="T40" i="16" s="1"/>
  <c r="M39" i="16"/>
  <c r="Z41" i="16"/>
  <c r="X39" i="16"/>
  <c r="Y40" i="16"/>
  <c r="N16" i="16"/>
  <c r="T16" i="16" s="1"/>
  <c r="Z16" i="16" s="1"/>
  <c r="M15" i="16"/>
  <c r="X15" i="16"/>
  <c r="Y16" i="16"/>
  <c r="Z17" i="16"/>
  <c r="N41" i="15"/>
  <c r="T41" i="15" s="1"/>
  <c r="M40" i="15"/>
  <c r="X15" i="15"/>
  <c r="Y16" i="15"/>
  <c r="Z16" i="15" s="1"/>
  <c r="N15" i="15"/>
  <c r="T15" i="15" s="1"/>
  <c r="M14" i="15"/>
  <c r="Y41" i="15"/>
  <c r="X40" i="15"/>
  <c r="X65" i="15"/>
  <c r="Y66" i="15"/>
  <c r="Z66" i="15" s="1"/>
  <c r="N65" i="15"/>
  <c r="T65" i="15" s="1"/>
  <c r="M64" i="15"/>
  <c r="Y16" i="14"/>
  <c r="Z16" i="14" s="1"/>
  <c r="X15" i="14"/>
  <c r="Y66" i="14"/>
  <c r="Z66" i="14" s="1"/>
  <c r="X65" i="14"/>
  <c r="X39" i="14"/>
  <c r="Y40" i="14"/>
  <c r="Z40" i="14" s="1"/>
  <c r="N39" i="14"/>
  <c r="T39" i="14" s="1"/>
  <c r="M38" i="14"/>
  <c r="N65" i="14"/>
  <c r="T65" i="14" s="1"/>
  <c r="M64" i="14"/>
  <c r="N15" i="14"/>
  <c r="T15" i="14" s="1"/>
  <c r="M14" i="14"/>
  <c r="X65" i="13"/>
  <c r="Y66" i="13"/>
  <c r="N66" i="13"/>
  <c r="T66" i="13" s="1"/>
  <c r="M65" i="13"/>
  <c r="Z67" i="13"/>
  <c r="Z68" i="8"/>
  <c r="N41" i="12"/>
  <c r="T41" i="12" s="1"/>
  <c r="M40" i="12"/>
  <c r="X40" i="12"/>
  <c r="Y41" i="12"/>
  <c r="Z16" i="13"/>
  <c r="Z42" i="12"/>
  <c r="Z18" i="12"/>
  <c r="Z66" i="10"/>
  <c r="Z17" i="7"/>
  <c r="Y17" i="12"/>
  <c r="X16" i="12"/>
  <c r="N17" i="12"/>
  <c r="T17" i="12" s="1"/>
  <c r="M16" i="12"/>
  <c r="Y42" i="11"/>
  <c r="X41" i="11"/>
  <c r="N42" i="11"/>
  <c r="T42" i="11" s="1"/>
  <c r="M41" i="11"/>
  <c r="Z43" i="11"/>
  <c r="Z68" i="11"/>
  <c r="Z68" i="7"/>
  <c r="Z68" i="6"/>
  <c r="X41" i="6"/>
  <c r="Y42" i="6"/>
  <c r="Z42" i="6" s="1"/>
  <c r="M40" i="6"/>
  <c r="N41" i="6"/>
  <c r="T41" i="6" s="1"/>
  <c r="Y40" i="13"/>
  <c r="Z40" i="13" s="1"/>
  <c r="X39" i="13"/>
  <c r="N39" i="13"/>
  <c r="T39" i="13" s="1"/>
  <c r="M38" i="13"/>
  <c r="Y15" i="13"/>
  <c r="X14" i="13"/>
  <c r="N15" i="13"/>
  <c r="T15" i="13" s="1"/>
  <c r="M14" i="13"/>
  <c r="X66" i="12"/>
  <c r="Y67" i="12"/>
  <c r="N67" i="12"/>
  <c r="T67" i="12" s="1"/>
  <c r="M66" i="12"/>
  <c r="Z68" i="12"/>
  <c r="N14" i="11"/>
  <c r="T14" i="11" s="1"/>
  <c r="M13" i="11"/>
  <c r="Y15" i="11"/>
  <c r="Z15" i="11" s="1"/>
  <c r="X14" i="11"/>
  <c r="N67" i="11"/>
  <c r="T67" i="11" s="1"/>
  <c r="M66" i="11"/>
  <c r="X66" i="11"/>
  <c r="Y67" i="11"/>
  <c r="Z17" i="10"/>
  <c r="Y41" i="10"/>
  <c r="X40" i="10"/>
  <c r="X64" i="10"/>
  <c r="Y65" i="10"/>
  <c r="N40" i="10"/>
  <c r="T40" i="10" s="1"/>
  <c r="M39" i="10"/>
  <c r="Y16" i="10"/>
  <c r="X15" i="10"/>
  <c r="Z41" i="10"/>
  <c r="N65" i="10"/>
  <c r="T65" i="10" s="1"/>
  <c r="M64" i="10"/>
  <c r="N16" i="10"/>
  <c r="T16" i="10" s="1"/>
  <c r="M15" i="10"/>
  <c r="N39" i="9"/>
  <c r="T39" i="9" s="1"/>
  <c r="M38" i="9"/>
  <c r="N64" i="9"/>
  <c r="T64" i="9" s="1"/>
  <c r="M63" i="9"/>
  <c r="Z40" i="9"/>
  <c r="X64" i="9"/>
  <c r="Y65" i="9"/>
  <c r="Z65" i="9" s="1"/>
  <c r="Z17" i="9"/>
  <c r="N16" i="9"/>
  <c r="T16" i="9" s="1"/>
  <c r="M15" i="9"/>
  <c r="Y39" i="9"/>
  <c r="X38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 s="1"/>
  <c r="N67" i="7"/>
  <c r="T67" i="7" s="1"/>
  <c r="M66" i="7"/>
  <c r="X66" i="7"/>
  <c r="Y67" i="7"/>
  <c r="Y16" i="7"/>
  <c r="X15" i="7"/>
  <c r="Y38" i="7"/>
  <c r="X37" i="7"/>
  <c r="N38" i="7"/>
  <c r="T38" i="7" s="1"/>
  <c r="M37" i="7"/>
  <c r="N16" i="7"/>
  <c r="T16" i="7" s="1"/>
  <c r="M15" i="7"/>
  <c r="Z39" i="7"/>
  <c r="N16" i="6"/>
  <c r="T16" i="6" s="1"/>
  <c r="M15" i="6"/>
  <c r="N67" i="6"/>
  <c r="T67" i="6" s="1"/>
  <c r="M66" i="6"/>
  <c r="Z17" i="6"/>
  <c r="Y16" i="6"/>
  <c r="X15" i="6"/>
  <c r="X66" i="6"/>
  <c r="Y67" i="6"/>
  <c r="Y15" i="5"/>
  <c r="X14" i="5"/>
  <c r="X66" i="5"/>
  <c r="Y67" i="5"/>
  <c r="Z67" i="5" s="1"/>
  <c r="N15" i="5"/>
  <c r="T15" i="5" s="1"/>
  <c r="Z15" i="5" s="1"/>
  <c r="M14" i="5"/>
  <c r="Y40" i="5"/>
  <c r="Z40" i="5" s="1"/>
  <c r="X39" i="5"/>
  <c r="Z16" i="5"/>
  <c r="N66" i="5"/>
  <c r="T66" i="5" s="1"/>
  <c r="M65" i="5"/>
  <c r="N39" i="5"/>
  <c r="T39" i="5" s="1"/>
  <c r="M38" i="5"/>
  <c r="N39" i="16" l="1"/>
  <c r="T39" i="16" s="1"/>
  <c r="M38" i="16"/>
  <c r="Z40" i="16"/>
  <c r="N15" i="16"/>
  <c r="T15" i="16" s="1"/>
  <c r="M14" i="16"/>
  <c r="Y39" i="16"/>
  <c r="X38" i="16"/>
  <c r="X64" i="16"/>
  <c r="Y65" i="16"/>
  <c r="Z65" i="16" s="1"/>
  <c r="N64" i="16"/>
  <c r="T64" i="16" s="1"/>
  <c r="M63" i="16"/>
  <c r="Y15" i="16"/>
  <c r="X14" i="16"/>
  <c r="N14" i="15"/>
  <c r="T14" i="15" s="1"/>
  <c r="M13" i="15"/>
  <c r="X64" i="15"/>
  <c r="Y65" i="15"/>
  <c r="Z65" i="15" s="1"/>
  <c r="Y15" i="15"/>
  <c r="Z15" i="15" s="1"/>
  <c r="X14" i="15"/>
  <c r="X39" i="15"/>
  <c r="Y40" i="15"/>
  <c r="N64" i="15"/>
  <c r="T64" i="15" s="1"/>
  <c r="M63" i="15"/>
  <c r="N40" i="15"/>
  <c r="T40" i="15" s="1"/>
  <c r="Z40" i="15" s="1"/>
  <c r="M39" i="15"/>
  <c r="Z41" i="15"/>
  <c r="N64" i="14"/>
  <c r="T64" i="14" s="1"/>
  <c r="M63" i="14"/>
  <c r="N14" i="14"/>
  <c r="T14" i="14" s="1"/>
  <c r="M13" i="14"/>
  <c r="X64" i="14"/>
  <c r="Y65" i="14"/>
  <c r="Z65" i="14" s="1"/>
  <c r="X38" i="14"/>
  <c r="Y39" i="14"/>
  <c r="Z39" i="14" s="1"/>
  <c r="Y15" i="14"/>
  <c r="Z15" i="14" s="1"/>
  <c r="X14" i="14"/>
  <c r="N38" i="14"/>
  <c r="T38" i="14" s="1"/>
  <c r="M37" i="14"/>
  <c r="Z41" i="12"/>
  <c r="Z66" i="13"/>
  <c r="M64" i="13"/>
  <c r="N65" i="13"/>
  <c r="T65" i="13" s="1"/>
  <c r="Y65" i="13"/>
  <c r="X64" i="13"/>
  <c r="Y40" i="12"/>
  <c r="X39" i="12"/>
  <c r="M39" i="12"/>
  <c r="N40" i="12"/>
  <c r="T40" i="12" s="1"/>
  <c r="Z67" i="12"/>
  <c r="Z42" i="11"/>
  <c r="Z16" i="9"/>
  <c r="Z67" i="8"/>
  <c r="Z16" i="6"/>
  <c r="N16" i="12"/>
  <c r="T16" i="12" s="1"/>
  <c r="M15" i="12"/>
  <c r="Y16" i="12"/>
  <c r="X15" i="12"/>
  <c r="Z17" i="12"/>
  <c r="N41" i="11"/>
  <c r="T41" i="11" s="1"/>
  <c r="M40" i="11"/>
  <c r="Y41" i="11"/>
  <c r="X40" i="11"/>
  <c r="Z65" i="10"/>
  <c r="Z38" i="7"/>
  <c r="Z67" i="7"/>
  <c r="N40" i="6"/>
  <c r="T40" i="6" s="1"/>
  <c r="M39" i="6"/>
  <c r="X40" i="6"/>
  <c r="Y41" i="6"/>
  <c r="Z41" i="6" s="1"/>
  <c r="N14" i="13"/>
  <c r="T14" i="13" s="1"/>
  <c r="M13" i="13"/>
  <c r="N38" i="13"/>
  <c r="T38" i="13" s="1"/>
  <c r="M37" i="13"/>
  <c r="Z15" i="13"/>
  <c r="Y39" i="13"/>
  <c r="Z39" i="13" s="1"/>
  <c r="X38" i="13"/>
  <c r="X13" i="13"/>
  <c r="Y14" i="13"/>
  <c r="N66" i="12"/>
  <c r="T66" i="12" s="1"/>
  <c r="M65" i="12"/>
  <c r="X65" i="12"/>
  <c r="Y66" i="12"/>
  <c r="Z67" i="11"/>
  <c r="Y14" i="11"/>
  <c r="Z14" i="11" s="1"/>
  <c r="X13" i="11"/>
  <c r="X65" i="11"/>
  <c r="Y66" i="11"/>
  <c r="N13" i="11"/>
  <c r="T13" i="11" s="1"/>
  <c r="M12" i="11"/>
  <c r="N66" i="11"/>
  <c r="T66" i="11" s="1"/>
  <c r="M65" i="11"/>
  <c r="N64" i="10"/>
  <c r="T64" i="10" s="1"/>
  <c r="M63" i="10"/>
  <c r="X63" i="10"/>
  <c r="Y64" i="10"/>
  <c r="N39" i="10"/>
  <c r="T39" i="10" s="1"/>
  <c r="M38" i="10"/>
  <c r="Y40" i="10"/>
  <c r="X39" i="10"/>
  <c r="N15" i="10"/>
  <c r="T15" i="10" s="1"/>
  <c r="M14" i="10"/>
  <c r="Z40" i="10"/>
  <c r="Z16" i="10"/>
  <c r="Y15" i="10"/>
  <c r="X14" i="10"/>
  <c r="N63" i="9"/>
  <c r="T63" i="9" s="1"/>
  <c r="M62" i="9"/>
  <c r="Y15" i="9"/>
  <c r="X14" i="9"/>
  <c r="N15" i="9"/>
  <c r="T15" i="9" s="1"/>
  <c r="M14" i="9"/>
  <c r="X63" i="9"/>
  <c r="Y64" i="9"/>
  <c r="Z64" i="9" s="1"/>
  <c r="N38" i="9"/>
  <c r="T38" i="9" s="1"/>
  <c r="M37" i="9"/>
  <c r="Y38" i="9"/>
  <c r="X37" i="9"/>
  <c r="Z39" i="9"/>
  <c r="X38" i="8"/>
  <c r="Y39" i="8"/>
  <c r="Z39" i="8" s="1"/>
  <c r="N14" i="8"/>
  <c r="T14" i="8" s="1"/>
  <c r="M13" i="8"/>
  <c r="N38" i="8"/>
  <c r="T38" i="8" s="1"/>
  <c r="M37" i="8"/>
  <c r="Y15" i="8"/>
  <c r="Z15" i="8" s="1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15" i="6"/>
  <c r="T15" i="6" s="1"/>
  <c r="M14" i="6"/>
  <c r="X65" i="6"/>
  <c r="Y66" i="6"/>
  <c r="N66" i="6"/>
  <c r="T66" i="6" s="1"/>
  <c r="M65" i="6"/>
  <c r="N14" i="5"/>
  <c r="T14" i="5" s="1"/>
  <c r="M13" i="5"/>
  <c r="N65" i="5"/>
  <c r="T65" i="5" s="1"/>
  <c r="M64" i="5"/>
  <c r="X65" i="5"/>
  <c r="Y66" i="5"/>
  <c r="Z66" i="5" s="1"/>
  <c r="N38" i="5"/>
  <c r="T38" i="5" s="1"/>
  <c r="M37" i="5"/>
  <c r="Y14" i="5"/>
  <c r="X13" i="5"/>
  <c r="X38" i="5"/>
  <c r="Y39" i="5"/>
  <c r="Z39" i="5" s="1"/>
  <c r="N63" i="16" l="1"/>
  <c r="T63" i="16" s="1"/>
  <c r="M62" i="16"/>
  <c r="X63" i="16"/>
  <c r="Y64" i="16"/>
  <c r="X37" i="16"/>
  <c r="Y38" i="16"/>
  <c r="Z64" i="16"/>
  <c r="N14" i="16"/>
  <c r="T14" i="16" s="1"/>
  <c r="Z14" i="16" s="1"/>
  <c r="M13" i="16"/>
  <c r="Z15" i="16"/>
  <c r="N38" i="16"/>
  <c r="T38" i="16" s="1"/>
  <c r="Z38" i="16" s="1"/>
  <c r="M37" i="16"/>
  <c r="Y14" i="16"/>
  <c r="X13" i="16"/>
  <c r="Z39" i="16"/>
  <c r="Y14" i="15"/>
  <c r="X13" i="15"/>
  <c r="N63" i="15"/>
  <c r="T63" i="15" s="1"/>
  <c r="M62" i="15"/>
  <c r="X63" i="15"/>
  <c r="Y64" i="15"/>
  <c r="Z64" i="15" s="1"/>
  <c r="N13" i="15"/>
  <c r="T13" i="15" s="1"/>
  <c r="M12" i="15"/>
  <c r="Y39" i="15"/>
  <c r="X38" i="15"/>
  <c r="N39" i="15"/>
  <c r="T39" i="15" s="1"/>
  <c r="Z39" i="15" s="1"/>
  <c r="M38" i="15"/>
  <c r="Z14" i="15"/>
  <c r="Y64" i="14"/>
  <c r="X63" i="14"/>
  <c r="Y14" i="14"/>
  <c r="Z14" i="14" s="1"/>
  <c r="X13" i="14"/>
  <c r="N13" i="14"/>
  <c r="T13" i="14" s="1"/>
  <c r="M12" i="14"/>
  <c r="N37" i="14"/>
  <c r="T37" i="14" s="1"/>
  <c r="M36" i="14"/>
  <c r="N63" i="14"/>
  <c r="T63" i="14" s="1"/>
  <c r="M62" i="14"/>
  <c r="X37" i="14"/>
  <c r="Y38" i="14"/>
  <c r="Z38" i="14" s="1"/>
  <c r="Z64" i="14"/>
  <c r="Z40" i="12"/>
  <c r="Z15" i="9"/>
  <c r="X63" i="13"/>
  <c r="Y64" i="13"/>
  <c r="Z65" i="13"/>
  <c r="N64" i="13"/>
  <c r="T64" i="13" s="1"/>
  <c r="M63" i="13"/>
  <c r="M38" i="12"/>
  <c r="N39" i="12"/>
  <c r="T39" i="12" s="1"/>
  <c r="X38" i="12"/>
  <c r="Y39" i="12"/>
  <c r="Z41" i="11"/>
  <c r="Z66" i="12"/>
  <c r="X14" i="12"/>
  <c r="Y15" i="12"/>
  <c r="Z16" i="12"/>
  <c r="N15" i="12"/>
  <c r="T15" i="12" s="1"/>
  <c r="M14" i="12"/>
  <c r="Y40" i="11"/>
  <c r="X39" i="11"/>
  <c r="N40" i="11"/>
  <c r="T40" i="11" s="1"/>
  <c r="M39" i="11"/>
  <c r="Z66" i="8"/>
  <c r="Z66" i="7"/>
  <c r="Z37" i="7"/>
  <c r="Z66" i="6"/>
  <c r="Y40" i="6"/>
  <c r="Z40" i="6" s="1"/>
  <c r="X39" i="6"/>
  <c r="N39" i="6"/>
  <c r="T39" i="6" s="1"/>
  <c r="M38" i="6"/>
  <c r="Z15" i="6"/>
  <c r="N13" i="13"/>
  <c r="T13" i="13" s="1"/>
  <c r="M12" i="13"/>
  <c r="Z14" i="13"/>
  <c r="Y13" i="13"/>
  <c r="X12" i="13"/>
  <c r="N37" i="13"/>
  <c r="T37" i="13" s="1"/>
  <c r="M36" i="13"/>
  <c r="Y38" i="13"/>
  <c r="Z38" i="13" s="1"/>
  <c r="X37" i="13"/>
  <c r="X64" i="12"/>
  <c r="Y65" i="12"/>
  <c r="N65" i="12"/>
  <c r="T65" i="12" s="1"/>
  <c r="M64" i="12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37" i="9"/>
  <c r="T37" i="9" s="1"/>
  <c r="M36" i="9"/>
  <c r="X62" i="9"/>
  <c r="Y63" i="9"/>
  <c r="Z63" i="9" s="1"/>
  <c r="Z38" i="9"/>
  <c r="N14" i="9"/>
  <c r="T14" i="9" s="1"/>
  <c r="M13" i="9"/>
  <c r="N62" i="9"/>
  <c r="T62" i="9" s="1"/>
  <c r="M61" i="9"/>
  <c r="Y37" i="9"/>
  <c r="X36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M64" i="7"/>
  <c r="N36" i="7"/>
  <c r="T36" i="7" s="1"/>
  <c r="M35" i="7"/>
  <c r="N14" i="6"/>
  <c r="T14" i="6" s="1"/>
  <c r="M13" i="6"/>
  <c r="N65" i="6"/>
  <c r="T65" i="6" s="1"/>
  <c r="M64" i="6"/>
  <c r="Y14" i="6"/>
  <c r="X13" i="6"/>
  <c r="X64" i="6"/>
  <c r="Y65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N13" i="16" l="1"/>
  <c r="T13" i="16" s="1"/>
  <c r="M12" i="16"/>
  <c r="X36" i="16"/>
  <c r="Y37" i="16"/>
  <c r="X62" i="16"/>
  <c r="Y63" i="16"/>
  <c r="Z63" i="16" s="1"/>
  <c r="N37" i="16"/>
  <c r="T37" i="16" s="1"/>
  <c r="Z37" i="16" s="1"/>
  <c r="M36" i="16"/>
  <c r="X12" i="16"/>
  <c r="Y13" i="16"/>
  <c r="N62" i="16"/>
  <c r="T62" i="16" s="1"/>
  <c r="M61" i="16"/>
  <c r="N12" i="15"/>
  <c r="T12" i="15" s="1"/>
  <c r="M11" i="15"/>
  <c r="X62" i="15"/>
  <c r="Y63" i="15"/>
  <c r="Y38" i="15"/>
  <c r="X37" i="15"/>
  <c r="N62" i="15"/>
  <c r="T62" i="15" s="1"/>
  <c r="M61" i="15"/>
  <c r="Z63" i="15"/>
  <c r="X12" i="15"/>
  <c r="Y13" i="15"/>
  <c r="Z13" i="15" s="1"/>
  <c r="N38" i="15"/>
  <c r="T38" i="15" s="1"/>
  <c r="M37" i="15"/>
  <c r="N62" i="14"/>
  <c r="T62" i="14" s="1"/>
  <c r="M61" i="14"/>
  <c r="N12" i="14"/>
  <c r="T12" i="14" s="1"/>
  <c r="M11" i="14"/>
  <c r="X62" i="14"/>
  <c r="Y63" i="14"/>
  <c r="Z63" i="14" s="1"/>
  <c r="X36" i="14"/>
  <c r="Y37" i="14"/>
  <c r="Z37" i="14" s="1"/>
  <c r="N36" i="14"/>
  <c r="T36" i="14" s="1"/>
  <c r="M35" i="14"/>
  <c r="Y13" i="14"/>
  <c r="Z13" i="14" s="1"/>
  <c r="X12" i="14"/>
  <c r="Z64" i="13"/>
  <c r="Z15" i="12"/>
  <c r="Z39" i="12"/>
  <c r="Z65" i="7"/>
  <c r="N63" i="13"/>
  <c r="T63" i="13" s="1"/>
  <c r="M62" i="13"/>
  <c r="X62" i="13"/>
  <c r="Y63" i="13"/>
  <c r="Z13" i="5"/>
  <c r="X37" i="12"/>
  <c r="Y38" i="12"/>
  <c r="Z36" i="7"/>
  <c r="N38" i="12"/>
  <c r="T38" i="12" s="1"/>
  <c r="M37" i="12"/>
  <c r="Z40" i="11"/>
  <c r="Z14" i="10"/>
  <c r="N14" i="12"/>
  <c r="T14" i="12" s="1"/>
  <c r="M13" i="12"/>
  <c r="Y14" i="12"/>
  <c r="X13" i="12"/>
  <c r="Y39" i="11"/>
  <c r="X38" i="11"/>
  <c r="N39" i="11"/>
  <c r="T39" i="11" s="1"/>
  <c r="M38" i="11"/>
  <c r="Z65" i="11"/>
  <c r="Z63" i="10"/>
  <c r="Z14" i="9"/>
  <c r="M37" i="6"/>
  <c r="N38" i="6"/>
  <c r="T38" i="6" s="1"/>
  <c r="X38" i="6"/>
  <c r="Y39" i="6"/>
  <c r="Z39" i="6" s="1"/>
  <c r="N12" i="13"/>
  <c r="T12" i="13" s="1"/>
  <c r="M11" i="13"/>
  <c r="Y12" i="13"/>
  <c r="X11" i="13"/>
  <c r="Z13" i="13"/>
  <c r="Y37" i="13"/>
  <c r="Z37" i="13" s="1"/>
  <c r="X36" i="13"/>
  <c r="N36" i="13"/>
  <c r="T36" i="13" s="1"/>
  <c r="M35" i="13"/>
  <c r="N64" i="12"/>
  <c r="T64" i="12" s="1"/>
  <c r="M63" i="12"/>
  <c r="Z65" i="12"/>
  <c r="X63" i="12"/>
  <c r="Y64" i="12"/>
  <c r="N11" i="11"/>
  <c r="T11" i="11" s="1"/>
  <c r="M10" i="11"/>
  <c r="X63" i="11"/>
  <c r="Y64" i="11"/>
  <c r="Y12" i="11"/>
  <c r="Z12" i="11" s="1"/>
  <c r="X11" i="11"/>
  <c r="N64" i="11"/>
  <c r="T64" i="11" s="1"/>
  <c r="M63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N36" i="9"/>
  <c r="T36" i="9" s="1"/>
  <c r="M35" i="9"/>
  <c r="N61" i="9"/>
  <c r="T61" i="9" s="1"/>
  <c r="M60" i="9"/>
  <c r="Z37" i="9"/>
  <c r="Y13" i="9"/>
  <c r="X12" i="9"/>
  <c r="Y36" i="9"/>
  <c r="X35" i="9"/>
  <c r="N13" i="9"/>
  <c r="T13" i="9" s="1"/>
  <c r="M12" i="9"/>
  <c r="X61" i="9"/>
  <c r="Y62" i="9"/>
  <c r="Z62" i="9" s="1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M34" i="7"/>
  <c r="Y13" i="7"/>
  <c r="X12" i="7"/>
  <c r="X63" i="7"/>
  <c r="Y64" i="7"/>
  <c r="Y13" i="6"/>
  <c r="X12" i="6"/>
  <c r="X63" i="6"/>
  <c r="Y64" i="6"/>
  <c r="N64" i="6"/>
  <c r="T64" i="6" s="1"/>
  <c r="M63" i="6"/>
  <c r="N13" i="6"/>
  <c r="T13" i="6" s="1"/>
  <c r="M12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N61" i="16" l="1"/>
  <c r="T61" i="16" s="1"/>
  <c r="M60" i="16"/>
  <c r="N36" i="16"/>
  <c r="T36" i="16" s="1"/>
  <c r="M35" i="16"/>
  <c r="Y12" i="16"/>
  <c r="X11" i="16"/>
  <c r="X61" i="16"/>
  <c r="Y62" i="16"/>
  <c r="Z62" i="16" s="1"/>
  <c r="Y36" i="16"/>
  <c r="X35" i="16"/>
  <c r="N12" i="16"/>
  <c r="T12" i="16" s="1"/>
  <c r="Z12" i="16" s="1"/>
  <c r="M11" i="16"/>
  <c r="Z13" i="16"/>
  <c r="X36" i="15"/>
  <c r="Y37" i="15"/>
  <c r="N61" i="15"/>
  <c r="T61" i="15" s="1"/>
  <c r="M60" i="15"/>
  <c r="X61" i="15"/>
  <c r="Y62" i="15"/>
  <c r="Z62" i="15" s="1"/>
  <c r="N11" i="15"/>
  <c r="T11" i="15" s="1"/>
  <c r="M10" i="15"/>
  <c r="N37" i="15"/>
  <c r="T37" i="15" s="1"/>
  <c r="Z37" i="15" s="1"/>
  <c r="M36" i="15"/>
  <c r="Z12" i="15"/>
  <c r="Y12" i="15"/>
  <c r="X11" i="15"/>
  <c r="Z38" i="15"/>
  <c r="X61" i="14"/>
  <c r="Y62" i="14"/>
  <c r="Z62" i="14" s="1"/>
  <c r="Y12" i="14"/>
  <c r="Z12" i="14" s="1"/>
  <c r="X11" i="14"/>
  <c r="X35" i="14"/>
  <c r="Y36" i="14"/>
  <c r="Z36" i="14" s="1"/>
  <c r="N61" i="14"/>
  <c r="T61" i="14" s="1"/>
  <c r="M60" i="14"/>
  <c r="N35" i="14"/>
  <c r="T35" i="14" s="1"/>
  <c r="M34" i="14"/>
  <c r="N11" i="14"/>
  <c r="T11" i="14" s="1"/>
  <c r="M10" i="14"/>
  <c r="Z38" i="12"/>
  <c r="X61" i="13"/>
  <c r="Y62" i="13"/>
  <c r="Z64" i="6"/>
  <c r="N62" i="13"/>
  <c r="T62" i="13" s="1"/>
  <c r="M61" i="13"/>
  <c r="Z63" i="13"/>
  <c r="N37" i="12"/>
  <c r="T37" i="12" s="1"/>
  <c r="M36" i="12"/>
  <c r="X36" i="12"/>
  <c r="Y37" i="12"/>
  <c r="Z13" i="6"/>
  <c r="Z13" i="10"/>
  <c r="Z64" i="12"/>
  <c r="Y13" i="12"/>
  <c r="X12" i="12"/>
  <c r="Z14" i="12"/>
  <c r="M12" i="12"/>
  <c r="N13" i="12"/>
  <c r="T13" i="12" s="1"/>
  <c r="Z64" i="11"/>
  <c r="X37" i="11"/>
  <c r="Y38" i="11"/>
  <c r="N38" i="11"/>
  <c r="T38" i="11" s="1"/>
  <c r="M37" i="11"/>
  <c r="Z39" i="11"/>
  <c r="Z64" i="8"/>
  <c r="Z35" i="7"/>
  <c r="X37" i="6"/>
  <c r="Y38" i="6"/>
  <c r="Z38" i="6" s="1"/>
  <c r="M36" i="6"/>
  <c r="N37" i="6"/>
  <c r="T37" i="6" s="1"/>
  <c r="Y11" i="13"/>
  <c r="X10" i="13"/>
  <c r="N11" i="13"/>
  <c r="T11" i="13" s="1"/>
  <c r="M10" i="13"/>
  <c r="N35" i="13"/>
  <c r="T35" i="13" s="1"/>
  <c r="M34" i="13"/>
  <c r="Y36" i="13"/>
  <c r="Z36" i="13" s="1"/>
  <c r="X35" i="13"/>
  <c r="Z12" i="13"/>
  <c r="X62" i="12"/>
  <c r="Y63" i="12"/>
  <c r="N63" i="12"/>
  <c r="T63" i="12" s="1"/>
  <c r="M62" i="12"/>
  <c r="Y11" i="11"/>
  <c r="Z11" i="11" s="1"/>
  <c r="X10" i="11"/>
  <c r="X62" i="11"/>
  <c r="Y63" i="11"/>
  <c r="N10" i="11"/>
  <c r="T10" i="11" s="1"/>
  <c r="M9" i="11"/>
  <c r="N63" i="11"/>
  <c r="T63" i="11" s="1"/>
  <c r="M62" i="11"/>
  <c r="Y37" i="10"/>
  <c r="Z37" i="10" s="1"/>
  <c r="X36" i="10"/>
  <c r="N61" i="10"/>
  <c r="T61" i="10" s="1"/>
  <c r="M60" i="10"/>
  <c r="N36" i="10"/>
  <c r="T36" i="10" s="1"/>
  <c r="M35" i="10"/>
  <c r="N12" i="10"/>
  <c r="T12" i="10" s="1"/>
  <c r="M11" i="10"/>
  <c r="Y12" i="10"/>
  <c r="X11" i="10"/>
  <c r="X60" i="10"/>
  <c r="Y61" i="10"/>
  <c r="Z62" i="10"/>
  <c r="N12" i="9"/>
  <c r="T12" i="9" s="1"/>
  <c r="M11" i="9"/>
  <c r="N60" i="9"/>
  <c r="T60" i="9" s="1"/>
  <c r="M59" i="9"/>
  <c r="Y35" i="9"/>
  <c r="X34" i="9"/>
  <c r="Z13" i="9"/>
  <c r="Y12" i="9"/>
  <c r="X11" i="9"/>
  <c r="N35" i="9"/>
  <c r="T35" i="9" s="1"/>
  <c r="M34" i="9"/>
  <c r="X60" i="9"/>
  <c r="Y61" i="9"/>
  <c r="Z61" i="9" s="1"/>
  <c r="Z36" i="9"/>
  <c r="Y12" i="8"/>
  <c r="X11" i="8"/>
  <c r="N63" i="8"/>
  <c r="T63" i="8" s="1"/>
  <c r="M62" i="8"/>
  <c r="N11" i="8"/>
  <c r="T11" i="8" s="1"/>
  <c r="M10" i="8"/>
  <c r="X62" i="8"/>
  <c r="Y63" i="8"/>
  <c r="Z12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63" i="6"/>
  <c r="T63" i="6" s="1"/>
  <c r="M62" i="6"/>
  <c r="N12" i="6"/>
  <c r="T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X60" i="16" l="1"/>
  <c r="Y61" i="16"/>
  <c r="Y11" i="16"/>
  <c r="X10" i="16"/>
  <c r="X34" i="16"/>
  <c r="Y35" i="16"/>
  <c r="N35" i="16"/>
  <c r="T35" i="16" s="1"/>
  <c r="Z35" i="16" s="1"/>
  <c r="M34" i="16"/>
  <c r="Z36" i="16"/>
  <c r="N60" i="16"/>
  <c r="T60" i="16" s="1"/>
  <c r="M59" i="16"/>
  <c r="N11" i="16"/>
  <c r="T11" i="16" s="1"/>
  <c r="Z11" i="16" s="1"/>
  <c r="M10" i="16"/>
  <c r="Z61" i="16"/>
  <c r="N36" i="15"/>
  <c r="T36" i="15" s="1"/>
  <c r="Z36" i="15" s="1"/>
  <c r="M35" i="15"/>
  <c r="N10" i="15"/>
  <c r="T10" i="15" s="1"/>
  <c r="M9" i="15"/>
  <c r="X60" i="15"/>
  <c r="Y61" i="15"/>
  <c r="N60" i="15"/>
  <c r="T60" i="15" s="1"/>
  <c r="M59" i="15"/>
  <c r="Z61" i="15"/>
  <c r="Y11" i="15"/>
  <c r="Z11" i="15" s="1"/>
  <c r="X10" i="15"/>
  <c r="Y36" i="15"/>
  <c r="X35" i="15"/>
  <c r="N34" i="14"/>
  <c r="T34" i="14" s="1"/>
  <c r="M33" i="14"/>
  <c r="X34" i="14"/>
  <c r="Y35" i="14"/>
  <c r="Z35" i="14" s="1"/>
  <c r="N10" i="14"/>
  <c r="T10" i="14" s="1"/>
  <c r="M9" i="14"/>
  <c r="N60" i="14"/>
  <c r="T60" i="14" s="1"/>
  <c r="M59" i="14"/>
  <c r="Y11" i="14"/>
  <c r="Z11" i="14" s="1"/>
  <c r="X10" i="14"/>
  <c r="X60" i="14"/>
  <c r="Y61" i="14"/>
  <c r="Z61" i="14" s="1"/>
  <c r="Z62" i="13"/>
  <c r="Z37" i="12"/>
  <c r="N61" i="13"/>
  <c r="T61" i="13" s="1"/>
  <c r="M60" i="13"/>
  <c r="Y61" i="13"/>
  <c r="X60" i="13"/>
  <c r="X35" i="12"/>
  <c r="Y36" i="12"/>
  <c r="N36" i="12"/>
  <c r="T36" i="12" s="1"/>
  <c r="M35" i="12"/>
  <c r="Z11" i="13"/>
  <c r="Z12" i="6"/>
  <c r="Z63" i="12"/>
  <c r="M11" i="12"/>
  <c r="N12" i="12"/>
  <c r="T12" i="12" s="1"/>
  <c r="Y12" i="12"/>
  <c r="X11" i="12"/>
  <c r="Z13" i="12"/>
  <c r="N37" i="11"/>
  <c r="T37" i="11" s="1"/>
  <c r="M36" i="11"/>
  <c r="Z38" i="11"/>
  <c r="Y37" i="11"/>
  <c r="X36" i="11"/>
  <c r="Z63" i="8"/>
  <c r="Z34" i="7"/>
  <c r="Z63" i="7"/>
  <c r="N36" i="6"/>
  <c r="T36" i="6" s="1"/>
  <c r="M35" i="6"/>
  <c r="X36" i="6"/>
  <c r="Y37" i="6"/>
  <c r="Z37" i="6" s="1"/>
  <c r="Y10" i="13"/>
  <c r="X9" i="13"/>
  <c r="N34" i="13"/>
  <c r="T34" i="13" s="1"/>
  <c r="M33" i="13"/>
  <c r="Y35" i="13"/>
  <c r="Z35" i="13" s="1"/>
  <c r="X34" i="13"/>
  <c r="N10" i="13"/>
  <c r="T10" i="13" s="1"/>
  <c r="M9" i="13"/>
  <c r="N62" i="12"/>
  <c r="T62" i="12" s="1"/>
  <c r="M61" i="12"/>
  <c r="X61" i="12"/>
  <c r="Y62" i="12"/>
  <c r="N62" i="11"/>
  <c r="T62" i="11" s="1"/>
  <c r="M61" i="11"/>
  <c r="X61" i="11"/>
  <c r="Y62" i="11"/>
  <c r="Z63" i="11"/>
  <c r="Y10" i="11"/>
  <c r="Z10" i="11" s="1"/>
  <c r="X9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Y34" i="9"/>
  <c r="X33" i="9"/>
  <c r="N34" i="9"/>
  <c r="T34" i="9" s="1"/>
  <c r="M33" i="9"/>
  <c r="N59" i="9"/>
  <c r="T59" i="9" s="1"/>
  <c r="M58" i="9"/>
  <c r="Z35" i="9"/>
  <c r="N11" i="9"/>
  <c r="T11" i="9" s="1"/>
  <c r="M10" i="9"/>
  <c r="X59" i="9"/>
  <c r="Y60" i="9"/>
  <c r="Z60" i="9" s="1"/>
  <c r="Y11" i="9"/>
  <c r="X10" i="9"/>
  <c r="Z12" i="9"/>
  <c r="N62" i="8"/>
  <c r="T62" i="8" s="1"/>
  <c r="M61" i="8"/>
  <c r="N34" i="8"/>
  <c r="T34" i="8" s="1"/>
  <c r="M33" i="8"/>
  <c r="X61" i="8"/>
  <c r="Y62" i="8"/>
  <c r="N10" i="8"/>
  <c r="T10" i="8" s="1"/>
  <c r="M9" i="8"/>
  <c r="Y11" i="8"/>
  <c r="Z11" i="8" s="1"/>
  <c r="X10" i="8"/>
  <c r="X34" i="8"/>
  <c r="Y35" i="8"/>
  <c r="Z35" i="8" s="1"/>
  <c r="N11" i="7"/>
  <c r="T11" i="7" s="1"/>
  <c r="M10" i="7"/>
  <c r="N33" i="7"/>
  <c r="T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61" i="6"/>
  <c r="Y62" i="6"/>
  <c r="N11" i="6"/>
  <c r="T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N59" i="16" l="1"/>
  <c r="T59" i="16" s="1"/>
  <c r="M58" i="16"/>
  <c r="X33" i="16"/>
  <c r="Y34" i="16"/>
  <c r="X9" i="16"/>
  <c r="Y10" i="16"/>
  <c r="N34" i="16"/>
  <c r="T34" i="16" s="1"/>
  <c r="Z34" i="16" s="1"/>
  <c r="M33" i="16"/>
  <c r="N10" i="16"/>
  <c r="T10" i="16" s="1"/>
  <c r="Z10" i="16" s="1"/>
  <c r="M9" i="16"/>
  <c r="X59" i="16"/>
  <c r="Y60" i="16"/>
  <c r="Z60" i="16" s="1"/>
  <c r="X59" i="15"/>
  <c r="Y60" i="15"/>
  <c r="Z60" i="15" s="1"/>
  <c r="N59" i="15"/>
  <c r="T59" i="15" s="1"/>
  <c r="M58" i="15"/>
  <c r="N9" i="15"/>
  <c r="T9" i="15" s="1"/>
  <c r="M8" i="15"/>
  <c r="Z10" i="15"/>
  <c r="N35" i="15"/>
  <c r="T35" i="15" s="1"/>
  <c r="M34" i="15"/>
  <c r="Y35" i="15"/>
  <c r="X34" i="15"/>
  <c r="X9" i="15"/>
  <c r="Y10" i="15"/>
  <c r="Y60" i="14"/>
  <c r="Z60" i="14" s="1"/>
  <c r="X59" i="14"/>
  <c r="X33" i="14"/>
  <c r="Y34" i="14"/>
  <c r="Z34" i="14" s="1"/>
  <c r="Y10" i="14"/>
  <c r="Z10" i="14" s="1"/>
  <c r="X9" i="14"/>
  <c r="N9" i="14"/>
  <c r="T9" i="14" s="1"/>
  <c r="M8" i="14"/>
  <c r="N33" i="14"/>
  <c r="T33" i="14" s="1"/>
  <c r="M32" i="14"/>
  <c r="N59" i="14"/>
  <c r="T59" i="14" s="1"/>
  <c r="M58" i="14"/>
  <c r="X59" i="13"/>
  <c r="Y60" i="13"/>
  <c r="M59" i="13"/>
  <c r="N60" i="13"/>
  <c r="T60" i="13" s="1"/>
  <c r="Z37" i="11"/>
  <c r="Z61" i="13"/>
  <c r="N35" i="12"/>
  <c r="T35" i="12" s="1"/>
  <c r="M34" i="12"/>
  <c r="Z33" i="7"/>
  <c r="Z36" i="12"/>
  <c r="Z12" i="12"/>
  <c r="X34" i="12"/>
  <c r="Y35" i="12"/>
  <c r="Z10" i="13"/>
  <c r="Y11" i="12"/>
  <c r="X10" i="12"/>
  <c r="N11" i="12"/>
  <c r="T11" i="12" s="1"/>
  <c r="M10" i="12"/>
  <c r="M35" i="11"/>
  <c r="N36" i="11"/>
  <c r="T36" i="11" s="1"/>
  <c r="Y36" i="11"/>
  <c r="X35" i="11"/>
  <c r="Z60" i="10"/>
  <c r="Z62" i="7"/>
  <c r="X35" i="6"/>
  <c r="Y36" i="6"/>
  <c r="Z36" i="6" s="1"/>
  <c r="N35" i="6"/>
  <c r="T35" i="6" s="1"/>
  <c r="M34" i="6"/>
  <c r="Z11" i="6"/>
  <c r="N9" i="13"/>
  <c r="T9" i="13" s="1"/>
  <c r="M8" i="13"/>
  <c r="X8" i="13"/>
  <c r="Y9" i="13"/>
  <c r="Y34" i="13"/>
  <c r="Z34" i="13" s="1"/>
  <c r="X33" i="13"/>
  <c r="N33" i="13"/>
  <c r="T33" i="13" s="1"/>
  <c r="M32" i="13"/>
  <c r="X60" i="12"/>
  <c r="Y61" i="12"/>
  <c r="N61" i="12"/>
  <c r="T61" i="12" s="1"/>
  <c r="M60" i="12"/>
  <c r="Z62" i="12"/>
  <c r="X60" i="11"/>
  <c r="Y61" i="11"/>
  <c r="Y9" i="11"/>
  <c r="Z9" i="11" s="1"/>
  <c r="X8" i="11"/>
  <c r="N61" i="11"/>
  <c r="T61" i="11" s="1"/>
  <c r="M60" i="11"/>
  <c r="N8" i="11"/>
  <c r="T8" i="11" s="1"/>
  <c r="M7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N33" i="9"/>
  <c r="T33" i="9" s="1"/>
  <c r="M32" i="9"/>
  <c r="X58" i="9"/>
  <c r="Y59" i="9"/>
  <c r="Z59" i="9" s="1"/>
  <c r="Z34" i="9"/>
  <c r="Y10" i="9"/>
  <c r="X9" i="9"/>
  <c r="N10" i="9"/>
  <c r="T10" i="9" s="1"/>
  <c r="M9" i="9"/>
  <c r="N58" i="9"/>
  <c r="T58" i="9" s="1"/>
  <c r="M57" i="9"/>
  <c r="Y33" i="9"/>
  <c r="X32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M9" i="7"/>
  <c r="Y10" i="7"/>
  <c r="X9" i="7"/>
  <c r="X31" i="7"/>
  <c r="Y32" i="7"/>
  <c r="Z11" i="7"/>
  <c r="Y10" i="6"/>
  <c r="X9" i="6"/>
  <c r="X60" i="6"/>
  <c r="Y61" i="6"/>
  <c r="N61" i="6"/>
  <c r="T61" i="6" s="1"/>
  <c r="M60" i="6"/>
  <c r="N10" i="6"/>
  <c r="T10" i="6" s="1"/>
  <c r="M9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Y9" i="16" l="1"/>
  <c r="X8" i="16"/>
  <c r="X58" i="16"/>
  <c r="Y59" i="16"/>
  <c r="Z59" i="16" s="1"/>
  <c r="N33" i="16"/>
  <c r="T33" i="16" s="1"/>
  <c r="M32" i="16"/>
  <c r="Y33" i="16"/>
  <c r="X32" i="16"/>
  <c r="N9" i="16"/>
  <c r="T9" i="16" s="1"/>
  <c r="Z9" i="16" s="1"/>
  <c r="M8" i="16"/>
  <c r="N58" i="16"/>
  <c r="T58" i="16" s="1"/>
  <c r="M57" i="16"/>
  <c r="X33" i="15"/>
  <c r="Y34" i="15"/>
  <c r="N8" i="15"/>
  <c r="T8" i="15" s="1"/>
  <c r="M7" i="15"/>
  <c r="Z9" i="15"/>
  <c r="N34" i="15"/>
  <c r="T34" i="15" s="1"/>
  <c r="Z34" i="15" s="1"/>
  <c r="M33" i="15"/>
  <c r="N58" i="15"/>
  <c r="T58" i="15" s="1"/>
  <c r="M57" i="15"/>
  <c r="X58" i="15"/>
  <c r="Y59" i="15"/>
  <c r="Z59" i="15" s="1"/>
  <c r="Z35" i="15"/>
  <c r="Y9" i="15"/>
  <c r="X8" i="15"/>
  <c r="N58" i="14"/>
  <c r="T58" i="14" s="1"/>
  <c r="M57" i="14"/>
  <c r="N32" i="14"/>
  <c r="T32" i="14" s="1"/>
  <c r="M31" i="14"/>
  <c r="Y9" i="14"/>
  <c r="Z9" i="14" s="1"/>
  <c r="X8" i="14"/>
  <c r="X32" i="14"/>
  <c r="Y33" i="14"/>
  <c r="Z33" i="14" s="1"/>
  <c r="X58" i="14"/>
  <c r="Y59" i="14"/>
  <c r="Z59" i="14" s="1"/>
  <c r="N8" i="14"/>
  <c r="T8" i="14" s="1"/>
  <c r="M7" i="14"/>
  <c r="Z60" i="13"/>
  <c r="N59" i="13"/>
  <c r="T59" i="13" s="1"/>
  <c r="M58" i="13"/>
  <c r="Z36" i="11"/>
  <c r="X58" i="13"/>
  <c r="Y59" i="13"/>
  <c r="Z32" i="7"/>
  <c r="X33" i="12"/>
  <c r="Y34" i="12"/>
  <c r="M33" i="12"/>
  <c r="N34" i="12"/>
  <c r="T34" i="12" s="1"/>
  <c r="Z35" i="12"/>
  <c r="Z11" i="12"/>
  <c r="Z61" i="11"/>
  <c r="Z10" i="9"/>
  <c r="Z10" i="6"/>
  <c r="Z61" i="12"/>
  <c r="N10" i="12"/>
  <c r="T10" i="12" s="1"/>
  <c r="M9" i="12"/>
  <c r="Y10" i="12"/>
  <c r="X9" i="12"/>
  <c r="Y35" i="11"/>
  <c r="X34" i="11"/>
  <c r="M34" i="11"/>
  <c r="N35" i="11"/>
  <c r="T35" i="11" s="1"/>
  <c r="Z10" i="7"/>
  <c r="Z61" i="7"/>
  <c r="N34" i="6"/>
  <c r="T34" i="6" s="1"/>
  <c r="M33" i="6"/>
  <c r="X34" i="6"/>
  <c r="Y35" i="6"/>
  <c r="Z35" i="6" s="1"/>
  <c r="Z9" i="5"/>
  <c r="N8" i="13"/>
  <c r="T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X59" i="12"/>
  <c r="Y60" i="12"/>
  <c r="N7" i="11"/>
  <c r="T7" i="11" s="1"/>
  <c r="M6" i="11"/>
  <c r="Y8" i="11"/>
  <c r="Z8" i="11" s="1"/>
  <c r="X7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X57" i="9"/>
  <c r="Y58" i="9"/>
  <c r="Z58" i="9" s="1"/>
  <c r="Y32" i="9"/>
  <c r="X31" i="9"/>
  <c r="N9" i="9"/>
  <c r="T9" i="9" s="1"/>
  <c r="M8" i="9"/>
  <c r="N32" i="9"/>
  <c r="T32" i="9" s="1"/>
  <c r="M31" i="9"/>
  <c r="N57" i="9"/>
  <c r="T57" i="9" s="1"/>
  <c r="M56" i="9"/>
  <c r="Z33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60" i="6"/>
  <c r="T60" i="6" s="1"/>
  <c r="M59" i="6"/>
  <c r="Y9" i="6"/>
  <c r="X8" i="6"/>
  <c r="Z61" i="6"/>
  <c r="X59" i="6"/>
  <c r="Y60" i="6"/>
  <c r="Y8" i="5"/>
  <c r="X7" i="5"/>
  <c r="N32" i="5"/>
  <c r="T32" i="5" s="1"/>
  <c r="M31" i="5"/>
  <c r="N8" i="5"/>
  <c r="T8" i="5" s="1"/>
  <c r="M7" i="5"/>
  <c r="Y33" i="5"/>
  <c r="Z33" i="5" s="1"/>
  <c r="X32" i="5"/>
  <c r="N59" i="5"/>
  <c r="T59" i="5" s="1"/>
  <c r="M58" i="5"/>
  <c r="X59" i="5"/>
  <c r="Y60" i="5"/>
  <c r="Z60" i="5" s="1"/>
  <c r="N8" i="16" l="1"/>
  <c r="T8" i="16" s="1"/>
  <c r="M7" i="16"/>
  <c r="Y32" i="16"/>
  <c r="X31" i="16"/>
  <c r="N32" i="16"/>
  <c r="T32" i="16" s="1"/>
  <c r="Z32" i="16" s="1"/>
  <c r="M31" i="16"/>
  <c r="Z33" i="16"/>
  <c r="N57" i="16"/>
  <c r="T57" i="16" s="1"/>
  <c r="M56" i="16"/>
  <c r="X57" i="16"/>
  <c r="Y58" i="16"/>
  <c r="Z58" i="16" s="1"/>
  <c r="Y8" i="16"/>
  <c r="X7" i="16"/>
  <c r="N57" i="15"/>
  <c r="T57" i="15" s="1"/>
  <c r="M56" i="15"/>
  <c r="N33" i="15"/>
  <c r="T33" i="15" s="1"/>
  <c r="Z33" i="15" s="1"/>
  <c r="M32" i="15"/>
  <c r="N7" i="15"/>
  <c r="T7" i="15" s="1"/>
  <c r="M6" i="15"/>
  <c r="X57" i="15"/>
  <c r="Y58" i="15"/>
  <c r="Z58" i="15" s="1"/>
  <c r="Y8" i="15"/>
  <c r="X7" i="15"/>
  <c r="Z8" i="15"/>
  <c r="Y33" i="15"/>
  <c r="X32" i="15"/>
  <c r="X31" i="14"/>
  <c r="Y32" i="14"/>
  <c r="Z32" i="14" s="1"/>
  <c r="N7" i="14"/>
  <c r="T7" i="14" s="1"/>
  <c r="M6" i="14"/>
  <c r="Y58" i="14"/>
  <c r="Z58" i="14" s="1"/>
  <c r="X57" i="14"/>
  <c r="Y8" i="14"/>
  <c r="Z8" i="14" s="1"/>
  <c r="X7" i="14"/>
  <c r="N57" i="14"/>
  <c r="T57" i="14" s="1"/>
  <c r="M56" i="14"/>
  <c r="N31" i="14"/>
  <c r="T31" i="14" s="1"/>
  <c r="M30" i="14"/>
  <c r="Z34" i="12"/>
  <c r="Z8" i="5"/>
  <c r="X57" i="13"/>
  <c r="Y58" i="13"/>
  <c r="N58" i="13"/>
  <c r="T58" i="13" s="1"/>
  <c r="M57" i="13"/>
  <c r="Z59" i="13"/>
  <c r="N33" i="12"/>
  <c r="T33" i="12" s="1"/>
  <c r="M32" i="12"/>
  <c r="Z9" i="9"/>
  <c r="X32" i="12"/>
  <c r="Y33" i="12"/>
  <c r="Z8" i="13"/>
  <c r="Z35" i="11"/>
  <c r="Z32" i="9"/>
  <c r="Z9" i="7"/>
  <c r="Y9" i="12"/>
  <c r="X8" i="12"/>
  <c r="N9" i="12"/>
  <c r="T9" i="12" s="1"/>
  <c r="M8" i="12"/>
  <c r="Z10" i="12"/>
  <c r="M33" i="11"/>
  <c r="N34" i="11"/>
  <c r="T34" i="11" s="1"/>
  <c r="X33" i="11"/>
  <c r="Y34" i="11"/>
  <c r="Z60" i="11"/>
  <c r="Z9" i="10"/>
  <c r="Z60" i="8"/>
  <c r="M32" i="6"/>
  <c r="N33" i="6"/>
  <c r="T33" i="6" s="1"/>
  <c r="Y34" i="6"/>
  <c r="Z34" i="6" s="1"/>
  <c r="X33" i="6"/>
  <c r="Z9" i="6"/>
  <c r="N31" i="13"/>
  <c r="T31" i="13" s="1"/>
  <c r="M30" i="13"/>
  <c r="X6" i="13"/>
  <c r="Y7" i="13"/>
  <c r="N7" i="13"/>
  <c r="T7" i="13" s="1"/>
  <c r="M6" i="13"/>
  <c r="Y32" i="13"/>
  <c r="Z32" i="13" s="1"/>
  <c r="X31" i="13"/>
  <c r="N59" i="12"/>
  <c r="T59" i="12" s="1"/>
  <c r="M58" i="12"/>
  <c r="X58" i="12"/>
  <c r="Y59" i="12"/>
  <c r="Z60" i="12"/>
  <c r="N59" i="11"/>
  <c r="T59" i="11" s="1"/>
  <c r="M58" i="11"/>
  <c r="Y7" i="11"/>
  <c r="Z7" i="11" s="1"/>
  <c r="X6" i="11"/>
  <c r="N6" i="11"/>
  <c r="T6" i="11" s="1"/>
  <c r="M5" i="11"/>
  <c r="X58" i="11"/>
  <c r="Y59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X56" i="9"/>
  <c r="Y57" i="9"/>
  <c r="Z57" i="9" s="1"/>
  <c r="N31" i="9"/>
  <c r="T31" i="9" s="1"/>
  <c r="M30" i="9"/>
  <c r="Y31" i="9"/>
  <c r="X30" i="9"/>
  <c r="Y8" i="9"/>
  <c r="X7" i="9"/>
  <c r="N56" i="9"/>
  <c r="T56" i="9" s="1"/>
  <c r="M55" i="9"/>
  <c r="N8" i="9"/>
  <c r="T8" i="9" s="1"/>
  <c r="M7" i="9"/>
  <c r="N59" i="8"/>
  <c r="T59" i="8" s="1"/>
  <c r="M58" i="8"/>
  <c r="N7" i="8"/>
  <c r="T7" i="8" s="1"/>
  <c r="M6" i="8"/>
  <c r="X31" i="8"/>
  <c r="Y32" i="8"/>
  <c r="Z32" i="8" s="1"/>
  <c r="Y8" i="8"/>
  <c r="Z8" i="8" s="1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M29" i="7"/>
  <c r="N29" i="7" s="1"/>
  <c r="Z31" i="7"/>
  <c r="N8" i="6"/>
  <c r="T8" i="6" s="1"/>
  <c r="M7" i="6"/>
  <c r="Y8" i="6"/>
  <c r="X7" i="6"/>
  <c r="X58" i="6"/>
  <c r="Y59" i="6"/>
  <c r="N59" i="6"/>
  <c r="T59" i="6" s="1"/>
  <c r="M58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M6" i="5"/>
  <c r="Y7" i="5"/>
  <c r="X6" i="5"/>
  <c r="X56" i="16" l="1"/>
  <c r="Y57" i="16"/>
  <c r="Z57" i="16"/>
  <c r="N31" i="16"/>
  <c r="T31" i="16" s="1"/>
  <c r="M30" i="16"/>
  <c r="N56" i="16"/>
  <c r="T56" i="16" s="1"/>
  <c r="M55" i="16"/>
  <c r="X30" i="16"/>
  <c r="Y31" i="16"/>
  <c r="X6" i="16"/>
  <c r="Y7" i="16"/>
  <c r="N7" i="16"/>
  <c r="T7" i="16" s="1"/>
  <c r="Z7" i="16" s="1"/>
  <c r="M6" i="16"/>
  <c r="Z8" i="16"/>
  <c r="X56" i="15"/>
  <c r="Y57" i="15"/>
  <c r="X6" i="15"/>
  <c r="Y7" i="15"/>
  <c r="N6" i="15"/>
  <c r="T6" i="15" s="1"/>
  <c r="M5" i="15"/>
  <c r="Z7" i="15"/>
  <c r="N32" i="15"/>
  <c r="T32" i="15" s="1"/>
  <c r="M31" i="15"/>
  <c r="Y32" i="15"/>
  <c r="X31" i="15"/>
  <c r="N56" i="15"/>
  <c r="T56" i="15" s="1"/>
  <c r="M55" i="15"/>
  <c r="Z57" i="15"/>
  <c r="N30" i="14"/>
  <c r="T30" i="14" s="1"/>
  <c r="M29" i="14"/>
  <c r="N29" i="14" s="1"/>
  <c r="N56" i="14"/>
  <c r="T56" i="14" s="1"/>
  <c r="M55" i="14"/>
  <c r="X56" i="14"/>
  <c r="Y57" i="14"/>
  <c r="Z57" i="14" s="1"/>
  <c r="Y7" i="14"/>
  <c r="Z7" i="14" s="1"/>
  <c r="X6" i="14"/>
  <c r="N6" i="14"/>
  <c r="T6" i="14" s="1"/>
  <c r="M5" i="14"/>
  <c r="X30" i="14"/>
  <c r="Y31" i="14"/>
  <c r="Z31" i="14" s="1"/>
  <c r="Z7" i="5"/>
  <c r="Z58" i="13"/>
  <c r="X56" i="13"/>
  <c r="Y57" i="13"/>
  <c r="M56" i="13"/>
  <c r="N57" i="13"/>
  <c r="T57" i="13" s="1"/>
  <c r="X31" i="12"/>
  <c r="Y32" i="12"/>
  <c r="Z8" i="6"/>
  <c r="Z34" i="11"/>
  <c r="M31" i="12"/>
  <c r="N32" i="12"/>
  <c r="T32" i="12" s="1"/>
  <c r="Z33" i="12"/>
  <c r="Z7" i="13"/>
  <c r="Z59" i="11"/>
  <c r="Z59" i="12"/>
  <c r="M7" i="12"/>
  <c r="N8" i="12"/>
  <c r="T8" i="12" s="1"/>
  <c r="Y8" i="12"/>
  <c r="X7" i="12"/>
  <c r="Z9" i="12"/>
  <c r="Y33" i="11"/>
  <c r="X32" i="11"/>
  <c r="N33" i="11"/>
  <c r="T33" i="11" s="1"/>
  <c r="M32" i="11"/>
  <c r="Z8" i="9"/>
  <c r="Z30" i="7"/>
  <c r="Y33" i="6"/>
  <c r="Z33" i="6" s="1"/>
  <c r="X32" i="6"/>
  <c r="M31" i="6"/>
  <c r="N32" i="6"/>
  <c r="T32" i="6" s="1"/>
  <c r="Y31" i="13"/>
  <c r="Z31" i="13" s="1"/>
  <c r="X30" i="13"/>
  <c r="X5" i="13"/>
  <c r="Y6" i="13"/>
  <c r="N30" i="13"/>
  <c r="T30" i="13" s="1"/>
  <c r="M29" i="13"/>
  <c r="N29" i="13" s="1"/>
  <c r="N6" i="13"/>
  <c r="T6" i="13" s="1"/>
  <c r="M5" i="13"/>
  <c r="X57" i="12"/>
  <c r="Y58" i="12"/>
  <c r="N58" i="12"/>
  <c r="T58" i="12" s="1"/>
  <c r="M57" i="12"/>
  <c r="N5" i="11"/>
  <c r="T5" i="11" s="1"/>
  <c r="M4" i="11"/>
  <c r="N4" i="11" s="1"/>
  <c r="X57" i="11"/>
  <c r="Y58" i="11"/>
  <c r="Y6" i="11"/>
  <c r="Z6" i="11" s="1"/>
  <c r="X5" i="11"/>
  <c r="N58" i="11"/>
  <c r="T58" i="11" s="1"/>
  <c r="M57" i="1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Z31" i="9"/>
  <c r="X55" i="9"/>
  <c r="Y56" i="9"/>
  <c r="Z56" i="9" s="1"/>
  <c r="N55" i="9"/>
  <c r="T55" i="9" s="1"/>
  <c r="M54" i="9"/>
  <c r="N54" i="9" s="1"/>
  <c r="Y30" i="9"/>
  <c r="X29" i="9"/>
  <c r="Y29" i="9" s="1"/>
  <c r="F79" i="9" s="1"/>
  <c r="N7" i="9"/>
  <c r="T7" i="9" s="1"/>
  <c r="M6" i="9"/>
  <c r="Y7" i="9"/>
  <c r="X6" i="9"/>
  <c r="N30" i="9"/>
  <c r="T30" i="9" s="1"/>
  <c r="M29" i="9"/>
  <c r="N29" i="9" s="1"/>
  <c r="N30" i="8"/>
  <c r="T30" i="8" s="1"/>
  <c r="M29" i="8"/>
  <c r="N29" i="8" s="1"/>
  <c r="X30" i="8"/>
  <c r="Y31" i="8"/>
  <c r="Z31" i="8" s="1"/>
  <c r="N58" i="8"/>
  <c r="T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Y7" i="6"/>
  <c r="X6" i="6"/>
  <c r="N58" i="6"/>
  <c r="T58" i="6" s="1"/>
  <c r="M57" i="6"/>
  <c r="X57" i="6"/>
  <c r="Y58" i="6"/>
  <c r="Z59" i="6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Y6" i="16" l="1"/>
  <c r="X5" i="16"/>
  <c r="Y30" i="16"/>
  <c r="X29" i="16"/>
  <c r="Y29" i="16" s="1"/>
  <c r="F79" i="16" s="1"/>
  <c r="N55" i="16"/>
  <c r="T55" i="16" s="1"/>
  <c r="M54" i="16"/>
  <c r="N54" i="16" s="1"/>
  <c r="Z56" i="16"/>
  <c r="N30" i="16"/>
  <c r="T30" i="16" s="1"/>
  <c r="Z30" i="16" s="1"/>
  <c r="M29" i="16"/>
  <c r="N29" i="16" s="1"/>
  <c r="Z31" i="16"/>
  <c r="N6" i="16"/>
  <c r="T6" i="16" s="1"/>
  <c r="Z6" i="16" s="1"/>
  <c r="M5" i="16"/>
  <c r="X55" i="16"/>
  <c r="Y56" i="16"/>
  <c r="N31" i="15"/>
  <c r="T31" i="15" s="1"/>
  <c r="M30" i="15"/>
  <c r="N5" i="15"/>
  <c r="T5" i="15" s="1"/>
  <c r="M4" i="15"/>
  <c r="N4" i="15" s="1"/>
  <c r="Y6" i="15"/>
  <c r="Z6" i="15" s="1"/>
  <c r="X5" i="15"/>
  <c r="X30" i="15"/>
  <c r="Y31" i="15"/>
  <c r="Z32" i="15"/>
  <c r="N55" i="15"/>
  <c r="T55" i="15" s="1"/>
  <c r="M54" i="15"/>
  <c r="N54" i="15" s="1"/>
  <c r="X55" i="15"/>
  <c r="Y56" i="15"/>
  <c r="Z56" i="15" s="1"/>
  <c r="Y6" i="14"/>
  <c r="Z6" i="14" s="1"/>
  <c r="X5" i="14"/>
  <c r="E79" i="14"/>
  <c r="T29" i="14"/>
  <c r="Y30" i="14"/>
  <c r="X29" i="14"/>
  <c r="Y29" i="14" s="1"/>
  <c r="F79" i="14" s="1"/>
  <c r="Y56" i="14"/>
  <c r="Z56" i="14" s="1"/>
  <c r="X55" i="14"/>
  <c r="Z30" i="14"/>
  <c r="N5" i="14"/>
  <c r="T5" i="14" s="1"/>
  <c r="M4" i="14"/>
  <c r="N4" i="14" s="1"/>
  <c r="N55" i="14"/>
  <c r="T55" i="14" s="1"/>
  <c r="M54" i="14"/>
  <c r="N54" i="14" s="1"/>
  <c r="Z32" i="12"/>
  <c r="Z57" i="13"/>
  <c r="M55" i="13"/>
  <c r="N56" i="13"/>
  <c r="T56" i="13" s="1"/>
  <c r="X55" i="13"/>
  <c r="Y56" i="13"/>
  <c r="Z58" i="8"/>
  <c r="Z30" i="9"/>
  <c r="Z7" i="9"/>
  <c r="N31" i="12"/>
  <c r="T31" i="12" s="1"/>
  <c r="M30" i="12"/>
  <c r="X30" i="12"/>
  <c r="Y31" i="12"/>
  <c r="Z8" i="12"/>
  <c r="Z58" i="12"/>
  <c r="Y7" i="12"/>
  <c r="X6" i="12"/>
  <c r="M6" i="12"/>
  <c r="N7" i="12"/>
  <c r="T7" i="12" s="1"/>
  <c r="N32" i="11"/>
  <c r="T32" i="11" s="1"/>
  <c r="M31" i="11"/>
  <c r="Y32" i="11"/>
  <c r="X31" i="11"/>
  <c r="Z33" i="11"/>
  <c r="Z56" i="10"/>
  <c r="N31" i="6"/>
  <c r="T31" i="6" s="1"/>
  <c r="M30" i="6"/>
  <c r="X31" i="6"/>
  <c r="Y32" i="6"/>
  <c r="Z32" i="6" s="1"/>
  <c r="Z6" i="5"/>
  <c r="Z6" i="13"/>
  <c r="X4" i="13"/>
  <c r="Y4" i="13" s="1"/>
  <c r="F78" i="13" s="1"/>
  <c r="Y5" i="13"/>
  <c r="E79" i="13"/>
  <c r="T29" i="13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X56" i="12"/>
  <c r="Y57" i="12"/>
  <c r="N57" i="11"/>
  <c r="T57" i="11" s="1"/>
  <c r="M56" i="11"/>
  <c r="Z58" i="11"/>
  <c r="X56" i="11"/>
  <c r="Y57" i="11"/>
  <c r="E78" i="11"/>
  <c r="T4" i="11"/>
  <c r="Y5" i="11"/>
  <c r="Z5" i="11" s="1"/>
  <c r="X4" i="11"/>
  <c r="Y4" i="11" s="1"/>
  <c r="F78" i="11" s="1"/>
  <c r="X5" i="10"/>
  <c r="Y6" i="10"/>
  <c r="Y31" i="10"/>
  <c r="X30" i="10"/>
  <c r="N30" i="10"/>
  <c r="T30" i="10" s="1"/>
  <c r="M29" i="10"/>
  <c r="N29" i="10" s="1"/>
  <c r="N6" i="10"/>
  <c r="T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X54" i="9"/>
  <c r="Y54" i="9" s="1"/>
  <c r="F80" i="9" s="1"/>
  <c r="Y55" i="9"/>
  <c r="Z55" i="9" s="1"/>
  <c r="E79" i="9"/>
  <c r="G79" i="9" s="1"/>
  <c r="T29" i="9"/>
  <c r="Z29" i="9" s="1"/>
  <c r="N6" i="9"/>
  <c r="T6" i="9" s="1"/>
  <c r="M5" i="9"/>
  <c r="E80" i="9"/>
  <c r="T54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 s="1"/>
  <c r="X5" i="7"/>
  <c r="Y6" i="7"/>
  <c r="N57" i="7"/>
  <c r="T57" i="7" s="1"/>
  <c r="M56" i="7"/>
  <c r="X56" i="7"/>
  <c r="Y57" i="7"/>
  <c r="Z58" i="7"/>
  <c r="N6" i="7"/>
  <c r="T6" i="7" s="1"/>
  <c r="M5" i="7"/>
  <c r="Z7" i="7"/>
  <c r="Y6" i="6"/>
  <c r="X5" i="6"/>
  <c r="X56" i="6"/>
  <c r="Y57" i="6"/>
  <c r="N6" i="6"/>
  <c r="T6" i="6" s="1"/>
  <c r="Z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N5" i="16" l="1"/>
  <c r="T5" i="16" s="1"/>
  <c r="M4" i="16"/>
  <c r="N4" i="16" s="1"/>
  <c r="E79" i="16"/>
  <c r="G79" i="16" s="1"/>
  <c r="T29" i="16"/>
  <c r="Z29" i="16" s="1"/>
  <c r="E80" i="16"/>
  <c r="T54" i="16"/>
  <c r="Y5" i="16"/>
  <c r="X4" i="16"/>
  <c r="Y4" i="16" s="1"/>
  <c r="F78" i="16" s="1"/>
  <c r="X54" i="16"/>
  <c r="Y54" i="16" s="1"/>
  <c r="F80" i="16" s="1"/>
  <c r="Y55" i="16"/>
  <c r="Z55" i="16" s="1"/>
  <c r="Y5" i="15"/>
  <c r="Z5" i="15" s="1"/>
  <c r="X4" i="15"/>
  <c r="Y4" i="15" s="1"/>
  <c r="F78" i="15" s="1"/>
  <c r="T4" i="15"/>
  <c r="E78" i="15"/>
  <c r="X54" i="15"/>
  <c r="Y54" i="15" s="1"/>
  <c r="F80" i="15" s="1"/>
  <c r="Y55" i="15"/>
  <c r="Z55" i="15" s="1"/>
  <c r="N30" i="15"/>
  <c r="T30" i="15" s="1"/>
  <c r="M29" i="15"/>
  <c r="N29" i="15" s="1"/>
  <c r="Y30" i="15"/>
  <c r="X29" i="15"/>
  <c r="Y29" i="15" s="1"/>
  <c r="F79" i="15" s="1"/>
  <c r="E80" i="15"/>
  <c r="T54" i="15"/>
  <c r="Z31" i="15"/>
  <c r="Z29" i="14"/>
  <c r="Y5" i="14"/>
  <c r="Z5" i="14" s="1"/>
  <c r="X4" i="14"/>
  <c r="Y4" i="14" s="1"/>
  <c r="F78" i="14" s="1"/>
  <c r="E80" i="14"/>
  <c r="T54" i="14"/>
  <c r="X54" i="14"/>
  <c r="Y54" i="14" s="1"/>
  <c r="F80" i="14" s="1"/>
  <c r="Y55" i="14"/>
  <c r="Z55" i="14" s="1"/>
  <c r="E78" i="14"/>
  <c r="T4" i="14"/>
  <c r="G79" i="14"/>
  <c r="Z32" i="11"/>
  <c r="G80" i="9"/>
  <c r="Z6" i="10"/>
  <c r="Z31" i="12"/>
  <c r="X54" i="13"/>
  <c r="Y54" i="13" s="1"/>
  <c r="F80" i="13" s="1"/>
  <c r="Y55" i="13"/>
  <c r="Z56" i="13"/>
  <c r="N55" i="13"/>
  <c r="T55" i="13" s="1"/>
  <c r="M54" i="13"/>
  <c r="N54" i="13" s="1"/>
  <c r="X29" i="12"/>
  <c r="Y29" i="12" s="1"/>
  <c r="F79" i="12" s="1"/>
  <c r="Y30" i="12"/>
  <c r="N30" i="12"/>
  <c r="T30" i="12" s="1"/>
  <c r="M29" i="12"/>
  <c r="N29" i="12" s="1"/>
  <c r="Z7" i="12"/>
  <c r="Z6" i="7"/>
  <c r="Z57" i="6"/>
  <c r="Z57" i="12"/>
  <c r="N6" i="12"/>
  <c r="T6" i="12" s="1"/>
  <c r="M5" i="12"/>
  <c r="X5" i="12"/>
  <c r="Y6" i="12"/>
  <c r="Y31" i="11"/>
  <c r="X30" i="11"/>
  <c r="N31" i="11"/>
  <c r="T31" i="11" s="1"/>
  <c r="M30" i="11"/>
  <c r="Z55" i="10"/>
  <c r="Z57" i="7"/>
  <c r="X30" i="6"/>
  <c r="Y31" i="6"/>
  <c r="Z31" i="6" s="1"/>
  <c r="N30" i="6"/>
  <c r="T30" i="6" s="1"/>
  <c r="M29" i="6"/>
  <c r="N29" i="6" s="1"/>
  <c r="Z5" i="5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X55" i="11"/>
  <c r="Y56" i="11"/>
  <c r="Z4" i="11"/>
  <c r="G78" i="11"/>
  <c r="N56" i="11"/>
  <c r="T56" i="11" s="1"/>
  <c r="M55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Z29" i="10" s="1"/>
  <c r="Y5" i="10"/>
  <c r="X4" i="10"/>
  <c r="Y4" i="10" s="1"/>
  <c r="F78" i="10" s="1"/>
  <c r="Z6" i="9"/>
  <c r="Z54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G78" i="15" l="1"/>
  <c r="Z4" i="15"/>
  <c r="Z54" i="16"/>
  <c r="G80" i="16"/>
  <c r="T4" i="16"/>
  <c r="Z4" i="16" s="1"/>
  <c r="E78" i="16"/>
  <c r="G78" i="16" s="1"/>
  <c r="Z5" i="16"/>
  <c r="Z30" i="15"/>
  <c r="E79" i="15"/>
  <c r="G79" i="15" s="1"/>
  <c r="T29" i="15"/>
  <c r="Z29" i="15" s="1"/>
  <c r="Z54" i="15"/>
  <c r="G80" i="15"/>
  <c r="Z4" i="14"/>
  <c r="G80" i="14"/>
  <c r="G78" i="14"/>
  <c r="Z54" i="14"/>
  <c r="Z30" i="12"/>
  <c r="E80" i="13"/>
  <c r="G80" i="13" s="1"/>
  <c r="T54" i="13"/>
  <c r="Z54" i="13" s="1"/>
  <c r="Z55" i="13"/>
  <c r="E79" i="12"/>
  <c r="G79" i="12" s="1"/>
  <c r="T29" i="12"/>
  <c r="Z29" i="12" s="1"/>
  <c r="Z5" i="7"/>
  <c r="Z5" i="9"/>
  <c r="Z56" i="12"/>
  <c r="X4" i="12"/>
  <c r="Y4" i="12" s="1"/>
  <c r="F78" i="12" s="1"/>
  <c r="Y5" i="12"/>
  <c r="N5" i="12"/>
  <c r="T5" i="12" s="1"/>
  <c r="M4" i="12"/>
  <c r="N4" i="12" s="1"/>
  <c r="Z6" i="12"/>
  <c r="Y30" i="11"/>
  <c r="X29" i="11"/>
  <c r="Y29" i="11" s="1"/>
  <c r="F79" i="11" s="1"/>
  <c r="N30" i="11"/>
  <c r="T30" i="11" s="1"/>
  <c r="M29" i="11"/>
  <c r="N29" i="11" s="1"/>
  <c r="Z31" i="11"/>
  <c r="Z56" i="8"/>
  <c r="E79" i="6"/>
  <c r="T29" i="6"/>
  <c r="X29" i="6"/>
  <c r="Y29" i="6" s="1"/>
  <c r="F79" i="6" s="1"/>
  <c r="Y30" i="6"/>
  <c r="Z30" i="6" s="1"/>
  <c r="Z56" i="6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Z30" i="11" l="1"/>
  <c r="Z5" i="12"/>
  <c r="Z29" i="6"/>
  <c r="G79" i="6"/>
  <c r="E78" i="12"/>
  <c r="G78" i="12" s="1"/>
  <c r="T4" i="12"/>
  <c r="Z4" i="12" s="1"/>
  <c r="T29" i="11"/>
  <c r="Z29" i="11" s="1"/>
  <c r="E79" i="11"/>
  <c r="G79" i="11" s="1"/>
  <c r="Z55" i="7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<sst xmlns="http://schemas.openxmlformats.org/spreadsheetml/2006/main" count="2990" uniqueCount="93">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</sst>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29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1"/>
      <color rgb="FFFF0000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  <charset val="22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167" fontId="26" fillId="0" borderId="0" xfId="0" applyNumberFormat="1" applyFont="1"/>
    <xf numFmtId="0" fontId="23" fillId="0" borderId="2" xfId="0" applyFont="1" applyBorder="1"/>
    <xf numFmtId="0" fontId="23" fillId="0" borderId="3" xfId="0" applyFont="1" applyBorder="1"/>
    <xf numFmtId="0" fontId="27" fillId="0" borderId="0" xfId="0" applyFont="1"/>
    <xf numFmtId="3" fontId="27" fillId="0" borderId="0" xfId="0" applyNumberFormat="1" applyFont="1" applyAlignment="1">
      <alignment wrapText="1"/>
    </xf>
    <xf numFmtId="3" fontId="27" fillId="0" borderId="0" xfId="0" applyNumberFormat="1" applyFont="1"/>
    <xf numFmtId="166" fontId="28" fillId="0" borderId="0" xfId="2" applyNumberFormat="1" applyFont="1"/>
    <xf numFmtId="0" fontId="6" fillId="8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8" fillId="6" borderId="4" xfId="0" applyFont="1" applyFill="1" applyBorder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topLeftCell="A21" zoomScale="80" zoomScaleNormal="80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143</v>
      </c>
      <c r="E4" s="51">
        <v>2</v>
      </c>
      <c r="F4" s="3">
        <f>E4/D4</f>
        <v>1.3986013986013986E-2</v>
      </c>
      <c r="G4" s="2">
        <v>0.3</v>
      </c>
      <c r="H4" s="18">
        <f>C4*F4/(1+(1-G4)*C4*F4)</f>
        <v>1.3850415512465374E-2</v>
      </c>
      <c r="I4" s="18">
        <f>1-H4</f>
        <v>0.98614958448753465</v>
      </c>
      <c r="J4" s="41">
        <v>100000</v>
      </c>
      <c r="K4" s="20">
        <f>J4*H4</f>
        <v>1385.0415512465374</v>
      </c>
      <c r="L4" s="20">
        <f>C4*(J5+G4*K4)</f>
        <v>99030.470914127422</v>
      </c>
      <c r="M4" s="5">
        <f t="shared" ref="M4:M20" si="0">L4+M5</f>
        <v>7277786.7140812483</v>
      </c>
      <c r="N4" s="32">
        <f>M4/J4</f>
        <v>72.777867140812489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99030.470914127422</v>
      </c>
      <c r="T4" s="35">
        <f t="shared" ref="T4:T22" si="3">N4</f>
        <v>72.777867140812489</v>
      </c>
      <c r="U4" s="42">
        <v>0.96680194174873568</v>
      </c>
      <c r="V4" s="43">
        <f>1-U4</f>
        <v>3.3198058251264317E-2</v>
      </c>
      <c r="W4" s="29">
        <f>S4*U4</f>
        <v>95742.851572070082</v>
      </c>
      <c r="X4" s="29">
        <f t="shared" ref="X4:X20" si="4">X5+W4</f>
        <v>6559665.5519548552</v>
      </c>
      <c r="Y4" s="40">
        <f>X4/R4</f>
        <v>65.596655519548548</v>
      </c>
      <c r="Z4" s="36">
        <f>T4-Y4</f>
        <v>7.181211621263941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773</v>
      </c>
      <c r="E5" s="51">
        <v>1</v>
      </c>
      <c r="F5" s="3">
        <f t="shared" ref="F5:F22" si="5">E5/D5</f>
        <v>1.29366106080207E-3</v>
      </c>
      <c r="G5" s="2">
        <v>0.4</v>
      </c>
      <c r="H5" s="3">
        <f t="shared" ref="H5:H21" si="6">C5*F5/(1+(1-G5)*C5*F5)</f>
        <v>5.158627805003869E-3</v>
      </c>
      <c r="I5" s="3">
        <f t="shared" ref="I5:I22" si="7">1-H5</f>
        <v>0.99484137219499613</v>
      </c>
      <c r="J5" s="5">
        <f>I4*J4</f>
        <v>98614.958448753459</v>
      </c>
      <c r="K5" s="5">
        <f t="shared" ref="K5:K22" si="8">J5*H5</f>
        <v>508.71786664304079</v>
      </c>
      <c r="L5" s="5">
        <f t="shared" ref="L5:L21" si="9">C5*(J6+G5*K5)</f>
        <v>393238.91091507056</v>
      </c>
      <c r="M5" s="5">
        <f t="shared" si="0"/>
        <v>7178756.243167121</v>
      </c>
      <c r="N5" s="33">
        <f t="shared" ref="N5:N22" si="10">M5/J5</f>
        <v>72.795814713014906</v>
      </c>
      <c r="O5" s="4"/>
      <c r="Q5" s="27" t="s">
        <v>36</v>
      </c>
      <c r="R5" s="29">
        <f t="shared" si="1"/>
        <v>98614.958448753459</v>
      </c>
      <c r="S5" s="29">
        <f t="shared" si="2"/>
        <v>393238.91091507056</v>
      </c>
      <c r="T5" s="35">
        <f t="shared" si="3"/>
        <v>72.795814713014906</v>
      </c>
      <c r="U5" s="42">
        <v>0.96680194174873568</v>
      </c>
      <c r="V5" s="43">
        <f>1-U5</f>
        <v>3.3198058251264317E-2</v>
      </c>
      <c r="W5" s="29">
        <f t="shared" ref="W5:W22" si="11">S5*U5</f>
        <v>380184.14264384832</v>
      </c>
      <c r="X5" s="29">
        <f t="shared" si="4"/>
        <v>6463922.7003827849</v>
      </c>
      <c r="Y5" s="35">
        <f t="shared" ref="Y5:Y22" si="12">X5/R5</f>
        <v>65.547081315679364</v>
      </c>
      <c r="Z5" s="36">
        <f t="shared" ref="Z5:Z22" si="13">T5-Y5</f>
        <v>7.2487333973355419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923</v>
      </c>
      <c r="E6" s="51">
        <v>2</v>
      </c>
      <c r="F6" s="3">
        <f t="shared" si="5"/>
        <v>2.1668472372697724E-3</v>
      </c>
      <c r="G6" s="2">
        <v>0.5</v>
      </c>
      <c r="H6" s="3">
        <f t="shared" si="6"/>
        <v>1.0775862068965518E-2</v>
      </c>
      <c r="I6" s="3">
        <f t="shared" si="7"/>
        <v>0.98922413793103448</v>
      </c>
      <c r="J6" s="5">
        <f t="shared" ref="J6:J22" si="14">I5*J5</f>
        <v>98106.240582110418</v>
      </c>
      <c r="K6" s="5">
        <f t="shared" si="8"/>
        <v>1057.1793166175692</v>
      </c>
      <c r="L6" s="5">
        <f t="shared" si="9"/>
        <v>487888.25461900822</v>
      </c>
      <c r="M6" s="5">
        <f t="shared" si="0"/>
        <v>6785517.3322520507</v>
      </c>
      <c r="N6" s="33">
        <f t="shared" si="10"/>
        <v>69.164991869940067</v>
      </c>
      <c r="O6" s="4"/>
      <c r="Q6" s="27" t="s">
        <v>38</v>
      </c>
      <c r="R6" s="29">
        <f t="shared" si="1"/>
        <v>98106.240582110418</v>
      </c>
      <c r="S6" s="29">
        <f t="shared" si="2"/>
        <v>487888.25461900822</v>
      </c>
      <c r="T6" s="35">
        <f t="shared" si="3"/>
        <v>69.164991869940067</v>
      </c>
      <c r="U6" s="42">
        <v>0.96680194174873568</v>
      </c>
      <c r="V6" s="43">
        <f>1-U6</f>
        <v>3.3198058251264317E-2</v>
      </c>
      <c r="W6" s="29">
        <f t="shared" si="11"/>
        <v>471691.3119220587</v>
      </c>
      <c r="X6" s="29">
        <f t="shared" si="4"/>
        <v>6083738.5577389365</v>
      </c>
      <c r="Y6" s="35">
        <f t="shared" si="12"/>
        <v>62.011738719588656</v>
      </c>
      <c r="Z6" s="36">
        <f t="shared" si="13"/>
        <v>7.1532531503514107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1042</v>
      </c>
      <c r="E7" s="51">
        <v>1</v>
      </c>
      <c r="F7" s="3">
        <f t="shared" si="5"/>
        <v>9.5969289827255275E-4</v>
      </c>
      <c r="G7" s="2">
        <v>0.5</v>
      </c>
      <c r="H7" s="3">
        <f t="shared" si="6"/>
        <v>4.7869794159885112E-3</v>
      </c>
      <c r="I7" s="3">
        <f t="shared" si="7"/>
        <v>0.99521302058401151</v>
      </c>
      <c r="J7" s="5">
        <f t="shared" si="14"/>
        <v>97049.061265492855</v>
      </c>
      <c r="K7" s="5">
        <f t="shared" si="8"/>
        <v>464.57185861892225</v>
      </c>
      <c r="L7" s="5">
        <f t="shared" si="9"/>
        <v>484083.87668091699</v>
      </c>
      <c r="M7" s="5">
        <f t="shared" si="0"/>
        <v>6297629.0776330428</v>
      </c>
      <c r="N7" s="33">
        <f t="shared" si="10"/>
        <v>64.891190038457921</v>
      </c>
      <c r="O7" s="4"/>
      <c r="Q7" s="27" t="s">
        <v>40</v>
      </c>
      <c r="R7" s="29">
        <f t="shared" si="1"/>
        <v>97049.061265492855</v>
      </c>
      <c r="S7" s="29">
        <f t="shared" si="2"/>
        <v>484083.87668091699</v>
      </c>
      <c r="T7" s="35">
        <f t="shared" si="3"/>
        <v>64.891190038457921</v>
      </c>
      <c r="U7" s="42">
        <v>0.96680194174873568</v>
      </c>
      <c r="V7" s="43">
        <f>1-U7</f>
        <v>3.3198058251264317E-2</v>
      </c>
      <c r="W7" s="29">
        <f t="shared" si="11"/>
        <v>468013.23194436607</v>
      </c>
      <c r="X7" s="29">
        <f t="shared" si="4"/>
        <v>5612047.245816878</v>
      </c>
      <c r="Y7" s="35">
        <f t="shared" si="12"/>
        <v>57.82690911830921</v>
      </c>
      <c r="Z7" s="36">
        <f t="shared" si="13"/>
        <v>7.0642809201487111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1158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96584.489406873938</v>
      </c>
      <c r="K8" s="5">
        <f t="shared" si="8"/>
        <v>0</v>
      </c>
      <c r="L8" s="5">
        <f t="shared" si="9"/>
        <v>482922.44703436969</v>
      </c>
      <c r="M8" s="5">
        <f t="shared" si="0"/>
        <v>5813545.2009521257</v>
      </c>
      <c r="N8" s="33">
        <f t="shared" si="10"/>
        <v>60.191291962644826</v>
      </c>
      <c r="O8" s="4"/>
      <c r="Q8" s="27" t="s">
        <v>42</v>
      </c>
      <c r="R8" s="29">
        <f t="shared" si="1"/>
        <v>96584.489406873938</v>
      </c>
      <c r="S8" s="29">
        <f t="shared" si="2"/>
        <v>482922.44703436969</v>
      </c>
      <c r="T8" s="35">
        <f t="shared" si="3"/>
        <v>60.191291962644826</v>
      </c>
      <c r="U8" s="42">
        <v>0.96680194174873568</v>
      </c>
      <c r="V8" s="43">
        <f>1-U8</f>
        <v>3.3198058251264317E-2</v>
      </c>
      <c r="W8" s="29">
        <f t="shared" si="11"/>
        <v>466890.35950687958</v>
      </c>
      <c r="X8" s="29">
        <f t="shared" si="4"/>
        <v>5144034.0138725117</v>
      </c>
      <c r="Y8" s="35">
        <f t="shared" si="12"/>
        <v>53.259421315596974</v>
      </c>
      <c r="Z8" s="36">
        <f t="shared" si="13"/>
        <v>6.9318706470478517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1146</v>
      </c>
      <c r="E9" s="51">
        <v>1</v>
      </c>
      <c r="F9" s="3">
        <f t="shared" si="5"/>
        <v>8.7260034904013963E-4</v>
      </c>
      <c r="G9" s="2">
        <v>0.5</v>
      </c>
      <c r="H9" s="3">
        <f t="shared" si="6"/>
        <v>4.3535045711797999E-3</v>
      </c>
      <c r="I9" s="3">
        <f t="shared" si="7"/>
        <v>0.99564649542882022</v>
      </c>
      <c r="J9" s="5">
        <f t="shared" si="14"/>
        <v>96584.489406873938</v>
      </c>
      <c r="K9" s="5">
        <f t="shared" si="8"/>
        <v>420.48101613789265</v>
      </c>
      <c r="L9" s="5">
        <f t="shared" si="9"/>
        <v>481871.24449402501</v>
      </c>
      <c r="M9" s="5">
        <f t="shared" si="0"/>
        <v>5330622.7539177565</v>
      </c>
      <c r="N9" s="33">
        <f t="shared" si="10"/>
        <v>55.191291962644833</v>
      </c>
      <c r="O9" s="4"/>
      <c r="Q9" s="27" t="s">
        <v>44</v>
      </c>
      <c r="R9" s="29">
        <f t="shared" si="1"/>
        <v>96584.489406873938</v>
      </c>
      <c r="S9" s="29">
        <f t="shared" si="2"/>
        <v>481871.24449402501</v>
      </c>
      <c r="T9" s="35">
        <f t="shared" si="3"/>
        <v>55.191291962644833</v>
      </c>
      <c r="U9" s="42">
        <v>0.9555940589531835</v>
      </c>
      <c r="V9" s="43">
        <f t="shared" ref="V9:V22" si="15">1-U9</f>
        <v>4.4405941046816499E-2</v>
      </c>
      <c r="W9" s="29">
        <f t="shared" si="11"/>
        <v>460473.29841886723</v>
      </c>
      <c r="X9" s="29">
        <f t="shared" si="4"/>
        <v>4677143.6543656318</v>
      </c>
      <c r="Y9" s="35">
        <f t="shared" si="12"/>
        <v>48.425411606853288</v>
      </c>
      <c r="Z9" s="36">
        <f t="shared" si="13"/>
        <v>6.7658803557915448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1124</v>
      </c>
      <c r="E10" s="51">
        <v>3</v>
      </c>
      <c r="F10" s="3">
        <f t="shared" si="5"/>
        <v>2.6690391459074734E-3</v>
      </c>
      <c r="G10" s="2">
        <v>0.5</v>
      </c>
      <c r="H10" s="3">
        <f t="shared" si="6"/>
        <v>1.3256738842244809E-2</v>
      </c>
      <c r="I10" s="3">
        <f t="shared" si="7"/>
        <v>0.98674326115775524</v>
      </c>
      <c r="J10" s="5">
        <f t="shared" si="14"/>
        <v>96164.008390736053</v>
      </c>
      <c r="K10" s="5">
        <f t="shared" si="8"/>
        <v>1274.8211452594264</v>
      </c>
      <c r="L10" s="5">
        <f t="shared" si="9"/>
        <v>477632.98909053172</v>
      </c>
      <c r="M10" s="5">
        <f t="shared" si="0"/>
        <v>4848751.5094237318</v>
      </c>
      <c r="N10" s="33">
        <f t="shared" si="10"/>
        <v>50.421686767903445</v>
      </c>
      <c r="O10" s="4"/>
      <c r="Q10" s="27" t="s">
        <v>46</v>
      </c>
      <c r="R10" s="29">
        <f t="shared" si="1"/>
        <v>96164.008390736053</v>
      </c>
      <c r="S10" s="29">
        <f t="shared" si="2"/>
        <v>477632.98909053172</v>
      </c>
      <c r="T10" s="35">
        <f t="shared" si="3"/>
        <v>50.421686767903445</v>
      </c>
      <c r="U10" s="42">
        <v>0.96363095511775332</v>
      </c>
      <c r="V10" s="43">
        <f t="shared" si="15"/>
        <v>3.6369044882246682E-2</v>
      </c>
      <c r="W10" s="29">
        <f t="shared" si="11"/>
        <v>460261.93347305653</v>
      </c>
      <c r="X10" s="29">
        <f t="shared" si="4"/>
        <v>4216670.3559467643</v>
      </c>
      <c r="Y10" s="35">
        <f t="shared" si="12"/>
        <v>43.848737448770663</v>
      </c>
      <c r="Z10" s="36">
        <f t="shared" si="13"/>
        <v>6.5729493191327819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1207</v>
      </c>
      <c r="E11" s="51">
        <v>7</v>
      </c>
      <c r="F11" s="3">
        <f t="shared" si="5"/>
        <v>5.7995028997514502E-3</v>
      </c>
      <c r="G11" s="2">
        <v>0.5</v>
      </c>
      <c r="H11" s="3">
        <f t="shared" si="6"/>
        <v>2.8583095140873829E-2</v>
      </c>
      <c r="I11" s="3">
        <f t="shared" si="7"/>
        <v>0.97141690485912613</v>
      </c>
      <c r="J11" s="5">
        <f t="shared" si="14"/>
        <v>94889.187245476627</v>
      </c>
      <c r="K11" s="5">
        <f t="shared" si="8"/>
        <v>2712.2266668776501</v>
      </c>
      <c r="L11" s="5">
        <f t="shared" si="9"/>
        <v>467665.36956018896</v>
      </c>
      <c r="M11" s="5">
        <f t="shared" si="0"/>
        <v>4371118.5203331998</v>
      </c>
      <c r="N11" s="33">
        <f t="shared" si="10"/>
        <v>46.065507011090681</v>
      </c>
      <c r="O11" s="4"/>
      <c r="Q11" s="27" t="s">
        <v>48</v>
      </c>
      <c r="R11" s="29">
        <f t="shared" si="1"/>
        <v>94889.187245476627</v>
      </c>
      <c r="S11" s="29">
        <f t="shared" si="2"/>
        <v>467665.36956018896</v>
      </c>
      <c r="T11" s="35">
        <f t="shared" si="3"/>
        <v>46.065507011090681</v>
      </c>
      <c r="U11" s="42">
        <v>0.96005435016735896</v>
      </c>
      <c r="V11" s="43">
        <f t="shared" si="15"/>
        <v>3.9945649832641039E-2</v>
      </c>
      <c r="W11" s="29">
        <f t="shared" si="11"/>
        <v>448984.17246888496</v>
      </c>
      <c r="X11" s="29">
        <f t="shared" si="4"/>
        <v>3756408.4224737082</v>
      </c>
      <c r="Y11" s="35">
        <f t="shared" si="12"/>
        <v>39.587317918067384</v>
      </c>
      <c r="Z11" s="36">
        <f t="shared" si="13"/>
        <v>6.4781890930232962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1374</v>
      </c>
      <c r="E12" s="51">
        <v>4</v>
      </c>
      <c r="F12" s="3">
        <f t="shared" si="5"/>
        <v>2.911208151382824E-3</v>
      </c>
      <c r="G12" s="2">
        <v>0.5</v>
      </c>
      <c r="H12" s="3">
        <f t="shared" si="6"/>
        <v>1.4450867052023123E-2</v>
      </c>
      <c r="I12" s="3">
        <f t="shared" si="7"/>
        <v>0.98554913294797686</v>
      </c>
      <c r="J12" s="5">
        <f t="shared" si="14"/>
        <v>92176.96057859897</v>
      </c>
      <c r="K12" s="5">
        <f t="shared" si="8"/>
        <v>1332.0370025809102</v>
      </c>
      <c r="L12" s="5">
        <f t="shared" si="9"/>
        <v>457554.7103865426</v>
      </c>
      <c r="M12" s="5">
        <f t="shared" si="0"/>
        <v>3903453.1507730111</v>
      </c>
      <c r="N12" s="33">
        <f t="shared" si="10"/>
        <v>42.347384056393899</v>
      </c>
      <c r="O12" s="4"/>
      <c r="Q12" s="27" t="s">
        <v>50</v>
      </c>
      <c r="R12" s="29">
        <f t="shared" si="1"/>
        <v>92176.96057859897</v>
      </c>
      <c r="S12" s="29">
        <f t="shared" si="2"/>
        <v>457554.7103865426</v>
      </c>
      <c r="T12" s="35">
        <f t="shared" si="3"/>
        <v>42.347384056393899</v>
      </c>
      <c r="U12" s="42">
        <v>0.94127750867207383</v>
      </c>
      <c r="V12" s="43">
        <f t="shared" si="15"/>
        <v>5.8722491327926174E-2</v>
      </c>
      <c r="W12" s="29">
        <f t="shared" si="11"/>
        <v>430685.95787381707</v>
      </c>
      <c r="X12" s="29">
        <f t="shared" si="4"/>
        <v>3307424.2500048233</v>
      </c>
      <c r="Y12" s="35">
        <f t="shared" si="12"/>
        <v>35.881246563609508</v>
      </c>
      <c r="Z12" s="36">
        <f t="shared" si="13"/>
        <v>6.4661374927843909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1250</v>
      </c>
      <c r="E13" s="51">
        <v>9</v>
      </c>
      <c r="F13" s="3">
        <f t="shared" si="5"/>
        <v>7.1999999999999998E-3</v>
      </c>
      <c r="G13" s="2">
        <v>0.5</v>
      </c>
      <c r="H13" s="3">
        <f t="shared" si="6"/>
        <v>3.536345776031434E-2</v>
      </c>
      <c r="I13" s="3">
        <f t="shared" si="7"/>
        <v>0.96463654223968565</v>
      </c>
      <c r="J13" s="5">
        <f t="shared" si="14"/>
        <v>90844.92357601806</v>
      </c>
      <c r="K13" s="5">
        <f t="shared" si="8"/>
        <v>3212.590617619499</v>
      </c>
      <c r="L13" s="5">
        <f t="shared" si="9"/>
        <v>446193.14133604162</v>
      </c>
      <c r="M13" s="5">
        <f t="shared" si="0"/>
        <v>3445898.4403864685</v>
      </c>
      <c r="N13" s="33">
        <f t="shared" si="10"/>
        <v>37.931656549889411</v>
      </c>
      <c r="O13" s="4"/>
      <c r="Q13" s="27" t="s">
        <v>52</v>
      </c>
      <c r="R13" s="29">
        <f t="shared" si="1"/>
        <v>90844.92357601806</v>
      </c>
      <c r="S13" s="29">
        <f t="shared" si="2"/>
        <v>446193.14133604162</v>
      </c>
      <c r="T13" s="35">
        <f t="shared" si="3"/>
        <v>37.931656549889411</v>
      </c>
      <c r="U13" s="42">
        <v>0.95386474178345915</v>
      </c>
      <c r="V13" s="43">
        <f t="shared" si="15"/>
        <v>4.6135258216540853E-2</v>
      </c>
      <c r="W13" s="29">
        <f t="shared" si="11"/>
        <v>425607.90554605384</v>
      </c>
      <c r="X13" s="29">
        <f t="shared" si="4"/>
        <v>2876738.2921310063</v>
      </c>
      <c r="Y13" s="35">
        <f t="shared" si="12"/>
        <v>31.666472697550155</v>
      </c>
      <c r="Z13" s="36">
        <f t="shared" si="13"/>
        <v>6.2651838523392556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1155</v>
      </c>
      <c r="E14" s="51">
        <v>9</v>
      </c>
      <c r="F14" s="3">
        <f t="shared" si="5"/>
        <v>7.7922077922077922E-3</v>
      </c>
      <c r="G14" s="2">
        <v>0.5</v>
      </c>
      <c r="H14" s="3">
        <f t="shared" si="6"/>
        <v>3.8216560509554139E-2</v>
      </c>
      <c r="I14" s="3">
        <f t="shared" si="7"/>
        <v>0.96178343949044587</v>
      </c>
      <c r="J14" s="5">
        <f t="shared" si="14"/>
        <v>87632.332958398561</v>
      </c>
      <c r="K14" s="5">
        <f t="shared" si="8"/>
        <v>3349.006355098034</v>
      </c>
      <c r="L14" s="5">
        <f t="shared" si="9"/>
        <v>429789.14890424779</v>
      </c>
      <c r="M14" s="5">
        <f t="shared" si="0"/>
        <v>2999705.299050427</v>
      </c>
      <c r="N14" s="33">
        <f t="shared" si="10"/>
        <v>34.230576749274363</v>
      </c>
      <c r="O14" s="4"/>
      <c r="Q14" s="27" t="s">
        <v>54</v>
      </c>
      <c r="R14" s="29">
        <f t="shared" si="1"/>
        <v>87632.332958398561</v>
      </c>
      <c r="S14" s="29">
        <f t="shared" si="2"/>
        <v>429789.14890424779</v>
      </c>
      <c r="T14" s="35">
        <f t="shared" si="3"/>
        <v>34.230576749274363</v>
      </c>
      <c r="U14" s="42">
        <v>0.94210046609890041</v>
      </c>
      <c r="V14" s="43">
        <f t="shared" si="15"/>
        <v>5.7899533901099587E-2</v>
      </c>
      <c r="W14" s="29">
        <f t="shared" si="11"/>
        <v>404904.55750694155</v>
      </c>
      <c r="X14" s="29">
        <f t="shared" si="4"/>
        <v>2451130.3865849525</v>
      </c>
      <c r="Y14" s="35">
        <f t="shared" si="12"/>
        <v>27.970616595915235</v>
      </c>
      <c r="Z14" s="36">
        <f t="shared" si="13"/>
        <v>6.2599601533591276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979</v>
      </c>
      <c r="E15" s="51">
        <v>6</v>
      </c>
      <c r="F15" s="3">
        <f t="shared" si="5"/>
        <v>6.1287027579162408E-3</v>
      </c>
      <c r="G15" s="2">
        <v>0.5</v>
      </c>
      <c r="H15" s="3">
        <f t="shared" si="6"/>
        <v>3.0181086519114688E-2</v>
      </c>
      <c r="I15" s="3">
        <f t="shared" si="7"/>
        <v>0.96981891348088534</v>
      </c>
      <c r="J15" s="5">
        <f t="shared" si="14"/>
        <v>84283.326603300535</v>
      </c>
      <c r="K15" s="5">
        <f t="shared" si="8"/>
        <v>2543.7623723330139</v>
      </c>
      <c r="L15" s="5">
        <f t="shared" si="9"/>
        <v>415057.22708567011</v>
      </c>
      <c r="M15" s="5">
        <f t="shared" si="0"/>
        <v>2569916.1501461794</v>
      </c>
      <c r="N15" s="33">
        <f t="shared" si="10"/>
        <v>30.491394368450823</v>
      </c>
      <c r="O15" s="4"/>
      <c r="Q15" s="27" t="s">
        <v>56</v>
      </c>
      <c r="R15" s="29">
        <f t="shared" si="1"/>
        <v>84283.326603300535</v>
      </c>
      <c r="S15" s="29">
        <f t="shared" si="2"/>
        <v>415057.22708567011</v>
      </c>
      <c r="T15" s="35">
        <f t="shared" si="3"/>
        <v>30.491394368450823</v>
      </c>
      <c r="U15" s="42">
        <v>0.91645683631107144</v>
      </c>
      <c r="V15" s="43">
        <f t="shared" si="15"/>
        <v>8.3543163688928557E-2</v>
      </c>
      <c r="W15" s="29">
        <f t="shared" si="11"/>
        <v>380382.03322297917</v>
      </c>
      <c r="X15" s="29">
        <f t="shared" si="4"/>
        <v>2046225.829078011</v>
      </c>
      <c r="Y15" s="35">
        <f t="shared" si="12"/>
        <v>24.277943355381048</v>
      </c>
      <c r="Z15" s="36">
        <f t="shared" si="13"/>
        <v>6.2134510130697755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722</v>
      </c>
      <c r="E16" s="51">
        <v>5</v>
      </c>
      <c r="F16" s="3">
        <f t="shared" si="5"/>
        <v>6.9252077562326868E-3</v>
      </c>
      <c r="G16" s="2">
        <v>0.5</v>
      </c>
      <c r="H16" s="3">
        <f t="shared" si="6"/>
        <v>3.4036759700476517E-2</v>
      </c>
      <c r="I16" s="3">
        <f t="shared" si="7"/>
        <v>0.96596324029952352</v>
      </c>
      <c r="J16" s="5">
        <f t="shared" si="14"/>
        <v>81739.564230967517</v>
      </c>
      <c r="K16" s="5">
        <f t="shared" si="8"/>
        <v>2782.1499057511069</v>
      </c>
      <c r="L16" s="5">
        <f t="shared" si="9"/>
        <v>401742.44639045978</v>
      </c>
      <c r="M16" s="5">
        <f t="shared" si="0"/>
        <v>2154858.9230605094</v>
      </c>
      <c r="N16" s="33">
        <f t="shared" si="10"/>
        <v>26.362495852946182</v>
      </c>
      <c r="O16" s="4"/>
      <c r="Q16" s="27" t="s">
        <v>58</v>
      </c>
      <c r="R16" s="29">
        <f t="shared" si="1"/>
        <v>81739.564230967517</v>
      </c>
      <c r="S16" s="29">
        <f t="shared" si="2"/>
        <v>401742.44639045978</v>
      </c>
      <c r="T16" s="35">
        <f t="shared" si="3"/>
        <v>26.362495852946182</v>
      </c>
      <c r="U16" s="42">
        <v>0.8859396016463057</v>
      </c>
      <c r="V16" s="43">
        <f t="shared" si="15"/>
        <v>0.1140603983536943</v>
      </c>
      <c r="W16" s="29">
        <f t="shared" si="11"/>
        <v>355919.54291957628</v>
      </c>
      <c r="X16" s="29">
        <f t="shared" si="4"/>
        <v>1665843.7958550318</v>
      </c>
      <c r="Y16" s="35">
        <f t="shared" si="12"/>
        <v>20.379895727703392</v>
      </c>
      <c r="Z16" s="36">
        <f t="shared" si="13"/>
        <v>5.9826001252427901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496</v>
      </c>
      <c r="E17" s="51">
        <v>8</v>
      </c>
      <c r="F17" s="3">
        <f t="shared" si="5"/>
        <v>1.6129032258064516E-2</v>
      </c>
      <c r="G17" s="2">
        <v>0.5</v>
      </c>
      <c r="H17" s="3">
        <f t="shared" si="6"/>
        <v>7.7519379844961239E-2</v>
      </c>
      <c r="I17" s="3">
        <f t="shared" si="7"/>
        <v>0.92248062015503873</v>
      </c>
      <c r="J17" s="5">
        <f t="shared" si="14"/>
        <v>78957.414325216407</v>
      </c>
      <c r="K17" s="5">
        <f t="shared" si="8"/>
        <v>6120.7297926524343</v>
      </c>
      <c r="L17" s="5">
        <f t="shared" si="9"/>
        <v>379485.24714445102</v>
      </c>
      <c r="M17" s="5">
        <f t="shared" si="0"/>
        <v>1753116.4766700496</v>
      </c>
      <c r="N17" s="33">
        <f t="shared" si="10"/>
        <v>22.20331670752498</v>
      </c>
      <c r="O17" s="4"/>
      <c r="Q17" s="27" t="s">
        <v>60</v>
      </c>
      <c r="R17" s="29">
        <f t="shared" si="1"/>
        <v>78957.414325216407</v>
      </c>
      <c r="S17" s="29">
        <f t="shared" si="2"/>
        <v>379485.24714445102</v>
      </c>
      <c r="T17" s="35">
        <f t="shared" si="3"/>
        <v>22.20331670752498</v>
      </c>
      <c r="U17" s="42">
        <v>0.85631920960893304</v>
      </c>
      <c r="V17" s="43">
        <f t="shared" si="15"/>
        <v>0.14368079039106696</v>
      </c>
      <c r="W17" s="29">
        <f t="shared" si="11"/>
        <v>324960.50689298689</v>
      </c>
      <c r="X17" s="29">
        <f t="shared" si="4"/>
        <v>1309924.2529354554</v>
      </c>
      <c r="Y17" s="35">
        <f t="shared" si="12"/>
        <v>16.59026279077516</v>
      </c>
      <c r="Z17" s="36">
        <f t="shared" si="13"/>
        <v>5.6130539167498199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380</v>
      </c>
      <c r="E18" s="51">
        <v>13</v>
      </c>
      <c r="F18" s="3">
        <f t="shared" si="5"/>
        <v>3.4210526315789476E-2</v>
      </c>
      <c r="G18" s="2">
        <v>0.5</v>
      </c>
      <c r="H18" s="3">
        <f t="shared" si="6"/>
        <v>0.15757575757575759</v>
      </c>
      <c r="I18" s="3">
        <f t="shared" si="7"/>
        <v>0.84242424242424241</v>
      </c>
      <c r="J18" s="5">
        <f t="shared" si="14"/>
        <v>72836.684532563973</v>
      </c>
      <c r="K18" s="5">
        <f t="shared" si="8"/>
        <v>11477.295744525234</v>
      </c>
      <c r="L18" s="5">
        <f t="shared" si="9"/>
        <v>335490.1833015068</v>
      </c>
      <c r="M18" s="5">
        <f t="shared" si="0"/>
        <v>1373631.2295255987</v>
      </c>
      <c r="N18" s="33">
        <f t="shared" si="10"/>
        <v>18.859057607316995</v>
      </c>
      <c r="O18" s="4"/>
      <c r="Q18" s="27" t="s">
        <v>62</v>
      </c>
      <c r="R18" s="29">
        <f t="shared" si="1"/>
        <v>72836.684532563973</v>
      </c>
      <c r="S18" s="29">
        <f t="shared" si="2"/>
        <v>335490.1833015068</v>
      </c>
      <c r="T18" s="35">
        <f t="shared" si="3"/>
        <v>18.859057607316995</v>
      </c>
      <c r="U18" s="42">
        <v>0.77613843304153718</v>
      </c>
      <c r="V18" s="43">
        <f t="shared" si="15"/>
        <v>0.22386156695846282</v>
      </c>
      <c r="W18" s="29">
        <f t="shared" si="11"/>
        <v>260386.82516844958</v>
      </c>
      <c r="X18" s="29">
        <f t="shared" si="4"/>
        <v>984963.74604246847</v>
      </c>
      <c r="Y18" s="35">
        <f t="shared" si="12"/>
        <v>13.522907479432412</v>
      </c>
      <c r="Z18" s="36">
        <f t="shared" si="13"/>
        <v>5.3361501278845829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263</v>
      </c>
      <c r="E19" s="51">
        <v>4</v>
      </c>
      <c r="F19" s="3">
        <f t="shared" si="5"/>
        <v>1.5209125475285171E-2</v>
      </c>
      <c r="G19" s="2">
        <v>0.5</v>
      </c>
      <c r="H19" s="3">
        <f t="shared" si="6"/>
        <v>7.326007326007325E-2</v>
      </c>
      <c r="I19" s="3">
        <f t="shared" si="7"/>
        <v>0.92673992673992678</v>
      </c>
      <c r="J19" s="5">
        <f t="shared" si="14"/>
        <v>61359.388788038741</v>
      </c>
      <c r="K19" s="5">
        <f t="shared" si="8"/>
        <v>4495.1933178050349</v>
      </c>
      <c r="L19" s="5">
        <f t="shared" si="9"/>
        <v>295558.96064568113</v>
      </c>
      <c r="M19" s="5">
        <f t="shared" si="0"/>
        <v>1038141.046224092</v>
      </c>
      <c r="N19" s="33">
        <f t="shared" si="10"/>
        <v>16.919025217318737</v>
      </c>
      <c r="O19" s="4"/>
      <c r="Q19" s="27" t="s">
        <v>64</v>
      </c>
      <c r="R19" s="29">
        <f t="shared" si="1"/>
        <v>61359.388788038741</v>
      </c>
      <c r="S19" s="29">
        <f t="shared" si="2"/>
        <v>295558.96064568113</v>
      </c>
      <c r="T19" s="35">
        <f t="shared" si="3"/>
        <v>16.919025217318737</v>
      </c>
      <c r="U19" s="42">
        <v>0.73716277889453141</v>
      </c>
      <c r="V19" s="43">
        <f t="shared" si="15"/>
        <v>0.26283722110546859</v>
      </c>
      <c r="W19" s="29">
        <f t="shared" si="11"/>
        <v>217875.06475674975</v>
      </c>
      <c r="X19" s="29">
        <f t="shared" si="4"/>
        <v>724576.92087401892</v>
      </c>
      <c r="Y19" s="35">
        <f t="shared" si="12"/>
        <v>11.808737589890502</v>
      </c>
      <c r="Z19" s="36">
        <f t="shared" si="13"/>
        <v>5.1102876274282352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181</v>
      </c>
      <c r="E20" s="51">
        <v>9</v>
      </c>
      <c r="F20" s="3">
        <f t="shared" si="5"/>
        <v>4.9723756906077346E-2</v>
      </c>
      <c r="G20" s="2">
        <v>0.5</v>
      </c>
      <c r="H20" s="3">
        <f t="shared" si="6"/>
        <v>0.2211302211302211</v>
      </c>
      <c r="I20" s="3">
        <f t="shared" si="7"/>
        <v>0.77886977886977893</v>
      </c>
      <c r="J20" s="5">
        <f t="shared" si="14"/>
        <v>56864.19547023371</v>
      </c>
      <c r="K20" s="5">
        <f t="shared" si="8"/>
        <v>12574.392118724898</v>
      </c>
      <c r="L20" s="5">
        <f t="shared" si="9"/>
        <v>252884.99705435632</v>
      </c>
      <c r="M20" s="5">
        <f t="shared" si="0"/>
        <v>742582.08557841089</v>
      </c>
      <c r="N20" s="33">
        <f t="shared" si="10"/>
        <v>13.058869108015868</v>
      </c>
      <c r="O20" s="4"/>
      <c r="Q20" s="27" t="s">
        <v>66</v>
      </c>
      <c r="R20" s="29">
        <f t="shared" si="1"/>
        <v>56864.19547023371</v>
      </c>
      <c r="S20" s="29">
        <f t="shared" si="2"/>
        <v>252884.99705435632</v>
      </c>
      <c r="T20" s="35">
        <f t="shared" si="3"/>
        <v>13.058869108015868</v>
      </c>
      <c r="U20" s="42">
        <v>0.7271372759570951</v>
      </c>
      <c r="V20" s="43">
        <f t="shared" si="15"/>
        <v>0.2728627240429049</v>
      </c>
      <c r="W20" s="29">
        <f t="shared" si="11"/>
        <v>183882.10788852267</v>
      </c>
      <c r="X20" s="29">
        <f t="shared" si="4"/>
        <v>506701.85611726914</v>
      </c>
      <c r="Y20" s="35">
        <f t="shared" si="12"/>
        <v>8.9107363944418889</v>
      </c>
      <c r="Z20" s="36">
        <f t="shared" si="13"/>
        <v>4.1481327135739789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119</v>
      </c>
      <c r="E21" s="51">
        <v>11</v>
      </c>
      <c r="F21" s="3">
        <f t="shared" si="5"/>
        <v>9.2436974789915971E-2</v>
      </c>
      <c r="G21" s="2">
        <v>0.5</v>
      </c>
      <c r="H21" s="3">
        <f t="shared" si="6"/>
        <v>0.37542662116040953</v>
      </c>
      <c r="I21" s="3">
        <f t="shared" si="7"/>
        <v>0.62457337883959041</v>
      </c>
      <c r="J21" s="5">
        <f t="shared" si="14"/>
        <v>44289.803351508817</v>
      </c>
      <c r="K21" s="5">
        <f t="shared" si="8"/>
        <v>16627.571224115938</v>
      </c>
      <c r="L21" s="5">
        <f t="shared" si="9"/>
        <v>179880.08869725425</v>
      </c>
      <c r="M21" s="5">
        <f>L21+M22</f>
        <v>489697.0885240545</v>
      </c>
      <c r="N21" s="33">
        <f t="shared" si="10"/>
        <v>11.056655290102389</v>
      </c>
      <c r="O21" s="4"/>
      <c r="Q21" s="27" t="s">
        <v>68</v>
      </c>
      <c r="R21" s="29">
        <f t="shared" si="1"/>
        <v>44289.803351508817</v>
      </c>
      <c r="S21" s="29">
        <f t="shared" si="2"/>
        <v>179880.08869725425</v>
      </c>
      <c r="T21" s="35">
        <f t="shared" si="3"/>
        <v>11.056655290102389</v>
      </c>
      <c r="U21" s="42">
        <v>0.68635947845240242</v>
      </c>
      <c r="V21" s="43">
        <f t="shared" si="15"/>
        <v>0.31364052154759758</v>
      </c>
      <c r="W21" s="29">
        <f t="shared" si="11"/>
        <v>123462.40386221932</v>
      </c>
      <c r="X21" s="29">
        <f>X22+W21</f>
        <v>322819.74822874647</v>
      </c>
      <c r="Y21" s="35">
        <f t="shared" si="12"/>
        <v>7.2888051831403988</v>
      </c>
      <c r="Z21" s="36">
        <f t="shared" si="13"/>
        <v>3.7678501069619905</v>
      </c>
    </row>
    <row r="22" spans="1:26" s="2" customFormat="1" x14ac:dyDescent="0.25">
      <c r="A22" s="12">
        <v>19</v>
      </c>
      <c r="B22" s="13" t="s">
        <v>69</v>
      </c>
      <c r="C22" s="12"/>
      <c r="D22">
        <v>56</v>
      </c>
      <c r="E22" s="51">
        <v>5</v>
      </c>
      <c r="F22" s="17">
        <f t="shared" si="5"/>
        <v>8.9285714285714288E-2</v>
      </c>
      <c r="G22" s="12"/>
      <c r="H22" s="17">
        <v>1</v>
      </c>
      <c r="I22" s="17">
        <f t="shared" si="7"/>
        <v>0</v>
      </c>
      <c r="J22" s="21">
        <f t="shared" si="14"/>
        <v>27662.232127392879</v>
      </c>
      <c r="K22" s="21">
        <f t="shared" si="8"/>
        <v>27662.232127392879</v>
      </c>
      <c r="L22" s="21">
        <f>K22/F22</f>
        <v>309816.99982680025</v>
      </c>
      <c r="M22" s="21">
        <f>L22</f>
        <v>309816.99982680025</v>
      </c>
      <c r="N22" s="34">
        <f t="shared" si="10"/>
        <v>11.200000000000001</v>
      </c>
      <c r="O22" s="4"/>
      <c r="Q22" s="30" t="s">
        <v>69</v>
      </c>
      <c r="R22" s="31">
        <f t="shared" si="1"/>
        <v>27662.232127392879</v>
      </c>
      <c r="S22" s="31">
        <f t="shared" si="2"/>
        <v>309816.99982680025</v>
      </c>
      <c r="T22" s="38">
        <f t="shared" si="3"/>
        <v>11.200000000000001</v>
      </c>
      <c r="U22" s="44">
        <v>0.64346806172022719</v>
      </c>
      <c r="V22" s="45">
        <f t="shared" si="15"/>
        <v>0.35653193827977281</v>
      </c>
      <c r="W22" s="31">
        <f t="shared" si="11"/>
        <v>199357.34436652713</v>
      </c>
      <c r="X22" s="31">
        <f>W22</f>
        <v>199357.34436652713</v>
      </c>
      <c r="Y22" s="38">
        <f t="shared" si="12"/>
        <v>7.2068422912665451</v>
      </c>
      <c r="Z22" s="37">
        <f t="shared" si="13"/>
        <v>3.993157708733456</v>
      </c>
    </row>
    <row r="23" spans="1:26" s="2" customFormat="1" ht="13.2" x14ac:dyDescent="0.25">
      <c r="B23" s="2" t="s">
        <v>70</v>
      </c>
      <c r="D23" s="25">
        <f>SUM(D4:D22)</f>
        <v>14491</v>
      </c>
      <c r="E23" s="25">
        <f>SUM(E4:E22)</f>
        <v>100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159</v>
      </c>
      <c r="E29" s="51">
        <v>3</v>
      </c>
      <c r="F29" s="3">
        <f>E29/D29</f>
        <v>1.8867924528301886E-2</v>
      </c>
      <c r="G29" s="2">
        <v>0.3</v>
      </c>
      <c r="H29" s="18">
        <f>C29*F29/(1+(1-G29)*C29*F29)</f>
        <v>1.8621973929236497E-2</v>
      </c>
      <c r="I29" s="18">
        <f>1-H29</f>
        <v>0.98137802607076352</v>
      </c>
      <c r="J29" s="19">
        <v>100000</v>
      </c>
      <c r="K29" s="20">
        <f>J29*H29</f>
        <v>1862.1973929236497</v>
      </c>
      <c r="L29" s="20">
        <f>C29*(J30+G29*K29)</f>
        <v>98696.461824953454</v>
      </c>
      <c r="M29" s="5">
        <f t="shared" ref="M29:M45" si="16">L29+M30</f>
        <v>7749928.2487118896</v>
      </c>
      <c r="N29" s="32">
        <f>M29/J29</f>
        <v>77.49928248711889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98696.461824953454</v>
      </c>
      <c r="T29" s="35">
        <f t="shared" ref="T29:T47" si="19">N29</f>
        <v>77.49928248711889</v>
      </c>
      <c r="U29" s="42">
        <v>0.95864674002964168</v>
      </c>
      <c r="V29" s="43">
        <f>1-U29</f>
        <v>4.1353259970358325E-2</v>
      </c>
      <c r="W29" s="29">
        <f>S29*U29</f>
        <v>94615.041380951603</v>
      </c>
      <c r="X29" s="29">
        <f t="shared" ref="X29:X45" si="20">X30+W29</f>
        <v>6861885.9318379154</v>
      </c>
      <c r="Y29" s="40">
        <f>X29/R29</f>
        <v>68.618859318379151</v>
      </c>
      <c r="Z29" s="36">
        <f>T29-Y29</f>
        <v>8.880423168739739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677</v>
      </c>
      <c r="E30" s="51">
        <v>1</v>
      </c>
      <c r="F30" s="3">
        <f t="shared" ref="F30:F47" si="21">E30/D30</f>
        <v>1.4771048744460858E-3</v>
      </c>
      <c r="G30" s="2">
        <v>0.4</v>
      </c>
      <c r="H30" s="3">
        <f t="shared" ref="H30:H46" si="22">C30*F30/(1+(1-G30)*C30*F30)</f>
        <v>5.8875478363261706E-3</v>
      </c>
      <c r="I30" s="3">
        <f t="shared" ref="I30:I47" si="23">1-H30</f>
        <v>0.99411245216367383</v>
      </c>
      <c r="J30" s="5">
        <f>I29*J29</f>
        <v>98137.802607076359</v>
      </c>
      <c r="K30" s="5">
        <f t="shared" ref="K30:K47" si="24">J30*H30</f>
        <v>577.7910074010972</v>
      </c>
      <c r="L30" s="5">
        <f t="shared" ref="L30:L46" si="25">C30*(J31+G30*K30)</f>
        <v>391164.51201054279</v>
      </c>
      <c r="M30" s="5">
        <f t="shared" si="16"/>
        <v>7651231.7868869361</v>
      </c>
      <c r="N30" s="33">
        <f t="shared" ref="N30:N47" si="26">M30/J30</f>
        <v>77.964164507747327</v>
      </c>
      <c r="O30" s="4"/>
      <c r="Q30" s="27" t="s">
        <v>36</v>
      </c>
      <c r="R30" s="29">
        <f t="shared" si="17"/>
        <v>98137.802607076359</v>
      </c>
      <c r="S30" s="29">
        <f t="shared" si="18"/>
        <v>391164.51201054279</v>
      </c>
      <c r="T30" s="35">
        <f t="shared" si="19"/>
        <v>77.964164507747327</v>
      </c>
      <c r="U30" s="42">
        <v>0.95864674002964168</v>
      </c>
      <c r="V30" s="43">
        <f>1-U30</f>
        <v>4.1353259970358325E-2</v>
      </c>
      <c r="W30" s="29">
        <f t="shared" ref="W30:W47" si="27">S30*U30</f>
        <v>374988.58425419248</v>
      </c>
      <c r="X30" s="29">
        <f t="shared" si="20"/>
        <v>6767270.8904569643</v>
      </c>
      <c r="Y30" s="35">
        <f t="shared" ref="Y30:Y47" si="28">X30/R30</f>
        <v>68.956821027996</v>
      </c>
      <c r="Z30" s="36">
        <f t="shared" ref="Z30:Z47" si="29">T30-Y30</f>
        <v>9.0073434797513272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843</v>
      </c>
      <c r="E31" s="51">
        <v>1</v>
      </c>
      <c r="F31" s="3">
        <f t="shared" si="21"/>
        <v>1.1862396204033216E-3</v>
      </c>
      <c r="G31" s="2">
        <v>0.5</v>
      </c>
      <c r="H31" s="3">
        <f t="shared" si="22"/>
        <v>5.9136605558840925E-3</v>
      </c>
      <c r="I31" s="3">
        <f t="shared" si="23"/>
        <v>0.99408633944411595</v>
      </c>
      <c r="J31" s="5">
        <f t="shared" ref="J31:J47" si="30">I30*J30</f>
        <v>97560.011599675257</v>
      </c>
      <c r="K31" s="5">
        <f t="shared" si="24"/>
        <v>576.93679242859412</v>
      </c>
      <c r="L31" s="5">
        <f t="shared" si="25"/>
        <v>486357.71601730486</v>
      </c>
      <c r="M31" s="5">
        <f t="shared" si="16"/>
        <v>7260067.2748763934</v>
      </c>
      <c r="N31" s="33">
        <f t="shared" si="26"/>
        <v>74.416424883866654</v>
      </c>
      <c r="O31" s="4"/>
      <c r="Q31" s="27" t="s">
        <v>38</v>
      </c>
      <c r="R31" s="29">
        <f t="shared" si="17"/>
        <v>97560.011599675257</v>
      </c>
      <c r="S31" s="29">
        <f t="shared" si="18"/>
        <v>486357.71601730486</v>
      </c>
      <c r="T31" s="35">
        <f t="shared" si="19"/>
        <v>74.416424883866654</v>
      </c>
      <c r="U31" s="42">
        <v>0.95864674002964168</v>
      </c>
      <c r="V31" s="43">
        <f>1-U31</f>
        <v>4.1353259970358325E-2</v>
      </c>
      <c r="W31" s="29">
        <f t="shared" si="27"/>
        <v>466245.23894825153</v>
      </c>
      <c r="X31" s="29">
        <f t="shared" si="20"/>
        <v>6392282.3062027721</v>
      </c>
      <c r="Y31" s="35">
        <f t="shared" si="28"/>
        <v>65.521541063695921</v>
      </c>
      <c r="Z31" s="36">
        <f t="shared" si="29"/>
        <v>8.8948838201707332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1033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96983.074807246667</v>
      </c>
      <c r="K32" s="5">
        <f t="shared" si="24"/>
        <v>0</v>
      </c>
      <c r="L32" s="5">
        <f t="shared" si="25"/>
        <v>484915.37403623335</v>
      </c>
      <c r="M32" s="5">
        <f t="shared" si="16"/>
        <v>6773709.5588590885</v>
      </c>
      <c r="N32" s="33">
        <f t="shared" si="26"/>
        <v>69.844244187161522</v>
      </c>
      <c r="O32" s="4"/>
      <c r="Q32" s="27" t="s">
        <v>40</v>
      </c>
      <c r="R32" s="29">
        <f t="shared" si="17"/>
        <v>96983.074807246667</v>
      </c>
      <c r="S32" s="29">
        <f t="shared" si="18"/>
        <v>484915.37403623335</v>
      </c>
      <c r="T32" s="35">
        <f t="shared" si="19"/>
        <v>69.844244187161522</v>
      </c>
      <c r="U32" s="42">
        <v>0.95864674002964168</v>
      </c>
      <c r="V32" s="43">
        <f>1-U32</f>
        <v>4.1353259970358325E-2</v>
      </c>
      <c r="W32" s="29">
        <f t="shared" si="27"/>
        <v>464862.54251008946</v>
      </c>
      <c r="X32" s="29">
        <f t="shared" si="20"/>
        <v>5926037.067254521</v>
      </c>
      <c r="Y32" s="35">
        <f t="shared" si="28"/>
        <v>61.10382743620459</v>
      </c>
      <c r="Z32" s="36">
        <f t="shared" si="29"/>
        <v>8.7404167509569319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1079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96983.074807246667</v>
      </c>
      <c r="K33" s="5">
        <f t="shared" si="24"/>
        <v>0</v>
      </c>
      <c r="L33" s="5">
        <f t="shared" si="25"/>
        <v>484915.37403623335</v>
      </c>
      <c r="M33" s="5">
        <f t="shared" si="16"/>
        <v>6288794.1848228555</v>
      </c>
      <c r="N33" s="33">
        <f t="shared" si="26"/>
        <v>64.844244187161522</v>
      </c>
      <c r="O33" s="4"/>
      <c r="Q33" s="27" t="s">
        <v>42</v>
      </c>
      <c r="R33" s="29">
        <f t="shared" si="17"/>
        <v>96983.074807246667</v>
      </c>
      <c r="S33" s="29">
        <f t="shared" si="18"/>
        <v>484915.37403623335</v>
      </c>
      <c r="T33" s="35">
        <f t="shared" si="19"/>
        <v>64.844244187161522</v>
      </c>
      <c r="U33" s="42">
        <v>0.95864674002964168</v>
      </c>
      <c r="V33" s="43">
        <f>1-U33</f>
        <v>4.1353259970358325E-2</v>
      </c>
      <c r="W33" s="29">
        <f t="shared" si="27"/>
        <v>464862.54251008946</v>
      </c>
      <c r="X33" s="29">
        <f t="shared" si="20"/>
        <v>5461174.5247444315</v>
      </c>
      <c r="Y33" s="35">
        <f t="shared" si="28"/>
        <v>56.310593736056383</v>
      </c>
      <c r="Z33" s="36">
        <f t="shared" si="29"/>
        <v>8.5336504511051388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1102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96983.074807246667</v>
      </c>
      <c r="K34" s="5">
        <f t="shared" si="24"/>
        <v>0</v>
      </c>
      <c r="L34" s="5">
        <f t="shared" si="25"/>
        <v>484915.37403623335</v>
      </c>
      <c r="M34" s="5">
        <f t="shared" si="16"/>
        <v>5803878.8107866226</v>
      </c>
      <c r="N34" s="33">
        <f t="shared" si="26"/>
        <v>59.844244187161522</v>
      </c>
      <c r="O34" s="4"/>
      <c r="Q34" s="27" t="s">
        <v>44</v>
      </c>
      <c r="R34" s="29">
        <f t="shared" si="17"/>
        <v>96983.074807246667</v>
      </c>
      <c r="S34" s="29">
        <f t="shared" si="18"/>
        <v>484915.37403623335</v>
      </c>
      <c r="T34" s="35">
        <f t="shared" si="19"/>
        <v>59.844244187161522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469970.3875630644</v>
      </c>
      <c r="X34" s="29">
        <f t="shared" si="20"/>
        <v>4996311.982234342</v>
      </c>
      <c r="Y34" s="35">
        <f t="shared" si="28"/>
        <v>51.517360035908169</v>
      </c>
      <c r="Z34" s="36">
        <f t="shared" si="29"/>
        <v>8.3268841512533527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967</v>
      </c>
      <c r="E35" s="51">
        <v>2</v>
      </c>
      <c r="F35" s="3">
        <f t="shared" si="21"/>
        <v>2.0682523267838678E-3</v>
      </c>
      <c r="G35" s="2">
        <v>0.5</v>
      </c>
      <c r="H35" s="3">
        <f t="shared" si="22"/>
        <v>1.0288065843621399E-2</v>
      </c>
      <c r="I35" s="3">
        <f t="shared" si="23"/>
        <v>0.98971193415637859</v>
      </c>
      <c r="J35" s="5">
        <f t="shared" si="30"/>
        <v>96983.074807246667</v>
      </c>
      <c r="K35" s="5">
        <f t="shared" si="24"/>
        <v>997.76825933381349</v>
      </c>
      <c r="L35" s="5">
        <f t="shared" si="25"/>
        <v>482420.95338789886</v>
      </c>
      <c r="M35" s="5">
        <f t="shared" si="16"/>
        <v>5318963.4367503896</v>
      </c>
      <c r="N35" s="33">
        <f t="shared" si="26"/>
        <v>54.844244187161529</v>
      </c>
      <c r="O35" s="4"/>
      <c r="Q35" s="27" t="s">
        <v>46</v>
      </c>
      <c r="R35" s="29">
        <f t="shared" si="17"/>
        <v>96983.074807246667</v>
      </c>
      <c r="S35" s="29">
        <f t="shared" si="18"/>
        <v>482420.95338789886</v>
      </c>
      <c r="T35" s="35">
        <f t="shared" si="19"/>
        <v>54.844244187161529</v>
      </c>
      <c r="U35" s="42">
        <v>0.96192878092594225</v>
      </c>
      <c r="V35" s="43">
        <f t="shared" si="31"/>
        <v>3.8071219074057749E-2</v>
      </c>
      <c r="W35" s="29">
        <f t="shared" si="27"/>
        <v>464054.59958555235</v>
      </c>
      <c r="X35" s="29">
        <f t="shared" si="20"/>
        <v>4526341.5946712773</v>
      </c>
      <c r="Y35" s="35">
        <f t="shared" si="28"/>
        <v>46.671458949588434</v>
      </c>
      <c r="Z35" s="36">
        <f t="shared" si="29"/>
        <v>8.1727852375730947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1187</v>
      </c>
      <c r="E36" s="51">
        <v>1</v>
      </c>
      <c r="F36" s="3">
        <f t="shared" si="21"/>
        <v>8.4245998315080029E-4</v>
      </c>
      <c r="G36" s="2">
        <v>0.5</v>
      </c>
      <c r="H36" s="3">
        <f t="shared" si="22"/>
        <v>4.2034468263976461E-3</v>
      </c>
      <c r="I36" s="3">
        <f t="shared" si="23"/>
        <v>0.99579655317360238</v>
      </c>
      <c r="J36" s="5">
        <f t="shared" si="30"/>
        <v>95985.306547912856</v>
      </c>
      <c r="K36" s="5">
        <f t="shared" si="24"/>
        <v>403.46913218962948</v>
      </c>
      <c r="L36" s="5">
        <f t="shared" si="25"/>
        <v>478917.85990909027</v>
      </c>
      <c r="M36" s="5">
        <f t="shared" si="16"/>
        <v>4836542.4833624903</v>
      </c>
      <c r="N36" s="33">
        <f t="shared" si="26"/>
        <v>50.388363149606029</v>
      </c>
      <c r="O36" s="4"/>
      <c r="Q36" s="27" t="s">
        <v>48</v>
      </c>
      <c r="R36" s="29">
        <f t="shared" si="17"/>
        <v>95985.306547912856</v>
      </c>
      <c r="S36" s="29">
        <f t="shared" si="18"/>
        <v>478917.85990909027</v>
      </c>
      <c r="T36" s="35">
        <f t="shared" si="19"/>
        <v>50.388363149606029</v>
      </c>
      <c r="U36" s="42">
        <v>0.95558309086652893</v>
      </c>
      <c r="V36" s="43">
        <f t="shared" si="31"/>
        <v>4.4416909133471072E-2</v>
      </c>
      <c r="W36" s="29">
        <f t="shared" si="27"/>
        <v>457645.80884311179</v>
      </c>
      <c r="X36" s="29">
        <f t="shared" si="20"/>
        <v>4062286.9950857251</v>
      </c>
      <c r="Y36" s="35">
        <f t="shared" si="28"/>
        <v>42.321967196697535</v>
      </c>
      <c r="Z36" s="36">
        <f t="shared" si="29"/>
        <v>8.0663959529084934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1266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95581.837415723232</v>
      </c>
      <c r="K37" s="5">
        <f t="shared" si="24"/>
        <v>0</v>
      </c>
      <c r="L37" s="5">
        <f t="shared" si="25"/>
        <v>477909.18707861617</v>
      </c>
      <c r="M37" s="5">
        <f t="shared" si="16"/>
        <v>4357624.6234534001</v>
      </c>
      <c r="N37" s="33">
        <f t="shared" si="26"/>
        <v>45.590509047240495</v>
      </c>
      <c r="O37" s="4"/>
      <c r="Q37" s="27" t="s">
        <v>50</v>
      </c>
      <c r="R37" s="29">
        <f t="shared" si="17"/>
        <v>95581.837415723232</v>
      </c>
      <c r="S37" s="29">
        <f t="shared" si="18"/>
        <v>477909.18707861617</v>
      </c>
      <c r="T37" s="35">
        <f t="shared" si="19"/>
        <v>45.590509047240495</v>
      </c>
      <c r="U37" s="42">
        <v>0.95343645724036619</v>
      </c>
      <c r="V37" s="43">
        <f t="shared" si="31"/>
        <v>4.6563542759633814E-2</v>
      </c>
      <c r="W37" s="29">
        <f t="shared" si="27"/>
        <v>455656.04221085919</v>
      </c>
      <c r="X37" s="29">
        <f t="shared" si="20"/>
        <v>3604641.1862426135</v>
      </c>
      <c r="Y37" s="35">
        <f t="shared" si="28"/>
        <v>37.71261657760985</v>
      </c>
      <c r="Z37" s="36">
        <f t="shared" si="29"/>
        <v>7.8778924696306447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1278</v>
      </c>
      <c r="E38" s="51">
        <v>3</v>
      </c>
      <c r="F38" s="3">
        <f t="shared" si="21"/>
        <v>2.3474178403755869E-3</v>
      </c>
      <c r="G38" s="2">
        <v>0.5</v>
      </c>
      <c r="H38" s="3">
        <f t="shared" si="22"/>
        <v>1.1668611435239206E-2</v>
      </c>
      <c r="I38" s="3">
        <f t="shared" si="23"/>
        <v>0.98833138856476077</v>
      </c>
      <c r="J38" s="5">
        <f t="shared" si="30"/>
        <v>95581.837415723232</v>
      </c>
      <c r="K38" s="5">
        <f t="shared" si="24"/>
        <v>1115.3073210702828</v>
      </c>
      <c r="L38" s="5">
        <f t="shared" si="25"/>
        <v>475120.91877594043</v>
      </c>
      <c r="M38" s="5">
        <f t="shared" si="16"/>
        <v>3879715.4363747835</v>
      </c>
      <c r="N38" s="33">
        <f t="shared" si="26"/>
        <v>40.590509047240488</v>
      </c>
      <c r="O38" s="4"/>
      <c r="Q38" s="27" t="s">
        <v>52</v>
      </c>
      <c r="R38" s="29">
        <f t="shared" si="17"/>
        <v>95581.837415723232</v>
      </c>
      <c r="S38" s="29">
        <f t="shared" si="18"/>
        <v>475120.91877594043</v>
      </c>
      <c r="T38" s="35">
        <f t="shared" si="19"/>
        <v>40.590509047240488</v>
      </c>
      <c r="U38" s="42">
        <v>0.93748024841036759</v>
      </c>
      <c r="V38" s="43">
        <f t="shared" si="31"/>
        <v>6.2519751589632411E-2</v>
      </c>
      <c r="W38" s="29">
        <f t="shared" si="27"/>
        <v>445416.47695903073</v>
      </c>
      <c r="X38" s="29">
        <f t="shared" si="20"/>
        <v>3148985.1440317542</v>
      </c>
      <c r="Y38" s="35">
        <f t="shared" si="28"/>
        <v>32.94543429140802</v>
      </c>
      <c r="Z38" s="36">
        <f t="shared" si="29"/>
        <v>7.6450747558324679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1210</v>
      </c>
      <c r="E39" s="51">
        <v>1</v>
      </c>
      <c r="F39" s="3">
        <f t="shared" si="21"/>
        <v>8.2644628099173552E-4</v>
      </c>
      <c r="G39" s="2">
        <v>0.5</v>
      </c>
      <c r="H39" s="3">
        <f t="shared" si="22"/>
        <v>4.1237113402061857E-3</v>
      </c>
      <c r="I39" s="3">
        <f t="shared" si="23"/>
        <v>0.99587628865979383</v>
      </c>
      <c r="J39" s="5">
        <f t="shared" si="30"/>
        <v>94466.530094652946</v>
      </c>
      <c r="K39" s="5">
        <f t="shared" si="24"/>
        <v>389.55270142124925</v>
      </c>
      <c r="L39" s="5">
        <f t="shared" si="25"/>
        <v>471358.76871971169</v>
      </c>
      <c r="M39" s="5">
        <f t="shared" si="16"/>
        <v>3404594.5175988432</v>
      </c>
      <c r="N39" s="33">
        <f t="shared" si="26"/>
        <v>36.040219897857263</v>
      </c>
      <c r="O39" s="4"/>
      <c r="Q39" s="27" t="s">
        <v>54</v>
      </c>
      <c r="R39" s="29">
        <f t="shared" si="17"/>
        <v>94466.530094652946</v>
      </c>
      <c r="S39" s="29">
        <f t="shared" si="18"/>
        <v>471358.76871971169</v>
      </c>
      <c r="T39" s="35">
        <f t="shared" si="19"/>
        <v>36.040219897857263</v>
      </c>
      <c r="U39" s="42">
        <v>0.91788799906018037</v>
      </c>
      <c r="V39" s="43">
        <f t="shared" si="31"/>
        <v>8.2112000939819629E-2</v>
      </c>
      <c r="W39" s="29">
        <f t="shared" si="27"/>
        <v>432654.55705960648</v>
      </c>
      <c r="X39" s="29">
        <f t="shared" si="20"/>
        <v>2703568.6670727236</v>
      </c>
      <c r="Y39" s="35">
        <f t="shared" si="28"/>
        <v>28.619328606267423</v>
      </c>
      <c r="Z39" s="36">
        <f t="shared" si="29"/>
        <v>7.4208912915898395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943</v>
      </c>
      <c r="E40" s="51">
        <v>4</v>
      </c>
      <c r="F40" s="3">
        <f t="shared" si="21"/>
        <v>4.2417815482502655E-3</v>
      </c>
      <c r="G40" s="2">
        <v>0.5</v>
      </c>
      <c r="H40" s="3">
        <f t="shared" si="22"/>
        <v>2.0986358866736624E-2</v>
      </c>
      <c r="I40" s="3">
        <f t="shared" si="23"/>
        <v>0.97901364113326339</v>
      </c>
      <c r="J40" s="5">
        <f t="shared" si="30"/>
        <v>94076.977393231704</v>
      </c>
      <c r="K40" s="5">
        <f t="shared" si="24"/>
        <v>1974.3332086722291</v>
      </c>
      <c r="L40" s="5">
        <f t="shared" si="25"/>
        <v>465449.05394447799</v>
      </c>
      <c r="M40" s="5">
        <f t="shared" si="16"/>
        <v>2933235.7488791314</v>
      </c>
      <c r="N40" s="33">
        <f t="shared" si="26"/>
        <v>31.179102795985035</v>
      </c>
      <c r="O40" s="4"/>
      <c r="Q40" s="27" t="s">
        <v>56</v>
      </c>
      <c r="R40" s="29">
        <f t="shared" si="17"/>
        <v>94076.977393231704</v>
      </c>
      <c r="S40" s="29">
        <f t="shared" si="18"/>
        <v>465449.05394447799</v>
      </c>
      <c r="T40" s="35">
        <f t="shared" si="19"/>
        <v>31.179102795985035</v>
      </c>
      <c r="U40" s="42">
        <v>0.89571782863194893</v>
      </c>
      <c r="V40" s="43">
        <f t="shared" si="31"/>
        <v>0.10428217136805107</v>
      </c>
      <c r="W40" s="29">
        <f t="shared" si="27"/>
        <v>416911.01593794266</v>
      </c>
      <c r="X40" s="29">
        <f t="shared" si="20"/>
        <v>2270914.1100131171</v>
      </c>
      <c r="Y40" s="35">
        <f t="shared" si="28"/>
        <v>24.138893201478393</v>
      </c>
      <c r="Z40" s="36">
        <f t="shared" si="29"/>
        <v>7.0402095945066421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786</v>
      </c>
      <c r="E41" s="51">
        <v>5</v>
      </c>
      <c r="F41" s="3">
        <f t="shared" si="21"/>
        <v>6.3613231552162846E-3</v>
      </c>
      <c r="G41" s="2">
        <v>0.5</v>
      </c>
      <c r="H41" s="3">
        <f t="shared" si="22"/>
        <v>3.1308703819661866E-2</v>
      </c>
      <c r="I41" s="3">
        <f t="shared" si="23"/>
        <v>0.96869129618033811</v>
      </c>
      <c r="J41" s="5">
        <f t="shared" si="30"/>
        <v>92102.644184559482</v>
      </c>
      <c r="K41" s="5">
        <f t="shared" si="24"/>
        <v>2883.6144077820754</v>
      </c>
      <c r="L41" s="5">
        <f t="shared" si="25"/>
        <v>453304.18490334216</v>
      </c>
      <c r="M41" s="5">
        <f t="shared" si="16"/>
        <v>2467786.6949346536</v>
      </c>
      <c r="N41" s="33">
        <f t="shared" si="26"/>
        <v>26.793874560100466</v>
      </c>
      <c r="O41" s="4"/>
      <c r="Q41" s="27" t="s">
        <v>58</v>
      </c>
      <c r="R41" s="29">
        <f t="shared" si="17"/>
        <v>92102.644184559482</v>
      </c>
      <c r="S41" s="29">
        <f t="shared" si="18"/>
        <v>453304.18490334216</v>
      </c>
      <c r="T41" s="35">
        <f t="shared" si="19"/>
        <v>26.793874560100466</v>
      </c>
      <c r="U41" s="42">
        <v>0.86473435856680392</v>
      </c>
      <c r="V41" s="43">
        <f t="shared" si="31"/>
        <v>0.13526564143319608</v>
      </c>
      <c r="W41" s="29">
        <f t="shared" si="27"/>
        <v>391987.70356803946</v>
      </c>
      <c r="X41" s="29">
        <f t="shared" si="20"/>
        <v>1854003.0940751745</v>
      </c>
      <c r="Y41" s="35">
        <f t="shared" si="28"/>
        <v>20.129748830663736</v>
      </c>
      <c r="Z41" s="36">
        <f t="shared" si="29"/>
        <v>6.66412572943673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536</v>
      </c>
      <c r="E42" s="51">
        <v>5</v>
      </c>
      <c r="F42" s="3">
        <f t="shared" si="21"/>
        <v>9.3283582089552231E-3</v>
      </c>
      <c r="G42" s="2">
        <v>0.5</v>
      </c>
      <c r="H42" s="3">
        <f t="shared" si="22"/>
        <v>4.5578851412944391E-2</v>
      </c>
      <c r="I42" s="3">
        <f t="shared" si="23"/>
        <v>0.95442114858705562</v>
      </c>
      <c r="J42" s="5">
        <f t="shared" si="30"/>
        <v>89219.029776777403</v>
      </c>
      <c r="K42" s="5">
        <f t="shared" si="24"/>
        <v>4066.5009014027983</v>
      </c>
      <c r="L42" s="5">
        <f t="shared" si="25"/>
        <v>435928.89663037995</v>
      </c>
      <c r="M42" s="5">
        <f t="shared" si="16"/>
        <v>2014482.5100313113</v>
      </c>
      <c r="N42" s="33">
        <f t="shared" si="26"/>
        <v>22.579067661590464</v>
      </c>
      <c r="O42" s="4"/>
      <c r="Q42" s="27" t="s">
        <v>60</v>
      </c>
      <c r="R42" s="29">
        <f t="shared" si="17"/>
        <v>89219.029776777403</v>
      </c>
      <c r="S42" s="29">
        <f t="shared" si="18"/>
        <v>435928.89663037995</v>
      </c>
      <c r="T42" s="35">
        <f t="shared" si="19"/>
        <v>22.579067661590464</v>
      </c>
      <c r="U42" s="42">
        <v>0.81758889711164551</v>
      </c>
      <c r="V42" s="43">
        <f t="shared" si="31"/>
        <v>0.18241110288835449</v>
      </c>
      <c r="W42" s="29">
        <f t="shared" si="27"/>
        <v>356410.62581512885</v>
      </c>
      <c r="X42" s="29">
        <f t="shared" si="20"/>
        <v>1462015.3905071351</v>
      </c>
      <c r="Y42" s="35">
        <f t="shared" si="28"/>
        <v>16.38681113395922</v>
      </c>
      <c r="Z42" s="36">
        <f t="shared" si="29"/>
        <v>6.192256527631244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455</v>
      </c>
      <c r="E43" s="51">
        <v>4</v>
      </c>
      <c r="F43" s="3">
        <f t="shared" si="21"/>
        <v>8.7912087912087912E-3</v>
      </c>
      <c r="G43" s="2">
        <v>0.5</v>
      </c>
      <c r="H43" s="3">
        <f t="shared" si="22"/>
        <v>4.301075268817204E-2</v>
      </c>
      <c r="I43" s="3">
        <f t="shared" si="23"/>
        <v>0.956989247311828</v>
      </c>
      <c r="J43" s="5">
        <f t="shared" si="30"/>
        <v>85152.528875374599</v>
      </c>
      <c r="K43" s="5">
        <f t="shared" si="24"/>
        <v>3662.4743602311651</v>
      </c>
      <c r="L43" s="5">
        <f t="shared" si="25"/>
        <v>416606.45847629511</v>
      </c>
      <c r="M43" s="5">
        <f t="shared" si="16"/>
        <v>1578553.6134009315</v>
      </c>
      <c r="N43" s="33">
        <f t="shared" si="26"/>
        <v>18.537953414292971</v>
      </c>
      <c r="O43" s="4"/>
      <c r="Q43" s="27" t="s">
        <v>62</v>
      </c>
      <c r="R43" s="29">
        <f t="shared" si="17"/>
        <v>85152.528875374599</v>
      </c>
      <c r="S43" s="29">
        <f t="shared" si="18"/>
        <v>416606.45847629511</v>
      </c>
      <c r="T43" s="35">
        <f t="shared" si="19"/>
        <v>18.537953414292971</v>
      </c>
      <c r="U43" s="42">
        <v>0.77888026534586052</v>
      </c>
      <c r="V43" s="43">
        <f t="shared" si="31"/>
        <v>0.22111973465413948</v>
      </c>
      <c r="W43" s="29">
        <f t="shared" si="27"/>
        <v>324486.54892281594</v>
      </c>
      <c r="X43" s="29">
        <f t="shared" si="20"/>
        <v>1105604.7646920062</v>
      </c>
      <c r="Y43" s="35">
        <f t="shared" si="28"/>
        <v>12.983815974627358</v>
      </c>
      <c r="Z43" s="36">
        <f t="shared" si="29"/>
        <v>5.5541374396656131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325</v>
      </c>
      <c r="E44" s="51">
        <v>11</v>
      </c>
      <c r="F44" s="3">
        <f t="shared" si="21"/>
        <v>3.3846153846153845E-2</v>
      </c>
      <c r="G44" s="2">
        <v>0.5</v>
      </c>
      <c r="H44" s="3">
        <f t="shared" si="22"/>
        <v>0.15602836879432627</v>
      </c>
      <c r="I44" s="3">
        <f t="shared" si="23"/>
        <v>0.84397163120567376</v>
      </c>
      <c r="J44" s="5">
        <f t="shared" si="30"/>
        <v>81490.054515143434</v>
      </c>
      <c r="K44" s="5">
        <f t="shared" si="24"/>
        <v>12714.760278958553</v>
      </c>
      <c r="L44" s="5">
        <f t="shared" si="25"/>
        <v>375663.37187832082</v>
      </c>
      <c r="M44" s="5">
        <f t="shared" si="16"/>
        <v>1161947.1549246365</v>
      </c>
      <c r="N44" s="33">
        <f t="shared" si="26"/>
        <v>14.258760309317376</v>
      </c>
      <c r="O44" s="4"/>
      <c r="Q44" s="27" t="s">
        <v>64</v>
      </c>
      <c r="R44" s="29">
        <f t="shared" si="17"/>
        <v>81490.054515143434</v>
      </c>
      <c r="S44" s="29">
        <f t="shared" si="18"/>
        <v>375663.37187832082</v>
      </c>
      <c r="T44" s="35">
        <f t="shared" si="19"/>
        <v>14.258760309317376</v>
      </c>
      <c r="U44" s="42">
        <v>0.71980976748499381</v>
      </c>
      <c r="V44" s="43">
        <f t="shared" si="31"/>
        <v>0.28019023251500619</v>
      </c>
      <c r="W44" s="29">
        <f t="shared" si="27"/>
        <v>270406.16436436289</v>
      </c>
      <c r="X44" s="29">
        <f t="shared" si="20"/>
        <v>781118.21576919011</v>
      </c>
      <c r="Y44" s="35">
        <f t="shared" si="28"/>
        <v>9.585442302336828</v>
      </c>
      <c r="Z44" s="36">
        <f t="shared" si="29"/>
        <v>4.6733180069805478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233</v>
      </c>
      <c r="E45" s="51">
        <v>15</v>
      </c>
      <c r="F45" s="3">
        <f t="shared" si="21"/>
        <v>6.4377682403433473E-2</v>
      </c>
      <c r="G45" s="2">
        <v>0.5</v>
      </c>
      <c r="H45" s="3">
        <f t="shared" si="22"/>
        <v>0.277264325323475</v>
      </c>
      <c r="I45" s="3">
        <f t="shared" si="23"/>
        <v>0.722735674676525</v>
      </c>
      <c r="J45" s="5">
        <f t="shared" si="30"/>
        <v>68775.294236184884</v>
      </c>
      <c r="K45" s="5">
        <f t="shared" si="24"/>
        <v>19068.93555531928</v>
      </c>
      <c r="L45" s="5">
        <f t="shared" si="25"/>
        <v>296204.13229262625</v>
      </c>
      <c r="M45" s="5">
        <f t="shared" si="16"/>
        <v>786283.78304631566</v>
      </c>
      <c r="N45" s="33">
        <f t="shared" si="26"/>
        <v>11.432648769863446</v>
      </c>
      <c r="O45" s="4"/>
      <c r="Q45" s="27" t="s">
        <v>66</v>
      </c>
      <c r="R45" s="29">
        <f t="shared" si="17"/>
        <v>68775.294236184884</v>
      </c>
      <c r="S45" s="29">
        <f t="shared" si="18"/>
        <v>296204.13229262625</v>
      </c>
      <c r="T45" s="35">
        <f t="shared" si="19"/>
        <v>11.432648769863446</v>
      </c>
      <c r="U45" s="42">
        <v>0.68480776711742686</v>
      </c>
      <c r="V45" s="43">
        <f t="shared" si="31"/>
        <v>0.31519223288257314</v>
      </c>
      <c r="W45" s="29">
        <f t="shared" si="27"/>
        <v>202842.89044626828</v>
      </c>
      <c r="X45" s="29">
        <f t="shared" si="20"/>
        <v>510712.05140482727</v>
      </c>
      <c r="Y45" s="35">
        <f t="shared" si="28"/>
        <v>7.4258068551617376</v>
      </c>
      <c r="Z45" s="36">
        <f t="shared" si="29"/>
        <v>4.0068419147017087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151</v>
      </c>
      <c r="E46" s="51">
        <v>17</v>
      </c>
      <c r="F46" s="3">
        <f t="shared" si="21"/>
        <v>0.11258278145695365</v>
      </c>
      <c r="G46" s="2">
        <v>0.5</v>
      </c>
      <c r="H46" s="3">
        <f t="shared" si="22"/>
        <v>0.43927648578811368</v>
      </c>
      <c r="I46" s="3">
        <f t="shared" si="23"/>
        <v>0.56072351421188626</v>
      </c>
      <c r="J46" s="5">
        <f t="shared" si="30"/>
        <v>49706.358680865604</v>
      </c>
      <c r="K46" s="5">
        <f t="shared" si="24"/>
        <v>21834.834562654141</v>
      </c>
      <c r="L46" s="5">
        <f t="shared" si="25"/>
        <v>193944.70699769267</v>
      </c>
      <c r="M46" s="5">
        <f>L46+M47</f>
        <v>490079.65075368946</v>
      </c>
      <c r="N46" s="33">
        <f t="shared" si="26"/>
        <v>9.8594961240310077</v>
      </c>
      <c r="O46" s="4"/>
      <c r="Q46" s="27" t="s">
        <v>68</v>
      </c>
      <c r="R46" s="29">
        <f t="shared" si="17"/>
        <v>49706.358680865604</v>
      </c>
      <c r="S46" s="29">
        <f t="shared" si="18"/>
        <v>193944.70699769267</v>
      </c>
      <c r="T46" s="35">
        <f t="shared" si="19"/>
        <v>9.8594961240310077</v>
      </c>
      <c r="U46" s="42">
        <v>0.65629805890441617</v>
      </c>
      <c r="V46" s="43">
        <f t="shared" si="31"/>
        <v>0.34370194109558383</v>
      </c>
      <c r="W46" s="29">
        <f t="shared" si="27"/>
        <v>127285.53473737145</v>
      </c>
      <c r="X46" s="29">
        <f>X47+W46</f>
        <v>307869.16095855902</v>
      </c>
      <c r="Y46" s="35">
        <f t="shared" si="28"/>
        <v>6.1937580850611136</v>
      </c>
      <c r="Z46" s="36">
        <f t="shared" si="29"/>
        <v>3.6657380389698941</v>
      </c>
    </row>
    <row r="47" spans="1:26" s="2" customFormat="1" x14ac:dyDescent="0.25">
      <c r="A47" s="12">
        <v>19</v>
      </c>
      <c r="B47" s="13" t="s">
        <v>69</v>
      </c>
      <c r="C47" s="12"/>
      <c r="D47">
        <v>85</v>
      </c>
      <c r="E47" s="51">
        <v>8</v>
      </c>
      <c r="F47" s="17">
        <f t="shared" si="21"/>
        <v>9.4117647058823528E-2</v>
      </c>
      <c r="G47" s="12"/>
      <c r="H47" s="17">
        <v>1</v>
      </c>
      <c r="I47" s="17">
        <f t="shared" si="23"/>
        <v>0</v>
      </c>
      <c r="J47" s="21">
        <f t="shared" si="30"/>
        <v>27871.524118211462</v>
      </c>
      <c r="K47" s="21">
        <f t="shared" si="24"/>
        <v>27871.524118211462</v>
      </c>
      <c r="L47" s="21">
        <f>K47/F47</f>
        <v>296134.94375599676</v>
      </c>
      <c r="M47" s="21">
        <f>L47</f>
        <v>296134.94375599676</v>
      </c>
      <c r="N47" s="34">
        <f t="shared" si="26"/>
        <v>10.625</v>
      </c>
      <c r="O47" s="4"/>
      <c r="Q47" s="30" t="s">
        <v>69</v>
      </c>
      <c r="R47" s="31">
        <f t="shared" si="17"/>
        <v>27871.524118211462</v>
      </c>
      <c r="S47" s="31">
        <f t="shared" si="18"/>
        <v>296134.94375599676</v>
      </c>
      <c r="T47" s="38">
        <f t="shared" si="19"/>
        <v>10.625</v>
      </c>
      <c r="U47" s="44">
        <v>0.6098018151143324</v>
      </c>
      <c r="V47" s="45">
        <f t="shared" si="31"/>
        <v>0.3901981848856676</v>
      </c>
      <c r="W47" s="31">
        <f t="shared" si="27"/>
        <v>180583.62622118756</v>
      </c>
      <c r="X47" s="31">
        <f>W47</f>
        <v>180583.62622118756</v>
      </c>
      <c r="Y47" s="38">
        <f t="shared" si="28"/>
        <v>6.4791442855897809</v>
      </c>
      <c r="Z47" s="37">
        <f t="shared" si="29"/>
        <v>4.1458557144102191</v>
      </c>
    </row>
    <row r="48" spans="1:26" s="2" customFormat="1" ht="13.2" x14ac:dyDescent="0.25">
      <c r="B48" s="2" t="s">
        <v>70</v>
      </c>
      <c r="D48" s="25">
        <f>SUM(D29:D47)</f>
        <v>14315</v>
      </c>
      <c r="E48" s="25">
        <f>SUM(E29:E47)</f>
        <v>81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302</v>
      </c>
      <c r="E54" s="49">
        <f>E4+E29</f>
        <v>5</v>
      </c>
      <c r="F54" s="3">
        <f>E54/D54</f>
        <v>1.6556291390728478E-2</v>
      </c>
      <c r="G54" s="2">
        <v>0.3</v>
      </c>
      <c r="H54" s="18">
        <f>C54*F54/(1+(1-G54)*C54*F54)</f>
        <v>1.6366612111292967E-2</v>
      </c>
      <c r="I54" s="18">
        <f>1-H54</f>
        <v>0.98363338788870702</v>
      </c>
      <c r="J54" s="19">
        <v>100000</v>
      </c>
      <c r="K54" s="20">
        <f>J54*H54</f>
        <v>1636.6612111292968</v>
      </c>
      <c r="L54" s="20">
        <f>C54*(J55+G54*K54)</f>
        <v>98854.337152209497</v>
      </c>
      <c r="M54" s="5">
        <f t="shared" ref="M54:M70" si="32">L54+M55</f>
        <v>7499328.9959449815</v>
      </c>
      <c r="N54" s="32">
        <f>M54/J54</f>
        <v>74.993289959449811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98854.337152209497</v>
      </c>
      <c r="T54" s="35">
        <f t="shared" ref="T54:T72" si="35">N54</f>
        <v>74.993289959449811</v>
      </c>
      <c r="U54" s="42">
        <v>0.96170886472285344</v>
      </c>
      <c r="V54" s="43">
        <f>1-U54</f>
        <v>3.829113527714656E-2</v>
      </c>
      <c r="W54" s="29">
        <f>S54*U54</f>
        <v>95069.092355581583</v>
      </c>
      <c r="X54" s="29">
        <f t="shared" ref="X54:X70" si="36">X55+W54</f>
        <v>6630903.9478165936</v>
      </c>
      <c r="Y54" s="40">
        <f>X54/R54</f>
        <v>66.309039478165943</v>
      </c>
      <c r="Z54" s="36">
        <f>T54-Y54</f>
        <v>8.6842504812838683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1450</v>
      </c>
      <c r="E55" s="49">
        <f t="shared" si="37"/>
        <v>2</v>
      </c>
      <c r="F55" s="3">
        <f t="shared" ref="F55:F72" si="38">E55/D55</f>
        <v>1.3793103448275861E-3</v>
      </c>
      <c r="G55" s="2">
        <v>0.4</v>
      </c>
      <c r="H55" s="3">
        <f t="shared" ref="H55:H71" si="39">C55*F55/(1+(1-G55)*C55*F55)</f>
        <v>5.4990376684080286E-3</v>
      </c>
      <c r="I55" s="3">
        <f t="shared" ref="I55:I72" si="40">1-H55</f>
        <v>0.99450096233159202</v>
      </c>
      <c r="J55" s="5">
        <f>I54*J54</f>
        <v>98363.338788870708</v>
      </c>
      <c r="K55" s="5">
        <f t="shared" ref="K55:K72" si="41">J55*H55</f>
        <v>540.90370519038061</v>
      </c>
      <c r="L55" s="5">
        <f t="shared" ref="L55:L71" si="42">C55*(J56+G55*K55)</f>
        <v>392155.18626302597</v>
      </c>
      <c r="M55" s="5">
        <f t="shared" si="32"/>
        <v>7400474.6587927723</v>
      </c>
      <c r="N55" s="33">
        <f t="shared" ref="N55:N72" si="43">M55/J55</f>
        <v>75.23610676409956</v>
      </c>
      <c r="O55" s="4"/>
      <c r="Q55" s="27" t="s">
        <v>36</v>
      </c>
      <c r="R55" s="29">
        <f t="shared" si="33"/>
        <v>98363.338788870708</v>
      </c>
      <c r="S55" s="29">
        <f t="shared" si="34"/>
        <v>392155.18626302597</v>
      </c>
      <c r="T55" s="35">
        <f t="shared" si="35"/>
        <v>75.23610676409956</v>
      </c>
      <c r="U55" s="42">
        <v>0.96170886472285344</v>
      </c>
      <c r="V55" s="43">
        <f>1-U55</f>
        <v>3.829113527714656E-2</v>
      </c>
      <c r="W55" s="29">
        <f t="shared" ref="W55:W72" si="44">S55*U55</f>
        <v>377139.11897619383</v>
      </c>
      <c r="X55" s="29">
        <f t="shared" si="36"/>
        <v>6535834.8554610116</v>
      </c>
      <c r="Y55" s="35">
        <f t="shared" ref="Y55:Y72" si="45">X55/R55</f>
        <v>66.445841874986328</v>
      </c>
      <c r="Z55" s="36">
        <f t="shared" ref="Z55:Z72" si="46">T55-Y55</f>
        <v>8.7902648891132316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1766</v>
      </c>
      <c r="E56" s="49">
        <f t="shared" si="37"/>
        <v>3</v>
      </c>
      <c r="F56" s="3">
        <f t="shared" si="38"/>
        <v>1.6987542468856172E-3</v>
      </c>
      <c r="G56" s="2">
        <v>0.5</v>
      </c>
      <c r="H56" s="3">
        <f t="shared" si="39"/>
        <v>8.45785170566676E-3</v>
      </c>
      <c r="I56" s="3">
        <f t="shared" si="40"/>
        <v>0.99154214829433329</v>
      </c>
      <c r="J56" s="5">
        <f t="shared" ref="J56:J72" si="47">I55*J55</f>
        <v>97822.435083680335</v>
      </c>
      <c r="K56" s="5">
        <f t="shared" si="41"/>
        <v>827.36764942498166</v>
      </c>
      <c r="L56" s="5">
        <f t="shared" si="42"/>
        <v>487043.75629483926</v>
      </c>
      <c r="M56" s="5">
        <f t="shared" si="32"/>
        <v>7008319.4725297466</v>
      </c>
      <c r="N56" s="33">
        <f t="shared" si="43"/>
        <v>71.643273514246644</v>
      </c>
      <c r="O56" s="4"/>
      <c r="Q56" s="27" t="s">
        <v>38</v>
      </c>
      <c r="R56" s="29">
        <f t="shared" si="33"/>
        <v>97822.435083680335</v>
      </c>
      <c r="S56" s="29">
        <f t="shared" si="34"/>
        <v>487043.75629483926</v>
      </c>
      <c r="T56" s="35">
        <f t="shared" si="35"/>
        <v>71.643273514246644</v>
      </c>
      <c r="U56" s="42">
        <v>0.96170886472285344</v>
      </c>
      <c r="V56" s="43">
        <f>1-U56</f>
        <v>3.829113527714656E-2</v>
      </c>
      <c r="W56" s="29">
        <f t="shared" si="44"/>
        <v>468394.29793666396</v>
      </c>
      <c r="X56" s="29">
        <f t="shared" si="36"/>
        <v>6158695.7364848182</v>
      </c>
      <c r="Y56" s="35">
        <f t="shared" si="45"/>
        <v>62.95790665215479</v>
      </c>
      <c r="Z56" s="36">
        <f t="shared" si="46"/>
        <v>8.685366862091854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2075</v>
      </c>
      <c r="E57" s="49">
        <f t="shared" si="37"/>
        <v>1</v>
      </c>
      <c r="F57" s="3">
        <f t="shared" si="38"/>
        <v>4.8192771084337347E-4</v>
      </c>
      <c r="G57" s="2">
        <v>0.5</v>
      </c>
      <c r="H57" s="3">
        <f t="shared" si="39"/>
        <v>2.4067388688327317E-3</v>
      </c>
      <c r="I57" s="3">
        <f t="shared" si="40"/>
        <v>0.99759326113116731</v>
      </c>
      <c r="J57" s="5">
        <f t="shared" si="47"/>
        <v>96995.067434255354</v>
      </c>
      <c r="K57" s="5">
        <f t="shared" si="41"/>
        <v>233.44179887907427</v>
      </c>
      <c r="L57" s="5">
        <f t="shared" si="42"/>
        <v>484391.73267407913</v>
      </c>
      <c r="M57" s="5">
        <f t="shared" si="32"/>
        <v>6521275.7162349075</v>
      </c>
      <c r="N57" s="33">
        <f t="shared" si="43"/>
        <v>67.233065440725852</v>
      </c>
      <c r="O57" s="4"/>
      <c r="Q57" s="27" t="s">
        <v>40</v>
      </c>
      <c r="R57" s="29">
        <f t="shared" si="33"/>
        <v>96995.067434255354</v>
      </c>
      <c r="S57" s="29">
        <f t="shared" si="34"/>
        <v>484391.73267407913</v>
      </c>
      <c r="T57" s="35">
        <f t="shared" si="35"/>
        <v>67.233065440725852</v>
      </c>
      <c r="U57" s="42">
        <v>0.96170886472285344</v>
      </c>
      <c r="V57" s="43">
        <f>1-U57</f>
        <v>3.829113527714656E-2</v>
      </c>
      <c r="W57" s="29">
        <f t="shared" si="44"/>
        <v>465843.82331112458</v>
      </c>
      <c r="X57" s="29">
        <f t="shared" si="36"/>
        <v>5690301.4385481542</v>
      </c>
      <c r="Y57" s="35">
        <f t="shared" si="45"/>
        <v>58.665884658569077</v>
      </c>
      <c r="Z57" s="36">
        <f t="shared" si="46"/>
        <v>8.5671807821567754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2237</v>
      </c>
      <c r="E58" s="49">
        <f t="shared" si="37"/>
        <v>0</v>
      </c>
      <c r="F58" s="3">
        <f t="shared" si="38"/>
        <v>0</v>
      </c>
      <c r="G58" s="2">
        <v>0.5</v>
      </c>
      <c r="H58" s="3">
        <f t="shared" si="39"/>
        <v>0</v>
      </c>
      <c r="I58" s="3">
        <f t="shared" si="40"/>
        <v>1</v>
      </c>
      <c r="J58" s="5">
        <f t="shared" si="47"/>
        <v>96761.625635376287</v>
      </c>
      <c r="K58" s="5">
        <f t="shared" si="41"/>
        <v>0</v>
      </c>
      <c r="L58" s="5">
        <f t="shared" si="42"/>
        <v>483808.12817688147</v>
      </c>
      <c r="M58" s="5">
        <f t="shared" si="32"/>
        <v>6036883.9835608285</v>
      </c>
      <c r="N58" s="33">
        <f t="shared" si="43"/>
        <v>62.389236889316265</v>
      </c>
      <c r="O58" s="4"/>
      <c r="Q58" s="27" t="s">
        <v>42</v>
      </c>
      <c r="R58" s="29">
        <f t="shared" si="33"/>
        <v>96761.625635376287</v>
      </c>
      <c r="S58" s="29">
        <f t="shared" si="34"/>
        <v>483808.12817688147</v>
      </c>
      <c r="T58" s="35">
        <f t="shared" si="35"/>
        <v>62.389236889316265</v>
      </c>
      <c r="U58" s="42">
        <v>0.96170886472285344</v>
      </c>
      <c r="V58" s="43">
        <f>1-U58</f>
        <v>3.829113527714656E-2</v>
      </c>
      <c r="W58" s="29">
        <f t="shared" si="44"/>
        <v>465282.56569267745</v>
      </c>
      <c r="X58" s="29">
        <f t="shared" si="36"/>
        <v>5224457.6152370293</v>
      </c>
      <c r="Y58" s="35">
        <f t="shared" si="45"/>
        <v>53.993074020109837</v>
      </c>
      <c r="Z58" s="36">
        <f t="shared" si="46"/>
        <v>8.3961628692064281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2248</v>
      </c>
      <c r="E59" s="49">
        <f t="shared" si="37"/>
        <v>1</v>
      </c>
      <c r="F59" s="3">
        <f t="shared" si="38"/>
        <v>4.4483985765124553E-4</v>
      </c>
      <c r="G59" s="2">
        <v>0.5</v>
      </c>
      <c r="H59" s="3">
        <f t="shared" si="39"/>
        <v>2.2217285047767162E-3</v>
      </c>
      <c r="I59" s="3">
        <f t="shared" si="40"/>
        <v>0.99777827149522325</v>
      </c>
      <c r="J59" s="5">
        <f t="shared" si="47"/>
        <v>96761.625635376287</v>
      </c>
      <c r="K59" s="5">
        <f t="shared" si="41"/>
        <v>214.97806184264891</v>
      </c>
      <c r="L59" s="5">
        <f t="shared" si="42"/>
        <v>483270.68302227475</v>
      </c>
      <c r="M59" s="5">
        <f t="shared" si="32"/>
        <v>5553075.8553839466</v>
      </c>
      <c r="N59" s="33">
        <f t="shared" si="43"/>
        <v>57.389236889316258</v>
      </c>
      <c r="O59" s="4"/>
      <c r="Q59" s="27" t="s">
        <v>44</v>
      </c>
      <c r="R59" s="29">
        <f t="shared" si="33"/>
        <v>96761.625635376287</v>
      </c>
      <c r="S59" s="29">
        <f t="shared" si="34"/>
        <v>483270.68302227475</v>
      </c>
      <c r="T59" s="35">
        <f t="shared" si="35"/>
        <v>57.389236889316258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465433.97840938874</v>
      </c>
      <c r="X59" s="29">
        <f t="shared" si="36"/>
        <v>4759175.0495443521</v>
      </c>
      <c r="Y59" s="35">
        <f t="shared" si="45"/>
        <v>49.184529696495574</v>
      </c>
      <c r="Z59" s="36">
        <f t="shared" si="46"/>
        <v>8.2047071928206847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2091</v>
      </c>
      <c r="E60" s="49">
        <f t="shared" si="37"/>
        <v>5</v>
      </c>
      <c r="F60" s="3">
        <f t="shared" si="38"/>
        <v>2.3912003825920613E-3</v>
      </c>
      <c r="G60" s="2">
        <v>0.5</v>
      </c>
      <c r="H60" s="3">
        <f t="shared" si="39"/>
        <v>1.1884953648680772E-2</v>
      </c>
      <c r="I60" s="3">
        <f t="shared" si="40"/>
        <v>0.98811504635131919</v>
      </c>
      <c r="J60" s="5">
        <f t="shared" si="47"/>
        <v>96546.647573533628</v>
      </c>
      <c r="K60" s="5">
        <f t="shared" si="41"/>
        <v>1147.4524313469651</v>
      </c>
      <c r="L60" s="5">
        <f t="shared" si="42"/>
        <v>479864.60678930068</v>
      </c>
      <c r="M60" s="5">
        <f t="shared" si="32"/>
        <v>5069805.1723616719</v>
      </c>
      <c r="N60" s="33">
        <f t="shared" si="43"/>
        <v>52.511457412338572</v>
      </c>
      <c r="O60" s="4"/>
      <c r="Q60" s="27" t="s">
        <v>46</v>
      </c>
      <c r="R60" s="29">
        <f t="shared" si="33"/>
        <v>96546.647573533628</v>
      </c>
      <c r="S60" s="29">
        <f t="shared" si="34"/>
        <v>479864.60678930068</v>
      </c>
      <c r="T60" s="35">
        <f t="shared" si="35"/>
        <v>52.511457412338572</v>
      </c>
      <c r="U60" s="42">
        <v>0.95736753435116873</v>
      </c>
      <c r="V60" s="43">
        <f t="shared" si="48"/>
        <v>4.2632465648831275E-2</v>
      </c>
      <c r="W60" s="29">
        <f t="shared" si="44"/>
        <v>459406.7954242659</v>
      </c>
      <c r="X60" s="29">
        <f t="shared" si="36"/>
        <v>4293741.0711349631</v>
      </c>
      <c r="Y60" s="35">
        <f t="shared" si="45"/>
        <v>44.473228009959492</v>
      </c>
      <c r="Z60" s="36">
        <f t="shared" si="46"/>
        <v>8.0382294023790806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2394</v>
      </c>
      <c r="E61" s="49">
        <f t="shared" si="37"/>
        <v>8</v>
      </c>
      <c r="F61" s="3">
        <f t="shared" si="38"/>
        <v>3.3416875522138678E-3</v>
      </c>
      <c r="G61" s="2">
        <v>0.5</v>
      </c>
      <c r="H61" s="3">
        <f t="shared" si="39"/>
        <v>1.6570008285004139E-2</v>
      </c>
      <c r="I61" s="3">
        <f t="shared" si="40"/>
        <v>0.9834299917149959</v>
      </c>
      <c r="J61" s="5">
        <f t="shared" si="47"/>
        <v>95399.195142186654</v>
      </c>
      <c r="K61" s="5">
        <f t="shared" si="41"/>
        <v>1580.7654538887596</v>
      </c>
      <c r="L61" s="5">
        <f t="shared" si="42"/>
        <v>473044.06207621144</v>
      </c>
      <c r="M61" s="5">
        <f t="shared" si="32"/>
        <v>4589940.5655723717</v>
      </c>
      <c r="N61" s="33">
        <f t="shared" si="43"/>
        <v>48.112990457952463</v>
      </c>
      <c r="O61" s="4"/>
      <c r="Q61" s="27" t="s">
        <v>48</v>
      </c>
      <c r="R61" s="29">
        <f t="shared" si="33"/>
        <v>95399.195142186654</v>
      </c>
      <c r="S61" s="29">
        <f t="shared" si="34"/>
        <v>473044.06207621144</v>
      </c>
      <c r="T61" s="35">
        <f t="shared" si="35"/>
        <v>48.112990457952463</v>
      </c>
      <c r="U61" s="42">
        <v>0.95681081085376496</v>
      </c>
      <c r="V61" s="43">
        <f t="shared" si="48"/>
        <v>4.3189189146235041E-2</v>
      </c>
      <c r="W61" s="29">
        <f t="shared" si="44"/>
        <v>452613.67260469857</v>
      </c>
      <c r="X61" s="29">
        <f t="shared" si="36"/>
        <v>3834334.2757106968</v>
      </c>
      <c r="Y61" s="35">
        <f t="shared" si="45"/>
        <v>40.192522274384565</v>
      </c>
      <c r="Z61" s="36">
        <f t="shared" si="46"/>
        <v>7.9204681835678983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2640</v>
      </c>
      <c r="E62" s="49">
        <f t="shared" si="37"/>
        <v>4</v>
      </c>
      <c r="F62" s="3">
        <f t="shared" si="38"/>
        <v>1.5151515151515152E-3</v>
      </c>
      <c r="G62" s="2">
        <v>0.5</v>
      </c>
      <c r="H62" s="3">
        <f t="shared" si="39"/>
        <v>7.5471698113207539E-3</v>
      </c>
      <c r="I62" s="3">
        <f t="shared" si="40"/>
        <v>0.99245283018867925</v>
      </c>
      <c r="J62" s="5">
        <f t="shared" si="47"/>
        <v>93818.429688297896</v>
      </c>
      <c r="K62" s="5">
        <f t="shared" si="41"/>
        <v>708.06362028904061</v>
      </c>
      <c r="L62" s="5">
        <f t="shared" si="42"/>
        <v>467321.98939076683</v>
      </c>
      <c r="M62" s="5">
        <f t="shared" si="32"/>
        <v>4116896.5034961603</v>
      </c>
      <c r="N62" s="33">
        <f t="shared" si="43"/>
        <v>43.88153284140575</v>
      </c>
      <c r="O62" s="4"/>
      <c r="Q62" s="27" t="s">
        <v>50</v>
      </c>
      <c r="R62" s="29">
        <f t="shared" si="33"/>
        <v>93818.429688297896</v>
      </c>
      <c r="S62" s="29">
        <f t="shared" si="34"/>
        <v>467321.98939076683</v>
      </c>
      <c r="T62" s="35">
        <f t="shared" si="35"/>
        <v>43.88153284140575</v>
      </c>
      <c r="U62" s="42">
        <v>0.94800928093814252</v>
      </c>
      <c r="V62" s="43">
        <f t="shared" si="48"/>
        <v>5.1990719061857482E-2</v>
      </c>
      <c r="W62" s="29">
        <f t="shared" si="44"/>
        <v>443025.58312892314</v>
      </c>
      <c r="X62" s="29">
        <f t="shared" si="36"/>
        <v>3381720.6031059981</v>
      </c>
      <c r="Y62" s="35">
        <f t="shared" si="45"/>
        <v>36.045376311897542</v>
      </c>
      <c r="Z62" s="36">
        <f t="shared" si="46"/>
        <v>7.8361565295082087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2528</v>
      </c>
      <c r="E63" s="49">
        <f t="shared" si="37"/>
        <v>12</v>
      </c>
      <c r="F63" s="3">
        <f t="shared" si="38"/>
        <v>4.7468354430379748E-3</v>
      </c>
      <c r="G63" s="2">
        <v>0.5</v>
      </c>
      <c r="H63" s="3">
        <f t="shared" si="39"/>
        <v>2.3455824863174358E-2</v>
      </c>
      <c r="I63" s="3">
        <f t="shared" si="40"/>
        <v>0.97654417513682568</v>
      </c>
      <c r="J63" s="5">
        <f t="shared" si="47"/>
        <v>93110.366068008851</v>
      </c>
      <c r="K63" s="5">
        <f t="shared" si="41"/>
        <v>2183.9804394372682</v>
      </c>
      <c r="L63" s="5">
        <f t="shared" si="42"/>
        <v>460091.8792414511</v>
      </c>
      <c r="M63" s="5">
        <f t="shared" si="32"/>
        <v>3649574.5141053936</v>
      </c>
      <c r="N63" s="33">
        <f t="shared" si="43"/>
        <v>39.196221304078037</v>
      </c>
      <c r="O63" s="4"/>
      <c r="Q63" s="27" t="s">
        <v>52</v>
      </c>
      <c r="R63" s="29">
        <f t="shared" si="33"/>
        <v>93110.366068008851</v>
      </c>
      <c r="S63" s="29">
        <f t="shared" si="34"/>
        <v>460091.8792414511</v>
      </c>
      <c r="T63" s="35">
        <f t="shared" si="35"/>
        <v>39.196221304078037</v>
      </c>
      <c r="U63" s="42">
        <v>0.94216194080535964</v>
      </c>
      <c r="V63" s="43">
        <f t="shared" si="48"/>
        <v>5.7838059194640357E-2</v>
      </c>
      <c r="W63" s="29">
        <f t="shared" si="44"/>
        <v>433481.05789491074</v>
      </c>
      <c r="X63" s="29">
        <f t="shared" si="36"/>
        <v>2938695.019977075</v>
      </c>
      <c r="Y63" s="35">
        <f t="shared" si="45"/>
        <v>31.561416242640689</v>
      </c>
      <c r="Z63" s="36">
        <f t="shared" si="46"/>
        <v>7.6348050614373477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2365</v>
      </c>
      <c r="E64" s="49">
        <f t="shared" si="37"/>
        <v>10</v>
      </c>
      <c r="F64" s="3">
        <f t="shared" si="38"/>
        <v>4.2283298097251587E-3</v>
      </c>
      <c r="G64" s="2">
        <v>0.5</v>
      </c>
      <c r="H64" s="3">
        <f t="shared" si="39"/>
        <v>2.0920502092050212E-2</v>
      </c>
      <c r="I64" s="3">
        <f t="shared" si="40"/>
        <v>0.97907949790794979</v>
      </c>
      <c r="J64" s="5">
        <f t="shared" si="47"/>
        <v>90926.385628571588</v>
      </c>
      <c r="K64" s="5">
        <f t="shared" si="41"/>
        <v>1902.2256407650962</v>
      </c>
      <c r="L64" s="5">
        <f t="shared" si="42"/>
        <v>449876.36404094519</v>
      </c>
      <c r="M64" s="5">
        <f t="shared" si="32"/>
        <v>3189482.6348639424</v>
      </c>
      <c r="N64" s="33">
        <f t="shared" si="43"/>
        <v>35.077635746930191</v>
      </c>
      <c r="O64" s="4"/>
      <c r="Q64" s="27" t="s">
        <v>54</v>
      </c>
      <c r="R64" s="29">
        <f t="shared" si="33"/>
        <v>90926.385628571588</v>
      </c>
      <c r="S64" s="29">
        <f t="shared" si="34"/>
        <v>449876.36404094519</v>
      </c>
      <c r="T64" s="35">
        <f t="shared" si="35"/>
        <v>35.077635746930191</v>
      </c>
      <c r="U64" s="42">
        <v>0.92489605986448908</v>
      </c>
      <c r="V64" s="43">
        <f t="shared" si="48"/>
        <v>7.5103940135510916E-2</v>
      </c>
      <c r="W64" s="29">
        <f t="shared" si="44"/>
        <v>416088.8765276327</v>
      </c>
      <c r="X64" s="29">
        <f t="shared" si="36"/>
        <v>2505213.9620821644</v>
      </c>
      <c r="Y64" s="35">
        <f t="shared" si="45"/>
        <v>27.552112016371151</v>
      </c>
      <c r="Z64" s="36">
        <f t="shared" si="46"/>
        <v>7.5255237305590406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1922</v>
      </c>
      <c r="E65" s="49">
        <f t="shared" si="37"/>
        <v>10</v>
      </c>
      <c r="F65" s="3">
        <f t="shared" si="38"/>
        <v>5.2029136316337149E-3</v>
      </c>
      <c r="G65" s="2">
        <v>0.5</v>
      </c>
      <c r="H65" s="3">
        <f t="shared" si="39"/>
        <v>2.5680534155110426E-2</v>
      </c>
      <c r="I65" s="3">
        <f t="shared" si="40"/>
        <v>0.9743194658448896</v>
      </c>
      <c r="J65" s="5">
        <f t="shared" si="47"/>
        <v>89024.159987806488</v>
      </c>
      <c r="K65" s="5">
        <f t="shared" si="41"/>
        <v>2286.1879811968793</v>
      </c>
      <c r="L65" s="5">
        <f t="shared" si="42"/>
        <v>439405.32998604025</v>
      </c>
      <c r="M65" s="5">
        <f t="shared" si="32"/>
        <v>2739606.2708229972</v>
      </c>
      <c r="N65" s="33">
        <f t="shared" si="43"/>
        <v>30.773739074856053</v>
      </c>
      <c r="O65" s="4"/>
      <c r="Q65" s="27" t="s">
        <v>56</v>
      </c>
      <c r="R65" s="29">
        <f t="shared" si="33"/>
        <v>89024.159987806488</v>
      </c>
      <c r="S65" s="29">
        <f t="shared" si="34"/>
        <v>439405.32998604025</v>
      </c>
      <c r="T65" s="35">
        <f t="shared" si="35"/>
        <v>30.773739074856053</v>
      </c>
      <c r="U65" s="42">
        <v>0.89970667843387275</v>
      </c>
      <c r="V65" s="43">
        <f t="shared" si="48"/>
        <v>0.10029332156612725</v>
      </c>
      <c r="W65" s="29">
        <f t="shared" si="44"/>
        <v>395335.90992788004</v>
      </c>
      <c r="X65" s="29">
        <f t="shared" si="36"/>
        <v>2089125.0855545318</v>
      </c>
      <c r="Y65" s="35">
        <f t="shared" si="45"/>
        <v>23.466945218474134</v>
      </c>
      <c r="Z65" s="36">
        <f t="shared" si="46"/>
        <v>7.306793856381919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1508</v>
      </c>
      <c r="E66" s="49">
        <f t="shared" si="37"/>
        <v>10</v>
      </c>
      <c r="F66" s="3">
        <f t="shared" si="38"/>
        <v>6.6312997347480109E-3</v>
      </c>
      <c r="G66" s="2">
        <v>0.5</v>
      </c>
      <c r="H66" s="3">
        <f t="shared" si="39"/>
        <v>3.261578604044358E-2</v>
      </c>
      <c r="I66" s="3">
        <f t="shared" si="40"/>
        <v>0.96738421395955643</v>
      </c>
      <c r="J66" s="5">
        <f t="shared" si="47"/>
        <v>86737.972006609605</v>
      </c>
      <c r="K66" s="5">
        <f t="shared" si="41"/>
        <v>2829.0271365495637</v>
      </c>
      <c r="L66" s="5">
        <f t="shared" si="42"/>
        <v>426617.29219167412</v>
      </c>
      <c r="M66" s="5">
        <f t="shared" si="32"/>
        <v>2300200.9408369572</v>
      </c>
      <c r="N66" s="33">
        <f t="shared" si="43"/>
        <v>26.518961506981942</v>
      </c>
      <c r="O66" s="4"/>
      <c r="Q66" s="27" t="s">
        <v>58</v>
      </c>
      <c r="R66" s="29">
        <f t="shared" si="33"/>
        <v>86737.972006609605</v>
      </c>
      <c r="S66" s="29">
        <f t="shared" si="34"/>
        <v>426617.29219167412</v>
      </c>
      <c r="T66" s="35">
        <f t="shared" si="35"/>
        <v>26.518961506981942</v>
      </c>
      <c r="U66" s="42">
        <v>0.86438699185239576</v>
      </c>
      <c r="V66" s="43">
        <f t="shared" si="48"/>
        <v>0.13561300814760424</v>
      </c>
      <c r="W66" s="29">
        <f t="shared" si="44"/>
        <v>368762.43786977575</v>
      </c>
      <c r="X66" s="29">
        <f t="shared" si="36"/>
        <v>1693789.1756266518</v>
      </c>
      <c r="Y66" s="35">
        <f t="shared" si="45"/>
        <v>19.527654802646087</v>
      </c>
      <c r="Z66" s="36">
        <f t="shared" si="46"/>
        <v>6.9913067043358552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1032</v>
      </c>
      <c r="E67" s="49">
        <f t="shared" si="37"/>
        <v>13</v>
      </c>
      <c r="F67" s="3">
        <f t="shared" si="38"/>
        <v>1.2596899224806201E-2</v>
      </c>
      <c r="G67" s="2">
        <v>0.5</v>
      </c>
      <c r="H67" s="3">
        <f t="shared" si="39"/>
        <v>6.106153123532175E-2</v>
      </c>
      <c r="I67" s="3">
        <f t="shared" si="40"/>
        <v>0.93893846876467824</v>
      </c>
      <c r="J67" s="5">
        <f t="shared" si="47"/>
        <v>83908.944870060048</v>
      </c>
      <c r="K67" s="5">
        <f t="shared" si="41"/>
        <v>5123.6086581060626</v>
      </c>
      <c r="L67" s="5">
        <f t="shared" si="42"/>
        <v>406735.7027050351</v>
      </c>
      <c r="M67" s="5">
        <f t="shared" si="32"/>
        <v>1873583.6486452832</v>
      </c>
      <c r="N67" s="33">
        <f t="shared" si="43"/>
        <v>22.32877140269947</v>
      </c>
      <c r="O67" s="4"/>
      <c r="Q67" s="27" t="s">
        <v>60</v>
      </c>
      <c r="R67" s="29">
        <f t="shared" si="33"/>
        <v>83908.944870060048</v>
      </c>
      <c r="S67" s="29">
        <f t="shared" si="34"/>
        <v>406735.7027050351</v>
      </c>
      <c r="T67" s="35">
        <f t="shared" si="35"/>
        <v>22.32877140269947</v>
      </c>
      <c r="U67" s="42">
        <v>0.82345390469096191</v>
      </c>
      <c r="V67" s="43">
        <f t="shared" si="48"/>
        <v>0.17654609530903809</v>
      </c>
      <c r="W67" s="29">
        <f t="shared" si="44"/>
        <v>334928.1025696834</v>
      </c>
      <c r="X67" s="29">
        <f t="shared" si="36"/>
        <v>1325026.737756876</v>
      </c>
      <c r="Y67" s="35">
        <f t="shared" si="45"/>
        <v>15.791245376864049</v>
      </c>
      <c r="Z67" s="36">
        <f t="shared" si="46"/>
        <v>6.5375260258354206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835</v>
      </c>
      <c r="E68" s="49">
        <f t="shared" si="37"/>
        <v>17</v>
      </c>
      <c r="F68" s="3">
        <f t="shared" si="38"/>
        <v>2.0359281437125749E-2</v>
      </c>
      <c r="G68" s="2">
        <v>0.5</v>
      </c>
      <c r="H68" s="3">
        <f t="shared" si="39"/>
        <v>9.6866096866096874E-2</v>
      </c>
      <c r="I68" s="3">
        <f t="shared" si="40"/>
        <v>0.90313390313390318</v>
      </c>
      <c r="J68" s="5">
        <f t="shared" si="47"/>
        <v>78785.336211953982</v>
      </c>
      <c r="K68" s="5">
        <f t="shared" si="41"/>
        <v>7631.6280091351437</v>
      </c>
      <c r="L68" s="5">
        <f t="shared" si="42"/>
        <v>374847.6110369321</v>
      </c>
      <c r="M68" s="5">
        <f t="shared" si="32"/>
        <v>1466847.945940248</v>
      </c>
      <c r="N68" s="33">
        <f t="shared" si="43"/>
        <v>18.618286301324247</v>
      </c>
      <c r="O68" s="4"/>
      <c r="Q68" s="27" t="s">
        <v>62</v>
      </c>
      <c r="R68" s="29">
        <f t="shared" si="33"/>
        <v>78785.336211953982</v>
      </c>
      <c r="S68" s="29">
        <f t="shared" si="34"/>
        <v>374847.6110369321</v>
      </c>
      <c r="T68" s="35">
        <f t="shared" si="35"/>
        <v>18.618286301324247</v>
      </c>
      <c r="U68" s="42">
        <v>0.7557222850963411</v>
      </c>
      <c r="V68" s="43">
        <f t="shared" si="48"/>
        <v>0.2442777149036589</v>
      </c>
      <c r="W68" s="29">
        <f t="shared" si="44"/>
        <v>283280.69317573478</v>
      </c>
      <c r="X68" s="29">
        <f t="shared" si="36"/>
        <v>990098.63518719259</v>
      </c>
      <c r="Y68" s="35">
        <f t="shared" si="45"/>
        <v>12.567042076504668</v>
      </c>
      <c r="Z68" s="36">
        <f t="shared" si="46"/>
        <v>6.0512442248195786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588</v>
      </c>
      <c r="E69" s="49">
        <f t="shared" si="37"/>
        <v>15</v>
      </c>
      <c r="F69" s="3">
        <f t="shared" si="38"/>
        <v>2.5510204081632654E-2</v>
      </c>
      <c r="G69" s="2">
        <v>0.5</v>
      </c>
      <c r="H69" s="3">
        <f t="shared" si="39"/>
        <v>0.11990407673860912</v>
      </c>
      <c r="I69" s="3">
        <f t="shared" si="40"/>
        <v>0.88009592326139086</v>
      </c>
      <c r="J69" s="5">
        <f t="shared" si="47"/>
        <v>71153.708202818845</v>
      </c>
      <c r="K69" s="5">
        <f t="shared" si="41"/>
        <v>8531.6196885873924</v>
      </c>
      <c r="L69" s="5">
        <f t="shared" si="42"/>
        <v>334439.49179262569</v>
      </c>
      <c r="M69" s="5">
        <f t="shared" si="32"/>
        <v>1092000.3349033159</v>
      </c>
      <c r="N69" s="33">
        <f t="shared" si="43"/>
        <v>15.347061488217067</v>
      </c>
      <c r="O69" s="4"/>
      <c r="Q69" s="27" t="s">
        <v>64</v>
      </c>
      <c r="R69" s="29">
        <f t="shared" si="33"/>
        <v>71153.708202818845</v>
      </c>
      <c r="S69" s="29">
        <f t="shared" si="34"/>
        <v>334439.49179262569</v>
      </c>
      <c r="T69" s="35">
        <f t="shared" si="35"/>
        <v>15.347061488217067</v>
      </c>
      <c r="U69" s="42">
        <v>0.69850988448397933</v>
      </c>
      <c r="V69" s="43">
        <f t="shared" si="48"/>
        <v>0.30149011551602067</v>
      </c>
      <c r="W69" s="29">
        <f t="shared" si="44"/>
        <v>233609.29077894773</v>
      </c>
      <c r="X69" s="29">
        <f t="shared" si="36"/>
        <v>706817.94201145787</v>
      </c>
      <c r="Y69" s="35">
        <f t="shared" si="45"/>
        <v>9.933676822530753</v>
      </c>
      <c r="Z69" s="36">
        <f t="shared" si="46"/>
        <v>5.4133846656863138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414</v>
      </c>
      <c r="E70" s="49">
        <f t="shared" si="37"/>
        <v>24</v>
      </c>
      <c r="F70" s="3">
        <f t="shared" si="38"/>
        <v>5.7971014492753624E-2</v>
      </c>
      <c r="G70" s="2">
        <v>0.5</v>
      </c>
      <c r="H70" s="3">
        <f t="shared" si="39"/>
        <v>0.25316455696202533</v>
      </c>
      <c r="I70" s="3">
        <f t="shared" si="40"/>
        <v>0.74683544303797467</v>
      </c>
      <c r="J70" s="5">
        <f t="shared" si="47"/>
        <v>62622.088514231451</v>
      </c>
      <c r="K70" s="5">
        <f t="shared" si="41"/>
        <v>15853.693294742141</v>
      </c>
      <c r="L70" s="5">
        <f t="shared" si="42"/>
        <v>273476.20933430194</v>
      </c>
      <c r="M70" s="5">
        <f t="shared" si="32"/>
        <v>757560.84311069013</v>
      </c>
      <c r="N70" s="33">
        <f t="shared" si="43"/>
        <v>12.097342344922389</v>
      </c>
      <c r="O70" s="4"/>
      <c r="Q70" s="27" t="s">
        <v>66</v>
      </c>
      <c r="R70" s="29">
        <f t="shared" si="33"/>
        <v>62622.088514231451</v>
      </c>
      <c r="S70" s="29">
        <f t="shared" si="34"/>
        <v>273476.20933430194</v>
      </c>
      <c r="T70" s="35">
        <f t="shared" si="35"/>
        <v>12.097342344922389</v>
      </c>
      <c r="U70" s="42">
        <v>0.67065690345363116</v>
      </c>
      <c r="V70" s="43">
        <f t="shared" si="48"/>
        <v>0.32934309654636884</v>
      </c>
      <c r="W70" s="29">
        <f t="shared" si="44"/>
        <v>183408.70772037996</v>
      </c>
      <c r="X70" s="29">
        <f t="shared" si="36"/>
        <v>473208.65123251011</v>
      </c>
      <c r="Y70" s="35">
        <f t="shared" si="45"/>
        <v>7.5565772790373966</v>
      </c>
      <c r="Z70" s="36">
        <f t="shared" si="46"/>
        <v>4.5407650658849921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270</v>
      </c>
      <c r="E71" s="49">
        <f t="shared" si="37"/>
        <v>28</v>
      </c>
      <c r="F71" s="3">
        <f t="shared" si="38"/>
        <v>0.1037037037037037</v>
      </c>
      <c r="G71" s="2">
        <v>0.5</v>
      </c>
      <c r="H71" s="3">
        <f t="shared" si="39"/>
        <v>0.41176470588235292</v>
      </c>
      <c r="I71" s="3">
        <f t="shared" si="40"/>
        <v>0.58823529411764708</v>
      </c>
      <c r="J71" s="5">
        <f t="shared" si="47"/>
        <v>46768.395219489314</v>
      </c>
      <c r="K71" s="5">
        <f t="shared" si="41"/>
        <v>19257.574502142659</v>
      </c>
      <c r="L71" s="5">
        <f t="shared" si="42"/>
        <v>185698.03984208993</v>
      </c>
      <c r="M71" s="5">
        <f>L71+M72</f>
        <v>484084.63377638825</v>
      </c>
      <c r="N71" s="33">
        <f t="shared" si="43"/>
        <v>10.350678733031675</v>
      </c>
      <c r="O71" s="4"/>
      <c r="Q71" s="27" t="s">
        <v>68</v>
      </c>
      <c r="R71" s="29">
        <f t="shared" si="33"/>
        <v>46768.395219489314</v>
      </c>
      <c r="S71" s="29">
        <f t="shared" si="34"/>
        <v>185698.03984208993</v>
      </c>
      <c r="T71" s="35">
        <f t="shared" si="35"/>
        <v>10.350678733031675</v>
      </c>
      <c r="U71" s="42">
        <v>0.63527807449444496</v>
      </c>
      <c r="V71" s="43">
        <f t="shared" si="48"/>
        <v>0.36472192550555504</v>
      </c>
      <c r="W71" s="29">
        <f t="shared" si="44"/>
        <v>117969.89318827562</v>
      </c>
      <c r="X71" s="29">
        <f>X72+W71</f>
        <v>289799.94351213012</v>
      </c>
      <c r="Y71" s="35">
        <f t="shared" si="45"/>
        <v>6.1964910737703649</v>
      </c>
      <c r="Z71" s="36">
        <f t="shared" si="46"/>
        <v>4.1541876592613098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141</v>
      </c>
      <c r="E72" s="50">
        <f t="shared" si="37"/>
        <v>13</v>
      </c>
      <c r="F72" s="17">
        <f t="shared" si="38"/>
        <v>9.2198581560283682E-2</v>
      </c>
      <c r="G72" s="12"/>
      <c r="H72" s="17">
        <v>1</v>
      </c>
      <c r="I72" s="17">
        <f t="shared" si="40"/>
        <v>0</v>
      </c>
      <c r="J72" s="21">
        <f t="shared" si="47"/>
        <v>27510.820717346654</v>
      </c>
      <c r="K72" s="21">
        <f t="shared" si="41"/>
        <v>27510.820717346654</v>
      </c>
      <c r="L72" s="21">
        <f>K72/F72</f>
        <v>298386.59393429832</v>
      </c>
      <c r="M72" s="21">
        <f>L72</f>
        <v>298386.59393429832</v>
      </c>
      <c r="N72" s="34">
        <f t="shared" si="43"/>
        <v>10.846153846153845</v>
      </c>
      <c r="O72" s="4"/>
      <c r="Q72" s="30" t="s">
        <v>69</v>
      </c>
      <c r="R72" s="31">
        <f t="shared" si="33"/>
        <v>27510.820717346654</v>
      </c>
      <c r="S72" s="31">
        <f t="shared" si="34"/>
        <v>298386.59393429832</v>
      </c>
      <c r="T72" s="38">
        <f t="shared" si="35"/>
        <v>10.846153846153845</v>
      </c>
      <c r="U72" s="44">
        <v>0.57586384179742911</v>
      </c>
      <c r="V72" s="45">
        <f t="shared" si="48"/>
        <v>0.42413615820257089</v>
      </c>
      <c r="W72" s="31">
        <f t="shared" si="44"/>
        <v>171830.05032385449</v>
      </c>
      <c r="X72" s="31">
        <f>W72</f>
        <v>171830.05032385449</v>
      </c>
      <c r="Y72" s="38">
        <f t="shared" si="45"/>
        <v>6.2459078225721161</v>
      </c>
      <c r="Z72" s="37">
        <f t="shared" si="46"/>
        <v>4.6002460235817288</v>
      </c>
    </row>
    <row r="73" spans="1:26" s="2" customFormat="1" ht="13.2" x14ac:dyDescent="0.25">
      <c r="B73" s="2" t="s">
        <v>70</v>
      </c>
      <c r="D73" s="25">
        <f>SUM(D54:D72)</f>
        <v>28806</v>
      </c>
      <c r="E73" s="25">
        <f>SUM(E54:E72)</f>
        <v>181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72.777867140812489</v>
      </c>
      <c r="F78" s="55">
        <f>$Y$4</f>
        <v>65.596655519548548</v>
      </c>
      <c r="G78" s="55">
        <f>E78-F78</f>
        <v>7.181211621263941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77.49928248711889</v>
      </c>
      <c r="F79" s="55">
        <f>$Y$29</f>
        <v>68.618859318379151</v>
      </c>
      <c r="G79" s="55">
        <f t="shared" ref="G79:G80" si="49">E79-F79</f>
        <v>8.880423168739739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74.993289959449811</v>
      </c>
      <c r="F80" s="55">
        <f>$Y$54</f>
        <v>66.309039478165943</v>
      </c>
      <c r="G80" s="55">
        <f t="shared" si="49"/>
        <v>8.6842504812838683</v>
      </c>
    </row>
  </sheetData>
  <mergeCells count="30"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B1:N1"/>
    <mergeCell ref="B2:B3"/>
    <mergeCell ref="B26:N26"/>
    <mergeCell ref="B27:B28"/>
    <mergeCell ref="B51:N51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34" workbookViewId="0">
      <selection activeCell="D57" sqref="D5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134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7177763.1396414256</v>
      </c>
      <c r="N4" s="32">
        <f>M4/J4</f>
        <v>71.77763139641425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71.77763139641425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6532424.8422836438</v>
      </c>
      <c r="Y4" s="40">
        <f>X4/R4</f>
        <v>65.324248422836433</v>
      </c>
      <c r="Z4" s="36">
        <f>T4-Y4</f>
        <v>6.453382973577817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717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7077763.1396414256</v>
      </c>
      <c r="N5" s="33">
        <f t="shared" ref="N5:N22" si="10">M5/J5</f>
        <v>70.77763139641425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70.77763139641425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6435744.6481087701</v>
      </c>
      <c r="Y5" s="35">
        <f t="shared" ref="Y5:Y22" si="12">X5/R5</f>
        <v>64.357446481087706</v>
      </c>
      <c r="Z5" s="36">
        <f t="shared" ref="Z5:Z22" si="13">T5-Y5</f>
        <v>6.4201849153265442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944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6677763.1396414256</v>
      </c>
      <c r="N6" s="33">
        <f t="shared" si="10"/>
        <v>66.77763139641425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66.77763139641425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6049023.8714092756</v>
      </c>
      <c r="Y6" s="35">
        <f t="shared" si="12"/>
        <v>60.490238714092754</v>
      </c>
      <c r="Z6" s="36">
        <f t="shared" si="13"/>
        <v>6.2873926823214958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1040</v>
      </c>
      <c r="E7" s="51">
        <v>1</v>
      </c>
      <c r="F7" s="3">
        <f t="shared" si="5"/>
        <v>9.6153846153846159E-4</v>
      </c>
      <c r="G7" s="2">
        <v>0.5</v>
      </c>
      <c r="H7" s="3">
        <f t="shared" si="6"/>
        <v>4.7961630695443642E-3</v>
      </c>
      <c r="I7" s="3">
        <f t="shared" si="7"/>
        <v>0.99520383693045567</v>
      </c>
      <c r="J7" s="5">
        <f t="shared" si="14"/>
        <v>100000</v>
      </c>
      <c r="K7" s="5">
        <f t="shared" si="8"/>
        <v>479.61630695443642</v>
      </c>
      <c r="L7" s="5">
        <f t="shared" si="9"/>
        <v>498800.95923261397</v>
      </c>
      <c r="M7" s="5">
        <f t="shared" si="0"/>
        <v>6177763.1396414256</v>
      </c>
      <c r="N7" s="33">
        <f t="shared" si="10"/>
        <v>61.777631396414257</v>
      </c>
      <c r="O7" s="4"/>
      <c r="Q7" s="27" t="s">
        <v>40</v>
      </c>
      <c r="R7" s="29">
        <f t="shared" si="1"/>
        <v>100000</v>
      </c>
      <c r="S7" s="29">
        <f t="shared" si="2"/>
        <v>498800.95923261397</v>
      </c>
      <c r="T7" s="35">
        <f t="shared" si="3"/>
        <v>61.777631396414257</v>
      </c>
      <c r="U7" s="42">
        <v>0.96680194174873568</v>
      </c>
      <c r="V7" s="43">
        <f>1-U7</f>
        <v>3.3198058251264317E-2</v>
      </c>
      <c r="W7" s="29">
        <f t="shared" si="11"/>
        <v>482241.73593222315</v>
      </c>
      <c r="X7" s="29">
        <f t="shared" si="4"/>
        <v>5565622.9005349074</v>
      </c>
      <c r="Y7" s="35">
        <f t="shared" si="12"/>
        <v>55.656229005349076</v>
      </c>
      <c r="Z7" s="36">
        <f t="shared" si="13"/>
        <v>6.1214023910651818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1111</v>
      </c>
      <c r="E8" s="51">
        <v>1</v>
      </c>
      <c r="F8" s="3">
        <f t="shared" si="5"/>
        <v>9.0009000900090005E-4</v>
      </c>
      <c r="G8" s="2">
        <v>0.5</v>
      </c>
      <c r="H8" s="3">
        <f t="shared" si="6"/>
        <v>4.4903457566232603E-3</v>
      </c>
      <c r="I8" s="3">
        <f t="shared" si="7"/>
        <v>0.99550965424337678</v>
      </c>
      <c r="J8" s="5">
        <f t="shared" si="14"/>
        <v>99520.383693045573</v>
      </c>
      <c r="K8" s="5">
        <f t="shared" si="8"/>
        <v>446.88093261358591</v>
      </c>
      <c r="L8" s="5">
        <f t="shared" si="9"/>
        <v>496484.71613369393</v>
      </c>
      <c r="M8" s="5">
        <f t="shared" si="0"/>
        <v>5678962.1804088112</v>
      </c>
      <c r="N8" s="33">
        <f t="shared" si="10"/>
        <v>57.063306728445156</v>
      </c>
      <c r="O8" s="4"/>
      <c r="Q8" s="27" t="s">
        <v>42</v>
      </c>
      <c r="R8" s="29">
        <f t="shared" si="1"/>
        <v>99520.383693045573</v>
      </c>
      <c r="S8" s="29">
        <f t="shared" si="2"/>
        <v>496484.71613369393</v>
      </c>
      <c r="T8" s="35">
        <f t="shared" si="3"/>
        <v>57.063306728445156</v>
      </c>
      <c r="U8" s="42">
        <v>0.96680194174873568</v>
      </c>
      <c r="V8" s="43">
        <f>1-U8</f>
        <v>3.3198058251264317E-2</v>
      </c>
      <c r="W8" s="29">
        <f t="shared" si="11"/>
        <v>480002.38760662515</v>
      </c>
      <c r="X8" s="29">
        <f t="shared" si="4"/>
        <v>5083381.1646026839</v>
      </c>
      <c r="Y8" s="35">
        <f t="shared" si="12"/>
        <v>51.078793870826964</v>
      </c>
      <c r="Z8" s="36">
        <f t="shared" si="13"/>
        <v>5.9845128576181921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1151</v>
      </c>
      <c r="E9" s="51">
        <v>2</v>
      </c>
      <c r="F9" s="3">
        <f t="shared" si="5"/>
        <v>1.7376194613379669E-3</v>
      </c>
      <c r="G9" s="2">
        <v>0.5</v>
      </c>
      <c r="H9" s="3">
        <f t="shared" si="6"/>
        <v>8.6505190311418675E-3</v>
      </c>
      <c r="I9" s="3">
        <f t="shared" si="7"/>
        <v>0.99134948096885811</v>
      </c>
      <c r="J9" s="5">
        <f t="shared" si="14"/>
        <v>99073.502760431991</v>
      </c>
      <c r="K9" s="5">
        <f t="shared" si="8"/>
        <v>857.0372211110033</v>
      </c>
      <c r="L9" s="5">
        <f t="shared" si="9"/>
        <v>493224.92074938247</v>
      </c>
      <c r="M9" s="5">
        <f t="shared" si="0"/>
        <v>5182477.464275117</v>
      </c>
      <c r="N9" s="33">
        <f t="shared" si="10"/>
        <v>52.309419974852212</v>
      </c>
      <c r="O9" s="4"/>
      <c r="Q9" s="27" t="s">
        <v>44</v>
      </c>
      <c r="R9" s="29">
        <f t="shared" si="1"/>
        <v>99073.502760431991</v>
      </c>
      <c r="S9" s="29">
        <f t="shared" si="2"/>
        <v>493224.92074938247</v>
      </c>
      <c r="T9" s="35">
        <f t="shared" si="3"/>
        <v>52.309419974852212</v>
      </c>
      <c r="U9" s="42">
        <v>0.9555940589531835</v>
      </c>
      <c r="V9" s="43">
        <f t="shared" ref="V9:V22" si="15">1-U9</f>
        <v>4.4405941046816499E-2</v>
      </c>
      <c r="W9" s="29">
        <f t="shared" si="11"/>
        <v>471322.80399576464</v>
      </c>
      <c r="X9" s="29">
        <f t="shared" si="4"/>
        <v>4603378.7769960584</v>
      </c>
      <c r="Y9" s="35">
        <f t="shared" si="12"/>
        <v>46.464278023231024</v>
      </c>
      <c r="Z9" s="36">
        <f t="shared" si="13"/>
        <v>5.8451419516211871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1111</v>
      </c>
      <c r="E10" s="51">
        <v>3</v>
      </c>
      <c r="F10" s="3">
        <f t="shared" si="5"/>
        <v>2.7002700270027003E-3</v>
      </c>
      <c r="G10" s="2">
        <v>0.5</v>
      </c>
      <c r="H10" s="3">
        <f t="shared" si="6"/>
        <v>1.3410818059901653E-2</v>
      </c>
      <c r="I10" s="3">
        <f t="shared" si="7"/>
        <v>0.98658918194009837</v>
      </c>
      <c r="J10" s="5">
        <f t="shared" si="14"/>
        <v>98216.465539320983</v>
      </c>
      <c r="K10" s="5">
        <f t="shared" si="8"/>
        <v>1317.1631498344341</v>
      </c>
      <c r="L10" s="5">
        <f t="shared" si="9"/>
        <v>487789.41982201883</v>
      </c>
      <c r="M10" s="5">
        <f t="shared" si="0"/>
        <v>4689252.5435257349</v>
      </c>
      <c r="N10" s="33">
        <f t="shared" si="10"/>
        <v>47.744057147407645</v>
      </c>
      <c r="O10" s="4"/>
      <c r="Q10" s="27" t="s">
        <v>46</v>
      </c>
      <c r="R10" s="29">
        <f t="shared" si="1"/>
        <v>98216.465539320983</v>
      </c>
      <c r="S10" s="29">
        <f t="shared" si="2"/>
        <v>487789.41982201883</v>
      </c>
      <c r="T10" s="35">
        <f t="shared" si="3"/>
        <v>47.744057147407645</v>
      </c>
      <c r="U10" s="42">
        <v>0.96363095511775332</v>
      </c>
      <c r="V10" s="43">
        <f t="shared" si="15"/>
        <v>3.6369044882246682E-2</v>
      </c>
      <c r="W10" s="29">
        <f t="shared" si="11"/>
        <v>470048.98451942677</v>
      </c>
      <c r="X10" s="29">
        <f t="shared" si="4"/>
        <v>4132055.9730002941</v>
      </c>
      <c r="Y10" s="35">
        <f t="shared" si="12"/>
        <v>42.070908887940227</v>
      </c>
      <c r="Z10" s="36">
        <f t="shared" si="13"/>
        <v>5.6731482594674176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1181</v>
      </c>
      <c r="E11" s="51">
        <v>4</v>
      </c>
      <c r="F11" s="3">
        <f t="shared" si="5"/>
        <v>3.3869602032176121E-3</v>
      </c>
      <c r="G11" s="2">
        <v>0.5</v>
      </c>
      <c r="H11" s="3">
        <f t="shared" si="6"/>
        <v>1.6792611251049538E-2</v>
      </c>
      <c r="I11" s="3">
        <f t="shared" si="7"/>
        <v>0.98320738874895042</v>
      </c>
      <c r="J11" s="5">
        <f t="shared" si="14"/>
        <v>96899.302389486547</v>
      </c>
      <c r="K11" s="5">
        <f t="shared" si="8"/>
        <v>1627.1923155245431</v>
      </c>
      <c r="L11" s="5">
        <f t="shared" si="9"/>
        <v>480428.53115862131</v>
      </c>
      <c r="M11" s="5">
        <f t="shared" si="0"/>
        <v>4201463.1237037163</v>
      </c>
      <c r="N11" s="33">
        <f t="shared" si="10"/>
        <v>43.359064720775223</v>
      </c>
      <c r="O11" s="4"/>
      <c r="Q11" s="27" t="s">
        <v>48</v>
      </c>
      <c r="R11" s="29">
        <f t="shared" si="1"/>
        <v>96899.302389486547</v>
      </c>
      <c r="S11" s="29">
        <f t="shared" si="2"/>
        <v>480428.53115862131</v>
      </c>
      <c r="T11" s="35">
        <f t="shared" si="3"/>
        <v>43.359064720775223</v>
      </c>
      <c r="U11" s="42">
        <v>0.96005435016735896</v>
      </c>
      <c r="V11" s="43">
        <f t="shared" si="15"/>
        <v>3.9945649832641039E-2</v>
      </c>
      <c r="W11" s="29">
        <f t="shared" si="11"/>
        <v>461237.50128334895</v>
      </c>
      <c r="X11" s="29">
        <f t="shared" si="4"/>
        <v>3662006.9884808674</v>
      </c>
      <c r="Y11" s="35">
        <f t="shared" si="12"/>
        <v>37.791881862693273</v>
      </c>
      <c r="Z11" s="36">
        <f t="shared" si="13"/>
        <v>5.5671828580819493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1313</v>
      </c>
      <c r="E12" s="51">
        <v>4</v>
      </c>
      <c r="F12" s="3">
        <f t="shared" si="5"/>
        <v>3.0464584920030465E-3</v>
      </c>
      <c r="G12" s="2">
        <v>0.5</v>
      </c>
      <c r="H12" s="3">
        <f t="shared" si="6"/>
        <v>1.511715797430083E-2</v>
      </c>
      <c r="I12" s="3">
        <f t="shared" si="7"/>
        <v>0.9848828420256992</v>
      </c>
      <c r="J12" s="5">
        <f t="shared" si="14"/>
        <v>95272.110073962001</v>
      </c>
      <c r="K12" s="5">
        <f t="shared" si="8"/>
        <v>1440.2435385330612</v>
      </c>
      <c r="L12" s="5">
        <f t="shared" si="9"/>
        <v>472759.94152347738</v>
      </c>
      <c r="M12" s="5">
        <f t="shared" si="0"/>
        <v>3721034.5925450949</v>
      </c>
      <c r="N12" s="33">
        <f t="shared" si="10"/>
        <v>39.056913819336714</v>
      </c>
      <c r="O12" s="4"/>
      <c r="Q12" s="27" t="s">
        <v>50</v>
      </c>
      <c r="R12" s="29">
        <f t="shared" si="1"/>
        <v>95272.110073962001</v>
      </c>
      <c r="S12" s="29">
        <f t="shared" si="2"/>
        <v>472759.94152347738</v>
      </c>
      <c r="T12" s="35">
        <f t="shared" si="3"/>
        <v>39.056913819336714</v>
      </c>
      <c r="U12" s="42">
        <v>0.94127750867207383</v>
      </c>
      <c r="V12" s="43">
        <f t="shared" si="15"/>
        <v>5.8722491327926174E-2</v>
      </c>
      <c r="W12" s="29">
        <f t="shared" si="11"/>
        <v>444998.29995717411</v>
      </c>
      <c r="X12" s="29">
        <f t="shared" si="4"/>
        <v>3200769.4871975183</v>
      </c>
      <c r="Y12" s="35">
        <f t="shared" si="12"/>
        <v>33.596080581323172</v>
      </c>
      <c r="Z12" s="36">
        <f t="shared" si="13"/>
        <v>5.4608332380135423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1277</v>
      </c>
      <c r="E13" s="51">
        <v>7</v>
      </c>
      <c r="F13" s="3">
        <f t="shared" si="5"/>
        <v>5.4815974941268596E-3</v>
      </c>
      <c r="G13" s="2">
        <v>0.5</v>
      </c>
      <c r="H13" s="3">
        <f t="shared" si="6"/>
        <v>2.7037466203167243E-2</v>
      </c>
      <c r="I13" s="3">
        <f t="shared" si="7"/>
        <v>0.97296253379683273</v>
      </c>
      <c r="J13" s="5">
        <f t="shared" si="14"/>
        <v>93831.866535428941</v>
      </c>
      <c r="K13" s="5">
        <f t="shared" si="8"/>
        <v>2536.9759202317596</v>
      </c>
      <c r="L13" s="5">
        <f t="shared" si="9"/>
        <v>462816.89287656522</v>
      </c>
      <c r="M13" s="5">
        <f t="shared" si="0"/>
        <v>3248274.6510216175</v>
      </c>
      <c r="N13" s="33">
        <f t="shared" si="10"/>
        <v>34.618032987707188</v>
      </c>
      <c r="O13" s="4"/>
      <c r="Q13" s="27" t="s">
        <v>52</v>
      </c>
      <c r="R13" s="29">
        <f t="shared" si="1"/>
        <v>93831.866535428941</v>
      </c>
      <c r="S13" s="29">
        <f t="shared" si="2"/>
        <v>462816.89287656522</v>
      </c>
      <c r="T13" s="35">
        <f t="shared" si="3"/>
        <v>34.618032987707188</v>
      </c>
      <c r="U13" s="42">
        <v>0.95386474178345915</v>
      </c>
      <c r="V13" s="43">
        <f t="shared" si="15"/>
        <v>4.6135258216540853E-2</v>
      </c>
      <c r="W13" s="29">
        <f t="shared" si="11"/>
        <v>441464.71601672773</v>
      </c>
      <c r="X13" s="29">
        <f t="shared" si="4"/>
        <v>2755771.1872403445</v>
      </c>
      <c r="Y13" s="35">
        <f t="shared" si="12"/>
        <v>29.369246173951183</v>
      </c>
      <c r="Z13" s="36">
        <f t="shared" si="13"/>
        <v>5.2487868137560056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1163</v>
      </c>
      <c r="E14" s="51">
        <v>10</v>
      </c>
      <c r="F14" s="3">
        <f t="shared" si="5"/>
        <v>8.5984522785898538E-3</v>
      </c>
      <c r="G14" s="2">
        <v>0.5</v>
      </c>
      <c r="H14" s="3">
        <f t="shared" si="6"/>
        <v>4.2087542087542083E-2</v>
      </c>
      <c r="I14" s="3">
        <f t="shared" si="7"/>
        <v>0.95791245791245794</v>
      </c>
      <c r="J14" s="5">
        <f t="shared" si="14"/>
        <v>91294.890615197175</v>
      </c>
      <c r="K14" s="5">
        <f t="shared" si="8"/>
        <v>3842.377551144662</v>
      </c>
      <c r="L14" s="5">
        <f t="shared" si="9"/>
        <v>446868.50919812423</v>
      </c>
      <c r="M14" s="5">
        <f t="shared" si="0"/>
        <v>2785457.758145052</v>
      </c>
      <c r="N14" s="33">
        <f t="shared" si="10"/>
        <v>30.510554745999968</v>
      </c>
      <c r="O14" s="4"/>
      <c r="Q14" s="27" t="s">
        <v>54</v>
      </c>
      <c r="R14" s="29">
        <f t="shared" si="1"/>
        <v>91294.890615197175</v>
      </c>
      <c r="S14" s="29">
        <f t="shared" si="2"/>
        <v>446868.50919812423</v>
      </c>
      <c r="T14" s="35">
        <f t="shared" si="3"/>
        <v>30.510554745999968</v>
      </c>
      <c r="U14" s="42">
        <v>0.94210046609890041</v>
      </c>
      <c r="V14" s="43">
        <f t="shared" si="15"/>
        <v>5.7899533901099587E-2</v>
      </c>
      <c r="W14" s="29">
        <f t="shared" si="11"/>
        <v>420995.03080047359</v>
      </c>
      <c r="X14" s="29">
        <f t="shared" si="4"/>
        <v>2314306.471223617</v>
      </c>
      <c r="Y14" s="35">
        <f t="shared" si="12"/>
        <v>25.349791818890374</v>
      </c>
      <c r="Z14" s="36">
        <f t="shared" si="13"/>
        <v>5.1607629271095945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997</v>
      </c>
      <c r="E15" s="51">
        <v>7</v>
      </c>
      <c r="F15" s="3">
        <f t="shared" si="5"/>
        <v>7.0210631895687063E-3</v>
      </c>
      <c r="G15" s="2">
        <v>0.5</v>
      </c>
      <c r="H15" s="3">
        <f t="shared" si="6"/>
        <v>3.4499753573188761E-2</v>
      </c>
      <c r="I15" s="3">
        <f t="shared" si="7"/>
        <v>0.9655002464268112</v>
      </c>
      <c r="J15" s="5">
        <f t="shared" si="14"/>
        <v>87452.513064052517</v>
      </c>
      <c r="K15" s="5">
        <f t="shared" si="8"/>
        <v>3017.0901500658824</v>
      </c>
      <c r="L15" s="5">
        <f t="shared" si="9"/>
        <v>429719.83994509792</v>
      </c>
      <c r="M15" s="5">
        <f t="shared" si="0"/>
        <v>2338589.248946928</v>
      </c>
      <c r="N15" s="33">
        <f t="shared" si="10"/>
        <v>26.74124695803863</v>
      </c>
      <c r="O15" s="4"/>
      <c r="Q15" s="27" t="s">
        <v>56</v>
      </c>
      <c r="R15" s="29">
        <f t="shared" si="1"/>
        <v>87452.513064052517</v>
      </c>
      <c r="S15" s="29">
        <f t="shared" si="2"/>
        <v>429719.83994509792</v>
      </c>
      <c r="T15" s="35">
        <f t="shared" si="3"/>
        <v>26.74124695803863</v>
      </c>
      <c r="U15" s="42">
        <v>0.91645683631107144</v>
      </c>
      <c r="V15" s="43">
        <f t="shared" si="15"/>
        <v>8.3543163688928557E-2</v>
      </c>
      <c r="W15" s="29">
        <f t="shared" si="11"/>
        <v>393819.6850161844</v>
      </c>
      <c r="X15" s="29">
        <f t="shared" si="4"/>
        <v>1893311.4404231433</v>
      </c>
      <c r="Y15" s="35">
        <f t="shared" si="12"/>
        <v>21.649594438028696</v>
      </c>
      <c r="Z15" s="36">
        <f t="shared" si="13"/>
        <v>5.0916525200099336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762</v>
      </c>
      <c r="E16" s="51">
        <v>9</v>
      </c>
      <c r="F16" s="3">
        <f t="shared" si="5"/>
        <v>1.1811023622047244E-2</v>
      </c>
      <c r="G16" s="2">
        <v>0.5</v>
      </c>
      <c r="H16" s="3">
        <f t="shared" si="6"/>
        <v>5.7361376673040157E-2</v>
      </c>
      <c r="I16" s="3">
        <f t="shared" si="7"/>
        <v>0.9426386233269598</v>
      </c>
      <c r="J16" s="5">
        <f t="shared" si="14"/>
        <v>84435.422913986637</v>
      </c>
      <c r="K16" s="5">
        <f t="shared" si="8"/>
        <v>4843.3320983166332</v>
      </c>
      <c r="L16" s="5">
        <f t="shared" si="9"/>
        <v>410068.78432414157</v>
      </c>
      <c r="M16" s="5">
        <f t="shared" si="0"/>
        <v>1908869.40900183</v>
      </c>
      <c r="N16" s="33">
        <f t="shared" si="10"/>
        <v>22.607447717131382</v>
      </c>
      <c r="O16" s="4"/>
      <c r="Q16" s="27" t="s">
        <v>58</v>
      </c>
      <c r="R16" s="29">
        <f t="shared" si="1"/>
        <v>84435.422913986637</v>
      </c>
      <c r="S16" s="29">
        <f t="shared" si="2"/>
        <v>410068.78432414157</v>
      </c>
      <c r="T16" s="35">
        <f t="shared" si="3"/>
        <v>22.607447717131382</v>
      </c>
      <c r="U16" s="42">
        <v>0.8859396016463057</v>
      </c>
      <c r="V16" s="43">
        <f t="shared" si="15"/>
        <v>0.1140603983536943</v>
      </c>
      <c r="W16" s="29">
        <f t="shared" si="11"/>
        <v>363296.1754317148</v>
      </c>
      <c r="X16" s="29">
        <f t="shared" si="4"/>
        <v>1499491.755406959</v>
      </c>
      <c r="Y16" s="35">
        <f t="shared" si="12"/>
        <v>17.759036476130088</v>
      </c>
      <c r="Z16" s="36">
        <f t="shared" si="13"/>
        <v>4.8484112410012941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524</v>
      </c>
      <c r="E17" s="51">
        <v>8</v>
      </c>
      <c r="F17" s="3">
        <f t="shared" si="5"/>
        <v>1.5267175572519083E-2</v>
      </c>
      <c r="G17" s="2">
        <v>0.5</v>
      </c>
      <c r="H17" s="3">
        <f t="shared" si="6"/>
        <v>7.3529411764705885E-2</v>
      </c>
      <c r="I17" s="3">
        <f t="shared" si="7"/>
        <v>0.92647058823529416</v>
      </c>
      <c r="J17" s="5">
        <f t="shared" si="14"/>
        <v>79592.090815670002</v>
      </c>
      <c r="K17" s="5">
        <f t="shared" si="8"/>
        <v>5852.3596187992653</v>
      </c>
      <c r="L17" s="5">
        <f t="shared" si="9"/>
        <v>383329.55503135186</v>
      </c>
      <c r="M17" s="5">
        <f t="shared" si="0"/>
        <v>1498800.6246776883</v>
      </c>
      <c r="N17" s="33">
        <f t="shared" si="10"/>
        <v>18.831024657321933</v>
      </c>
      <c r="O17" s="4"/>
      <c r="Q17" s="27" t="s">
        <v>60</v>
      </c>
      <c r="R17" s="29">
        <f t="shared" si="1"/>
        <v>79592.090815670002</v>
      </c>
      <c r="S17" s="29">
        <f t="shared" si="2"/>
        <v>383329.55503135186</v>
      </c>
      <c r="T17" s="35">
        <f t="shared" si="3"/>
        <v>18.831024657321933</v>
      </c>
      <c r="U17" s="42">
        <v>0.85631920960893304</v>
      </c>
      <c r="V17" s="43">
        <f t="shared" si="15"/>
        <v>0.14368079039106696</v>
      </c>
      <c r="W17" s="29">
        <f t="shared" si="11"/>
        <v>328252.46158419125</v>
      </c>
      <c r="X17" s="29">
        <f t="shared" si="4"/>
        <v>1136195.5799752441</v>
      </c>
      <c r="Y17" s="35">
        <f t="shared" si="12"/>
        <v>14.275232228873064</v>
      </c>
      <c r="Z17" s="36">
        <f t="shared" si="13"/>
        <v>4.5557924284488696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378</v>
      </c>
      <c r="E18" s="51">
        <v>19</v>
      </c>
      <c r="F18" s="3">
        <f t="shared" si="5"/>
        <v>5.0264550264550262E-2</v>
      </c>
      <c r="G18" s="2">
        <v>0.5</v>
      </c>
      <c r="H18" s="3">
        <f t="shared" si="6"/>
        <v>0.22326674500587543</v>
      </c>
      <c r="I18" s="3">
        <f t="shared" si="7"/>
        <v>0.7767332549941246</v>
      </c>
      <c r="J18" s="5">
        <f t="shared" si="14"/>
        <v>73739.731196870736</v>
      </c>
      <c r="K18" s="5">
        <f t="shared" si="8"/>
        <v>16463.629761933535</v>
      </c>
      <c r="L18" s="5">
        <f t="shared" si="9"/>
        <v>327539.5815795199</v>
      </c>
      <c r="M18" s="5">
        <f t="shared" si="0"/>
        <v>1115471.0696463364</v>
      </c>
      <c r="N18" s="33">
        <f t="shared" si="10"/>
        <v>15.127137725363355</v>
      </c>
      <c r="O18" s="4"/>
      <c r="Q18" s="27" t="s">
        <v>62</v>
      </c>
      <c r="R18" s="29">
        <f t="shared" si="1"/>
        <v>73739.731196870736</v>
      </c>
      <c r="S18" s="29">
        <f t="shared" si="2"/>
        <v>327539.5815795199</v>
      </c>
      <c r="T18" s="35">
        <f t="shared" si="3"/>
        <v>15.127137725363355</v>
      </c>
      <c r="U18" s="42">
        <v>0.77613843304153718</v>
      </c>
      <c r="V18" s="43">
        <f t="shared" si="15"/>
        <v>0.22386156695846282</v>
      </c>
      <c r="W18" s="29">
        <f t="shared" si="11"/>
        <v>254216.0576062093</v>
      </c>
      <c r="X18" s="29">
        <f t="shared" si="4"/>
        <v>807943.11839105294</v>
      </c>
      <c r="Y18" s="35">
        <f t="shared" si="12"/>
        <v>10.95668651454671</v>
      </c>
      <c r="Z18" s="36">
        <f t="shared" si="13"/>
        <v>4.170451210816644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289</v>
      </c>
      <c r="E19" s="51">
        <v>14</v>
      </c>
      <c r="F19" s="3">
        <f t="shared" si="5"/>
        <v>4.8442906574394463E-2</v>
      </c>
      <c r="G19" s="2">
        <v>0.5</v>
      </c>
      <c r="H19" s="3">
        <f t="shared" si="6"/>
        <v>0.21604938271604937</v>
      </c>
      <c r="I19" s="3">
        <f t="shared" si="7"/>
        <v>0.78395061728395066</v>
      </c>
      <c r="J19" s="5">
        <f t="shared" si="14"/>
        <v>57276.101434937205</v>
      </c>
      <c r="K19" s="5">
        <f t="shared" si="8"/>
        <v>12374.466359400012</v>
      </c>
      <c r="L19" s="5">
        <f t="shared" si="9"/>
        <v>255444.34127618602</v>
      </c>
      <c r="M19" s="5">
        <f t="shared" si="0"/>
        <v>787931.48806681647</v>
      </c>
      <c r="N19" s="33">
        <f t="shared" si="10"/>
        <v>13.756723455800625</v>
      </c>
      <c r="O19" s="4"/>
      <c r="Q19" s="27" t="s">
        <v>64</v>
      </c>
      <c r="R19" s="29">
        <f t="shared" si="1"/>
        <v>57276.101434937205</v>
      </c>
      <c r="S19" s="29">
        <f t="shared" si="2"/>
        <v>255444.34127618602</v>
      </c>
      <c r="T19" s="35">
        <f t="shared" si="3"/>
        <v>13.756723455800625</v>
      </c>
      <c r="U19" s="42">
        <v>0.73716277889453141</v>
      </c>
      <c r="V19" s="43">
        <f t="shared" si="15"/>
        <v>0.26283722110546859</v>
      </c>
      <c r="W19" s="29">
        <f t="shared" si="11"/>
        <v>188304.06046803633</v>
      </c>
      <c r="X19" s="29">
        <f t="shared" si="4"/>
        <v>553727.06078484363</v>
      </c>
      <c r="Y19" s="35">
        <f t="shared" si="12"/>
        <v>9.6676807064784249</v>
      </c>
      <c r="Z19" s="36">
        <f t="shared" si="13"/>
        <v>4.0890427493221999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177</v>
      </c>
      <c r="E20" s="51">
        <v>8</v>
      </c>
      <c r="F20" s="3">
        <f t="shared" si="5"/>
        <v>4.519774011299435E-2</v>
      </c>
      <c r="G20" s="2">
        <v>0.5</v>
      </c>
      <c r="H20" s="3">
        <f t="shared" si="6"/>
        <v>0.20304568527918782</v>
      </c>
      <c r="I20" s="3">
        <f t="shared" si="7"/>
        <v>0.79695431472081224</v>
      </c>
      <c r="J20" s="5">
        <f t="shared" si="14"/>
        <v>44901.635075537197</v>
      </c>
      <c r="K20" s="5">
        <f t="shared" si="8"/>
        <v>9117.0832640684657</v>
      </c>
      <c r="L20" s="5">
        <f t="shared" si="9"/>
        <v>201715.46721751484</v>
      </c>
      <c r="M20" s="5">
        <f t="shared" si="0"/>
        <v>532487.14679063042</v>
      </c>
      <c r="N20" s="33">
        <f t="shared" si="10"/>
        <v>11.858970077477959</v>
      </c>
      <c r="O20" s="4"/>
      <c r="Q20" s="27" t="s">
        <v>66</v>
      </c>
      <c r="R20" s="29">
        <f t="shared" si="1"/>
        <v>44901.635075537197</v>
      </c>
      <c r="S20" s="29">
        <f t="shared" si="2"/>
        <v>201715.46721751484</v>
      </c>
      <c r="T20" s="35">
        <f t="shared" si="3"/>
        <v>11.858970077477959</v>
      </c>
      <c r="U20" s="42">
        <v>0.7271372759570951</v>
      </c>
      <c r="V20" s="43">
        <f t="shared" si="15"/>
        <v>0.2728627240429049</v>
      </c>
      <c r="W20" s="29">
        <f t="shared" si="11"/>
        <v>146674.83535095645</v>
      </c>
      <c r="X20" s="29">
        <f t="shared" si="4"/>
        <v>365423.0003168073</v>
      </c>
      <c r="Y20" s="35">
        <f t="shared" si="12"/>
        <v>8.1383005251827214</v>
      </c>
      <c r="Z20" s="36">
        <f t="shared" si="13"/>
        <v>3.720669552295238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117</v>
      </c>
      <c r="E21" s="51">
        <v>14</v>
      </c>
      <c r="F21" s="3">
        <f t="shared" si="5"/>
        <v>0.11965811965811966</v>
      </c>
      <c r="G21" s="2">
        <v>0.5</v>
      </c>
      <c r="H21" s="3">
        <f t="shared" si="6"/>
        <v>0.46052631578947367</v>
      </c>
      <c r="I21" s="3">
        <f t="shared" si="7"/>
        <v>0.53947368421052633</v>
      </c>
      <c r="J21" s="5">
        <f t="shared" si="14"/>
        <v>35784.551811468737</v>
      </c>
      <c r="K21" s="5">
        <f t="shared" si="8"/>
        <v>16479.727807913234</v>
      </c>
      <c r="L21" s="5">
        <f t="shared" si="9"/>
        <v>137723.4395375606</v>
      </c>
      <c r="M21" s="5">
        <f>L21+M22</f>
        <v>330771.6795731156</v>
      </c>
      <c r="N21" s="33">
        <f t="shared" si="10"/>
        <v>9.2434210526315788</v>
      </c>
      <c r="O21" s="4"/>
      <c r="Q21" s="27" t="s">
        <v>68</v>
      </c>
      <c r="R21" s="29">
        <f t="shared" si="1"/>
        <v>35784.551811468737</v>
      </c>
      <c r="S21" s="29">
        <f t="shared" si="2"/>
        <v>137723.4395375606</v>
      </c>
      <c r="T21" s="35">
        <f t="shared" si="3"/>
        <v>9.2434210526315788</v>
      </c>
      <c r="U21" s="42">
        <v>0.68635947845240242</v>
      </c>
      <c r="V21" s="43">
        <f t="shared" si="15"/>
        <v>0.31364052154759758</v>
      </c>
      <c r="W21" s="29">
        <f t="shared" si="11"/>
        <v>94527.78813167107</v>
      </c>
      <c r="X21" s="29">
        <f>X22+W21</f>
        <v>218748.16496585082</v>
      </c>
      <c r="Y21" s="35">
        <f t="shared" si="12"/>
        <v>6.1129217467450117</v>
      </c>
      <c r="Z21" s="36">
        <f t="shared" si="13"/>
        <v>3.1304993058865671</v>
      </c>
    </row>
    <row r="22" spans="1:26" s="2" customFormat="1" x14ac:dyDescent="0.25">
      <c r="A22" s="12">
        <v>19</v>
      </c>
      <c r="B22" s="13" t="s">
        <v>69</v>
      </c>
      <c r="C22" s="12"/>
      <c r="D22">
        <v>70</v>
      </c>
      <c r="E22" s="51">
        <v>7</v>
      </c>
      <c r="F22" s="17">
        <f t="shared" si="5"/>
        <v>0.1</v>
      </c>
      <c r="G22" s="12"/>
      <c r="H22" s="17">
        <v>1</v>
      </c>
      <c r="I22" s="17">
        <f t="shared" si="7"/>
        <v>0</v>
      </c>
      <c r="J22" s="21">
        <f t="shared" si="14"/>
        <v>19304.824003555503</v>
      </c>
      <c r="K22" s="21">
        <f t="shared" si="8"/>
        <v>19304.824003555503</v>
      </c>
      <c r="L22" s="21">
        <f>K22/F22</f>
        <v>193048.24003555501</v>
      </c>
      <c r="M22" s="21">
        <f>L22</f>
        <v>193048.24003555501</v>
      </c>
      <c r="N22" s="34">
        <f t="shared" si="10"/>
        <v>9.9999999999999982</v>
      </c>
      <c r="O22" s="4"/>
      <c r="Q22" s="30" t="s">
        <v>69</v>
      </c>
      <c r="R22" s="31">
        <f t="shared" si="1"/>
        <v>19304.824003555503</v>
      </c>
      <c r="S22" s="31">
        <f t="shared" si="2"/>
        <v>193048.24003555501</v>
      </c>
      <c r="T22" s="38">
        <f t="shared" si="3"/>
        <v>9.9999999999999982</v>
      </c>
      <c r="U22" s="44">
        <v>0.64346806172022719</v>
      </c>
      <c r="V22" s="45">
        <f t="shared" si="15"/>
        <v>0.35653193827977281</v>
      </c>
      <c r="W22" s="31">
        <f t="shared" si="11"/>
        <v>124220.37683417974</v>
      </c>
      <c r="X22" s="31">
        <f>W22</f>
        <v>124220.37683417974</v>
      </c>
      <c r="Y22" s="38">
        <f t="shared" si="12"/>
        <v>6.4346806172022708</v>
      </c>
      <c r="Z22" s="37">
        <f t="shared" si="13"/>
        <v>3.5653193827977274</v>
      </c>
    </row>
    <row r="23" spans="1:26" s="2" customFormat="1" ht="13.2" x14ac:dyDescent="0.25">
      <c r="B23" s="2" t="s">
        <v>70</v>
      </c>
      <c r="D23" s="25">
        <f>SUM(D4:D22)</f>
        <v>14456</v>
      </c>
      <c r="E23" s="25">
        <f>SUM(E4:E22)</f>
        <v>118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143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7781061.195446833</v>
      </c>
      <c r="N29" s="32">
        <f>M29/J29</f>
        <v>77.810611954468328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77.810611954468328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6902026.5472169947</v>
      </c>
      <c r="Y29" s="40">
        <f>X29/R29</f>
        <v>69.020265472169953</v>
      </c>
      <c r="Z29" s="36">
        <f>T29-Y29</f>
        <v>8.790346482298375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691</v>
      </c>
      <c r="E30" s="51">
        <v>1</v>
      </c>
      <c r="F30" s="3">
        <f t="shared" ref="F30:F47" si="21">E30/D30</f>
        <v>1.4471780028943559E-3</v>
      </c>
      <c r="G30" s="2">
        <v>0.4</v>
      </c>
      <c r="H30" s="3">
        <f t="shared" ref="H30:H46" si="22">C30*F30/(1+(1-G30)*C30*F30)</f>
        <v>5.7686760888376112E-3</v>
      </c>
      <c r="I30" s="3">
        <f t="shared" ref="I30:I47" si="23">1-H30</f>
        <v>0.99423132391116242</v>
      </c>
      <c r="J30" s="5">
        <f>I29*J29</f>
        <v>100000</v>
      </c>
      <c r="K30" s="5">
        <f t="shared" ref="K30:K47" si="24">J30*H30</f>
        <v>576.86760888376114</v>
      </c>
      <c r="L30" s="5">
        <f t="shared" ref="L30:L46" si="25">C30*(J31+G30*K30)</f>
        <v>398615.51773867902</v>
      </c>
      <c r="M30" s="5">
        <f t="shared" si="16"/>
        <v>7681061.195446833</v>
      </c>
      <c r="N30" s="33">
        <f t="shared" ref="N30:N47" si="26">M30/J30</f>
        <v>76.810611954468328</v>
      </c>
      <c r="O30" s="4"/>
      <c r="Q30" s="27" t="s">
        <v>36</v>
      </c>
      <c r="R30" s="29">
        <f t="shared" si="17"/>
        <v>100000</v>
      </c>
      <c r="S30" s="29">
        <f t="shared" si="18"/>
        <v>398615.51773867902</v>
      </c>
      <c r="T30" s="35">
        <f t="shared" si="19"/>
        <v>76.810611954468328</v>
      </c>
      <c r="U30" s="42">
        <v>0.95864674002964168</v>
      </c>
      <c r="V30" s="43">
        <f>1-U30</f>
        <v>4.1353259970358325E-2</v>
      </c>
      <c r="W30" s="29">
        <f t="shared" ref="W30:W47" si="27">S30*U30</f>
        <v>382131.46660541242</v>
      </c>
      <c r="X30" s="29">
        <f t="shared" si="20"/>
        <v>6806161.8732140306</v>
      </c>
      <c r="Y30" s="35">
        <f t="shared" ref="Y30:Y47" si="28">X30/R30</f>
        <v>68.061618732140303</v>
      </c>
      <c r="Z30" s="36">
        <f t="shared" ref="Z30:Z47" si="29">T30-Y30</f>
        <v>8.7489932223280249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828</v>
      </c>
      <c r="E31" s="51">
        <v>2</v>
      </c>
      <c r="F31" s="3">
        <f t="shared" si="21"/>
        <v>2.4154589371980675E-3</v>
      </c>
      <c r="G31" s="2">
        <v>0.5</v>
      </c>
      <c r="H31" s="3">
        <f t="shared" si="22"/>
        <v>1.2004801920768306E-2</v>
      </c>
      <c r="I31" s="3">
        <f t="shared" si="23"/>
        <v>0.98799519807923164</v>
      </c>
      <c r="J31" s="5">
        <f t="shared" ref="J31:J47" si="30">I30*J30</f>
        <v>99423.132391116247</v>
      </c>
      <c r="K31" s="5">
        <f t="shared" si="24"/>
        <v>1193.5550106976739</v>
      </c>
      <c r="L31" s="5">
        <f t="shared" si="25"/>
        <v>494131.77442883712</v>
      </c>
      <c r="M31" s="5">
        <f t="shared" si="16"/>
        <v>7282445.6777081536</v>
      </c>
      <c r="N31" s="33">
        <f t="shared" si="26"/>
        <v>73.246994965518326</v>
      </c>
      <c r="O31" s="4"/>
      <c r="Q31" s="27" t="s">
        <v>38</v>
      </c>
      <c r="R31" s="29">
        <f t="shared" si="17"/>
        <v>99423.132391116247</v>
      </c>
      <c r="S31" s="29">
        <f t="shared" si="18"/>
        <v>494131.77442883712</v>
      </c>
      <c r="T31" s="35">
        <f t="shared" si="19"/>
        <v>73.246994965518326</v>
      </c>
      <c r="U31" s="42">
        <v>0.95864674002964168</v>
      </c>
      <c r="V31" s="43">
        <f>1-U31</f>
        <v>4.1353259970358325E-2</v>
      </c>
      <c r="W31" s="29">
        <f t="shared" si="27"/>
        <v>473697.81470126694</v>
      </c>
      <c r="X31" s="29">
        <f t="shared" si="20"/>
        <v>6424030.4066086179</v>
      </c>
      <c r="Y31" s="35">
        <f t="shared" si="28"/>
        <v>64.613035740388966</v>
      </c>
      <c r="Z31" s="36">
        <f t="shared" si="29"/>
        <v>8.6339592251293595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981</v>
      </c>
      <c r="E32" s="51">
        <v>1</v>
      </c>
      <c r="F32" s="3">
        <f t="shared" si="21"/>
        <v>1.0193679918450561E-3</v>
      </c>
      <c r="G32" s="2">
        <v>0.5</v>
      </c>
      <c r="H32" s="3">
        <f t="shared" si="22"/>
        <v>5.0838840874428068E-3</v>
      </c>
      <c r="I32" s="3">
        <f t="shared" si="23"/>
        <v>0.99491611591255724</v>
      </c>
      <c r="J32" s="5">
        <f t="shared" si="30"/>
        <v>98229.577380418574</v>
      </c>
      <c r="K32" s="5">
        <f t="shared" si="24"/>
        <v>499.38778536054184</v>
      </c>
      <c r="L32" s="5">
        <f t="shared" si="25"/>
        <v>489899.41743869154</v>
      </c>
      <c r="M32" s="5">
        <f t="shared" si="16"/>
        <v>6788313.9032793166</v>
      </c>
      <c r="N32" s="33">
        <f t="shared" si="26"/>
        <v>69.106618233629121</v>
      </c>
      <c r="O32" s="4"/>
      <c r="Q32" s="27" t="s">
        <v>40</v>
      </c>
      <c r="R32" s="29">
        <f t="shared" si="17"/>
        <v>98229.577380418574</v>
      </c>
      <c r="S32" s="29">
        <f t="shared" si="18"/>
        <v>489899.41743869154</v>
      </c>
      <c r="T32" s="35">
        <f t="shared" si="19"/>
        <v>69.106618233629121</v>
      </c>
      <c r="U32" s="42">
        <v>0.95864674002964168</v>
      </c>
      <c r="V32" s="43">
        <f>1-U32</f>
        <v>4.1353259970358325E-2</v>
      </c>
      <c r="W32" s="29">
        <f t="shared" si="27"/>
        <v>469640.47947002226</v>
      </c>
      <c r="X32" s="29">
        <f t="shared" si="20"/>
        <v>5950332.5919073513</v>
      </c>
      <c r="Y32" s="35">
        <f t="shared" si="28"/>
        <v>60.575773108166821</v>
      </c>
      <c r="Z32" s="36">
        <f t="shared" si="29"/>
        <v>8.5308451254622994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1083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97730.189595058037</v>
      </c>
      <c r="K33" s="5">
        <f t="shared" si="24"/>
        <v>0</v>
      </c>
      <c r="L33" s="5">
        <f t="shared" si="25"/>
        <v>488650.94797529018</v>
      </c>
      <c r="M33" s="5">
        <f t="shared" si="16"/>
        <v>6298414.4858406251</v>
      </c>
      <c r="N33" s="33">
        <f t="shared" si="26"/>
        <v>64.446968863335954</v>
      </c>
      <c r="O33" s="4"/>
      <c r="Q33" s="27" t="s">
        <v>42</v>
      </c>
      <c r="R33" s="29">
        <f t="shared" si="17"/>
        <v>97730.189595058037</v>
      </c>
      <c r="S33" s="29">
        <f t="shared" si="18"/>
        <v>488650.94797529018</v>
      </c>
      <c r="T33" s="35">
        <f t="shared" si="19"/>
        <v>64.446968863335954</v>
      </c>
      <c r="U33" s="42">
        <v>0.95864674002964168</v>
      </c>
      <c r="V33" s="43">
        <f>1-U33</f>
        <v>4.1353259970358325E-2</v>
      </c>
      <c r="W33" s="29">
        <f t="shared" si="27"/>
        <v>468443.63828890596</v>
      </c>
      <c r="X33" s="29">
        <f t="shared" si="20"/>
        <v>5480692.1124373293</v>
      </c>
      <c r="Y33" s="35">
        <f t="shared" si="28"/>
        <v>56.079826869735996</v>
      </c>
      <c r="Z33" s="36">
        <f t="shared" si="29"/>
        <v>8.367141993599958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1133</v>
      </c>
      <c r="E34" s="51">
        <v>1</v>
      </c>
      <c r="F34" s="3">
        <f t="shared" si="21"/>
        <v>8.8261253309797002E-4</v>
      </c>
      <c r="G34" s="2">
        <v>0.5</v>
      </c>
      <c r="H34" s="3">
        <f t="shared" si="22"/>
        <v>4.4033465433729645E-3</v>
      </c>
      <c r="I34" s="3">
        <f t="shared" si="23"/>
        <v>0.99559665345662707</v>
      </c>
      <c r="J34" s="5">
        <f t="shared" si="30"/>
        <v>97730.189595058037</v>
      </c>
      <c r="K34" s="5">
        <f t="shared" si="24"/>
        <v>430.33989253658325</v>
      </c>
      <c r="L34" s="5">
        <f t="shared" si="25"/>
        <v>487575.09824394877</v>
      </c>
      <c r="M34" s="5">
        <f t="shared" si="16"/>
        <v>5809763.5378653351</v>
      </c>
      <c r="N34" s="33">
        <f t="shared" si="26"/>
        <v>59.446968863335961</v>
      </c>
      <c r="O34" s="4"/>
      <c r="Q34" s="27" t="s">
        <v>44</v>
      </c>
      <c r="R34" s="29">
        <f t="shared" si="17"/>
        <v>97730.189595058037</v>
      </c>
      <c r="S34" s="29">
        <f t="shared" si="18"/>
        <v>487575.09824394877</v>
      </c>
      <c r="T34" s="35">
        <f t="shared" si="19"/>
        <v>59.446968863335961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472548.13964856026</v>
      </c>
      <c r="X34" s="29">
        <f t="shared" si="20"/>
        <v>5012248.4741484234</v>
      </c>
      <c r="Y34" s="35">
        <f t="shared" si="28"/>
        <v>51.286593169587789</v>
      </c>
      <c r="Z34" s="36">
        <f t="shared" si="29"/>
        <v>8.160375693748172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952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97299.84970252146</v>
      </c>
      <c r="K35" s="5">
        <f t="shared" si="24"/>
        <v>0</v>
      </c>
      <c r="L35" s="5">
        <f t="shared" si="25"/>
        <v>486499.2485126073</v>
      </c>
      <c r="M35" s="5">
        <f t="shared" si="16"/>
        <v>5322188.4396213861</v>
      </c>
      <c r="N35" s="33">
        <f t="shared" si="26"/>
        <v>54.698835156406879</v>
      </c>
      <c r="O35" s="4"/>
      <c r="Q35" s="27" t="s">
        <v>46</v>
      </c>
      <c r="R35" s="29">
        <f t="shared" si="17"/>
        <v>97299.84970252146</v>
      </c>
      <c r="S35" s="29">
        <f t="shared" si="18"/>
        <v>486499.2485126073</v>
      </c>
      <c r="T35" s="35">
        <f t="shared" si="19"/>
        <v>54.698835156406879</v>
      </c>
      <c r="U35" s="42">
        <v>0.96192878092594225</v>
      </c>
      <c r="V35" s="43">
        <f t="shared" si="31"/>
        <v>3.8071219074057749E-2</v>
      </c>
      <c r="W35" s="29">
        <f t="shared" si="27"/>
        <v>467977.62904311938</v>
      </c>
      <c r="X35" s="29">
        <f t="shared" si="20"/>
        <v>4539700.334499863</v>
      </c>
      <c r="Y35" s="35">
        <f t="shared" si="28"/>
        <v>46.656807265162918</v>
      </c>
      <c r="Z35" s="36">
        <f t="shared" si="29"/>
        <v>8.0420278912439613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1128</v>
      </c>
      <c r="E36" s="51">
        <v>1</v>
      </c>
      <c r="F36" s="3">
        <f t="shared" si="21"/>
        <v>8.8652482269503544E-4</v>
      </c>
      <c r="G36" s="2">
        <v>0.5</v>
      </c>
      <c r="H36" s="3">
        <f t="shared" si="22"/>
        <v>4.42282176028306E-3</v>
      </c>
      <c r="I36" s="3">
        <f t="shared" si="23"/>
        <v>0.99557717823971692</v>
      </c>
      <c r="J36" s="5">
        <f t="shared" si="30"/>
        <v>97299.84970252146</v>
      </c>
      <c r="K36" s="5">
        <f t="shared" si="24"/>
        <v>430.33989253658314</v>
      </c>
      <c r="L36" s="5">
        <f t="shared" si="25"/>
        <v>485423.39878126577</v>
      </c>
      <c r="M36" s="5">
        <f t="shared" si="16"/>
        <v>4835689.1911087791</v>
      </c>
      <c r="N36" s="33">
        <f t="shared" si="26"/>
        <v>49.698835156406879</v>
      </c>
      <c r="O36" s="4"/>
      <c r="Q36" s="27" t="s">
        <v>48</v>
      </c>
      <c r="R36" s="29">
        <f t="shared" si="17"/>
        <v>97299.84970252146</v>
      </c>
      <c r="S36" s="29">
        <f t="shared" si="18"/>
        <v>485423.39878126577</v>
      </c>
      <c r="T36" s="35">
        <f t="shared" si="19"/>
        <v>49.698835156406879</v>
      </c>
      <c r="U36" s="42">
        <v>0.95558309086652893</v>
      </c>
      <c r="V36" s="43">
        <f t="shared" si="31"/>
        <v>4.4416909133471072E-2</v>
      </c>
      <c r="W36" s="29">
        <f t="shared" si="27"/>
        <v>463862.3917863376</v>
      </c>
      <c r="X36" s="29">
        <f t="shared" si="20"/>
        <v>4071722.7054567439</v>
      </c>
      <c r="Y36" s="35">
        <f t="shared" si="28"/>
        <v>41.847163360533209</v>
      </c>
      <c r="Z36" s="36">
        <f t="shared" si="29"/>
        <v>7.8516717958736706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1268</v>
      </c>
      <c r="E37" s="51">
        <v>1</v>
      </c>
      <c r="F37" s="3">
        <f t="shared" si="21"/>
        <v>7.8864353312302837E-4</v>
      </c>
      <c r="G37" s="2">
        <v>0.5</v>
      </c>
      <c r="H37" s="3">
        <f t="shared" si="22"/>
        <v>3.9354584809130257E-3</v>
      </c>
      <c r="I37" s="3">
        <f t="shared" si="23"/>
        <v>0.99606454151908697</v>
      </c>
      <c r="J37" s="5">
        <f t="shared" si="30"/>
        <v>96869.509809984869</v>
      </c>
      <c r="K37" s="5">
        <f t="shared" si="24"/>
        <v>381.22593392359249</v>
      </c>
      <c r="L37" s="5">
        <f t="shared" si="25"/>
        <v>483394.48421511537</v>
      </c>
      <c r="M37" s="5">
        <f t="shared" si="16"/>
        <v>4350265.792327513</v>
      </c>
      <c r="N37" s="33">
        <f t="shared" si="26"/>
        <v>44.908514566253203</v>
      </c>
      <c r="O37" s="4"/>
      <c r="Q37" s="27" t="s">
        <v>50</v>
      </c>
      <c r="R37" s="29">
        <f t="shared" si="17"/>
        <v>96869.509809984869</v>
      </c>
      <c r="S37" s="29">
        <f t="shared" si="18"/>
        <v>483394.48421511537</v>
      </c>
      <c r="T37" s="35">
        <f t="shared" si="19"/>
        <v>44.908514566253203</v>
      </c>
      <c r="U37" s="42">
        <v>0.95343645724036619</v>
      </c>
      <c r="V37" s="43">
        <f t="shared" si="31"/>
        <v>4.6563542759633814E-2</v>
      </c>
      <c r="W37" s="29">
        <f t="shared" si="27"/>
        <v>460885.9244795937</v>
      </c>
      <c r="X37" s="29">
        <f t="shared" si="20"/>
        <v>3607860.3136704061</v>
      </c>
      <c r="Y37" s="35">
        <f t="shared" si="28"/>
        <v>37.244539801506505</v>
      </c>
      <c r="Z37" s="36">
        <f t="shared" si="29"/>
        <v>7.6639747647466976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1272</v>
      </c>
      <c r="E38" s="51">
        <v>0</v>
      </c>
      <c r="F38" s="3">
        <f t="shared" si="21"/>
        <v>0</v>
      </c>
      <c r="G38" s="2">
        <v>0.5</v>
      </c>
      <c r="H38" s="3">
        <f t="shared" si="22"/>
        <v>0</v>
      </c>
      <c r="I38" s="3">
        <f t="shared" si="23"/>
        <v>1</v>
      </c>
      <c r="J38" s="5">
        <f t="shared" si="30"/>
        <v>96488.283876061279</v>
      </c>
      <c r="K38" s="5">
        <f t="shared" si="24"/>
        <v>0</v>
      </c>
      <c r="L38" s="5">
        <f t="shared" si="25"/>
        <v>482441.41938030638</v>
      </c>
      <c r="M38" s="5">
        <f t="shared" si="16"/>
        <v>3866871.3081123973</v>
      </c>
      <c r="N38" s="33">
        <f t="shared" si="26"/>
        <v>40.076070925661547</v>
      </c>
      <c r="O38" s="4"/>
      <c r="Q38" s="27" t="s">
        <v>52</v>
      </c>
      <c r="R38" s="29">
        <f t="shared" si="17"/>
        <v>96488.283876061279</v>
      </c>
      <c r="S38" s="29">
        <f t="shared" si="18"/>
        <v>482441.41938030638</v>
      </c>
      <c r="T38" s="35">
        <f t="shared" si="19"/>
        <v>40.076070925661547</v>
      </c>
      <c r="U38" s="42">
        <v>0.93748024841036759</v>
      </c>
      <c r="V38" s="43">
        <f t="shared" si="31"/>
        <v>6.2519751589632411E-2</v>
      </c>
      <c r="W38" s="29">
        <f t="shared" si="27"/>
        <v>452279.30168409995</v>
      </c>
      <c r="X38" s="29">
        <f t="shared" si="20"/>
        <v>3146974.3891908126</v>
      </c>
      <c r="Y38" s="35">
        <f t="shared" si="28"/>
        <v>32.615093385152186</v>
      </c>
      <c r="Z38" s="36">
        <f t="shared" si="29"/>
        <v>7.4609775405093615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1215</v>
      </c>
      <c r="E39" s="51">
        <v>5</v>
      </c>
      <c r="F39" s="3">
        <f t="shared" si="21"/>
        <v>4.11522633744856E-3</v>
      </c>
      <c r="G39" s="2">
        <v>0.5</v>
      </c>
      <c r="H39" s="3">
        <f t="shared" si="22"/>
        <v>2.0366598778004077E-2</v>
      </c>
      <c r="I39" s="3">
        <f t="shared" si="23"/>
        <v>0.97963340122199594</v>
      </c>
      <c r="J39" s="5">
        <f t="shared" si="30"/>
        <v>96488.283876061279</v>
      </c>
      <c r="K39" s="5">
        <f t="shared" si="24"/>
        <v>1965.1381644819003</v>
      </c>
      <c r="L39" s="5">
        <f t="shared" si="25"/>
        <v>477528.57396910165</v>
      </c>
      <c r="M39" s="5">
        <f t="shared" si="16"/>
        <v>3384429.8887320911</v>
      </c>
      <c r="N39" s="33">
        <f t="shared" si="26"/>
        <v>35.076070925661547</v>
      </c>
      <c r="O39" s="4"/>
      <c r="Q39" s="27" t="s">
        <v>54</v>
      </c>
      <c r="R39" s="29">
        <f t="shared" si="17"/>
        <v>96488.283876061279</v>
      </c>
      <c r="S39" s="29">
        <f t="shared" si="18"/>
        <v>477528.57396910165</v>
      </c>
      <c r="T39" s="35">
        <f t="shared" si="19"/>
        <v>35.076070925661547</v>
      </c>
      <c r="U39" s="42">
        <v>0.91788799906018037</v>
      </c>
      <c r="V39" s="43">
        <f t="shared" si="31"/>
        <v>8.2112000939819629E-2</v>
      </c>
      <c r="W39" s="29">
        <f t="shared" si="27"/>
        <v>438317.74725456006</v>
      </c>
      <c r="X39" s="29">
        <f t="shared" si="20"/>
        <v>2694695.0875067124</v>
      </c>
      <c r="Y39" s="35">
        <f t="shared" si="28"/>
        <v>27.927692143100348</v>
      </c>
      <c r="Z39" s="36">
        <f t="shared" si="29"/>
        <v>7.1483787825611991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979</v>
      </c>
      <c r="E40" s="51">
        <v>4</v>
      </c>
      <c r="F40" s="3">
        <f t="shared" si="21"/>
        <v>4.0858018386108275E-3</v>
      </c>
      <c r="G40" s="2">
        <v>0.5</v>
      </c>
      <c r="H40" s="3">
        <f t="shared" si="22"/>
        <v>2.0222446916076844E-2</v>
      </c>
      <c r="I40" s="3">
        <f t="shared" si="23"/>
        <v>0.97977755308392311</v>
      </c>
      <c r="J40" s="5">
        <f t="shared" si="30"/>
        <v>94523.145711579375</v>
      </c>
      <c r="K40" s="5">
        <f t="shared" si="24"/>
        <v>1911.4892964930104</v>
      </c>
      <c r="L40" s="5">
        <f t="shared" si="25"/>
        <v>467837.00531666429</v>
      </c>
      <c r="M40" s="5">
        <f t="shared" si="16"/>
        <v>2906901.3147629895</v>
      </c>
      <c r="N40" s="33">
        <f t="shared" si="26"/>
        <v>30.753328117463248</v>
      </c>
      <c r="O40" s="4"/>
      <c r="Q40" s="27" t="s">
        <v>56</v>
      </c>
      <c r="R40" s="29">
        <f t="shared" si="17"/>
        <v>94523.145711579375</v>
      </c>
      <c r="S40" s="29">
        <f t="shared" si="18"/>
        <v>467837.00531666429</v>
      </c>
      <c r="T40" s="35">
        <f t="shared" si="19"/>
        <v>30.753328117463248</v>
      </c>
      <c r="U40" s="42">
        <v>0.89571782863194893</v>
      </c>
      <c r="V40" s="43">
        <f t="shared" si="31"/>
        <v>0.10428217136805107</v>
      </c>
      <c r="W40" s="29">
        <f t="shared" si="27"/>
        <v>419049.9465559161</v>
      </c>
      <c r="X40" s="29">
        <f t="shared" si="20"/>
        <v>2256377.3402521522</v>
      </c>
      <c r="Y40" s="35">
        <f t="shared" si="28"/>
        <v>23.871162171613371</v>
      </c>
      <c r="Z40" s="36">
        <f t="shared" si="29"/>
        <v>6.8821659458498772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824</v>
      </c>
      <c r="E41" s="51">
        <v>4</v>
      </c>
      <c r="F41" s="3">
        <f t="shared" si="21"/>
        <v>4.8543689320388345E-3</v>
      </c>
      <c r="G41" s="2">
        <v>0.5</v>
      </c>
      <c r="H41" s="3">
        <f t="shared" si="22"/>
        <v>2.3980815347721816E-2</v>
      </c>
      <c r="I41" s="3">
        <f t="shared" si="23"/>
        <v>0.97601918465227822</v>
      </c>
      <c r="J41" s="5">
        <f t="shared" si="30"/>
        <v>92611.656415086356</v>
      </c>
      <c r="K41" s="5">
        <f t="shared" si="24"/>
        <v>2220.9030315368423</v>
      </c>
      <c r="L41" s="5">
        <f t="shared" si="25"/>
        <v>457506.02449658967</v>
      </c>
      <c r="M41" s="5">
        <f t="shared" si="16"/>
        <v>2439064.3094463251</v>
      </c>
      <c r="N41" s="33">
        <f t="shared" si="26"/>
        <v>26.33647214465547</v>
      </c>
      <c r="O41" s="4"/>
      <c r="Q41" s="27" t="s">
        <v>58</v>
      </c>
      <c r="R41" s="29">
        <f t="shared" si="17"/>
        <v>92611.656415086356</v>
      </c>
      <c r="S41" s="29">
        <f t="shared" si="18"/>
        <v>457506.02449658967</v>
      </c>
      <c r="T41" s="35">
        <f t="shared" si="19"/>
        <v>26.33647214465547</v>
      </c>
      <c r="U41" s="42">
        <v>0.86473435856680392</v>
      </c>
      <c r="V41" s="43">
        <f t="shared" si="31"/>
        <v>0.13526564143319608</v>
      </c>
      <c r="W41" s="29">
        <f t="shared" si="27"/>
        <v>395621.17863350693</v>
      </c>
      <c r="X41" s="29">
        <f t="shared" si="20"/>
        <v>1837327.3936962362</v>
      </c>
      <c r="Y41" s="35">
        <f t="shared" si="28"/>
        <v>19.839051203892918</v>
      </c>
      <c r="Z41" s="36">
        <f t="shared" si="29"/>
        <v>6.4974209407625523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584</v>
      </c>
      <c r="E42" s="51">
        <v>7</v>
      </c>
      <c r="F42" s="3">
        <f t="shared" si="21"/>
        <v>1.1986301369863013E-2</v>
      </c>
      <c r="G42" s="2">
        <v>0.5</v>
      </c>
      <c r="H42" s="3">
        <f t="shared" si="22"/>
        <v>5.8187863674147959E-2</v>
      </c>
      <c r="I42" s="3">
        <f t="shared" si="23"/>
        <v>0.94181213632585203</v>
      </c>
      <c r="J42" s="5">
        <f t="shared" si="30"/>
        <v>90390.753383549512</v>
      </c>
      <c r="K42" s="5">
        <f t="shared" si="24"/>
        <v>5259.6448352855077</v>
      </c>
      <c r="L42" s="5">
        <f t="shared" si="25"/>
        <v>438804.65482953383</v>
      </c>
      <c r="M42" s="5">
        <f t="shared" si="16"/>
        <v>1981558.2849497355</v>
      </c>
      <c r="N42" s="33">
        <f t="shared" si="26"/>
        <v>21.922134850912364</v>
      </c>
      <c r="O42" s="4"/>
      <c r="Q42" s="27" t="s">
        <v>60</v>
      </c>
      <c r="R42" s="29">
        <f t="shared" si="17"/>
        <v>90390.753383549512</v>
      </c>
      <c r="S42" s="29">
        <f t="shared" si="18"/>
        <v>438804.65482953383</v>
      </c>
      <c r="T42" s="35">
        <f t="shared" si="19"/>
        <v>21.922134850912364</v>
      </c>
      <c r="U42" s="42">
        <v>0.81758889711164551</v>
      </c>
      <c r="V42" s="43">
        <f t="shared" si="31"/>
        <v>0.18241110288835449</v>
      </c>
      <c r="W42" s="29">
        <f t="shared" si="27"/>
        <v>358761.81378953485</v>
      </c>
      <c r="X42" s="29">
        <f t="shared" si="20"/>
        <v>1441706.2150627293</v>
      </c>
      <c r="Y42" s="35">
        <f t="shared" si="28"/>
        <v>15.949709025493195</v>
      </c>
      <c r="Z42" s="36">
        <f t="shared" si="29"/>
        <v>5.9724258254191689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449</v>
      </c>
      <c r="E43" s="51">
        <v>6</v>
      </c>
      <c r="F43" s="3">
        <f t="shared" si="21"/>
        <v>1.3363028953229399E-2</v>
      </c>
      <c r="G43" s="2">
        <v>0.5</v>
      </c>
      <c r="H43" s="3">
        <f t="shared" si="22"/>
        <v>6.4655172413793108E-2</v>
      </c>
      <c r="I43" s="3">
        <f t="shared" si="23"/>
        <v>0.93534482758620685</v>
      </c>
      <c r="J43" s="5">
        <f t="shared" si="30"/>
        <v>85131.108548264005</v>
      </c>
      <c r="K43" s="5">
        <f t="shared" si="24"/>
        <v>5504.1665009653452</v>
      </c>
      <c r="L43" s="5">
        <f t="shared" si="25"/>
        <v>411895.12648890662</v>
      </c>
      <c r="M43" s="5">
        <f t="shared" si="16"/>
        <v>1542753.6301202017</v>
      </c>
      <c r="N43" s="33">
        <f t="shared" si="26"/>
        <v>18.122090225637752</v>
      </c>
      <c r="O43" s="4"/>
      <c r="Q43" s="27" t="s">
        <v>62</v>
      </c>
      <c r="R43" s="29">
        <f t="shared" si="17"/>
        <v>85131.108548264005</v>
      </c>
      <c r="S43" s="29">
        <f t="shared" si="18"/>
        <v>411895.12648890662</v>
      </c>
      <c r="T43" s="35">
        <f t="shared" si="19"/>
        <v>18.122090225637752</v>
      </c>
      <c r="U43" s="42">
        <v>0.77888026534586052</v>
      </c>
      <c r="V43" s="43">
        <f t="shared" si="31"/>
        <v>0.22111973465413948</v>
      </c>
      <c r="W43" s="29">
        <f t="shared" si="27"/>
        <v>320816.98541434639</v>
      </c>
      <c r="X43" s="29">
        <f t="shared" si="20"/>
        <v>1082944.4012731945</v>
      </c>
      <c r="Y43" s="35">
        <f t="shared" si="28"/>
        <v>12.72090096958191</v>
      </c>
      <c r="Z43" s="36">
        <f t="shared" si="29"/>
        <v>5.4011892560558419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361</v>
      </c>
      <c r="E44" s="51">
        <v>13</v>
      </c>
      <c r="F44" s="3">
        <f t="shared" si="21"/>
        <v>3.6011080332409975E-2</v>
      </c>
      <c r="G44" s="2">
        <v>0.5</v>
      </c>
      <c r="H44" s="3">
        <f t="shared" si="22"/>
        <v>0.16518424396442186</v>
      </c>
      <c r="I44" s="3">
        <f t="shared" si="23"/>
        <v>0.83481575603557812</v>
      </c>
      <c r="J44" s="5">
        <f t="shared" si="30"/>
        <v>79626.942047298653</v>
      </c>
      <c r="K44" s="5">
        <f t="shared" si="24"/>
        <v>13153.116221281862</v>
      </c>
      <c r="L44" s="5">
        <f t="shared" si="25"/>
        <v>365251.91968328867</v>
      </c>
      <c r="M44" s="5">
        <f t="shared" si="16"/>
        <v>1130858.5036312952</v>
      </c>
      <c r="N44" s="33">
        <f t="shared" si="26"/>
        <v>14.201958213585065</v>
      </c>
      <c r="O44" s="4"/>
      <c r="Q44" s="27" t="s">
        <v>64</v>
      </c>
      <c r="R44" s="29">
        <f t="shared" si="17"/>
        <v>79626.942047298653</v>
      </c>
      <c r="S44" s="29">
        <f t="shared" si="18"/>
        <v>365251.91968328867</v>
      </c>
      <c r="T44" s="35">
        <f t="shared" si="19"/>
        <v>14.201958213585065</v>
      </c>
      <c r="U44" s="42">
        <v>0.71980976748499381</v>
      </c>
      <c r="V44" s="43">
        <f t="shared" si="31"/>
        <v>0.28019023251500619</v>
      </c>
      <c r="W44" s="29">
        <f t="shared" si="27"/>
        <v>262911.89938067563</v>
      </c>
      <c r="X44" s="29">
        <f t="shared" si="20"/>
        <v>762127.41585884802</v>
      </c>
      <c r="Y44" s="35">
        <f t="shared" si="28"/>
        <v>9.5712254704713136</v>
      </c>
      <c r="Z44" s="36">
        <f t="shared" si="29"/>
        <v>4.6307327431137519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221</v>
      </c>
      <c r="E45" s="51">
        <v>10</v>
      </c>
      <c r="F45" s="3">
        <f t="shared" si="21"/>
        <v>4.5248868778280542E-2</v>
      </c>
      <c r="G45" s="2">
        <v>0.5</v>
      </c>
      <c r="H45" s="3">
        <f t="shared" si="22"/>
        <v>0.2032520325203252</v>
      </c>
      <c r="I45" s="3">
        <f t="shared" si="23"/>
        <v>0.7967479674796748</v>
      </c>
      <c r="J45" s="5">
        <f t="shared" si="30"/>
        <v>66473.825826016793</v>
      </c>
      <c r="K45" s="5">
        <f t="shared" si="24"/>
        <v>13510.940208539998</v>
      </c>
      <c r="L45" s="5">
        <f t="shared" si="25"/>
        <v>298591.77860873396</v>
      </c>
      <c r="M45" s="5">
        <f t="shared" si="16"/>
        <v>765606.58394800662</v>
      </c>
      <c r="N45" s="33">
        <f t="shared" si="26"/>
        <v>11.517414176699312</v>
      </c>
      <c r="O45" s="4"/>
      <c r="Q45" s="27" t="s">
        <v>66</v>
      </c>
      <c r="R45" s="29">
        <f t="shared" si="17"/>
        <v>66473.825826016793</v>
      </c>
      <c r="S45" s="29">
        <f t="shared" si="18"/>
        <v>298591.77860873396</v>
      </c>
      <c r="T45" s="35">
        <f t="shared" si="19"/>
        <v>11.517414176699312</v>
      </c>
      <c r="U45" s="42">
        <v>0.68480776711742686</v>
      </c>
      <c r="V45" s="43">
        <f t="shared" si="31"/>
        <v>0.31519223288257314</v>
      </c>
      <c r="W45" s="29">
        <f t="shared" si="27"/>
        <v>204477.96918866815</v>
      </c>
      <c r="X45" s="29">
        <f t="shared" si="20"/>
        <v>499215.51647817239</v>
      </c>
      <c r="Y45" s="35">
        <f t="shared" si="28"/>
        <v>7.5099561410047109</v>
      </c>
      <c r="Z45" s="36">
        <f t="shared" si="29"/>
        <v>4.0074580356946008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158</v>
      </c>
      <c r="E46" s="51">
        <v>15</v>
      </c>
      <c r="F46" s="3">
        <f t="shared" si="21"/>
        <v>9.49367088607595E-2</v>
      </c>
      <c r="G46" s="2">
        <v>0.5</v>
      </c>
      <c r="H46" s="3">
        <f t="shared" si="22"/>
        <v>0.38363171355498726</v>
      </c>
      <c r="I46" s="3">
        <f t="shared" si="23"/>
        <v>0.61636828644501274</v>
      </c>
      <c r="J46" s="5">
        <f t="shared" si="30"/>
        <v>52962.885617476793</v>
      </c>
      <c r="K46" s="5">
        <f t="shared" si="24"/>
        <v>20318.242564249413</v>
      </c>
      <c r="L46" s="5">
        <f t="shared" si="25"/>
        <v>214018.82167676042</v>
      </c>
      <c r="M46" s="5">
        <f>L46+M47</f>
        <v>467014.8053392726</v>
      </c>
      <c r="N46" s="33">
        <f t="shared" si="26"/>
        <v>8.8177749360613795</v>
      </c>
      <c r="O46" s="4"/>
      <c r="Q46" s="27" t="s">
        <v>68</v>
      </c>
      <c r="R46" s="29">
        <f t="shared" si="17"/>
        <v>52962.885617476793</v>
      </c>
      <c r="S46" s="29">
        <f t="shared" si="18"/>
        <v>214018.82167676042</v>
      </c>
      <c r="T46" s="35">
        <f t="shared" si="19"/>
        <v>8.8177749360613795</v>
      </c>
      <c r="U46" s="42">
        <v>0.65629805890441617</v>
      </c>
      <c r="V46" s="43">
        <f t="shared" si="31"/>
        <v>0.34370194109558383</v>
      </c>
      <c r="W46" s="29">
        <f t="shared" si="27"/>
        <v>140460.13723546825</v>
      </c>
      <c r="X46" s="29">
        <f>X47+W46</f>
        <v>294737.5472895042</v>
      </c>
      <c r="Y46" s="35">
        <f t="shared" si="28"/>
        <v>5.5649827960326643</v>
      </c>
      <c r="Z46" s="36">
        <f t="shared" si="29"/>
        <v>3.2527921400287152</v>
      </c>
    </row>
    <row r="47" spans="1:26" s="2" customFormat="1" x14ac:dyDescent="0.25">
      <c r="A47" s="12">
        <v>19</v>
      </c>
      <c r="B47" s="13" t="s">
        <v>69</v>
      </c>
      <c r="C47" s="12"/>
      <c r="D47">
        <v>93</v>
      </c>
      <c r="E47" s="51">
        <v>12</v>
      </c>
      <c r="F47" s="17">
        <f t="shared" si="21"/>
        <v>0.12903225806451613</v>
      </c>
      <c r="G47" s="12"/>
      <c r="H47" s="17">
        <v>1</v>
      </c>
      <c r="I47" s="17">
        <f t="shared" si="23"/>
        <v>0</v>
      </c>
      <c r="J47" s="21">
        <f t="shared" si="30"/>
        <v>32644.643053227381</v>
      </c>
      <c r="K47" s="21">
        <f t="shared" si="24"/>
        <v>32644.643053227381</v>
      </c>
      <c r="L47" s="21">
        <f>K47/F47</f>
        <v>252995.98366251221</v>
      </c>
      <c r="M47" s="21">
        <f>L47</f>
        <v>252995.98366251221</v>
      </c>
      <c r="N47" s="34">
        <f t="shared" si="26"/>
        <v>7.75</v>
      </c>
      <c r="O47" s="4"/>
      <c r="Q47" s="30" t="s">
        <v>69</v>
      </c>
      <c r="R47" s="31">
        <f t="shared" si="17"/>
        <v>32644.643053227381</v>
      </c>
      <c r="S47" s="31">
        <f t="shared" si="18"/>
        <v>252995.98366251221</v>
      </c>
      <c r="T47" s="38">
        <f t="shared" si="19"/>
        <v>7.75</v>
      </c>
      <c r="U47" s="44">
        <v>0.6098018151143324</v>
      </c>
      <c r="V47" s="45">
        <f t="shared" si="31"/>
        <v>0.3901981848856676</v>
      </c>
      <c r="W47" s="31">
        <f t="shared" si="27"/>
        <v>154277.41005403592</v>
      </c>
      <c r="X47" s="31">
        <f>W47</f>
        <v>154277.41005403592</v>
      </c>
      <c r="Y47" s="38">
        <f t="shared" si="28"/>
        <v>4.7259640671360756</v>
      </c>
      <c r="Z47" s="37">
        <f t="shared" si="29"/>
        <v>3.0240359328639244</v>
      </c>
    </row>
    <row r="48" spans="1:26" s="2" customFormat="1" ht="13.2" x14ac:dyDescent="0.25">
      <c r="B48" s="2" t="s">
        <v>70</v>
      </c>
      <c r="D48" s="25">
        <f>SUM(D29:D47)</f>
        <v>14363</v>
      </c>
      <c r="E48" s="25">
        <f>SUM(E29:E47)</f>
        <v>83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277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7469276.4018327892</v>
      </c>
      <c r="N54" s="32">
        <f>M54/J54</f>
        <v>74.692764018327892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74.692764018327892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6648440.2007838581</v>
      </c>
      <c r="Y54" s="40">
        <f>X54/R54</f>
        <v>66.484402007838582</v>
      </c>
      <c r="Z54" s="36">
        <f>T54-Y54</f>
        <v>8.20836201048931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1408</v>
      </c>
      <c r="E55" s="49">
        <f t="shared" si="37"/>
        <v>1</v>
      </c>
      <c r="F55" s="3">
        <f t="shared" ref="F55:F72" si="38">E55/D55</f>
        <v>7.1022727272727275E-4</v>
      </c>
      <c r="G55" s="2">
        <v>0.4</v>
      </c>
      <c r="H55" s="3">
        <f t="shared" ref="H55:H71" si="39">C55*F55/(1+(1-G55)*C55*F55)</f>
        <v>2.8360748723766306E-3</v>
      </c>
      <c r="I55" s="3">
        <f t="shared" ref="I55:I72" si="40">1-H55</f>
        <v>0.99716392512762342</v>
      </c>
      <c r="J55" s="5">
        <f>I54*J54</f>
        <v>100000</v>
      </c>
      <c r="K55" s="5">
        <f t="shared" ref="K55:K72" si="41">J55*H55</f>
        <v>283.60748723766307</v>
      </c>
      <c r="L55" s="5">
        <f t="shared" ref="L55:L71" si="42">C55*(J56+G55*K55)</f>
        <v>399319.34203062963</v>
      </c>
      <c r="M55" s="5">
        <f t="shared" si="32"/>
        <v>7369276.4018327892</v>
      </c>
      <c r="N55" s="33">
        <f t="shared" ref="N55:N72" si="43">M55/J55</f>
        <v>73.692764018327892</v>
      </c>
      <c r="O55" s="4"/>
      <c r="Q55" s="27" t="s">
        <v>36</v>
      </c>
      <c r="R55" s="29">
        <f t="shared" si="33"/>
        <v>100000</v>
      </c>
      <c r="S55" s="29">
        <f t="shared" si="34"/>
        <v>399319.34203062963</v>
      </c>
      <c r="T55" s="35">
        <f t="shared" si="35"/>
        <v>73.692764018327892</v>
      </c>
      <c r="U55" s="42">
        <v>0.96170886472285344</v>
      </c>
      <c r="V55" s="43">
        <f>1-U55</f>
        <v>3.829113527714656E-2</v>
      </c>
      <c r="W55" s="29">
        <f t="shared" ref="W55:W72" si="44">S55*U55</f>
        <v>384028.95108615363</v>
      </c>
      <c r="X55" s="29">
        <f t="shared" si="36"/>
        <v>6552269.3143115724</v>
      </c>
      <c r="Y55" s="35">
        <f t="shared" ref="Y55:Y72" si="45">X55/R55</f>
        <v>65.522693143115717</v>
      </c>
      <c r="Z55" s="36">
        <f t="shared" ref="Z55:Z72" si="46">T55-Y55</f>
        <v>8.1700708752121756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1772</v>
      </c>
      <c r="E56" s="49">
        <f t="shared" si="37"/>
        <v>2</v>
      </c>
      <c r="F56" s="3">
        <f t="shared" si="38"/>
        <v>1.128668171557562E-3</v>
      </c>
      <c r="G56" s="2">
        <v>0.5</v>
      </c>
      <c r="H56" s="3">
        <f t="shared" si="39"/>
        <v>5.6274620146314009E-3</v>
      </c>
      <c r="I56" s="3">
        <f t="shared" si="40"/>
        <v>0.99437253798536862</v>
      </c>
      <c r="J56" s="5">
        <f t="shared" ref="J56:J72" si="47">I55*J55</f>
        <v>99716.392512762337</v>
      </c>
      <c r="K56" s="5">
        <f t="shared" si="41"/>
        <v>561.15021110164503</v>
      </c>
      <c r="L56" s="5">
        <f t="shared" si="42"/>
        <v>497179.08703605755</v>
      </c>
      <c r="M56" s="5">
        <f t="shared" si="32"/>
        <v>6969957.0598021597</v>
      </c>
      <c r="N56" s="33">
        <f t="shared" si="43"/>
        <v>69.897806009278767</v>
      </c>
      <c r="O56" s="4"/>
      <c r="Q56" s="27" t="s">
        <v>38</v>
      </c>
      <c r="R56" s="29">
        <f t="shared" si="33"/>
        <v>99716.392512762337</v>
      </c>
      <c r="S56" s="29">
        <f t="shared" si="34"/>
        <v>497179.08703605755</v>
      </c>
      <c r="T56" s="35">
        <f t="shared" si="35"/>
        <v>69.897806009278767</v>
      </c>
      <c r="U56" s="42">
        <v>0.96170886472285344</v>
      </c>
      <c r="V56" s="43">
        <f>1-U56</f>
        <v>3.829113527714656E-2</v>
      </c>
      <c r="W56" s="29">
        <f t="shared" si="44"/>
        <v>478141.53535739164</v>
      </c>
      <c r="X56" s="29">
        <f t="shared" si="36"/>
        <v>6168240.3632254191</v>
      </c>
      <c r="Y56" s="35">
        <f t="shared" si="45"/>
        <v>61.857837089683812</v>
      </c>
      <c r="Z56" s="36">
        <f t="shared" si="46"/>
        <v>8.0399689195949549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2021</v>
      </c>
      <c r="E57" s="49">
        <f t="shared" si="37"/>
        <v>2</v>
      </c>
      <c r="F57" s="3">
        <f t="shared" si="38"/>
        <v>9.8960910440376061E-4</v>
      </c>
      <c r="G57" s="2">
        <v>0.5</v>
      </c>
      <c r="H57" s="3">
        <f t="shared" si="39"/>
        <v>4.9358341559723601E-3</v>
      </c>
      <c r="I57" s="3">
        <f t="shared" si="40"/>
        <v>0.99506416584402768</v>
      </c>
      <c r="J57" s="5">
        <f t="shared" si="47"/>
        <v>99155.242301660692</v>
      </c>
      <c r="K57" s="5">
        <f t="shared" si="41"/>
        <v>489.41383169625226</v>
      </c>
      <c r="L57" s="5">
        <f t="shared" si="42"/>
        <v>494552.67692906287</v>
      </c>
      <c r="M57" s="5">
        <f t="shared" si="32"/>
        <v>6472777.9727661023</v>
      </c>
      <c r="N57" s="33">
        <f t="shared" si="43"/>
        <v>65.27923105743541</v>
      </c>
      <c r="O57" s="4"/>
      <c r="Q57" s="27" t="s">
        <v>40</v>
      </c>
      <c r="R57" s="29">
        <f t="shared" si="33"/>
        <v>99155.242301660692</v>
      </c>
      <c r="S57" s="29">
        <f t="shared" si="34"/>
        <v>494552.67692906287</v>
      </c>
      <c r="T57" s="35">
        <f t="shared" si="35"/>
        <v>65.27923105743541</v>
      </c>
      <c r="U57" s="42">
        <v>0.96170886472285344</v>
      </c>
      <c r="V57" s="43">
        <f>1-U57</f>
        <v>3.829113527714656E-2</v>
      </c>
      <c r="W57" s="29">
        <f t="shared" si="44"/>
        <v>475615.69347509719</v>
      </c>
      <c r="X57" s="29">
        <f t="shared" si="36"/>
        <v>5690098.8278680276</v>
      </c>
      <c r="Y57" s="35">
        <f t="shared" si="45"/>
        <v>57.385758894693637</v>
      </c>
      <c r="Z57" s="36">
        <f t="shared" si="46"/>
        <v>7.893472162741773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2194</v>
      </c>
      <c r="E58" s="49">
        <f t="shared" si="37"/>
        <v>1</v>
      </c>
      <c r="F58" s="3">
        <f t="shared" si="38"/>
        <v>4.5578851412944393E-4</v>
      </c>
      <c r="G58" s="2">
        <v>0.5</v>
      </c>
      <c r="H58" s="3">
        <f t="shared" si="39"/>
        <v>2.2763487366264509E-3</v>
      </c>
      <c r="I58" s="3">
        <f t="shared" si="40"/>
        <v>0.99772365126337359</v>
      </c>
      <c r="J58" s="5">
        <f t="shared" si="47"/>
        <v>98665.828469964443</v>
      </c>
      <c r="K58" s="5">
        <f t="shared" si="41"/>
        <v>224.59783398580566</v>
      </c>
      <c r="L58" s="5">
        <f t="shared" si="42"/>
        <v>492767.64776485774</v>
      </c>
      <c r="M58" s="5">
        <f t="shared" si="32"/>
        <v>5978225.2958370391</v>
      </c>
      <c r="N58" s="33">
        <f t="shared" si="43"/>
        <v>60.59063597339491</v>
      </c>
      <c r="O58" s="4"/>
      <c r="Q58" s="27" t="s">
        <v>42</v>
      </c>
      <c r="R58" s="29">
        <f t="shared" si="33"/>
        <v>98665.828469964443</v>
      </c>
      <c r="S58" s="29">
        <f t="shared" si="34"/>
        <v>492767.64776485774</v>
      </c>
      <c r="T58" s="35">
        <f t="shared" si="35"/>
        <v>60.59063597339491</v>
      </c>
      <c r="U58" s="42">
        <v>0.96170886472285344</v>
      </c>
      <c r="V58" s="43">
        <f>1-U58</f>
        <v>3.829113527714656E-2</v>
      </c>
      <c r="W58" s="29">
        <f t="shared" si="44"/>
        <v>473899.01510409225</v>
      </c>
      <c r="X58" s="29">
        <f t="shared" si="36"/>
        <v>5214483.1343929302</v>
      </c>
      <c r="Y58" s="35">
        <f t="shared" si="45"/>
        <v>52.849940199714716</v>
      </c>
      <c r="Z58" s="36">
        <f t="shared" si="46"/>
        <v>7.7406957736801942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2284</v>
      </c>
      <c r="E59" s="49">
        <f t="shared" si="37"/>
        <v>3</v>
      </c>
      <c r="F59" s="3">
        <f t="shared" si="38"/>
        <v>1.3134851138353765E-3</v>
      </c>
      <c r="G59" s="2">
        <v>0.5</v>
      </c>
      <c r="H59" s="3">
        <f t="shared" si="39"/>
        <v>6.5459306131355009E-3</v>
      </c>
      <c r="I59" s="3">
        <f t="shared" si="40"/>
        <v>0.99345406938686454</v>
      </c>
      <c r="J59" s="5">
        <f t="shared" si="47"/>
        <v>98441.230635978645</v>
      </c>
      <c r="K59" s="5">
        <f t="shared" si="41"/>
        <v>644.38946521478499</v>
      </c>
      <c r="L59" s="5">
        <f t="shared" si="42"/>
        <v>490595.17951685621</v>
      </c>
      <c r="M59" s="5">
        <f t="shared" si="32"/>
        <v>5485457.6480721813</v>
      </c>
      <c r="N59" s="33">
        <f t="shared" si="43"/>
        <v>55.72317221791554</v>
      </c>
      <c r="O59" s="4"/>
      <c r="Q59" s="27" t="s">
        <v>44</v>
      </c>
      <c r="R59" s="29">
        <f t="shared" si="33"/>
        <v>98441.230635978645</v>
      </c>
      <c r="S59" s="29">
        <f t="shared" si="34"/>
        <v>490595.17951685621</v>
      </c>
      <c r="T59" s="35">
        <f t="shared" si="35"/>
        <v>55.72317221791554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472488.14011023735</v>
      </c>
      <c r="X59" s="29">
        <f t="shared" si="36"/>
        <v>4740584.1192888375</v>
      </c>
      <c r="Y59" s="35">
        <f t="shared" si="45"/>
        <v>48.156489802721261</v>
      </c>
      <c r="Z59" s="36">
        <f t="shared" si="46"/>
        <v>7.5666824151942791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2063</v>
      </c>
      <c r="E60" s="49">
        <f t="shared" si="37"/>
        <v>3</v>
      </c>
      <c r="F60" s="3">
        <f t="shared" si="38"/>
        <v>1.454192922927775E-3</v>
      </c>
      <c r="G60" s="2">
        <v>0.5</v>
      </c>
      <c r="H60" s="3">
        <f t="shared" si="39"/>
        <v>7.2446269017145612E-3</v>
      </c>
      <c r="I60" s="3">
        <f t="shared" si="40"/>
        <v>0.99275537309828543</v>
      </c>
      <c r="J60" s="5">
        <f t="shared" si="47"/>
        <v>97796.841170763859</v>
      </c>
      <c r="K60" s="5">
        <f t="shared" si="41"/>
        <v>708.50162644842203</v>
      </c>
      <c r="L60" s="5">
        <f t="shared" si="42"/>
        <v>487212.9517876982</v>
      </c>
      <c r="M60" s="5">
        <f t="shared" si="32"/>
        <v>4994862.4685553247</v>
      </c>
      <c r="N60" s="33">
        <f t="shared" si="43"/>
        <v>51.073863007842498</v>
      </c>
      <c r="O60" s="4"/>
      <c r="Q60" s="27" t="s">
        <v>46</v>
      </c>
      <c r="R60" s="29">
        <f t="shared" si="33"/>
        <v>97796.841170763859</v>
      </c>
      <c r="S60" s="29">
        <f t="shared" si="34"/>
        <v>487212.9517876982</v>
      </c>
      <c r="T60" s="35">
        <f t="shared" si="35"/>
        <v>51.073863007842498</v>
      </c>
      <c r="U60" s="42">
        <v>0.95736753435116873</v>
      </c>
      <c r="V60" s="43">
        <f t="shared" si="48"/>
        <v>4.2632465648831275E-2</v>
      </c>
      <c r="W60" s="29">
        <f t="shared" si="44"/>
        <v>466441.86235694349</v>
      </c>
      <c r="X60" s="29">
        <f t="shared" si="36"/>
        <v>4268095.9791786</v>
      </c>
      <c r="Y60" s="35">
        <f t="shared" si="45"/>
        <v>43.642472784228715</v>
      </c>
      <c r="Z60" s="36">
        <f t="shared" si="46"/>
        <v>7.4313902236137821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2309</v>
      </c>
      <c r="E61" s="49">
        <f t="shared" si="37"/>
        <v>5</v>
      </c>
      <c r="F61" s="3">
        <f t="shared" si="38"/>
        <v>2.1654395842355999E-3</v>
      </c>
      <c r="G61" s="2">
        <v>0.5</v>
      </c>
      <c r="H61" s="3">
        <f t="shared" si="39"/>
        <v>1.076889941847943E-2</v>
      </c>
      <c r="I61" s="3">
        <f t="shared" si="40"/>
        <v>0.98923110058152053</v>
      </c>
      <c r="J61" s="5">
        <f t="shared" si="47"/>
        <v>97088.33954431543</v>
      </c>
      <c r="K61" s="5">
        <f t="shared" si="41"/>
        <v>1045.5345632599119</v>
      </c>
      <c r="L61" s="5">
        <f t="shared" si="42"/>
        <v>482827.86131342733</v>
      </c>
      <c r="M61" s="5">
        <f t="shared" si="32"/>
        <v>4507649.5167676266</v>
      </c>
      <c r="N61" s="33">
        <f t="shared" si="43"/>
        <v>46.428330507291612</v>
      </c>
      <c r="O61" s="4"/>
      <c r="Q61" s="27" t="s">
        <v>48</v>
      </c>
      <c r="R61" s="29">
        <f t="shared" si="33"/>
        <v>97088.33954431543</v>
      </c>
      <c r="S61" s="29">
        <f t="shared" si="34"/>
        <v>482827.86131342733</v>
      </c>
      <c r="T61" s="35">
        <f t="shared" si="35"/>
        <v>46.428330507291612</v>
      </c>
      <c r="U61" s="42">
        <v>0.95681081085376496</v>
      </c>
      <c r="V61" s="43">
        <f t="shared" si="48"/>
        <v>4.3189189146235041E-2</v>
      </c>
      <c r="W61" s="29">
        <f t="shared" si="44"/>
        <v>461974.91748608957</v>
      </c>
      <c r="X61" s="29">
        <f t="shared" si="36"/>
        <v>3801654.1168216569</v>
      </c>
      <c r="Y61" s="35">
        <f t="shared" si="45"/>
        <v>39.156649857899907</v>
      </c>
      <c r="Z61" s="36">
        <f t="shared" si="46"/>
        <v>7.2716806493917048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2581</v>
      </c>
      <c r="E62" s="49">
        <f t="shared" si="37"/>
        <v>5</v>
      </c>
      <c r="F62" s="3">
        <f t="shared" si="38"/>
        <v>1.9372336303758234E-3</v>
      </c>
      <c r="G62" s="2">
        <v>0.5</v>
      </c>
      <c r="H62" s="3">
        <f t="shared" si="39"/>
        <v>9.639483323693852E-3</v>
      </c>
      <c r="I62" s="3">
        <f t="shared" si="40"/>
        <v>0.9903605166763062</v>
      </c>
      <c r="J62" s="5">
        <f t="shared" si="47"/>
        <v>96042.804981055509</v>
      </c>
      <c r="K62" s="5">
        <f t="shared" si="41"/>
        <v>925.8030169756654</v>
      </c>
      <c r="L62" s="5">
        <f t="shared" si="42"/>
        <v>477899.51736283844</v>
      </c>
      <c r="M62" s="5">
        <f t="shared" si="32"/>
        <v>4024821.6554541998</v>
      </c>
      <c r="N62" s="33">
        <f t="shared" si="43"/>
        <v>41.906540070837139</v>
      </c>
      <c r="O62" s="4"/>
      <c r="Q62" s="27" t="s">
        <v>50</v>
      </c>
      <c r="R62" s="29">
        <f t="shared" si="33"/>
        <v>96042.804981055509</v>
      </c>
      <c r="S62" s="29">
        <f t="shared" si="34"/>
        <v>477899.51736283844</v>
      </c>
      <c r="T62" s="35">
        <f t="shared" si="35"/>
        <v>41.906540070837139</v>
      </c>
      <c r="U62" s="42">
        <v>0.94800928093814252</v>
      </c>
      <c r="V62" s="43">
        <f t="shared" si="48"/>
        <v>5.1990719061857482E-2</v>
      </c>
      <c r="W62" s="29">
        <f t="shared" si="44"/>
        <v>453053.17781582981</v>
      </c>
      <c r="X62" s="29">
        <f t="shared" si="36"/>
        <v>3339679.1993355672</v>
      </c>
      <c r="Y62" s="35">
        <f t="shared" si="45"/>
        <v>34.772820306469811</v>
      </c>
      <c r="Z62" s="36">
        <f t="shared" si="46"/>
        <v>7.1337197643673278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2549</v>
      </c>
      <c r="E63" s="49">
        <f t="shared" si="37"/>
        <v>7</v>
      </c>
      <c r="F63" s="3">
        <f t="shared" si="38"/>
        <v>2.7461749705766968E-3</v>
      </c>
      <c r="G63" s="2">
        <v>0.5</v>
      </c>
      <c r="H63" s="3">
        <f t="shared" si="39"/>
        <v>1.3637249172024158E-2</v>
      </c>
      <c r="I63" s="3">
        <f t="shared" si="40"/>
        <v>0.98636275082797586</v>
      </c>
      <c r="J63" s="5">
        <f t="shared" si="47"/>
        <v>95117.001964079856</v>
      </c>
      <c r="K63" s="5">
        <f t="shared" si="41"/>
        <v>1297.1342562800683</v>
      </c>
      <c r="L63" s="5">
        <f t="shared" si="42"/>
        <v>472342.17417969904</v>
      </c>
      <c r="M63" s="5">
        <f t="shared" si="32"/>
        <v>3546922.1380913612</v>
      </c>
      <c r="N63" s="33">
        <f t="shared" si="43"/>
        <v>37.290096038044034</v>
      </c>
      <c r="O63" s="4"/>
      <c r="Q63" s="27" t="s">
        <v>52</v>
      </c>
      <c r="R63" s="29">
        <f t="shared" si="33"/>
        <v>95117.001964079856</v>
      </c>
      <c r="S63" s="29">
        <f t="shared" si="34"/>
        <v>472342.17417969904</v>
      </c>
      <c r="T63" s="35">
        <f t="shared" si="35"/>
        <v>37.290096038044034</v>
      </c>
      <c r="U63" s="42">
        <v>0.94216194080535964</v>
      </c>
      <c r="V63" s="43">
        <f t="shared" si="48"/>
        <v>5.7838059194640357E-2</v>
      </c>
      <c r="W63" s="29">
        <f t="shared" si="44"/>
        <v>445022.81954936846</v>
      </c>
      <c r="X63" s="29">
        <f t="shared" si="36"/>
        <v>2886626.0215197373</v>
      </c>
      <c r="Y63" s="35">
        <f t="shared" si="45"/>
        <v>30.348160285895549</v>
      </c>
      <c r="Z63" s="36">
        <f t="shared" si="46"/>
        <v>6.9419357521484848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2378</v>
      </c>
      <c r="E64" s="49">
        <f t="shared" si="37"/>
        <v>15</v>
      </c>
      <c r="F64" s="3">
        <f t="shared" si="38"/>
        <v>6.3078216989066443E-3</v>
      </c>
      <c r="G64" s="2">
        <v>0.5</v>
      </c>
      <c r="H64" s="3">
        <f t="shared" si="39"/>
        <v>3.1049472158973298E-2</v>
      </c>
      <c r="I64" s="3">
        <f t="shared" si="40"/>
        <v>0.96895052784102675</v>
      </c>
      <c r="J64" s="5">
        <f t="shared" si="47"/>
        <v>93819.867707799785</v>
      </c>
      <c r="K64" s="5">
        <f t="shared" si="41"/>
        <v>2913.0573703518876</v>
      </c>
      <c r="L64" s="5">
        <f t="shared" si="42"/>
        <v>461816.6951131192</v>
      </c>
      <c r="M64" s="5">
        <f t="shared" si="32"/>
        <v>3074579.9639116619</v>
      </c>
      <c r="N64" s="33">
        <f t="shared" si="43"/>
        <v>32.771096773312273</v>
      </c>
      <c r="O64" s="4"/>
      <c r="Q64" s="27" t="s">
        <v>54</v>
      </c>
      <c r="R64" s="29">
        <f t="shared" si="33"/>
        <v>93819.867707799785</v>
      </c>
      <c r="S64" s="29">
        <f t="shared" si="34"/>
        <v>461816.6951131192</v>
      </c>
      <c r="T64" s="35">
        <f t="shared" si="35"/>
        <v>32.771096773312273</v>
      </c>
      <c r="U64" s="42">
        <v>0.92489605986448908</v>
      </c>
      <c r="V64" s="43">
        <f t="shared" si="48"/>
        <v>7.5103940135510916E-2</v>
      </c>
      <c r="W64" s="29">
        <f t="shared" si="44"/>
        <v>427132.44168976397</v>
      </c>
      <c r="X64" s="29">
        <f t="shared" si="36"/>
        <v>2441603.2019703686</v>
      </c>
      <c r="Y64" s="35">
        <f t="shared" si="45"/>
        <v>26.024372679512787</v>
      </c>
      <c r="Z64" s="36">
        <f t="shared" si="46"/>
        <v>6.7467240937994859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1976</v>
      </c>
      <c r="E65" s="49">
        <f t="shared" si="37"/>
        <v>11</v>
      </c>
      <c r="F65" s="3">
        <f t="shared" si="38"/>
        <v>5.566801619433198E-3</v>
      </c>
      <c r="G65" s="2">
        <v>0.5</v>
      </c>
      <c r="H65" s="3">
        <f t="shared" si="39"/>
        <v>2.7451959071624656E-2</v>
      </c>
      <c r="I65" s="3">
        <f t="shared" si="40"/>
        <v>0.97254804092837532</v>
      </c>
      <c r="J65" s="5">
        <f t="shared" si="47"/>
        <v>90906.810337447896</v>
      </c>
      <c r="K65" s="5">
        <f t="shared" si="41"/>
        <v>2495.5700367155646</v>
      </c>
      <c r="L65" s="5">
        <f t="shared" si="42"/>
        <v>448295.12659545057</v>
      </c>
      <c r="M65" s="5">
        <f t="shared" si="32"/>
        <v>2612763.2687985427</v>
      </c>
      <c r="N65" s="33">
        <f t="shared" si="43"/>
        <v>28.741116964723691</v>
      </c>
      <c r="O65" s="4"/>
      <c r="Q65" s="27" t="s">
        <v>56</v>
      </c>
      <c r="R65" s="29">
        <f t="shared" si="33"/>
        <v>90906.810337447896</v>
      </c>
      <c r="S65" s="29">
        <f t="shared" si="34"/>
        <v>448295.12659545057</v>
      </c>
      <c r="T65" s="35">
        <f t="shared" si="35"/>
        <v>28.741116964723691</v>
      </c>
      <c r="U65" s="42">
        <v>0.89970667843387275</v>
      </c>
      <c r="V65" s="43">
        <f t="shared" si="48"/>
        <v>0.10029332156612725</v>
      </c>
      <c r="W65" s="29">
        <f t="shared" si="44"/>
        <v>403334.11930728529</v>
      </c>
      <c r="X65" s="29">
        <f t="shared" si="36"/>
        <v>2014470.7602806045</v>
      </c>
      <c r="Y65" s="35">
        <f t="shared" si="45"/>
        <v>22.159734268564133</v>
      </c>
      <c r="Z65" s="36">
        <f t="shared" si="46"/>
        <v>6.5813826961595581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1586</v>
      </c>
      <c r="E66" s="49">
        <f t="shared" si="37"/>
        <v>13</v>
      </c>
      <c r="F66" s="3">
        <f t="shared" si="38"/>
        <v>8.1967213114754103E-3</v>
      </c>
      <c r="G66" s="2">
        <v>0.5</v>
      </c>
      <c r="H66" s="3">
        <f t="shared" si="39"/>
        <v>4.0160642570281131E-2</v>
      </c>
      <c r="I66" s="3">
        <f t="shared" si="40"/>
        <v>0.95983935742971882</v>
      </c>
      <c r="J66" s="5">
        <f t="shared" si="47"/>
        <v>88411.24030073233</v>
      </c>
      <c r="K66" s="5">
        <f t="shared" si="41"/>
        <v>3550.6522209129457</v>
      </c>
      <c r="L66" s="5">
        <f t="shared" si="42"/>
        <v>433179.57095137925</v>
      </c>
      <c r="M66" s="5">
        <f t="shared" si="32"/>
        <v>2164468.1422030921</v>
      </c>
      <c r="N66" s="33">
        <f t="shared" si="43"/>
        <v>24.481820805144427</v>
      </c>
      <c r="O66" s="4"/>
      <c r="Q66" s="27" t="s">
        <v>58</v>
      </c>
      <c r="R66" s="29">
        <f t="shared" si="33"/>
        <v>88411.24030073233</v>
      </c>
      <c r="S66" s="29">
        <f t="shared" si="34"/>
        <v>433179.57095137925</v>
      </c>
      <c r="T66" s="35">
        <f t="shared" si="35"/>
        <v>24.481820805144427</v>
      </c>
      <c r="U66" s="42">
        <v>0.86438699185239576</v>
      </c>
      <c r="V66" s="43">
        <f t="shared" si="48"/>
        <v>0.13561300814760424</v>
      </c>
      <c r="W66" s="29">
        <f t="shared" si="44"/>
        <v>374434.78626657417</v>
      </c>
      <c r="X66" s="29">
        <f t="shared" si="36"/>
        <v>1611136.6409733191</v>
      </c>
      <c r="Y66" s="35">
        <f t="shared" si="45"/>
        <v>18.223210481981823</v>
      </c>
      <c r="Z66" s="36">
        <f t="shared" si="46"/>
        <v>6.2586103231626034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1108</v>
      </c>
      <c r="E67" s="49">
        <f t="shared" si="37"/>
        <v>15</v>
      </c>
      <c r="F67" s="3">
        <f t="shared" si="38"/>
        <v>1.3537906137184115E-2</v>
      </c>
      <c r="G67" s="2">
        <v>0.5</v>
      </c>
      <c r="H67" s="3">
        <f t="shared" si="39"/>
        <v>6.5473592317765172E-2</v>
      </c>
      <c r="I67" s="3">
        <f t="shared" si="40"/>
        <v>0.93452640768223483</v>
      </c>
      <c r="J67" s="5">
        <f t="shared" si="47"/>
        <v>84860.588079819383</v>
      </c>
      <c r="K67" s="5">
        <f t="shared" si="41"/>
        <v>5556.1275477838972</v>
      </c>
      <c r="L67" s="5">
        <f t="shared" si="42"/>
        <v>410412.6215296372</v>
      </c>
      <c r="M67" s="5">
        <f t="shared" si="32"/>
        <v>1731288.571251713</v>
      </c>
      <c r="N67" s="33">
        <f t="shared" si="43"/>
        <v>20.401562261426623</v>
      </c>
      <c r="O67" s="4"/>
      <c r="Q67" s="27" t="s">
        <v>60</v>
      </c>
      <c r="R67" s="29">
        <f t="shared" si="33"/>
        <v>84860.588079819383</v>
      </c>
      <c r="S67" s="29">
        <f t="shared" si="34"/>
        <v>410412.6215296372</v>
      </c>
      <c r="T67" s="35">
        <f t="shared" si="35"/>
        <v>20.401562261426623</v>
      </c>
      <c r="U67" s="42">
        <v>0.82345390469096191</v>
      </c>
      <c r="V67" s="43">
        <f t="shared" si="48"/>
        <v>0.17654609530903809</v>
      </c>
      <c r="W67" s="29">
        <f t="shared" si="44"/>
        <v>337955.8757330337</v>
      </c>
      <c r="X67" s="29">
        <f t="shared" si="36"/>
        <v>1236701.8547067449</v>
      </c>
      <c r="Y67" s="35">
        <f t="shared" si="45"/>
        <v>14.573335899387242</v>
      </c>
      <c r="Z67" s="36">
        <f t="shared" si="46"/>
        <v>5.8282263620393806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827</v>
      </c>
      <c r="E68" s="49">
        <f t="shared" si="37"/>
        <v>25</v>
      </c>
      <c r="F68" s="3">
        <f t="shared" si="38"/>
        <v>3.0229746070133012E-2</v>
      </c>
      <c r="G68" s="2">
        <v>0.5</v>
      </c>
      <c r="H68" s="3">
        <f t="shared" si="39"/>
        <v>0.1405283867341203</v>
      </c>
      <c r="I68" s="3">
        <f t="shared" si="40"/>
        <v>0.85947161326587973</v>
      </c>
      <c r="J68" s="5">
        <f t="shared" si="47"/>
        <v>79304.460532035489</v>
      </c>
      <c r="K68" s="5">
        <f t="shared" si="41"/>
        <v>11144.527899386663</v>
      </c>
      <c r="L68" s="5">
        <f t="shared" si="42"/>
        <v>368660.98291171074</v>
      </c>
      <c r="M68" s="5">
        <f t="shared" si="32"/>
        <v>1320875.9497220758</v>
      </c>
      <c r="N68" s="33">
        <f t="shared" si="43"/>
        <v>16.655758589877809</v>
      </c>
      <c r="O68" s="4"/>
      <c r="Q68" s="27" t="s">
        <v>62</v>
      </c>
      <c r="R68" s="29">
        <f t="shared" si="33"/>
        <v>79304.460532035489</v>
      </c>
      <c r="S68" s="29">
        <f t="shared" si="34"/>
        <v>368660.98291171074</v>
      </c>
      <c r="T68" s="35">
        <f t="shared" si="35"/>
        <v>16.655758589877809</v>
      </c>
      <c r="U68" s="42">
        <v>0.7557222850963411</v>
      </c>
      <c r="V68" s="43">
        <f t="shared" si="48"/>
        <v>0.2442777149036589</v>
      </c>
      <c r="W68" s="29">
        <f t="shared" si="44"/>
        <v>278605.3204319012</v>
      </c>
      <c r="X68" s="29">
        <f t="shared" si="36"/>
        <v>898745.97897371114</v>
      </c>
      <c r="Y68" s="35">
        <f t="shared" si="45"/>
        <v>11.332855339336904</v>
      </c>
      <c r="Z68" s="36">
        <f t="shared" si="46"/>
        <v>5.3229032505409055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650</v>
      </c>
      <c r="E69" s="49">
        <f t="shared" si="37"/>
        <v>27</v>
      </c>
      <c r="F69" s="3">
        <f t="shared" si="38"/>
        <v>4.1538461538461538E-2</v>
      </c>
      <c r="G69" s="2">
        <v>0.5</v>
      </c>
      <c r="H69" s="3">
        <f t="shared" si="39"/>
        <v>0.1881533101045296</v>
      </c>
      <c r="I69" s="3">
        <f t="shared" si="40"/>
        <v>0.81184668989547037</v>
      </c>
      <c r="J69" s="5">
        <f t="shared" si="47"/>
        <v>68159.932632648823</v>
      </c>
      <c r="K69" s="5">
        <f t="shared" si="41"/>
        <v>12824.516941334621</v>
      </c>
      <c r="L69" s="5">
        <f t="shared" si="42"/>
        <v>308738.37080990756</v>
      </c>
      <c r="M69" s="5">
        <f t="shared" si="32"/>
        <v>952214.96681036497</v>
      </c>
      <c r="N69" s="33">
        <f t="shared" si="43"/>
        <v>13.970303813860447</v>
      </c>
      <c r="O69" s="4"/>
      <c r="Q69" s="27" t="s">
        <v>64</v>
      </c>
      <c r="R69" s="29">
        <f t="shared" si="33"/>
        <v>68159.932632648823</v>
      </c>
      <c r="S69" s="29">
        <f t="shared" si="34"/>
        <v>308738.37080990756</v>
      </c>
      <c r="T69" s="35">
        <f t="shared" si="35"/>
        <v>13.970303813860447</v>
      </c>
      <c r="U69" s="42">
        <v>0.69850988448397933</v>
      </c>
      <c r="V69" s="43">
        <f t="shared" si="48"/>
        <v>0.30149011551602067</v>
      </c>
      <c r="W69" s="29">
        <f t="shared" si="44"/>
        <v>215656.80373020051</v>
      </c>
      <c r="X69" s="29">
        <f t="shared" si="36"/>
        <v>620140.65854181</v>
      </c>
      <c r="Y69" s="35">
        <f t="shared" si="45"/>
        <v>9.0983167762809778</v>
      </c>
      <c r="Z69" s="36">
        <f t="shared" si="46"/>
        <v>4.8719870375794692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398</v>
      </c>
      <c r="E70" s="49">
        <f t="shared" si="37"/>
        <v>18</v>
      </c>
      <c r="F70" s="3">
        <f t="shared" si="38"/>
        <v>4.5226130653266333E-2</v>
      </c>
      <c r="G70" s="2">
        <v>0.5</v>
      </c>
      <c r="H70" s="3">
        <f t="shared" si="39"/>
        <v>0.20316027088036118</v>
      </c>
      <c r="I70" s="3">
        <f t="shared" si="40"/>
        <v>0.79683972911963885</v>
      </c>
      <c r="J70" s="5">
        <f t="shared" si="47"/>
        <v>55335.4156913142</v>
      </c>
      <c r="K70" s="5">
        <f t="shared" si="41"/>
        <v>11241.958041124781</v>
      </c>
      <c r="L70" s="5">
        <f t="shared" si="42"/>
        <v>248572.18335375903</v>
      </c>
      <c r="M70" s="5">
        <f t="shared" si="32"/>
        <v>643476.59600045742</v>
      </c>
      <c r="N70" s="33">
        <f t="shared" si="43"/>
        <v>11.628657487459005</v>
      </c>
      <c r="O70" s="4"/>
      <c r="Q70" s="27" t="s">
        <v>66</v>
      </c>
      <c r="R70" s="29">
        <f t="shared" si="33"/>
        <v>55335.4156913142</v>
      </c>
      <c r="S70" s="29">
        <f t="shared" si="34"/>
        <v>248572.18335375903</v>
      </c>
      <c r="T70" s="35">
        <f t="shared" si="35"/>
        <v>11.628657487459005</v>
      </c>
      <c r="U70" s="42">
        <v>0.67065690345363116</v>
      </c>
      <c r="V70" s="43">
        <f t="shared" si="48"/>
        <v>0.32934309654636884</v>
      </c>
      <c r="W70" s="29">
        <f t="shared" si="44"/>
        <v>166706.65077274028</v>
      </c>
      <c r="X70" s="29">
        <f t="shared" si="36"/>
        <v>404483.85481160943</v>
      </c>
      <c r="Y70" s="35">
        <f t="shared" si="45"/>
        <v>7.3096740985556528</v>
      </c>
      <c r="Z70" s="36">
        <f t="shared" si="46"/>
        <v>4.3189833889033524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275</v>
      </c>
      <c r="E71" s="49">
        <f t="shared" si="49"/>
        <v>29</v>
      </c>
      <c r="F71" s="3">
        <f t="shared" si="38"/>
        <v>0.10545454545454545</v>
      </c>
      <c r="G71" s="2">
        <v>0.5</v>
      </c>
      <c r="H71" s="3">
        <f t="shared" si="39"/>
        <v>0.41726618705035967</v>
      </c>
      <c r="I71" s="3">
        <f t="shared" si="40"/>
        <v>0.58273381294964033</v>
      </c>
      <c r="J71" s="5">
        <f t="shared" si="47"/>
        <v>44093.457650189419</v>
      </c>
      <c r="K71" s="5">
        <f t="shared" si="41"/>
        <v>18398.708947561052</v>
      </c>
      <c r="L71" s="5">
        <f t="shared" si="42"/>
        <v>174470.51588204445</v>
      </c>
      <c r="M71" s="5">
        <f>L71+M72</f>
        <v>394904.41264669836</v>
      </c>
      <c r="N71" s="33">
        <f t="shared" si="43"/>
        <v>8.9560772434683837</v>
      </c>
      <c r="O71" s="4"/>
      <c r="Q71" s="27" t="s">
        <v>68</v>
      </c>
      <c r="R71" s="29">
        <f t="shared" si="33"/>
        <v>44093.457650189419</v>
      </c>
      <c r="S71" s="29">
        <f t="shared" si="34"/>
        <v>174470.51588204445</v>
      </c>
      <c r="T71" s="35">
        <f t="shared" si="35"/>
        <v>8.9560772434683837</v>
      </c>
      <c r="U71" s="42">
        <v>0.63527807449444496</v>
      </c>
      <c r="V71" s="43">
        <f t="shared" si="48"/>
        <v>0.36472192550555504</v>
      </c>
      <c r="W71" s="29">
        <f t="shared" si="44"/>
        <v>110837.29338559767</v>
      </c>
      <c r="X71" s="29">
        <f>X72+W71</f>
        <v>237777.20403886915</v>
      </c>
      <c r="Y71" s="35">
        <f t="shared" si="45"/>
        <v>5.3925733365082946</v>
      </c>
      <c r="Z71" s="36">
        <f t="shared" si="46"/>
        <v>3.5635039069600891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163</v>
      </c>
      <c r="E72" s="50">
        <f t="shared" si="49"/>
        <v>19</v>
      </c>
      <c r="F72" s="17">
        <f t="shared" si="38"/>
        <v>0.1165644171779141</v>
      </c>
      <c r="G72" s="12"/>
      <c r="H72" s="17">
        <v>1</v>
      </c>
      <c r="I72" s="17">
        <f t="shared" si="40"/>
        <v>0</v>
      </c>
      <c r="J72" s="21">
        <f t="shared" si="47"/>
        <v>25694.748702628367</v>
      </c>
      <c r="K72" s="21">
        <f t="shared" si="41"/>
        <v>25694.748702628367</v>
      </c>
      <c r="L72" s="21">
        <f>K72/F72</f>
        <v>220433.89676465391</v>
      </c>
      <c r="M72" s="21">
        <f>L72</f>
        <v>220433.89676465391</v>
      </c>
      <c r="N72" s="34">
        <f t="shared" si="43"/>
        <v>8.5789473684210531</v>
      </c>
      <c r="O72" s="4"/>
      <c r="Q72" s="30" t="s">
        <v>69</v>
      </c>
      <c r="R72" s="31">
        <f t="shared" si="33"/>
        <v>25694.748702628367</v>
      </c>
      <c r="S72" s="31">
        <f t="shared" si="34"/>
        <v>220433.89676465391</v>
      </c>
      <c r="T72" s="38">
        <f t="shared" si="35"/>
        <v>8.5789473684210531</v>
      </c>
      <c r="U72" s="44">
        <v>0.57586384179742911</v>
      </c>
      <c r="V72" s="45">
        <f t="shared" si="48"/>
        <v>0.42413615820257089</v>
      </c>
      <c r="W72" s="31">
        <f t="shared" si="44"/>
        <v>126939.91065327148</v>
      </c>
      <c r="X72" s="31">
        <f>W72</f>
        <v>126939.91065327148</v>
      </c>
      <c r="Y72" s="38">
        <f t="shared" si="45"/>
        <v>4.9403055901568926</v>
      </c>
      <c r="Z72" s="37">
        <f t="shared" si="46"/>
        <v>3.6386417782641605</v>
      </c>
    </row>
    <row r="73" spans="1:26" s="2" customFormat="1" ht="13.2" x14ac:dyDescent="0.25">
      <c r="B73" s="2" t="s">
        <v>70</v>
      </c>
      <c r="D73" s="25">
        <f>SUM(D54:D72)</f>
        <v>28819</v>
      </c>
      <c r="E73" s="25">
        <f>SUM(E54:E72)</f>
        <v>201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71.77763139641425</v>
      </c>
      <c r="F78" s="55">
        <f>$Y$4</f>
        <v>65.324248422836433</v>
      </c>
      <c r="G78" s="55">
        <f>E78-F78</f>
        <v>6.453382973577817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77.810611954468328</v>
      </c>
      <c r="F79" s="55">
        <f>$Y$29</f>
        <v>69.020265472169953</v>
      </c>
      <c r="G79" s="55">
        <f t="shared" ref="G79:G80" si="50">E79-F79</f>
        <v>8.790346482298375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74.692764018327892</v>
      </c>
      <c r="F80" s="55">
        <f>$Y$54</f>
        <v>66.484402007838582</v>
      </c>
      <c r="G80" s="55">
        <f t="shared" si="50"/>
        <v>8.20836201048931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58" workbookViewId="0">
      <selection activeCell="D61" sqref="D61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137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7326219.0560420826</v>
      </c>
      <c r="N4" s="32">
        <f>M4/J4</f>
        <v>73.262190560420819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73.262190560420819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6624095.8041174868</v>
      </c>
      <c r="Y4" s="40">
        <f>X4/R4</f>
        <v>66.240958041174864</v>
      </c>
      <c r="Z4" s="36">
        <f>T4-Y4</f>
        <v>7.0212325192459559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660</v>
      </c>
      <c r="E5" s="51">
        <v>1</v>
      </c>
      <c r="F5" s="3">
        <f t="shared" ref="F5:F22" si="5">E5/D5</f>
        <v>1.5151515151515152E-3</v>
      </c>
      <c r="G5" s="2">
        <v>0.4</v>
      </c>
      <c r="H5" s="3">
        <f t="shared" ref="H5:H21" si="6">C5*F5/(1+(1-G5)*C5*F5)</f>
        <v>6.038647342995169E-3</v>
      </c>
      <c r="I5" s="3">
        <f t="shared" ref="I5:I22" si="7">1-H5</f>
        <v>0.9939613526570048</v>
      </c>
      <c r="J5" s="5">
        <f>I4*J4</f>
        <v>100000</v>
      </c>
      <c r="K5" s="5">
        <f t="shared" ref="K5:K22" si="8">J5*H5</f>
        <v>603.86473429951695</v>
      </c>
      <c r="L5" s="5">
        <f t="shared" ref="L5:L21" si="9">C5*(J6+G5*K5)</f>
        <v>398550.72463768115</v>
      </c>
      <c r="M5" s="5">
        <f t="shared" si="0"/>
        <v>7226219.0560420826</v>
      </c>
      <c r="N5" s="33">
        <f t="shared" ref="N5:N22" si="10">M5/J5</f>
        <v>72.262190560420819</v>
      </c>
      <c r="O5" s="4"/>
      <c r="Q5" s="27" t="s">
        <v>36</v>
      </c>
      <c r="R5" s="29">
        <f t="shared" si="1"/>
        <v>100000</v>
      </c>
      <c r="S5" s="29">
        <f t="shared" si="2"/>
        <v>398550.72463768115</v>
      </c>
      <c r="T5" s="35">
        <f t="shared" si="3"/>
        <v>72.262190560420819</v>
      </c>
      <c r="U5" s="42">
        <v>0.96680194174873568</v>
      </c>
      <c r="V5" s="43">
        <f>1-U5</f>
        <v>3.3198058251264317E-2</v>
      </c>
      <c r="W5" s="29">
        <f t="shared" ref="W5:W22" si="11">S5*U5</f>
        <v>385319.61446507584</v>
      </c>
      <c r="X5" s="29">
        <f t="shared" si="4"/>
        <v>6527415.6099426132</v>
      </c>
      <c r="Y5" s="35">
        <f t="shared" ref="Y5:Y22" si="12">X5/R5</f>
        <v>65.274156099426136</v>
      </c>
      <c r="Z5" s="36">
        <f t="shared" ref="Z5:Z22" si="13">T5-Y5</f>
        <v>6.9880344609946832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943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99396.135265700475</v>
      </c>
      <c r="K6" s="5">
        <f t="shared" si="8"/>
        <v>0</v>
      </c>
      <c r="L6" s="5">
        <f t="shared" si="9"/>
        <v>496980.67632850236</v>
      </c>
      <c r="M6" s="5">
        <f t="shared" si="0"/>
        <v>6827668.3314044019</v>
      </c>
      <c r="N6" s="33">
        <f t="shared" si="10"/>
        <v>68.691486979378439</v>
      </c>
      <c r="O6" s="4"/>
      <c r="Q6" s="27" t="s">
        <v>38</v>
      </c>
      <c r="R6" s="29">
        <f t="shared" si="1"/>
        <v>99396.135265700475</v>
      </c>
      <c r="S6" s="29">
        <f t="shared" si="2"/>
        <v>496980.67632850236</v>
      </c>
      <c r="T6" s="35">
        <f t="shared" si="3"/>
        <v>68.691486979378439</v>
      </c>
      <c r="U6" s="42">
        <v>0.96680194174873568</v>
      </c>
      <c r="V6" s="43">
        <f>1-U6</f>
        <v>3.3198058251264317E-2</v>
      </c>
      <c r="W6" s="29">
        <f t="shared" si="11"/>
        <v>480481.88288599602</v>
      </c>
      <c r="X6" s="29">
        <f t="shared" si="4"/>
        <v>6142095.9954775376</v>
      </c>
      <c r="Y6" s="35">
        <f t="shared" si="12"/>
        <v>61.794112809907674</v>
      </c>
      <c r="Z6" s="36">
        <f t="shared" si="13"/>
        <v>6.8973741694707655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1031</v>
      </c>
      <c r="E7" s="51">
        <v>1</v>
      </c>
      <c r="F7" s="3">
        <f t="shared" si="5"/>
        <v>9.6993210475266732E-4</v>
      </c>
      <c r="G7" s="2">
        <v>0.5</v>
      </c>
      <c r="H7" s="3">
        <f t="shared" si="6"/>
        <v>4.8379293662312532E-3</v>
      </c>
      <c r="I7" s="3">
        <f t="shared" si="7"/>
        <v>0.99516207063376871</v>
      </c>
      <c r="J7" s="5">
        <f t="shared" si="14"/>
        <v>99396.135265700475</v>
      </c>
      <c r="K7" s="5">
        <f t="shared" si="8"/>
        <v>480.8714816918262</v>
      </c>
      <c r="L7" s="5">
        <f t="shared" si="9"/>
        <v>495778.49762427277</v>
      </c>
      <c r="M7" s="5">
        <f t="shared" si="0"/>
        <v>6330687.6550758993</v>
      </c>
      <c r="N7" s="33">
        <f t="shared" si="10"/>
        <v>63.691486979378432</v>
      </c>
      <c r="O7" s="4"/>
      <c r="Q7" s="27" t="s">
        <v>40</v>
      </c>
      <c r="R7" s="29">
        <f t="shared" si="1"/>
        <v>99396.135265700475</v>
      </c>
      <c r="S7" s="29">
        <f t="shared" si="2"/>
        <v>495778.49762427277</v>
      </c>
      <c r="T7" s="35">
        <f t="shared" si="3"/>
        <v>63.691486979378432</v>
      </c>
      <c r="U7" s="42">
        <v>0.96680194174873568</v>
      </c>
      <c r="V7" s="43">
        <f>1-U7</f>
        <v>3.3198058251264317E-2</v>
      </c>
      <c r="W7" s="29">
        <f t="shared" si="11"/>
        <v>479319.61418041785</v>
      </c>
      <c r="X7" s="29">
        <f t="shared" si="4"/>
        <v>5661614.1125915414</v>
      </c>
      <c r="Y7" s="35">
        <f t="shared" si="12"/>
        <v>56.960103101163995</v>
      </c>
      <c r="Z7" s="36">
        <f t="shared" si="13"/>
        <v>6.7313838782144373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1116</v>
      </c>
      <c r="E8" s="51">
        <v>3</v>
      </c>
      <c r="F8" s="3">
        <f t="shared" si="5"/>
        <v>2.6881720430107529E-3</v>
      </c>
      <c r="G8" s="2">
        <v>0.5</v>
      </c>
      <c r="H8" s="3">
        <f t="shared" si="6"/>
        <v>1.335113484646195E-2</v>
      </c>
      <c r="I8" s="3">
        <f t="shared" si="7"/>
        <v>0.986648865153538</v>
      </c>
      <c r="J8" s="5">
        <f t="shared" si="14"/>
        <v>98915.263784008639</v>
      </c>
      <c r="K8" s="5">
        <f t="shared" si="8"/>
        <v>1320.6310251536534</v>
      </c>
      <c r="L8" s="5">
        <f t="shared" si="9"/>
        <v>491274.74135715899</v>
      </c>
      <c r="M8" s="5">
        <f t="shared" si="0"/>
        <v>5834909.1574516268</v>
      </c>
      <c r="N8" s="33">
        <f t="shared" si="10"/>
        <v>58.988966254922332</v>
      </c>
      <c r="O8" s="4"/>
      <c r="Q8" s="27" t="s">
        <v>42</v>
      </c>
      <c r="R8" s="29">
        <f t="shared" si="1"/>
        <v>98915.263784008639</v>
      </c>
      <c r="S8" s="29">
        <f t="shared" si="2"/>
        <v>491274.74135715899</v>
      </c>
      <c r="T8" s="35">
        <f t="shared" si="3"/>
        <v>58.988966254922332</v>
      </c>
      <c r="U8" s="42">
        <v>0.96680194174873568</v>
      </c>
      <c r="V8" s="43">
        <f>1-U8</f>
        <v>3.3198058251264317E-2</v>
      </c>
      <c r="W8" s="29">
        <f t="shared" si="11"/>
        <v>474965.3738762092</v>
      </c>
      <c r="X8" s="29">
        <f t="shared" si="4"/>
        <v>5182294.4984111236</v>
      </c>
      <c r="Y8" s="35">
        <f t="shared" si="12"/>
        <v>52.391251867125192</v>
      </c>
      <c r="Z8" s="36">
        <f t="shared" si="13"/>
        <v>6.59771438779714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1118</v>
      </c>
      <c r="E9" s="51">
        <v>4</v>
      </c>
      <c r="F9" s="3">
        <f t="shared" si="5"/>
        <v>3.5778175313059034E-3</v>
      </c>
      <c r="G9" s="2">
        <v>0.5</v>
      </c>
      <c r="H9" s="3">
        <f t="shared" si="6"/>
        <v>1.7730496453900711E-2</v>
      </c>
      <c r="I9" s="3">
        <f t="shared" si="7"/>
        <v>0.98226950354609932</v>
      </c>
      <c r="J9" s="5">
        <f t="shared" si="14"/>
        <v>97594.632758854976</v>
      </c>
      <c r="K9" s="5">
        <f t="shared" si="8"/>
        <v>1730.4012900506202</v>
      </c>
      <c r="L9" s="5">
        <f t="shared" si="9"/>
        <v>483647.16056914831</v>
      </c>
      <c r="M9" s="5">
        <f t="shared" si="0"/>
        <v>5343634.416094468</v>
      </c>
      <c r="N9" s="33">
        <f t="shared" si="10"/>
        <v>54.753363633202753</v>
      </c>
      <c r="O9" s="4"/>
      <c r="Q9" s="27" t="s">
        <v>44</v>
      </c>
      <c r="R9" s="29">
        <f t="shared" si="1"/>
        <v>97594.632758854976</v>
      </c>
      <c r="S9" s="29">
        <f t="shared" si="2"/>
        <v>483647.16056914831</v>
      </c>
      <c r="T9" s="35">
        <f t="shared" si="3"/>
        <v>54.753363633202753</v>
      </c>
      <c r="U9" s="42">
        <v>0.9555940589531835</v>
      </c>
      <c r="V9" s="43">
        <f t="shared" ref="V9:V22" si="15">1-U9</f>
        <v>4.4405941046816499E-2</v>
      </c>
      <c r="W9" s="29">
        <f t="shared" si="11"/>
        <v>462170.3532694545</v>
      </c>
      <c r="X9" s="29">
        <f t="shared" si="4"/>
        <v>4707329.1245349143</v>
      </c>
      <c r="Y9" s="35">
        <f t="shared" si="12"/>
        <v>48.233483660583865</v>
      </c>
      <c r="Z9" s="36">
        <f t="shared" si="13"/>
        <v>6.5198799726188881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1125</v>
      </c>
      <c r="E10" s="51">
        <v>2</v>
      </c>
      <c r="F10" s="3">
        <f t="shared" si="5"/>
        <v>1.7777777777777779E-3</v>
      </c>
      <c r="G10" s="2">
        <v>0.5</v>
      </c>
      <c r="H10" s="3">
        <f t="shared" si="6"/>
        <v>8.8495575221238937E-3</v>
      </c>
      <c r="I10" s="3">
        <f t="shared" si="7"/>
        <v>0.99115044247787609</v>
      </c>
      <c r="J10" s="5">
        <f t="shared" si="14"/>
        <v>95864.231468804355</v>
      </c>
      <c r="K10" s="5">
        <f t="shared" si="8"/>
        <v>848.35603069738363</v>
      </c>
      <c r="L10" s="5">
        <f t="shared" si="9"/>
        <v>477200.26726727834</v>
      </c>
      <c r="M10" s="5">
        <f t="shared" si="0"/>
        <v>4859987.2555253198</v>
      </c>
      <c r="N10" s="33">
        <f t="shared" si="10"/>
        <v>50.696565142827353</v>
      </c>
      <c r="O10" s="4"/>
      <c r="Q10" s="27" t="s">
        <v>46</v>
      </c>
      <c r="R10" s="29">
        <f t="shared" si="1"/>
        <v>95864.231468804355</v>
      </c>
      <c r="S10" s="29">
        <f t="shared" si="2"/>
        <v>477200.26726727834</v>
      </c>
      <c r="T10" s="35">
        <f t="shared" si="3"/>
        <v>50.696565142827353</v>
      </c>
      <c r="U10" s="42">
        <v>0.96363095511775332</v>
      </c>
      <c r="V10" s="43">
        <f t="shared" si="15"/>
        <v>3.6369044882246682E-2</v>
      </c>
      <c r="W10" s="29">
        <f t="shared" si="11"/>
        <v>459844.94932921458</v>
      </c>
      <c r="X10" s="29">
        <f t="shared" si="4"/>
        <v>4245158.7712654602</v>
      </c>
      <c r="Y10" s="35">
        <f t="shared" si="12"/>
        <v>44.283031389521938</v>
      </c>
      <c r="Z10" s="36">
        <f t="shared" si="13"/>
        <v>6.4135337533054155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1174</v>
      </c>
      <c r="E11" s="51">
        <v>4</v>
      </c>
      <c r="F11" s="3">
        <f t="shared" si="5"/>
        <v>3.4071550255536627E-3</v>
      </c>
      <c r="G11" s="2">
        <v>0.5</v>
      </c>
      <c r="H11" s="3">
        <f t="shared" si="6"/>
        <v>1.6891891891891893E-2</v>
      </c>
      <c r="I11" s="3">
        <f t="shared" si="7"/>
        <v>0.98310810810810811</v>
      </c>
      <c r="J11" s="5">
        <f t="shared" si="14"/>
        <v>95015.875438106974</v>
      </c>
      <c r="K11" s="5">
        <f t="shared" si="8"/>
        <v>1604.9978959139692</v>
      </c>
      <c r="L11" s="5">
        <f t="shared" si="9"/>
        <v>471066.88245074992</v>
      </c>
      <c r="M11" s="5">
        <f t="shared" si="0"/>
        <v>4382786.9882580414</v>
      </c>
      <c r="N11" s="33">
        <f t="shared" si="10"/>
        <v>46.126891617316879</v>
      </c>
      <c r="O11" s="4"/>
      <c r="Q11" s="27" t="s">
        <v>48</v>
      </c>
      <c r="R11" s="29">
        <f t="shared" si="1"/>
        <v>95015.875438106974</v>
      </c>
      <c r="S11" s="29">
        <f t="shared" si="2"/>
        <v>471066.88245074992</v>
      </c>
      <c r="T11" s="35">
        <f t="shared" si="3"/>
        <v>46.126891617316879</v>
      </c>
      <c r="U11" s="42">
        <v>0.96005435016735896</v>
      </c>
      <c r="V11" s="43">
        <f t="shared" si="15"/>
        <v>3.9945649832641039E-2</v>
      </c>
      <c r="W11" s="29">
        <f t="shared" si="11"/>
        <v>452249.80971661839</v>
      </c>
      <c r="X11" s="29">
        <f t="shared" si="4"/>
        <v>3785313.821936246</v>
      </c>
      <c r="Y11" s="35">
        <f t="shared" si="12"/>
        <v>39.838751203234317</v>
      </c>
      <c r="Z11" s="36">
        <f t="shared" si="13"/>
        <v>6.2881404140825623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1290</v>
      </c>
      <c r="E12" s="51">
        <v>4</v>
      </c>
      <c r="F12" s="3">
        <f t="shared" si="5"/>
        <v>3.1007751937984496E-3</v>
      </c>
      <c r="G12" s="2">
        <v>0.5</v>
      </c>
      <c r="H12" s="3">
        <f t="shared" si="6"/>
        <v>1.5384615384615384E-2</v>
      </c>
      <c r="I12" s="3">
        <f t="shared" si="7"/>
        <v>0.98461538461538467</v>
      </c>
      <c r="J12" s="5">
        <f t="shared" si="14"/>
        <v>93410.877542193004</v>
      </c>
      <c r="K12" s="5">
        <f t="shared" si="8"/>
        <v>1437.0904237260461</v>
      </c>
      <c r="L12" s="5">
        <f t="shared" si="9"/>
        <v>463461.66165164992</v>
      </c>
      <c r="M12" s="5">
        <f t="shared" si="0"/>
        <v>3911720.1058072918</v>
      </c>
      <c r="N12" s="33">
        <f t="shared" si="10"/>
        <v>41.876494566068033</v>
      </c>
      <c r="O12" s="4"/>
      <c r="Q12" s="27" t="s">
        <v>50</v>
      </c>
      <c r="R12" s="29">
        <f t="shared" si="1"/>
        <v>93410.877542193004</v>
      </c>
      <c r="S12" s="29">
        <f t="shared" si="2"/>
        <v>463461.66165164992</v>
      </c>
      <c r="T12" s="35">
        <f t="shared" si="3"/>
        <v>41.876494566068033</v>
      </c>
      <c r="U12" s="42">
        <v>0.94127750867207383</v>
      </c>
      <c r="V12" s="43">
        <f t="shared" si="15"/>
        <v>5.8722491327926174E-2</v>
      </c>
      <c r="W12" s="29">
        <f t="shared" si="11"/>
        <v>436246.03824448463</v>
      </c>
      <c r="X12" s="29">
        <f t="shared" si="4"/>
        <v>3333064.0122196274</v>
      </c>
      <c r="Y12" s="35">
        <f t="shared" si="12"/>
        <v>35.681754629851397</v>
      </c>
      <c r="Z12" s="36">
        <f t="shared" si="13"/>
        <v>6.1947399362166351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1266</v>
      </c>
      <c r="E13" s="51">
        <v>8</v>
      </c>
      <c r="F13" s="3">
        <f t="shared" si="5"/>
        <v>6.3191153238546603E-3</v>
      </c>
      <c r="G13" s="2">
        <v>0.5</v>
      </c>
      <c r="H13" s="3">
        <f t="shared" si="6"/>
        <v>3.1104199066874023E-2</v>
      </c>
      <c r="I13" s="3">
        <f t="shared" si="7"/>
        <v>0.96889580093312599</v>
      </c>
      <c r="J13" s="5">
        <f t="shared" si="14"/>
        <v>91973.787118466964</v>
      </c>
      <c r="K13" s="5">
        <f t="shared" si="8"/>
        <v>2860.77098346709</v>
      </c>
      <c r="L13" s="5">
        <f t="shared" si="9"/>
        <v>452717.00813366711</v>
      </c>
      <c r="M13" s="5">
        <f t="shared" si="0"/>
        <v>3448258.4441556418</v>
      </c>
      <c r="N13" s="33">
        <f t="shared" si="10"/>
        <v>37.491752293662842</v>
      </c>
      <c r="O13" s="4"/>
      <c r="Q13" s="27" t="s">
        <v>52</v>
      </c>
      <c r="R13" s="29">
        <f t="shared" si="1"/>
        <v>91973.787118466964</v>
      </c>
      <c r="S13" s="29">
        <f t="shared" si="2"/>
        <v>452717.00813366711</v>
      </c>
      <c r="T13" s="35">
        <f t="shared" si="3"/>
        <v>37.491752293662842</v>
      </c>
      <c r="U13" s="42">
        <v>0.95386474178345915</v>
      </c>
      <c r="V13" s="43">
        <f t="shared" si="15"/>
        <v>4.6135258216540853E-2</v>
      </c>
      <c r="W13" s="29">
        <f t="shared" si="11"/>
        <v>431830.79206440056</v>
      </c>
      <c r="X13" s="29">
        <f t="shared" si="4"/>
        <v>2896817.9739751429</v>
      </c>
      <c r="Y13" s="35">
        <f t="shared" si="12"/>
        <v>31.496125849899958</v>
      </c>
      <c r="Z13" s="36">
        <f t="shared" si="13"/>
        <v>5.9956264437628839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1195</v>
      </c>
      <c r="E14" s="51">
        <v>8</v>
      </c>
      <c r="F14" s="3">
        <f t="shared" si="5"/>
        <v>6.6945606694560665E-3</v>
      </c>
      <c r="G14" s="2">
        <v>0.5</v>
      </c>
      <c r="H14" s="3">
        <f t="shared" si="6"/>
        <v>3.2921810699588473E-2</v>
      </c>
      <c r="I14" s="3">
        <f t="shared" si="7"/>
        <v>0.96707818930041156</v>
      </c>
      <c r="J14" s="5">
        <f t="shared" si="14"/>
        <v>89113.016134999882</v>
      </c>
      <c r="K14" s="5">
        <f t="shared" si="8"/>
        <v>2933.7618480658393</v>
      </c>
      <c r="L14" s="5">
        <f t="shared" si="9"/>
        <v>438230.67605483474</v>
      </c>
      <c r="M14" s="5">
        <f t="shared" si="0"/>
        <v>2995541.4360219748</v>
      </c>
      <c r="N14" s="33">
        <f t="shared" si="10"/>
        <v>33.615083025401617</v>
      </c>
      <c r="O14" s="4"/>
      <c r="Q14" s="27" t="s">
        <v>54</v>
      </c>
      <c r="R14" s="29">
        <f t="shared" si="1"/>
        <v>89113.016134999882</v>
      </c>
      <c r="S14" s="29">
        <f t="shared" si="2"/>
        <v>438230.67605483474</v>
      </c>
      <c r="T14" s="35">
        <f t="shared" si="3"/>
        <v>33.615083025401617</v>
      </c>
      <c r="U14" s="42">
        <v>0.94210046609890041</v>
      </c>
      <c r="V14" s="43">
        <f t="shared" si="15"/>
        <v>5.7899533901099587E-2</v>
      </c>
      <c r="W14" s="29">
        <f t="shared" si="11"/>
        <v>412857.32417009602</v>
      </c>
      <c r="X14" s="29">
        <f t="shared" si="4"/>
        <v>2464987.1819107425</v>
      </c>
      <c r="Y14" s="35">
        <f t="shared" si="12"/>
        <v>27.661359572618014</v>
      </c>
      <c r="Z14" s="36">
        <f t="shared" si="13"/>
        <v>5.9537234527836027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1049</v>
      </c>
      <c r="E15" s="51">
        <v>5</v>
      </c>
      <c r="F15" s="3">
        <f t="shared" si="5"/>
        <v>4.7664442326024788E-3</v>
      </c>
      <c r="G15" s="2">
        <v>0.5</v>
      </c>
      <c r="H15" s="3">
        <f t="shared" si="6"/>
        <v>2.3551577955723036E-2</v>
      </c>
      <c r="I15" s="3">
        <f t="shared" si="7"/>
        <v>0.97644842204427695</v>
      </c>
      <c r="J15" s="5">
        <f t="shared" si="14"/>
        <v>86179.25428693404</v>
      </c>
      <c r="K15" s="5">
        <f t="shared" si="8"/>
        <v>2029.6574255048056</v>
      </c>
      <c r="L15" s="5">
        <f t="shared" si="9"/>
        <v>425822.12787090824</v>
      </c>
      <c r="M15" s="5">
        <f t="shared" si="0"/>
        <v>2557310.7599671399</v>
      </c>
      <c r="N15" s="33">
        <f t="shared" si="10"/>
        <v>29.674319894351459</v>
      </c>
      <c r="O15" s="4"/>
      <c r="Q15" s="27" t="s">
        <v>56</v>
      </c>
      <c r="R15" s="29">
        <f t="shared" si="1"/>
        <v>86179.25428693404</v>
      </c>
      <c r="S15" s="29">
        <f t="shared" si="2"/>
        <v>425822.12787090824</v>
      </c>
      <c r="T15" s="35">
        <f t="shared" si="3"/>
        <v>29.674319894351459</v>
      </c>
      <c r="U15" s="42">
        <v>0.91645683631107144</v>
      </c>
      <c r="V15" s="43">
        <f t="shared" si="15"/>
        <v>8.3543163688928557E-2</v>
      </c>
      <c r="W15" s="29">
        <f t="shared" si="11"/>
        <v>390247.60013982106</v>
      </c>
      <c r="X15" s="29">
        <f t="shared" si="4"/>
        <v>2052129.8577406467</v>
      </c>
      <c r="Y15" s="35">
        <f t="shared" si="12"/>
        <v>23.812341783651032</v>
      </c>
      <c r="Z15" s="36">
        <f t="shared" si="13"/>
        <v>5.8619781107004272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809</v>
      </c>
      <c r="E16" s="51">
        <v>8</v>
      </c>
      <c r="F16" s="3">
        <f t="shared" si="5"/>
        <v>9.8887515451174281E-3</v>
      </c>
      <c r="G16" s="2">
        <v>0.5</v>
      </c>
      <c r="H16" s="3">
        <f t="shared" si="6"/>
        <v>4.82509047044632E-2</v>
      </c>
      <c r="I16" s="3">
        <f t="shared" si="7"/>
        <v>0.95174909529553675</v>
      </c>
      <c r="J16" s="5">
        <f t="shared" si="14"/>
        <v>84149.596861429236</v>
      </c>
      <c r="K16" s="5">
        <f t="shared" si="8"/>
        <v>4060.2941790798177</v>
      </c>
      <c r="L16" s="5">
        <f t="shared" si="9"/>
        <v>410597.24885944661</v>
      </c>
      <c r="M16" s="5">
        <f t="shared" si="0"/>
        <v>2131488.6320962319</v>
      </c>
      <c r="N16" s="33">
        <f t="shared" si="10"/>
        <v>25.329754527596791</v>
      </c>
      <c r="O16" s="4"/>
      <c r="Q16" s="27" t="s">
        <v>58</v>
      </c>
      <c r="R16" s="29">
        <f t="shared" si="1"/>
        <v>84149.596861429236</v>
      </c>
      <c r="S16" s="29">
        <f t="shared" si="2"/>
        <v>410597.24885944661</v>
      </c>
      <c r="T16" s="35">
        <f t="shared" si="3"/>
        <v>25.329754527596791</v>
      </c>
      <c r="U16" s="42">
        <v>0.8859396016463057</v>
      </c>
      <c r="V16" s="43">
        <f t="shared" si="15"/>
        <v>0.1140603983536943</v>
      </c>
      <c r="W16" s="29">
        <f t="shared" si="11"/>
        <v>363764.36309160717</v>
      </c>
      <c r="X16" s="29">
        <f t="shared" si="4"/>
        <v>1661882.2576008255</v>
      </c>
      <c r="Y16" s="35">
        <f t="shared" si="12"/>
        <v>19.749141048619389</v>
      </c>
      <c r="Z16" s="36">
        <f t="shared" si="13"/>
        <v>5.5806134789774013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543</v>
      </c>
      <c r="E17" s="51">
        <v>10</v>
      </c>
      <c r="F17" s="3">
        <f t="shared" si="5"/>
        <v>1.841620626151013E-2</v>
      </c>
      <c r="G17" s="2">
        <v>0.5</v>
      </c>
      <c r="H17" s="3">
        <f t="shared" si="6"/>
        <v>8.8028169014084529E-2</v>
      </c>
      <c r="I17" s="3">
        <f t="shared" si="7"/>
        <v>0.9119718309859155</v>
      </c>
      <c r="J17" s="5">
        <f t="shared" si="14"/>
        <v>80089.302682349415</v>
      </c>
      <c r="K17" s="5">
        <f t="shared" si="8"/>
        <v>7050.1146727420273</v>
      </c>
      <c r="L17" s="5">
        <f t="shared" si="9"/>
        <v>382821.22672989202</v>
      </c>
      <c r="M17" s="5">
        <f t="shared" si="0"/>
        <v>1720891.3832367854</v>
      </c>
      <c r="N17" s="33">
        <f t="shared" si="10"/>
        <v>21.487156531530726</v>
      </c>
      <c r="O17" s="4"/>
      <c r="Q17" s="27" t="s">
        <v>60</v>
      </c>
      <c r="R17" s="29">
        <f t="shared" si="1"/>
        <v>80089.302682349415</v>
      </c>
      <c r="S17" s="29">
        <f t="shared" si="2"/>
        <v>382821.22672989202</v>
      </c>
      <c r="T17" s="35">
        <f t="shared" si="3"/>
        <v>21.487156531530726</v>
      </c>
      <c r="U17" s="42">
        <v>0.85631920960893304</v>
      </c>
      <c r="V17" s="43">
        <f t="shared" si="15"/>
        <v>0.14368079039106696</v>
      </c>
      <c r="W17" s="29">
        <f t="shared" si="11"/>
        <v>327817.17029486329</v>
      </c>
      <c r="X17" s="29">
        <f t="shared" si="4"/>
        <v>1298117.8945092184</v>
      </c>
      <c r="Y17" s="35">
        <f t="shared" si="12"/>
        <v>16.208380533138364</v>
      </c>
      <c r="Z17" s="36">
        <f t="shared" si="13"/>
        <v>5.2787759983923621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400</v>
      </c>
      <c r="E18" s="51">
        <v>8</v>
      </c>
      <c r="F18" s="3">
        <f t="shared" si="5"/>
        <v>0.02</v>
      </c>
      <c r="G18" s="2">
        <v>0.5</v>
      </c>
      <c r="H18" s="3">
        <f t="shared" si="6"/>
        <v>9.5238095238095233E-2</v>
      </c>
      <c r="I18" s="3">
        <f t="shared" si="7"/>
        <v>0.90476190476190477</v>
      </c>
      <c r="J18" s="5">
        <f t="shared" si="14"/>
        <v>73039.188009607387</v>
      </c>
      <c r="K18" s="5">
        <f t="shared" si="8"/>
        <v>6956.1131437721315</v>
      </c>
      <c r="L18" s="5">
        <f t="shared" si="9"/>
        <v>347805.65718860656</v>
      </c>
      <c r="M18" s="5">
        <f t="shared" si="0"/>
        <v>1338070.1565068935</v>
      </c>
      <c r="N18" s="33">
        <f t="shared" si="10"/>
        <v>18.319893648473847</v>
      </c>
      <c r="O18" s="4"/>
      <c r="Q18" s="27" t="s">
        <v>62</v>
      </c>
      <c r="R18" s="29">
        <f t="shared" si="1"/>
        <v>73039.188009607387</v>
      </c>
      <c r="S18" s="29">
        <f t="shared" si="2"/>
        <v>347805.65718860656</v>
      </c>
      <c r="T18" s="35">
        <f t="shared" si="3"/>
        <v>18.319893648473847</v>
      </c>
      <c r="U18" s="42">
        <v>0.77613843304153718</v>
      </c>
      <c r="V18" s="43">
        <f t="shared" si="15"/>
        <v>0.22386156695846282</v>
      </c>
      <c r="W18" s="29">
        <f t="shared" si="11"/>
        <v>269945.33777334716</v>
      </c>
      <c r="X18" s="29">
        <f t="shared" si="4"/>
        <v>970300.72421435511</v>
      </c>
      <c r="Y18" s="35">
        <f t="shared" si="12"/>
        <v>13.284659244660883</v>
      </c>
      <c r="Z18" s="36">
        <f t="shared" si="13"/>
        <v>5.0352344038129644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307</v>
      </c>
      <c r="E19" s="51">
        <v>3</v>
      </c>
      <c r="F19" s="3">
        <f t="shared" si="5"/>
        <v>9.7719869706840382E-3</v>
      </c>
      <c r="G19" s="2">
        <v>0.5</v>
      </c>
      <c r="H19" s="3">
        <f t="shared" si="6"/>
        <v>4.7694753577106515E-2</v>
      </c>
      <c r="I19" s="3">
        <f t="shared" si="7"/>
        <v>0.95230524642289349</v>
      </c>
      <c r="J19" s="5">
        <f t="shared" si="14"/>
        <v>66083.074865835253</v>
      </c>
      <c r="K19" s="5">
        <f t="shared" si="8"/>
        <v>3151.8159713434934</v>
      </c>
      <c r="L19" s="5">
        <f t="shared" si="9"/>
        <v>322535.83440081752</v>
      </c>
      <c r="M19" s="5">
        <f t="shared" si="0"/>
        <v>990264.49931828689</v>
      </c>
      <c r="N19" s="33">
        <f t="shared" si="10"/>
        <v>14.985145611471093</v>
      </c>
      <c r="O19" s="4"/>
      <c r="Q19" s="27" t="s">
        <v>64</v>
      </c>
      <c r="R19" s="29">
        <f t="shared" si="1"/>
        <v>66083.074865835253</v>
      </c>
      <c r="S19" s="29">
        <f t="shared" si="2"/>
        <v>322535.83440081752</v>
      </c>
      <c r="T19" s="35">
        <f t="shared" si="3"/>
        <v>14.985145611471093</v>
      </c>
      <c r="U19" s="42">
        <v>0.73716277889453141</v>
      </c>
      <c r="V19" s="43">
        <f t="shared" si="15"/>
        <v>0.26283722110546859</v>
      </c>
      <c r="W19" s="29">
        <f t="shared" si="11"/>
        <v>237761.41197997305</v>
      </c>
      <c r="X19" s="29">
        <f t="shared" si="4"/>
        <v>700355.38644100795</v>
      </c>
      <c r="Y19" s="35">
        <f t="shared" si="12"/>
        <v>10.59810530703815</v>
      </c>
      <c r="Z19" s="36">
        <f t="shared" si="13"/>
        <v>4.3870403044329436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189</v>
      </c>
      <c r="E20" s="51">
        <v>6</v>
      </c>
      <c r="F20" s="3">
        <f t="shared" si="5"/>
        <v>3.1746031746031744E-2</v>
      </c>
      <c r="G20" s="2">
        <v>0.5</v>
      </c>
      <c r="H20" s="3">
        <f t="shared" si="6"/>
        <v>0.14705882352941177</v>
      </c>
      <c r="I20" s="3">
        <f t="shared" si="7"/>
        <v>0.8529411764705882</v>
      </c>
      <c r="J20" s="5">
        <f t="shared" si="14"/>
        <v>62931.258894491759</v>
      </c>
      <c r="K20" s="5">
        <f t="shared" si="8"/>
        <v>9254.5968962487877</v>
      </c>
      <c r="L20" s="5">
        <f t="shared" si="9"/>
        <v>291519.80223183683</v>
      </c>
      <c r="M20" s="5">
        <f t="shared" si="0"/>
        <v>667728.66491746937</v>
      </c>
      <c r="N20" s="33">
        <f t="shared" si="10"/>
        <v>10.610445057788512</v>
      </c>
      <c r="O20" s="4"/>
      <c r="Q20" s="27" t="s">
        <v>66</v>
      </c>
      <c r="R20" s="29">
        <f t="shared" si="1"/>
        <v>62931.258894491759</v>
      </c>
      <c r="S20" s="29">
        <f t="shared" si="2"/>
        <v>291519.80223183683</v>
      </c>
      <c r="T20" s="35">
        <f t="shared" si="3"/>
        <v>10.610445057788512</v>
      </c>
      <c r="U20" s="42">
        <v>0.7271372759570951</v>
      </c>
      <c r="V20" s="43">
        <f t="shared" si="15"/>
        <v>0.2728627240429049</v>
      </c>
      <c r="W20" s="29">
        <f t="shared" si="11"/>
        <v>211974.91488240892</v>
      </c>
      <c r="X20" s="29">
        <f t="shared" si="4"/>
        <v>462593.97446103487</v>
      </c>
      <c r="Y20" s="35">
        <f t="shared" si="12"/>
        <v>7.3507821484487224</v>
      </c>
      <c r="Z20" s="36">
        <f t="shared" si="13"/>
        <v>3.2596629093397897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115</v>
      </c>
      <c r="E21" s="51">
        <v>16</v>
      </c>
      <c r="F21" s="3">
        <f t="shared" si="5"/>
        <v>0.1391304347826087</v>
      </c>
      <c r="G21" s="2">
        <v>0.5</v>
      </c>
      <c r="H21" s="3">
        <f t="shared" si="6"/>
        <v>0.5161290322580645</v>
      </c>
      <c r="I21" s="3">
        <f t="shared" si="7"/>
        <v>0.4838709677419355</v>
      </c>
      <c r="J21" s="5">
        <f t="shared" si="14"/>
        <v>53676.661998242969</v>
      </c>
      <c r="K21" s="5">
        <f t="shared" si="8"/>
        <v>27704.083611996371</v>
      </c>
      <c r="L21" s="5">
        <f t="shared" si="9"/>
        <v>199123.10096122388</v>
      </c>
      <c r="M21" s="5">
        <f>L21+M22</f>
        <v>376208.86268563254</v>
      </c>
      <c r="N21" s="33">
        <f t="shared" si="10"/>
        <v>7.0087976539589443</v>
      </c>
      <c r="O21" s="4"/>
      <c r="Q21" s="27" t="s">
        <v>68</v>
      </c>
      <c r="R21" s="29">
        <f t="shared" si="1"/>
        <v>53676.661998242969</v>
      </c>
      <c r="S21" s="29">
        <f t="shared" si="2"/>
        <v>199123.10096122388</v>
      </c>
      <c r="T21" s="35">
        <f t="shared" si="3"/>
        <v>7.0087976539589443</v>
      </c>
      <c r="U21" s="42">
        <v>0.68635947845240242</v>
      </c>
      <c r="V21" s="43">
        <f t="shared" si="15"/>
        <v>0.31364052154759758</v>
      </c>
      <c r="W21" s="29">
        <f t="shared" si="11"/>
        <v>136670.0277235707</v>
      </c>
      <c r="X21" s="29">
        <f>X22+W21</f>
        <v>250619.05957862592</v>
      </c>
      <c r="Y21" s="35">
        <f t="shared" si="12"/>
        <v>4.6690507615177257</v>
      </c>
      <c r="Z21" s="36">
        <f t="shared" si="13"/>
        <v>2.3397468924412186</v>
      </c>
    </row>
    <row r="22" spans="1:26" s="2" customFormat="1" x14ac:dyDescent="0.25">
      <c r="A22" s="12">
        <v>19</v>
      </c>
      <c r="B22" s="13" t="s">
        <v>69</v>
      </c>
      <c r="C22" s="12"/>
      <c r="D22">
        <v>75</v>
      </c>
      <c r="E22" s="51">
        <v>11</v>
      </c>
      <c r="F22" s="17">
        <f t="shared" si="5"/>
        <v>0.14666666666666667</v>
      </c>
      <c r="G22" s="12"/>
      <c r="H22" s="17">
        <v>1</v>
      </c>
      <c r="I22" s="17">
        <f t="shared" si="7"/>
        <v>0</v>
      </c>
      <c r="J22" s="21">
        <f t="shared" si="14"/>
        <v>25972.578386246598</v>
      </c>
      <c r="K22" s="21">
        <f t="shared" si="8"/>
        <v>25972.578386246598</v>
      </c>
      <c r="L22" s="21">
        <f>K22/F22</f>
        <v>177085.76172440863</v>
      </c>
      <c r="M22" s="21">
        <f>L22</f>
        <v>177085.76172440863</v>
      </c>
      <c r="N22" s="34">
        <f t="shared" si="10"/>
        <v>6.8181818181818183</v>
      </c>
      <c r="O22" s="4"/>
      <c r="Q22" s="30" t="s">
        <v>69</v>
      </c>
      <c r="R22" s="31">
        <f t="shared" si="1"/>
        <v>25972.578386246598</v>
      </c>
      <c r="S22" s="31">
        <f t="shared" si="2"/>
        <v>177085.76172440863</v>
      </c>
      <c r="T22" s="38">
        <f t="shared" si="3"/>
        <v>6.8181818181818183</v>
      </c>
      <c r="U22" s="44">
        <v>0.64346806172022719</v>
      </c>
      <c r="V22" s="45">
        <f t="shared" si="15"/>
        <v>0.35653193827977281</v>
      </c>
      <c r="W22" s="31">
        <f t="shared" si="11"/>
        <v>113949.03185505522</v>
      </c>
      <c r="X22" s="31">
        <f>W22</f>
        <v>113949.03185505522</v>
      </c>
      <c r="Y22" s="38">
        <f t="shared" si="12"/>
        <v>4.3872822390015491</v>
      </c>
      <c r="Z22" s="37">
        <f t="shared" si="13"/>
        <v>2.4308995791802692</v>
      </c>
    </row>
    <row r="23" spans="1:26" s="2" customFormat="1" ht="13.2" x14ac:dyDescent="0.25">
      <c r="B23" s="2" t="s">
        <v>70</v>
      </c>
      <c r="D23" s="25">
        <f>SUM(D4:D22)</f>
        <v>14542</v>
      </c>
      <c r="E23" s="25">
        <f>SUM(E4:E22)</f>
        <v>102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116</v>
      </c>
      <c r="E29" s="51">
        <v>1</v>
      </c>
      <c r="F29" s="3">
        <f>E29/D29</f>
        <v>8.6206896551724137E-3</v>
      </c>
      <c r="G29" s="2">
        <v>0.3</v>
      </c>
      <c r="H29" s="18">
        <f>C29*F29/(1+(1-G29)*C29*F29)</f>
        <v>8.5689802913453302E-3</v>
      </c>
      <c r="I29" s="18">
        <f>1-H29</f>
        <v>0.99143101970865466</v>
      </c>
      <c r="J29" s="19">
        <v>100000</v>
      </c>
      <c r="K29" s="20">
        <f>J29*H29</f>
        <v>856.89802913453298</v>
      </c>
      <c r="L29" s="20">
        <f>C29*(J30+G29*K29)</f>
        <v>99400.171379605817</v>
      </c>
      <c r="M29" s="5">
        <f t="shared" ref="M29:M45" si="16">L29+M30</f>
        <v>7859333.6137056183</v>
      </c>
      <c r="N29" s="32">
        <f>M29/J29</f>
        <v>78.593336137056184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99400.171379605817</v>
      </c>
      <c r="T29" s="35">
        <f t="shared" ref="T29:T47" si="19">N29</f>
        <v>78.593336137056184</v>
      </c>
      <c r="U29" s="42">
        <v>0.95864674002964168</v>
      </c>
      <c r="V29" s="43">
        <f>1-U29</f>
        <v>4.1353259970358325E-2</v>
      </c>
      <c r="W29" s="29">
        <f>S29*U29</f>
        <v>95289.650251446801</v>
      </c>
      <c r="X29" s="29">
        <f t="shared" ref="X29:X45" si="20">X30+W29</f>
        <v>6944365.5536789848</v>
      </c>
      <c r="Y29" s="40">
        <f>X29/R29</f>
        <v>69.443655536789848</v>
      </c>
      <c r="Z29" s="36">
        <f>T29-Y29</f>
        <v>9.1496806002663362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664</v>
      </c>
      <c r="E30" s="51">
        <v>1</v>
      </c>
      <c r="F30" s="3">
        <f t="shared" ref="F30:F47" si="21">E30/D30</f>
        <v>1.5060240963855422E-3</v>
      </c>
      <c r="G30" s="2">
        <v>0.4</v>
      </c>
      <c r="H30" s="3">
        <f t="shared" ref="H30:H46" si="22">C30*F30/(1+(1-G30)*C30*F30)</f>
        <v>6.0024009603841539E-3</v>
      </c>
      <c r="I30" s="3">
        <f t="shared" ref="I30:I47" si="23">1-H30</f>
        <v>0.99399759903961582</v>
      </c>
      <c r="J30" s="5">
        <f>I29*J29</f>
        <v>99143.101970865464</v>
      </c>
      <c r="K30" s="5">
        <f t="shared" ref="K30:K47" si="24">J30*H30</f>
        <v>595.09665048538693</v>
      </c>
      <c r="L30" s="5">
        <f t="shared" ref="L30:L46" si="25">C30*(J31+G30*K30)</f>
        <v>395144.17592229694</v>
      </c>
      <c r="M30" s="5">
        <f t="shared" si="16"/>
        <v>7759933.4423260121</v>
      </c>
      <c r="N30" s="33">
        <f t="shared" ref="N30:N47" si="26">M30/J30</f>
        <v>78.270028757082599</v>
      </c>
      <c r="O30" s="4"/>
      <c r="Q30" s="27" t="s">
        <v>36</v>
      </c>
      <c r="R30" s="29">
        <f t="shared" si="17"/>
        <v>99143.101970865464</v>
      </c>
      <c r="S30" s="29">
        <f t="shared" si="18"/>
        <v>395144.17592229694</v>
      </c>
      <c r="T30" s="35">
        <f t="shared" si="19"/>
        <v>78.270028757082599</v>
      </c>
      <c r="U30" s="42">
        <v>0.95864674002964168</v>
      </c>
      <c r="V30" s="43">
        <f>1-U30</f>
        <v>4.1353259970358325E-2</v>
      </c>
      <c r="W30" s="29">
        <f t="shared" ref="W30:W47" si="27">S30*U30</f>
        <v>378803.67608960922</v>
      </c>
      <c r="X30" s="29">
        <f t="shared" si="20"/>
        <v>6849075.9034275375</v>
      </c>
      <c r="Y30" s="35">
        <f t="shared" ref="Y30:Y47" si="28">X30/R30</f>
        <v>69.082727565254416</v>
      </c>
      <c r="Z30" s="36">
        <f t="shared" ref="Z30:Z47" si="29">T30-Y30</f>
        <v>9.1873011918281833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851</v>
      </c>
      <c r="E31" s="51">
        <v>1</v>
      </c>
      <c r="F31" s="3">
        <f t="shared" si="21"/>
        <v>1.1750881316098707E-3</v>
      </c>
      <c r="G31" s="2">
        <v>0.5</v>
      </c>
      <c r="H31" s="3">
        <f t="shared" si="22"/>
        <v>5.8582308142940834E-3</v>
      </c>
      <c r="I31" s="3">
        <f t="shared" si="23"/>
        <v>0.99414176918570596</v>
      </c>
      <c r="J31" s="5">
        <f t="shared" ref="J31:J47" si="30">I30*J30</f>
        <v>98548.005320380078</v>
      </c>
      <c r="K31" s="5">
        <f t="shared" si="24"/>
        <v>577.31696145506783</v>
      </c>
      <c r="L31" s="5">
        <f t="shared" si="25"/>
        <v>491296.7341982628</v>
      </c>
      <c r="M31" s="5">
        <f t="shared" si="16"/>
        <v>7364789.2664037151</v>
      </c>
      <c r="N31" s="33">
        <f t="shared" si="26"/>
        <v>74.733012022523909</v>
      </c>
      <c r="O31" s="4"/>
      <c r="Q31" s="27" t="s">
        <v>38</v>
      </c>
      <c r="R31" s="29">
        <f t="shared" si="17"/>
        <v>98548.005320380078</v>
      </c>
      <c r="S31" s="29">
        <f t="shared" si="18"/>
        <v>491296.7341982628</v>
      </c>
      <c r="T31" s="35">
        <f t="shared" si="19"/>
        <v>74.733012022523909</v>
      </c>
      <c r="U31" s="42">
        <v>0.95864674002964168</v>
      </c>
      <c r="V31" s="43">
        <f>1-U31</f>
        <v>4.1353259970358325E-2</v>
      </c>
      <c r="W31" s="29">
        <f t="shared" si="27"/>
        <v>470980.01262637402</v>
      </c>
      <c r="X31" s="29">
        <f t="shared" si="20"/>
        <v>6470272.2273379285</v>
      </c>
      <c r="Y31" s="35">
        <f t="shared" si="28"/>
        <v>65.656044547051351</v>
      </c>
      <c r="Z31" s="36">
        <f t="shared" si="29"/>
        <v>9.0769674754725571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930</v>
      </c>
      <c r="E32" s="51">
        <v>1</v>
      </c>
      <c r="F32" s="3">
        <f t="shared" si="21"/>
        <v>1.0752688172043011E-3</v>
      </c>
      <c r="G32" s="2">
        <v>0.5</v>
      </c>
      <c r="H32" s="3">
        <f t="shared" si="22"/>
        <v>5.3619302949061663E-3</v>
      </c>
      <c r="I32" s="3">
        <f t="shared" si="23"/>
        <v>0.99463806970509383</v>
      </c>
      <c r="J32" s="5">
        <f t="shared" si="30"/>
        <v>97970.688358925021</v>
      </c>
      <c r="K32" s="5">
        <f t="shared" si="24"/>
        <v>525.31200192453093</v>
      </c>
      <c r="L32" s="5">
        <f t="shared" si="25"/>
        <v>488540.16178981378</v>
      </c>
      <c r="M32" s="5">
        <f t="shared" si="16"/>
        <v>6873492.5322054522</v>
      </c>
      <c r="N32" s="33">
        <f t="shared" si="26"/>
        <v>70.158663242456285</v>
      </c>
      <c r="O32" s="4"/>
      <c r="Q32" s="27" t="s">
        <v>40</v>
      </c>
      <c r="R32" s="29">
        <f t="shared" si="17"/>
        <v>97970.688358925021</v>
      </c>
      <c r="S32" s="29">
        <f t="shared" si="18"/>
        <v>488540.16178981378</v>
      </c>
      <c r="T32" s="35">
        <f t="shared" si="19"/>
        <v>70.158663242456285</v>
      </c>
      <c r="U32" s="42">
        <v>0.95864674002964168</v>
      </c>
      <c r="V32" s="43">
        <f>1-U32</f>
        <v>4.1353259970358325E-2</v>
      </c>
      <c r="W32" s="29">
        <f t="shared" si="27"/>
        <v>468337.43347335869</v>
      </c>
      <c r="X32" s="29">
        <f t="shared" si="20"/>
        <v>5999292.2147115543</v>
      </c>
      <c r="Y32" s="35">
        <f t="shared" si="28"/>
        <v>61.235582960615439</v>
      </c>
      <c r="Z32" s="36">
        <f t="shared" si="29"/>
        <v>8.9230802818408463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1055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97445.376357000496</v>
      </c>
      <c r="K33" s="5">
        <f t="shared" si="24"/>
        <v>0</v>
      </c>
      <c r="L33" s="5">
        <f t="shared" si="25"/>
        <v>487226.88178500248</v>
      </c>
      <c r="M33" s="5">
        <f t="shared" si="16"/>
        <v>6384952.3704156382</v>
      </c>
      <c r="N33" s="33">
        <f t="shared" si="26"/>
        <v>65.523399971526118</v>
      </c>
      <c r="O33" s="4"/>
      <c r="Q33" s="27" t="s">
        <v>42</v>
      </c>
      <c r="R33" s="29">
        <f t="shared" si="17"/>
        <v>97445.376357000496</v>
      </c>
      <c r="S33" s="29">
        <f t="shared" si="18"/>
        <v>487226.88178500248</v>
      </c>
      <c r="T33" s="35">
        <f t="shared" si="19"/>
        <v>65.523399971526118</v>
      </c>
      <c r="U33" s="42">
        <v>0.95864674002964168</v>
      </c>
      <c r="V33" s="43">
        <f>1-U33</f>
        <v>4.1353259970358325E-2</v>
      </c>
      <c r="W33" s="29">
        <f t="shared" si="27"/>
        <v>467078.46187800023</v>
      </c>
      <c r="X33" s="29">
        <f t="shared" si="20"/>
        <v>5530954.7812381955</v>
      </c>
      <c r="Y33" s="35">
        <f t="shared" si="28"/>
        <v>56.759540452437797</v>
      </c>
      <c r="Z33" s="36">
        <f t="shared" si="29"/>
        <v>8.7638595190883208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1164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97445.376357000496</v>
      </c>
      <c r="K34" s="5">
        <f t="shared" si="24"/>
        <v>0</v>
      </c>
      <c r="L34" s="5">
        <f t="shared" si="25"/>
        <v>487226.88178500248</v>
      </c>
      <c r="M34" s="5">
        <f t="shared" si="16"/>
        <v>5897725.4886306357</v>
      </c>
      <c r="N34" s="33">
        <f t="shared" si="26"/>
        <v>60.523399971526118</v>
      </c>
      <c r="O34" s="4"/>
      <c r="Q34" s="27" t="s">
        <v>44</v>
      </c>
      <c r="R34" s="29">
        <f t="shared" si="17"/>
        <v>97445.376357000496</v>
      </c>
      <c r="S34" s="29">
        <f t="shared" si="18"/>
        <v>487226.88178500248</v>
      </c>
      <c r="T34" s="35">
        <f t="shared" si="19"/>
        <v>60.523399971526118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472210.65514522378</v>
      </c>
      <c r="X34" s="29">
        <f t="shared" si="20"/>
        <v>5063876.3193601957</v>
      </c>
      <c r="Y34" s="35">
        <f t="shared" si="28"/>
        <v>51.966306752289597</v>
      </c>
      <c r="Z34" s="36">
        <f t="shared" si="29"/>
        <v>8.5570932192365206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959</v>
      </c>
      <c r="E35" s="51">
        <v>3</v>
      </c>
      <c r="F35" s="3">
        <f t="shared" si="21"/>
        <v>3.1282586027111575E-3</v>
      </c>
      <c r="G35" s="2">
        <v>0.5</v>
      </c>
      <c r="H35" s="3">
        <f t="shared" si="22"/>
        <v>1.5519917227108125E-2</v>
      </c>
      <c r="I35" s="3">
        <f t="shared" si="23"/>
        <v>0.9844800827728919</v>
      </c>
      <c r="J35" s="5">
        <f t="shared" si="30"/>
        <v>97445.376357000496</v>
      </c>
      <c r="K35" s="5">
        <f t="shared" si="24"/>
        <v>1512.3441752250467</v>
      </c>
      <c r="L35" s="5">
        <f t="shared" si="25"/>
        <v>483446.02134693984</v>
      </c>
      <c r="M35" s="5">
        <f t="shared" si="16"/>
        <v>5410498.6068456331</v>
      </c>
      <c r="N35" s="33">
        <f t="shared" si="26"/>
        <v>55.523399971526118</v>
      </c>
      <c r="O35" s="4"/>
      <c r="Q35" s="27" t="s">
        <v>46</v>
      </c>
      <c r="R35" s="29">
        <f t="shared" si="17"/>
        <v>97445.376357000496</v>
      </c>
      <c r="S35" s="29">
        <f t="shared" si="18"/>
        <v>483446.02134693984</v>
      </c>
      <c r="T35" s="35">
        <f t="shared" si="19"/>
        <v>55.523399971526118</v>
      </c>
      <c r="U35" s="42">
        <v>0.96192878092594225</v>
      </c>
      <c r="V35" s="43">
        <f t="shared" si="31"/>
        <v>3.8071219074057749E-2</v>
      </c>
      <c r="W35" s="29">
        <f t="shared" si="27"/>
        <v>465040.64195775893</v>
      </c>
      <c r="X35" s="29">
        <f t="shared" si="20"/>
        <v>4591665.6642149715</v>
      </c>
      <c r="Y35" s="35">
        <f t="shared" si="28"/>
        <v>47.120405665969862</v>
      </c>
      <c r="Z35" s="36">
        <f t="shared" si="29"/>
        <v>8.4029943055562555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1076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95933.032181775445</v>
      </c>
      <c r="K36" s="5">
        <f t="shared" si="24"/>
        <v>0</v>
      </c>
      <c r="L36" s="5">
        <f t="shared" si="25"/>
        <v>479665.16090887721</v>
      </c>
      <c r="M36" s="5">
        <f t="shared" si="16"/>
        <v>4927052.5854986934</v>
      </c>
      <c r="N36" s="33">
        <f t="shared" si="26"/>
        <v>51.359291720945869</v>
      </c>
      <c r="O36" s="4"/>
      <c r="Q36" s="27" t="s">
        <v>48</v>
      </c>
      <c r="R36" s="29">
        <f t="shared" si="17"/>
        <v>95933.032181775445</v>
      </c>
      <c r="S36" s="29">
        <f t="shared" si="18"/>
        <v>479665.16090887721</v>
      </c>
      <c r="T36" s="35">
        <f t="shared" si="19"/>
        <v>51.359291720945869</v>
      </c>
      <c r="U36" s="42">
        <v>0.95558309086652893</v>
      </c>
      <c r="V36" s="43">
        <f t="shared" si="31"/>
        <v>4.4416909133471072E-2</v>
      </c>
      <c r="W36" s="29">
        <f t="shared" si="27"/>
        <v>458359.91704229586</v>
      </c>
      <c r="X36" s="29">
        <f t="shared" si="20"/>
        <v>4126625.0222572125</v>
      </c>
      <c r="Y36" s="35">
        <f t="shared" si="28"/>
        <v>43.015684258139757</v>
      </c>
      <c r="Z36" s="36">
        <f t="shared" si="29"/>
        <v>8.3436074628061121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1266</v>
      </c>
      <c r="E37" s="51">
        <v>2</v>
      </c>
      <c r="F37" s="3">
        <f t="shared" si="21"/>
        <v>1.5797788309636651E-3</v>
      </c>
      <c r="G37" s="2">
        <v>0.5</v>
      </c>
      <c r="H37" s="3">
        <f t="shared" si="22"/>
        <v>7.8678206136900079E-3</v>
      </c>
      <c r="I37" s="3">
        <f t="shared" si="23"/>
        <v>0.99213217938631004</v>
      </c>
      <c r="J37" s="5">
        <f t="shared" si="30"/>
        <v>95933.032181775445</v>
      </c>
      <c r="K37" s="5">
        <f t="shared" si="24"/>
        <v>754.7838881335598</v>
      </c>
      <c r="L37" s="5">
        <f t="shared" si="25"/>
        <v>477778.2011885434</v>
      </c>
      <c r="M37" s="5">
        <f t="shared" si="16"/>
        <v>4447387.4245898165</v>
      </c>
      <c r="N37" s="33">
        <f t="shared" si="26"/>
        <v>46.359291720945876</v>
      </c>
      <c r="O37" s="4"/>
      <c r="Q37" s="27" t="s">
        <v>50</v>
      </c>
      <c r="R37" s="29">
        <f t="shared" si="17"/>
        <v>95933.032181775445</v>
      </c>
      <c r="S37" s="29">
        <f t="shared" si="18"/>
        <v>477778.2011885434</v>
      </c>
      <c r="T37" s="35">
        <f t="shared" si="19"/>
        <v>46.359291720945876</v>
      </c>
      <c r="U37" s="42">
        <v>0.95343645724036619</v>
      </c>
      <c r="V37" s="43">
        <f t="shared" si="31"/>
        <v>4.6563542759633814E-2</v>
      </c>
      <c r="W37" s="29">
        <f t="shared" si="27"/>
        <v>455531.15548787976</v>
      </c>
      <c r="X37" s="29">
        <f t="shared" si="20"/>
        <v>3668265.1052149166</v>
      </c>
      <c r="Y37" s="35">
        <f t="shared" si="28"/>
        <v>38.237768803807107</v>
      </c>
      <c r="Z37" s="36">
        <f t="shared" si="29"/>
        <v>8.1215229171387691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1251</v>
      </c>
      <c r="E38" s="51">
        <v>2</v>
      </c>
      <c r="F38" s="3">
        <f t="shared" si="21"/>
        <v>1.5987210231814548E-3</v>
      </c>
      <c r="G38" s="2">
        <v>0.5</v>
      </c>
      <c r="H38" s="3">
        <f t="shared" si="22"/>
        <v>7.9617834394904458E-3</v>
      </c>
      <c r="I38" s="3">
        <f t="shared" si="23"/>
        <v>0.9920382165605095</v>
      </c>
      <c r="J38" s="5">
        <f t="shared" si="30"/>
        <v>95178.248293641896</v>
      </c>
      <c r="K38" s="5">
        <f t="shared" si="24"/>
        <v>757.78860106402783</v>
      </c>
      <c r="L38" s="5">
        <f t="shared" si="25"/>
        <v>473996.76996554941</v>
      </c>
      <c r="M38" s="5">
        <f t="shared" si="16"/>
        <v>3969609.2234012727</v>
      </c>
      <c r="N38" s="33">
        <f t="shared" si="26"/>
        <v>41.707105295259474</v>
      </c>
      <c r="O38" s="4"/>
      <c r="Q38" s="27" t="s">
        <v>52</v>
      </c>
      <c r="R38" s="29">
        <f t="shared" si="17"/>
        <v>95178.248293641896</v>
      </c>
      <c r="S38" s="29">
        <f t="shared" si="18"/>
        <v>473996.76996554941</v>
      </c>
      <c r="T38" s="35">
        <f t="shared" si="19"/>
        <v>41.707105295259474</v>
      </c>
      <c r="U38" s="42">
        <v>0.93748024841036759</v>
      </c>
      <c r="V38" s="43">
        <f t="shared" si="31"/>
        <v>6.2519751589632411E-2</v>
      </c>
      <c r="W38" s="29">
        <f t="shared" si="27"/>
        <v>444362.6096530151</v>
      </c>
      <c r="X38" s="29">
        <f t="shared" si="20"/>
        <v>3212733.949727037</v>
      </c>
      <c r="Y38" s="35">
        <f t="shared" si="28"/>
        <v>33.754917823399929</v>
      </c>
      <c r="Z38" s="36">
        <f t="shared" si="29"/>
        <v>7.9521874718595456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1223</v>
      </c>
      <c r="E39" s="51">
        <v>2</v>
      </c>
      <c r="F39" s="3">
        <f t="shared" si="21"/>
        <v>1.6353229762878169E-3</v>
      </c>
      <c r="G39" s="2">
        <v>0.5</v>
      </c>
      <c r="H39" s="3">
        <f t="shared" si="22"/>
        <v>8.143322475570031E-3</v>
      </c>
      <c r="I39" s="3">
        <f t="shared" si="23"/>
        <v>0.99185667752442996</v>
      </c>
      <c r="J39" s="5">
        <f t="shared" si="30"/>
        <v>94420.459692577861</v>
      </c>
      <c r="K39" s="5">
        <f t="shared" si="24"/>
        <v>768.89625156822342</v>
      </c>
      <c r="L39" s="5">
        <f t="shared" si="25"/>
        <v>470180.05783396878</v>
      </c>
      <c r="M39" s="5">
        <f t="shared" si="16"/>
        <v>3495612.4534357232</v>
      </c>
      <c r="N39" s="33">
        <f t="shared" si="26"/>
        <v>37.021769061674078</v>
      </c>
      <c r="O39" s="4"/>
      <c r="Q39" s="27" t="s">
        <v>54</v>
      </c>
      <c r="R39" s="29">
        <f t="shared" si="17"/>
        <v>94420.459692577861</v>
      </c>
      <c r="S39" s="29">
        <f t="shared" si="18"/>
        <v>470180.05783396878</v>
      </c>
      <c r="T39" s="35">
        <f t="shared" si="19"/>
        <v>37.021769061674078</v>
      </c>
      <c r="U39" s="42">
        <v>0.91788799906018037</v>
      </c>
      <c r="V39" s="43">
        <f t="shared" si="31"/>
        <v>8.2112000939819629E-2</v>
      </c>
      <c r="W39" s="29">
        <f t="shared" si="27"/>
        <v>431572.63248322147</v>
      </c>
      <c r="X39" s="29">
        <f t="shared" si="20"/>
        <v>2768371.3400740218</v>
      </c>
      <c r="Y39" s="35">
        <f t="shared" si="28"/>
        <v>29.319613027595079</v>
      </c>
      <c r="Z39" s="36">
        <f t="shared" si="29"/>
        <v>7.7021560340789996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1062</v>
      </c>
      <c r="E40" s="51">
        <v>4</v>
      </c>
      <c r="F40" s="3">
        <f t="shared" si="21"/>
        <v>3.766478342749529E-3</v>
      </c>
      <c r="G40" s="2">
        <v>0.5</v>
      </c>
      <c r="H40" s="3">
        <f t="shared" si="22"/>
        <v>1.8656716417910446E-2</v>
      </c>
      <c r="I40" s="3">
        <f t="shared" si="23"/>
        <v>0.98134328358208955</v>
      </c>
      <c r="J40" s="5">
        <f t="shared" si="30"/>
        <v>93651.563441009639</v>
      </c>
      <c r="K40" s="5">
        <f t="shared" si="24"/>
        <v>1747.2306612128662</v>
      </c>
      <c r="L40" s="5">
        <f t="shared" si="25"/>
        <v>463889.74055201607</v>
      </c>
      <c r="M40" s="5">
        <f t="shared" si="16"/>
        <v>3025432.3956017545</v>
      </c>
      <c r="N40" s="33">
        <f t="shared" si="26"/>
        <v>32.305199021129532</v>
      </c>
      <c r="O40" s="4"/>
      <c r="Q40" s="27" t="s">
        <v>56</v>
      </c>
      <c r="R40" s="29">
        <f t="shared" si="17"/>
        <v>93651.563441009639</v>
      </c>
      <c r="S40" s="29">
        <f t="shared" si="18"/>
        <v>463889.74055201607</v>
      </c>
      <c r="T40" s="35">
        <f t="shared" si="19"/>
        <v>32.305199021129532</v>
      </c>
      <c r="U40" s="42">
        <v>0.89571782863194893</v>
      </c>
      <c r="V40" s="43">
        <f t="shared" si="31"/>
        <v>0.10428217136805107</v>
      </c>
      <c r="W40" s="29">
        <f t="shared" si="27"/>
        <v>415514.31113188999</v>
      </c>
      <c r="X40" s="29">
        <f t="shared" si="20"/>
        <v>2336798.7075908002</v>
      </c>
      <c r="Y40" s="35">
        <f t="shared" si="28"/>
        <v>24.95205228541359</v>
      </c>
      <c r="Z40" s="36">
        <f t="shared" si="29"/>
        <v>7.3531467357159421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826</v>
      </c>
      <c r="E41" s="51">
        <v>1</v>
      </c>
      <c r="F41" s="3">
        <f t="shared" si="21"/>
        <v>1.2106537530266344E-3</v>
      </c>
      <c r="G41" s="2">
        <v>0.5</v>
      </c>
      <c r="H41" s="3">
        <f t="shared" si="22"/>
        <v>6.0350030175015086E-3</v>
      </c>
      <c r="I41" s="3">
        <f t="shared" si="23"/>
        <v>0.99396499698249852</v>
      </c>
      <c r="J41" s="5">
        <f t="shared" si="30"/>
        <v>91904.33277979678</v>
      </c>
      <c r="K41" s="5">
        <f t="shared" si="24"/>
        <v>554.64292564753634</v>
      </c>
      <c r="L41" s="5">
        <f t="shared" si="25"/>
        <v>458135.05658486503</v>
      </c>
      <c r="M41" s="5">
        <f t="shared" si="16"/>
        <v>2561542.6550497385</v>
      </c>
      <c r="N41" s="33">
        <f t="shared" si="26"/>
        <v>27.871837785789783</v>
      </c>
      <c r="O41" s="4"/>
      <c r="Q41" s="27" t="s">
        <v>58</v>
      </c>
      <c r="R41" s="29">
        <f t="shared" si="17"/>
        <v>91904.33277979678</v>
      </c>
      <c r="S41" s="29">
        <f t="shared" si="18"/>
        <v>458135.05658486503</v>
      </c>
      <c r="T41" s="35">
        <f t="shared" si="19"/>
        <v>27.871837785789783</v>
      </c>
      <c r="U41" s="42">
        <v>0.86473435856680392</v>
      </c>
      <c r="V41" s="43">
        <f t="shared" si="31"/>
        <v>0.13526564143319608</v>
      </c>
      <c r="W41" s="29">
        <f t="shared" si="27"/>
        <v>396165.12429287966</v>
      </c>
      <c r="X41" s="29">
        <f t="shared" si="20"/>
        <v>1921284.3964589103</v>
      </c>
      <c r="Y41" s="35">
        <f t="shared" si="28"/>
        <v>20.905264619703154</v>
      </c>
      <c r="Z41" s="36">
        <f t="shared" si="29"/>
        <v>6.9665731660866292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627</v>
      </c>
      <c r="E42" s="51">
        <v>9</v>
      </c>
      <c r="F42" s="3">
        <f t="shared" si="21"/>
        <v>1.4354066985645933E-2</v>
      </c>
      <c r="G42" s="2">
        <v>0.5</v>
      </c>
      <c r="H42" s="3">
        <f t="shared" si="22"/>
        <v>6.9284064665127029E-2</v>
      </c>
      <c r="I42" s="3">
        <f t="shared" si="23"/>
        <v>0.93071593533487296</v>
      </c>
      <c r="J42" s="5">
        <f t="shared" si="30"/>
        <v>91349.689854149241</v>
      </c>
      <c r="K42" s="5">
        <f t="shared" si="24"/>
        <v>6329.0778189941748</v>
      </c>
      <c r="L42" s="5">
        <f t="shared" si="25"/>
        <v>440925.75472326076</v>
      </c>
      <c r="M42" s="5">
        <f t="shared" si="16"/>
        <v>2103407.5984648736</v>
      </c>
      <c r="N42" s="33">
        <f t="shared" si="26"/>
        <v>23.02588658837503</v>
      </c>
      <c r="O42" s="4"/>
      <c r="Q42" s="27" t="s">
        <v>60</v>
      </c>
      <c r="R42" s="29">
        <f t="shared" si="17"/>
        <v>91349.689854149241</v>
      </c>
      <c r="S42" s="29">
        <f t="shared" si="18"/>
        <v>440925.75472326076</v>
      </c>
      <c r="T42" s="35">
        <f t="shared" si="19"/>
        <v>23.02588658837503</v>
      </c>
      <c r="U42" s="42">
        <v>0.81758889711164551</v>
      </c>
      <c r="V42" s="43">
        <f t="shared" si="31"/>
        <v>0.18241110288835449</v>
      </c>
      <c r="W42" s="29">
        <f t="shared" si="27"/>
        <v>360496.0015123107</v>
      </c>
      <c r="X42" s="29">
        <f t="shared" si="20"/>
        <v>1525119.2721660307</v>
      </c>
      <c r="Y42" s="35">
        <f t="shared" si="28"/>
        <v>16.695396279955268</v>
      </c>
      <c r="Z42" s="36">
        <f t="shared" si="29"/>
        <v>6.3304903084197619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477</v>
      </c>
      <c r="E43" s="51">
        <v>1</v>
      </c>
      <c r="F43" s="3">
        <f t="shared" si="21"/>
        <v>2.0964360587002098E-3</v>
      </c>
      <c r="G43" s="2">
        <v>0.5</v>
      </c>
      <c r="H43" s="3">
        <f t="shared" si="22"/>
        <v>1.0427528675703858E-2</v>
      </c>
      <c r="I43" s="3">
        <f t="shared" si="23"/>
        <v>0.98957247132429615</v>
      </c>
      <c r="J43" s="5">
        <f t="shared" si="30"/>
        <v>85020.612035155063</v>
      </c>
      <c r="K43" s="5">
        <f t="shared" si="24"/>
        <v>886.55487002247196</v>
      </c>
      <c r="L43" s="5">
        <f t="shared" si="25"/>
        <v>422886.67300071911</v>
      </c>
      <c r="M43" s="5">
        <f t="shared" si="16"/>
        <v>1662481.843741613</v>
      </c>
      <c r="N43" s="33">
        <f t="shared" si="26"/>
        <v>19.553868220263993</v>
      </c>
      <c r="O43" s="4"/>
      <c r="Q43" s="27" t="s">
        <v>62</v>
      </c>
      <c r="R43" s="29">
        <f t="shared" si="17"/>
        <v>85020.612035155063</v>
      </c>
      <c r="S43" s="29">
        <f t="shared" si="18"/>
        <v>422886.67300071911</v>
      </c>
      <c r="T43" s="35">
        <f t="shared" si="19"/>
        <v>19.553868220263993</v>
      </c>
      <c r="U43" s="42">
        <v>0.77888026534586052</v>
      </c>
      <c r="V43" s="43">
        <f t="shared" si="31"/>
        <v>0.22111973465413948</v>
      </c>
      <c r="W43" s="29">
        <f t="shared" si="27"/>
        <v>329378.08407802827</v>
      </c>
      <c r="X43" s="29">
        <f t="shared" si="20"/>
        <v>1164623.27065372</v>
      </c>
      <c r="Y43" s="35">
        <f t="shared" si="28"/>
        <v>13.698128521730254</v>
      </c>
      <c r="Z43" s="36">
        <f t="shared" si="29"/>
        <v>5.8557396985337391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357</v>
      </c>
      <c r="E44" s="51">
        <v>10</v>
      </c>
      <c r="F44" s="3">
        <f t="shared" si="21"/>
        <v>2.8011204481792718E-2</v>
      </c>
      <c r="G44" s="2">
        <v>0.5</v>
      </c>
      <c r="H44" s="3">
        <f t="shared" si="22"/>
        <v>0.13089005235602094</v>
      </c>
      <c r="I44" s="3">
        <f t="shared" si="23"/>
        <v>0.86910994764397909</v>
      </c>
      <c r="J44" s="5">
        <f t="shared" si="30"/>
        <v>84134.057165132588</v>
      </c>
      <c r="K44" s="5">
        <f t="shared" si="24"/>
        <v>11012.311147268663</v>
      </c>
      <c r="L44" s="5">
        <f t="shared" si="25"/>
        <v>393139.50795749133</v>
      </c>
      <c r="M44" s="5">
        <f t="shared" si="16"/>
        <v>1239595.1707408938</v>
      </c>
      <c r="N44" s="33">
        <f t="shared" si="26"/>
        <v>14.73357178422884</v>
      </c>
      <c r="O44" s="4"/>
      <c r="Q44" s="27" t="s">
        <v>64</v>
      </c>
      <c r="R44" s="29">
        <f t="shared" si="17"/>
        <v>84134.057165132588</v>
      </c>
      <c r="S44" s="29">
        <f t="shared" si="18"/>
        <v>393139.50795749133</v>
      </c>
      <c r="T44" s="35">
        <f t="shared" si="19"/>
        <v>14.73357178422884</v>
      </c>
      <c r="U44" s="42">
        <v>0.71980976748499381</v>
      </c>
      <c r="V44" s="43">
        <f t="shared" si="31"/>
        <v>0.28019023251500619</v>
      </c>
      <c r="W44" s="29">
        <f t="shared" si="27"/>
        <v>282985.6578120467</v>
      </c>
      <c r="X44" s="29">
        <f t="shared" si="20"/>
        <v>835245.1865756918</v>
      </c>
      <c r="Y44" s="35">
        <f t="shared" si="28"/>
        <v>9.9275515138456889</v>
      </c>
      <c r="Z44" s="36">
        <f t="shared" si="29"/>
        <v>4.8060202703831507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249</v>
      </c>
      <c r="E45" s="51">
        <v>12</v>
      </c>
      <c r="F45" s="3">
        <f t="shared" si="21"/>
        <v>4.8192771084337352E-2</v>
      </c>
      <c r="G45" s="2">
        <v>0.5</v>
      </c>
      <c r="H45" s="3">
        <f t="shared" si="22"/>
        <v>0.21505376344086022</v>
      </c>
      <c r="I45" s="3">
        <f t="shared" si="23"/>
        <v>0.78494623655913975</v>
      </c>
      <c r="J45" s="5">
        <f t="shared" si="30"/>
        <v>73121.74601786393</v>
      </c>
      <c r="K45" s="5">
        <f t="shared" si="24"/>
        <v>15725.106670508372</v>
      </c>
      <c r="L45" s="5">
        <f t="shared" si="25"/>
        <v>326295.96341304877</v>
      </c>
      <c r="M45" s="5">
        <f t="shared" si="16"/>
        <v>846455.66278340248</v>
      </c>
      <c r="N45" s="33">
        <f t="shared" si="26"/>
        <v>11.575977173419929</v>
      </c>
      <c r="O45" s="4"/>
      <c r="Q45" s="27" t="s">
        <v>66</v>
      </c>
      <c r="R45" s="29">
        <f t="shared" si="17"/>
        <v>73121.74601786393</v>
      </c>
      <c r="S45" s="29">
        <f t="shared" si="18"/>
        <v>326295.96341304877</v>
      </c>
      <c r="T45" s="35">
        <f t="shared" si="19"/>
        <v>11.575977173419929</v>
      </c>
      <c r="U45" s="42">
        <v>0.68480776711742686</v>
      </c>
      <c r="V45" s="43">
        <f t="shared" si="31"/>
        <v>0.31519223288257314</v>
      </c>
      <c r="W45" s="29">
        <f t="shared" si="27"/>
        <v>223450.01012431952</v>
      </c>
      <c r="X45" s="29">
        <f t="shared" si="20"/>
        <v>552259.5287636451</v>
      </c>
      <c r="Y45" s="35">
        <f t="shared" si="28"/>
        <v>7.5526031425552382</v>
      </c>
      <c r="Z45" s="36">
        <f t="shared" si="29"/>
        <v>4.0233740308646908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168</v>
      </c>
      <c r="E46" s="51">
        <v>10</v>
      </c>
      <c r="F46" s="3">
        <f t="shared" si="21"/>
        <v>5.9523809523809521E-2</v>
      </c>
      <c r="G46" s="2">
        <v>0.5</v>
      </c>
      <c r="H46" s="3">
        <f t="shared" si="22"/>
        <v>0.2590673575129534</v>
      </c>
      <c r="I46" s="3">
        <f t="shared" si="23"/>
        <v>0.7409326424870466</v>
      </c>
      <c r="J46" s="5">
        <f t="shared" si="30"/>
        <v>57396.639347355558</v>
      </c>
      <c r="K46" s="5">
        <f t="shared" si="24"/>
        <v>14869.595685843411</v>
      </c>
      <c r="L46" s="5">
        <f t="shared" si="25"/>
        <v>249809.20752216928</v>
      </c>
      <c r="M46" s="5">
        <f>L46+M47</f>
        <v>520159.69937035366</v>
      </c>
      <c r="N46" s="33">
        <f t="shared" si="26"/>
        <v>9.0625462620281283</v>
      </c>
      <c r="O46" s="4"/>
      <c r="Q46" s="27" t="s">
        <v>68</v>
      </c>
      <c r="R46" s="29">
        <f t="shared" si="17"/>
        <v>57396.639347355558</v>
      </c>
      <c r="S46" s="29">
        <f t="shared" si="18"/>
        <v>249809.20752216928</v>
      </c>
      <c r="T46" s="35">
        <f t="shared" si="19"/>
        <v>9.0625462620281283</v>
      </c>
      <c r="U46" s="42">
        <v>0.65629805890441617</v>
      </c>
      <c r="V46" s="43">
        <f t="shared" si="31"/>
        <v>0.34370194109558383</v>
      </c>
      <c r="W46" s="29">
        <f t="shared" si="27"/>
        <v>163949.29799325019</v>
      </c>
      <c r="X46" s="29">
        <f>X47+W46</f>
        <v>328809.51863932551</v>
      </c>
      <c r="Y46" s="35">
        <f t="shared" si="28"/>
        <v>5.7287242315603413</v>
      </c>
      <c r="Z46" s="36">
        <f t="shared" si="29"/>
        <v>3.333822030467787</v>
      </c>
    </row>
    <row r="47" spans="1:26" s="2" customFormat="1" x14ac:dyDescent="0.25">
      <c r="A47" s="12">
        <v>19</v>
      </c>
      <c r="B47" s="13" t="s">
        <v>69</v>
      </c>
      <c r="C47" s="12"/>
      <c r="D47">
        <v>89</v>
      </c>
      <c r="E47" s="51">
        <v>14</v>
      </c>
      <c r="F47" s="17">
        <f t="shared" si="21"/>
        <v>0.15730337078651685</v>
      </c>
      <c r="G47" s="12"/>
      <c r="H47" s="17">
        <v>1</v>
      </c>
      <c r="I47" s="17">
        <f t="shared" si="23"/>
        <v>0</v>
      </c>
      <c r="J47" s="21">
        <f t="shared" si="30"/>
        <v>42527.043661512151</v>
      </c>
      <c r="K47" s="21">
        <f t="shared" si="24"/>
        <v>42527.043661512151</v>
      </c>
      <c r="L47" s="21">
        <f>K47/F47</f>
        <v>270350.49184818438</v>
      </c>
      <c r="M47" s="21">
        <f>L47</f>
        <v>270350.49184818438</v>
      </c>
      <c r="N47" s="34">
        <f t="shared" si="26"/>
        <v>6.3571428571428568</v>
      </c>
      <c r="O47" s="4"/>
      <c r="Q47" s="30" t="s">
        <v>69</v>
      </c>
      <c r="R47" s="31">
        <f t="shared" si="17"/>
        <v>42527.043661512151</v>
      </c>
      <c r="S47" s="31">
        <f t="shared" si="18"/>
        <v>270350.49184818438</v>
      </c>
      <c r="T47" s="38">
        <f t="shared" si="19"/>
        <v>6.3571428571428568</v>
      </c>
      <c r="U47" s="44">
        <v>0.6098018151143324</v>
      </c>
      <c r="V47" s="45">
        <f t="shared" si="31"/>
        <v>0.3901981848856676</v>
      </c>
      <c r="W47" s="31">
        <f t="shared" si="27"/>
        <v>164860.22064607535</v>
      </c>
      <c r="X47" s="31">
        <f>W47</f>
        <v>164860.22064607535</v>
      </c>
      <c r="Y47" s="38">
        <f t="shared" si="28"/>
        <v>3.8765972532268269</v>
      </c>
      <c r="Z47" s="37">
        <f t="shared" si="29"/>
        <v>2.4805456039160299</v>
      </c>
    </row>
    <row r="48" spans="1:26" s="2" customFormat="1" ht="13.2" x14ac:dyDescent="0.25">
      <c r="B48" s="2" t="s">
        <v>70</v>
      </c>
      <c r="D48" s="25">
        <f>SUM(D29:D47)</f>
        <v>14410</v>
      </c>
      <c r="E48" s="25">
        <f>SUM(E29:E47)</f>
        <v>74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253</v>
      </c>
      <c r="E54" s="49">
        <f>E4+E29</f>
        <v>1</v>
      </c>
      <c r="F54" s="3">
        <f>E54/D54</f>
        <v>3.952569169960474E-3</v>
      </c>
      <c r="G54" s="2">
        <v>0.3</v>
      </c>
      <c r="H54" s="18">
        <f>C54*F54/(1+(1-G54)*C54*F54)</f>
        <v>3.9416633819471811E-3</v>
      </c>
      <c r="I54" s="18">
        <f>1-H54</f>
        <v>0.99605833661805276</v>
      </c>
      <c r="J54" s="19">
        <v>100000</v>
      </c>
      <c r="K54" s="20">
        <f>J54*H54</f>
        <v>394.16633819471809</v>
      </c>
      <c r="L54" s="20">
        <f>C54*(J55+G54*K54)</f>
        <v>99724.083563263688</v>
      </c>
      <c r="M54" s="5">
        <f t="shared" ref="M54:M70" si="32">L54+M55</f>
        <v>7595249.3582514077</v>
      </c>
      <c r="N54" s="32">
        <f>M54/J54</f>
        <v>75.95249358251408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99724.083563263688</v>
      </c>
      <c r="T54" s="35">
        <f t="shared" ref="T54:T72" si="35">N54</f>
        <v>75.95249358251408</v>
      </c>
      <c r="U54" s="42">
        <v>0.96170886472285344</v>
      </c>
      <c r="V54" s="43">
        <f>1-U54</f>
        <v>3.829113527714656E-2</v>
      </c>
      <c r="W54" s="29">
        <f>S54*U54</f>
        <v>95905.535189153292</v>
      </c>
      <c r="X54" s="29">
        <f t="shared" ref="X54:X70" si="36">X55+W54</f>
        <v>6717693.7686796691</v>
      </c>
      <c r="Y54" s="40">
        <f>X54/R54</f>
        <v>67.176937686796691</v>
      </c>
      <c r="Z54" s="36">
        <f>T54-Y54</f>
        <v>8.7755558957173889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1324</v>
      </c>
      <c r="E55" s="49">
        <f t="shared" si="37"/>
        <v>2</v>
      </c>
      <c r="F55" s="3">
        <f t="shared" ref="F55:F72" si="38">E55/D55</f>
        <v>1.5105740181268882E-3</v>
      </c>
      <c r="G55" s="2">
        <v>0.4</v>
      </c>
      <c r="H55" s="3">
        <f t="shared" ref="H55:H71" si="39">C55*F55/(1+(1-G55)*C55*F55)</f>
        <v>6.0204695966285379E-3</v>
      </c>
      <c r="I55" s="3">
        <f t="shared" ref="I55:I72" si="40">1-H55</f>
        <v>0.9939795304033715</v>
      </c>
      <c r="J55" s="5">
        <f>I54*J54</f>
        <v>99605.833661805271</v>
      </c>
      <c r="K55" s="5">
        <f t="shared" ref="K55:K72" si="41">J55*H55</f>
        <v>599.67389320773805</v>
      </c>
      <c r="L55" s="5">
        <f t="shared" ref="L55:L71" si="42">C55*(J56+G55*K55)</f>
        <v>396984.11730352254</v>
      </c>
      <c r="M55" s="5">
        <f t="shared" si="32"/>
        <v>7495525.2746881442</v>
      </c>
      <c r="N55" s="33">
        <f t="shared" ref="N55:N72" si="43">M55/J55</f>
        <v>75.251870288420349</v>
      </c>
      <c r="O55" s="4"/>
      <c r="Q55" s="27" t="s">
        <v>36</v>
      </c>
      <c r="R55" s="29">
        <f t="shared" si="33"/>
        <v>99605.833661805271</v>
      </c>
      <c r="S55" s="29">
        <f t="shared" si="34"/>
        <v>396984.11730352254</v>
      </c>
      <c r="T55" s="35">
        <f t="shared" si="35"/>
        <v>75.251870288420349</v>
      </c>
      <c r="U55" s="42">
        <v>0.96170886472285344</v>
      </c>
      <c r="V55" s="43">
        <f>1-U55</f>
        <v>3.829113527714656E-2</v>
      </c>
      <c r="W55" s="29">
        <f t="shared" ref="W55:W72" si="44">S55*U55</f>
        <v>381783.14476497471</v>
      </c>
      <c r="X55" s="29">
        <f t="shared" si="36"/>
        <v>6621788.2334905155</v>
      </c>
      <c r="Y55" s="35">
        <f t="shared" ref="Y55:Y72" si="45">X55/R55</f>
        <v>66.479923816246298</v>
      </c>
      <c r="Z55" s="36">
        <f t="shared" ref="Z55:Z72" si="46">T55-Y55</f>
        <v>8.7719464721740508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1794</v>
      </c>
      <c r="E56" s="49">
        <f t="shared" si="37"/>
        <v>1</v>
      </c>
      <c r="F56" s="3">
        <f t="shared" si="38"/>
        <v>5.5741360089186175E-4</v>
      </c>
      <c r="G56" s="2">
        <v>0.5</v>
      </c>
      <c r="H56" s="3">
        <f t="shared" si="39"/>
        <v>2.7831895352073473E-3</v>
      </c>
      <c r="I56" s="3">
        <f t="shared" si="40"/>
        <v>0.9972168104647926</v>
      </c>
      <c r="J56" s="5">
        <f t="shared" ref="J56:J72" si="47">I55*J55</f>
        <v>99006.159768597543</v>
      </c>
      <c r="K56" s="5">
        <f t="shared" si="41"/>
        <v>275.55290778902736</v>
      </c>
      <c r="L56" s="5">
        <f t="shared" si="42"/>
        <v>494341.9165735151</v>
      </c>
      <c r="M56" s="5">
        <f t="shared" si="32"/>
        <v>7098541.1573846219</v>
      </c>
      <c r="N56" s="33">
        <f t="shared" si="43"/>
        <v>71.697974893438044</v>
      </c>
      <c r="O56" s="4"/>
      <c r="Q56" s="27" t="s">
        <v>38</v>
      </c>
      <c r="R56" s="29">
        <f t="shared" si="33"/>
        <v>99006.159768597543</v>
      </c>
      <c r="S56" s="29">
        <f t="shared" si="34"/>
        <v>494341.9165735151</v>
      </c>
      <c r="T56" s="35">
        <f t="shared" si="35"/>
        <v>71.697974893438044</v>
      </c>
      <c r="U56" s="42">
        <v>0.96170886472285344</v>
      </c>
      <c r="V56" s="43">
        <f>1-U56</f>
        <v>3.829113527714656E-2</v>
      </c>
      <c r="W56" s="29">
        <f t="shared" si="44"/>
        <v>475413.00337283476</v>
      </c>
      <c r="X56" s="29">
        <f t="shared" si="36"/>
        <v>6240005.0887255408</v>
      </c>
      <c r="Y56" s="35">
        <f t="shared" si="45"/>
        <v>63.026432934173108</v>
      </c>
      <c r="Z56" s="36">
        <f t="shared" si="46"/>
        <v>8.6715419592649354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1961</v>
      </c>
      <c r="E57" s="49">
        <f t="shared" si="37"/>
        <v>2</v>
      </c>
      <c r="F57" s="3">
        <f t="shared" si="38"/>
        <v>1.0198878123406426E-3</v>
      </c>
      <c r="G57" s="2">
        <v>0.5</v>
      </c>
      <c r="H57" s="3">
        <f t="shared" si="39"/>
        <v>5.0864699898270594E-3</v>
      </c>
      <c r="I57" s="3">
        <f t="shared" si="40"/>
        <v>0.99491353001017291</v>
      </c>
      <c r="J57" s="5">
        <f t="shared" si="47"/>
        <v>98730.606860808504</v>
      </c>
      <c r="K57" s="5">
        <f t="shared" si="41"/>
        <v>502.19026887491606</v>
      </c>
      <c r="L57" s="5">
        <f t="shared" si="42"/>
        <v>492397.55863185518</v>
      </c>
      <c r="M57" s="5">
        <f t="shared" si="32"/>
        <v>6604199.2408111067</v>
      </c>
      <c r="N57" s="33">
        <f t="shared" si="43"/>
        <v>66.891103486498153</v>
      </c>
      <c r="O57" s="4"/>
      <c r="Q57" s="27" t="s">
        <v>40</v>
      </c>
      <c r="R57" s="29">
        <f t="shared" si="33"/>
        <v>98730.606860808504</v>
      </c>
      <c r="S57" s="29">
        <f t="shared" si="34"/>
        <v>492397.55863185518</v>
      </c>
      <c r="T57" s="35">
        <f t="shared" si="35"/>
        <v>66.891103486498153</v>
      </c>
      <c r="U57" s="42">
        <v>0.96170886472285344</v>
      </c>
      <c r="V57" s="43">
        <f>1-U57</f>
        <v>3.829113527714656E-2</v>
      </c>
      <c r="W57" s="29">
        <f t="shared" si="44"/>
        <v>473543.09710414609</v>
      </c>
      <c r="X57" s="29">
        <f t="shared" si="36"/>
        <v>5764592.0853527058</v>
      </c>
      <c r="Y57" s="35">
        <f t="shared" si="45"/>
        <v>58.387082472608427</v>
      </c>
      <c r="Z57" s="36">
        <f t="shared" si="46"/>
        <v>8.5040210138897265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2171</v>
      </c>
      <c r="E58" s="49">
        <f t="shared" si="37"/>
        <v>3</v>
      </c>
      <c r="F58" s="3">
        <f t="shared" si="38"/>
        <v>1.3818516812528789E-3</v>
      </c>
      <c r="G58" s="2">
        <v>0.5</v>
      </c>
      <c r="H58" s="3">
        <f t="shared" si="39"/>
        <v>6.8854716548083549E-3</v>
      </c>
      <c r="I58" s="3">
        <f t="shared" si="40"/>
        <v>0.99311452834519165</v>
      </c>
      <c r="J58" s="5">
        <f t="shared" si="47"/>
        <v>98228.416591933579</v>
      </c>
      <c r="K58" s="5">
        <f t="shared" si="41"/>
        <v>676.34897814046542</v>
      </c>
      <c r="L58" s="5">
        <f t="shared" si="42"/>
        <v>489451.2105143168</v>
      </c>
      <c r="M58" s="5">
        <f t="shared" si="32"/>
        <v>6111801.6821792517</v>
      </c>
      <c r="N58" s="33">
        <f t="shared" si="43"/>
        <v>62.220301357083535</v>
      </c>
      <c r="O58" s="4"/>
      <c r="Q58" s="27" t="s">
        <v>42</v>
      </c>
      <c r="R58" s="29">
        <f t="shared" si="33"/>
        <v>98228.416591933579</v>
      </c>
      <c r="S58" s="29">
        <f t="shared" si="34"/>
        <v>489451.2105143168</v>
      </c>
      <c r="T58" s="35">
        <f t="shared" si="35"/>
        <v>62.220301357083535</v>
      </c>
      <c r="U58" s="42">
        <v>0.96170886472285344</v>
      </c>
      <c r="V58" s="43">
        <f>1-U58</f>
        <v>3.829113527714656E-2</v>
      </c>
      <c r="W58" s="29">
        <f t="shared" si="44"/>
        <v>470709.56800094998</v>
      </c>
      <c r="X58" s="29">
        <f t="shared" si="36"/>
        <v>5291048.9882485596</v>
      </c>
      <c r="Y58" s="35">
        <f t="shared" si="45"/>
        <v>53.864748835654709</v>
      </c>
      <c r="Z58" s="36">
        <f t="shared" si="46"/>
        <v>8.3555525214288267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2282</v>
      </c>
      <c r="E59" s="49">
        <f t="shared" si="37"/>
        <v>4</v>
      </c>
      <c r="F59" s="3">
        <f t="shared" si="38"/>
        <v>1.7528483786152498E-3</v>
      </c>
      <c r="G59" s="2">
        <v>0.5</v>
      </c>
      <c r="H59" s="3">
        <f t="shared" si="39"/>
        <v>8.7260034904013961E-3</v>
      </c>
      <c r="I59" s="3">
        <f t="shared" si="40"/>
        <v>0.99127399650959858</v>
      </c>
      <c r="J59" s="5">
        <f t="shared" si="47"/>
        <v>97552.067613793115</v>
      </c>
      <c r="K59" s="5">
        <f t="shared" si="41"/>
        <v>851.23968249383176</v>
      </c>
      <c r="L59" s="5">
        <f t="shared" si="42"/>
        <v>485632.23886273097</v>
      </c>
      <c r="M59" s="5">
        <f t="shared" si="32"/>
        <v>5622350.4716649344</v>
      </c>
      <c r="N59" s="33">
        <f t="shared" si="43"/>
        <v>57.634354752210058</v>
      </c>
      <c r="O59" s="4"/>
      <c r="Q59" s="27" t="s">
        <v>44</v>
      </c>
      <c r="R59" s="29">
        <f t="shared" si="33"/>
        <v>97552.067613793115</v>
      </c>
      <c r="S59" s="29">
        <f t="shared" si="34"/>
        <v>485632.23886273097</v>
      </c>
      <c r="T59" s="35">
        <f t="shared" si="35"/>
        <v>57.634354752210058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467708.37321270193</v>
      </c>
      <c r="X59" s="29">
        <f t="shared" si="36"/>
        <v>4820339.4202476097</v>
      </c>
      <c r="Y59" s="35">
        <f t="shared" si="45"/>
        <v>49.41299080744497</v>
      </c>
      <c r="Z59" s="36">
        <f t="shared" si="46"/>
        <v>8.2213639447650877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2084</v>
      </c>
      <c r="E60" s="49">
        <f t="shared" si="37"/>
        <v>5</v>
      </c>
      <c r="F60" s="3">
        <f t="shared" si="38"/>
        <v>2.3992322456813818E-3</v>
      </c>
      <c r="G60" s="2">
        <v>0.5</v>
      </c>
      <c r="H60" s="3">
        <f t="shared" si="39"/>
        <v>1.1924636298592892E-2</v>
      </c>
      <c r="I60" s="3">
        <f t="shared" si="40"/>
        <v>0.98807536370140714</v>
      </c>
      <c r="J60" s="5">
        <f t="shared" si="47"/>
        <v>96700.827931299282</v>
      </c>
      <c r="K60" s="5">
        <f t="shared" si="41"/>
        <v>1153.1222028535569</v>
      </c>
      <c r="L60" s="5">
        <f t="shared" si="42"/>
        <v>480621.33414936252</v>
      </c>
      <c r="M60" s="5">
        <f t="shared" si="32"/>
        <v>5136718.2328022039</v>
      </c>
      <c r="N60" s="33">
        <f t="shared" si="43"/>
        <v>53.119692382071072</v>
      </c>
      <c r="O60" s="4"/>
      <c r="Q60" s="27" t="s">
        <v>46</v>
      </c>
      <c r="R60" s="29">
        <f t="shared" si="33"/>
        <v>96700.827931299282</v>
      </c>
      <c r="S60" s="29">
        <f t="shared" si="34"/>
        <v>480621.33414936252</v>
      </c>
      <c r="T60" s="35">
        <f t="shared" si="35"/>
        <v>53.119692382071072</v>
      </c>
      <c r="U60" s="42">
        <v>0.95736753435116873</v>
      </c>
      <c r="V60" s="43">
        <f t="shared" si="48"/>
        <v>4.2632465648831275E-2</v>
      </c>
      <c r="W60" s="29">
        <f t="shared" si="44"/>
        <v>460131.26163114439</v>
      </c>
      <c r="X60" s="29">
        <f t="shared" si="36"/>
        <v>4352631.0470349081</v>
      </c>
      <c r="Y60" s="35">
        <f t="shared" si="45"/>
        <v>45.011311073026363</v>
      </c>
      <c r="Z60" s="36">
        <f t="shared" si="46"/>
        <v>8.1083813090447094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2250</v>
      </c>
      <c r="E61" s="49">
        <f t="shared" si="37"/>
        <v>4</v>
      </c>
      <c r="F61" s="3">
        <f t="shared" si="38"/>
        <v>1.7777777777777779E-3</v>
      </c>
      <c r="G61" s="2">
        <v>0.5</v>
      </c>
      <c r="H61" s="3">
        <f t="shared" si="39"/>
        <v>8.8495575221238937E-3</v>
      </c>
      <c r="I61" s="3">
        <f t="shared" si="40"/>
        <v>0.99115044247787609</v>
      </c>
      <c r="J61" s="5">
        <f t="shared" si="47"/>
        <v>95547.705728445726</v>
      </c>
      <c r="K61" s="5">
        <f t="shared" si="41"/>
        <v>845.55491795084708</v>
      </c>
      <c r="L61" s="5">
        <f t="shared" si="42"/>
        <v>475624.64134735148</v>
      </c>
      <c r="M61" s="5">
        <f t="shared" si="32"/>
        <v>4656096.8986528413</v>
      </c>
      <c r="N61" s="33">
        <f t="shared" si="43"/>
        <v>48.730598638190685</v>
      </c>
      <c r="O61" s="4"/>
      <c r="Q61" s="27" t="s">
        <v>48</v>
      </c>
      <c r="R61" s="29">
        <f t="shared" si="33"/>
        <v>95547.705728445726</v>
      </c>
      <c r="S61" s="29">
        <f t="shared" si="34"/>
        <v>475624.64134735148</v>
      </c>
      <c r="T61" s="35">
        <f t="shared" si="35"/>
        <v>48.730598638190685</v>
      </c>
      <c r="U61" s="42">
        <v>0.95681081085376496</v>
      </c>
      <c r="V61" s="43">
        <f t="shared" si="48"/>
        <v>4.3189189146235041E-2</v>
      </c>
      <c r="W61" s="29">
        <f t="shared" si="44"/>
        <v>455082.79874959053</v>
      </c>
      <c r="X61" s="29">
        <f t="shared" si="36"/>
        <v>3892499.7854037639</v>
      </c>
      <c r="Y61" s="35">
        <f t="shared" si="45"/>
        <v>40.738809537369342</v>
      </c>
      <c r="Z61" s="36">
        <f t="shared" si="46"/>
        <v>7.9917891008213431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2556</v>
      </c>
      <c r="E62" s="49">
        <f t="shared" si="37"/>
        <v>6</v>
      </c>
      <c r="F62" s="3">
        <f t="shared" si="38"/>
        <v>2.3474178403755869E-3</v>
      </c>
      <c r="G62" s="2">
        <v>0.5</v>
      </c>
      <c r="H62" s="3">
        <f t="shared" si="39"/>
        <v>1.1668611435239206E-2</v>
      </c>
      <c r="I62" s="3">
        <f t="shared" si="40"/>
        <v>0.98833138856476077</v>
      </c>
      <c r="J62" s="5">
        <f t="shared" si="47"/>
        <v>94702.150810494873</v>
      </c>
      <c r="K62" s="5">
        <f t="shared" si="41"/>
        <v>1105.0425998890883</v>
      </c>
      <c r="L62" s="5">
        <f t="shared" si="42"/>
        <v>470748.1475527517</v>
      </c>
      <c r="M62" s="5">
        <f t="shared" si="32"/>
        <v>4180472.2573054899</v>
      </c>
      <c r="N62" s="33">
        <f t="shared" si="43"/>
        <v>44.143371840317386</v>
      </c>
      <c r="O62" s="4"/>
      <c r="Q62" s="27" t="s">
        <v>50</v>
      </c>
      <c r="R62" s="29">
        <f t="shared" si="33"/>
        <v>94702.150810494873</v>
      </c>
      <c r="S62" s="29">
        <f t="shared" si="34"/>
        <v>470748.1475527517</v>
      </c>
      <c r="T62" s="35">
        <f t="shared" si="35"/>
        <v>44.143371840317386</v>
      </c>
      <c r="U62" s="42">
        <v>0.94800928093814252</v>
      </c>
      <c r="V62" s="43">
        <f t="shared" si="48"/>
        <v>5.1990719061857482E-2</v>
      </c>
      <c r="W62" s="29">
        <f t="shared" si="44"/>
        <v>446273.61286444677</v>
      </c>
      <c r="X62" s="29">
        <f t="shared" si="36"/>
        <v>3437416.9866541736</v>
      </c>
      <c r="Y62" s="35">
        <f t="shared" si="45"/>
        <v>36.297137469799047</v>
      </c>
      <c r="Z62" s="36">
        <f t="shared" si="46"/>
        <v>7.8462343705183386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2517</v>
      </c>
      <c r="E63" s="49">
        <f t="shared" si="37"/>
        <v>10</v>
      </c>
      <c r="F63" s="3">
        <f t="shared" si="38"/>
        <v>3.9729837107667859E-3</v>
      </c>
      <c r="G63" s="2">
        <v>0.5</v>
      </c>
      <c r="H63" s="3">
        <f t="shared" si="39"/>
        <v>1.9669551534225019E-2</v>
      </c>
      <c r="I63" s="3">
        <f t="shared" si="40"/>
        <v>0.980330448465775</v>
      </c>
      <c r="J63" s="5">
        <f t="shared" si="47"/>
        <v>93597.108210605787</v>
      </c>
      <c r="K63" s="5">
        <f t="shared" si="41"/>
        <v>1841.0131434029461</v>
      </c>
      <c r="L63" s="5">
        <f t="shared" si="42"/>
        <v>463383.00819452154</v>
      </c>
      <c r="M63" s="5">
        <f t="shared" si="32"/>
        <v>3709724.1097527379</v>
      </c>
      <c r="N63" s="33">
        <f t="shared" si="43"/>
        <v>39.635029122965761</v>
      </c>
      <c r="O63" s="4"/>
      <c r="Q63" s="27" t="s">
        <v>52</v>
      </c>
      <c r="R63" s="29">
        <f t="shared" si="33"/>
        <v>93597.108210605787</v>
      </c>
      <c r="S63" s="29">
        <f t="shared" si="34"/>
        <v>463383.00819452154</v>
      </c>
      <c r="T63" s="35">
        <f t="shared" si="35"/>
        <v>39.635029122965761</v>
      </c>
      <c r="U63" s="42">
        <v>0.94216194080535964</v>
      </c>
      <c r="V63" s="43">
        <f t="shared" si="48"/>
        <v>5.7838059194640357E-2</v>
      </c>
      <c r="W63" s="29">
        <f t="shared" si="44"/>
        <v>436581.83433677629</v>
      </c>
      <c r="X63" s="29">
        <f t="shared" si="36"/>
        <v>2991143.3737897268</v>
      </c>
      <c r="Y63" s="35">
        <f t="shared" si="45"/>
        <v>31.957647313838599</v>
      </c>
      <c r="Z63" s="36">
        <f t="shared" si="46"/>
        <v>7.6773818091271622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2418</v>
      </c>
      <c r="E64" s="49">
        <f t="shared" si="37"/>
        <v>10</v>
      </c>
      <c r="F64" s="3">
        <f t="shared" si="38"/>
        <v>4.1356492969396195E-3</v>
      </c>
      <c r="G64" s="2">
        <v>0.5</v>
      </c>
      <c r="H64" s="3">
        <f t="shared" si="39"/>
        <v>2.0466639377814164E-2</v>
      </c>
      <c r="I64" s="3">
        <f t="shared" si="40"/>
        <v>0.97953336062218588</v>
      </c>
      <c r="J64" s="5">
        <f t="shared" si="47"/>
        <v>91756.095067202841</v>
      </c>
      <c r="K64" s="5">
        <f t="shared" si="41"/>
        <v>1877.9389084568736</v>
      </c>
      <c r="L64" s="5">
        <f t="shared" si="42"/>
        <v>454085.62806487206</v>
      </c>
      <c r="M64" s="5">
        <f t="shared" si="32"/>
        <v>3246341.1015582164</v>
      </c>
      <c r="N64" s="33">
        <f t="shared" si="43"/>
        <v>35.380113976957851</v>
      </c>
      <c r="O64" s="4"/>
      <c r="Q64" s="27" t="s">
        <v>54</v>
      </c>
      <c r="R64" s="29">
        <f t="shared" si="33"/>
        <v>91756.095067202841</v>
      </c>
      <c r="S64" s="29">
        <f t="shared" si="34"/>
        <v>454085.62806487206</v>
      </c>
      <c r="T64" s="35">
        <f t="shared" si="35"/>
        <v>35.380113976957851</v>
      </c>
      <c r="U64" s="42">
        <v>0.92489605986448908</v>
      </c>
      <c r="V64" s="43">
        <f t="shared" si="48"/>
        <v>7.5103940135510916E-2</v>
      </c>
      <c r="W64" s="29">
        <f t="shared" si="44"/>
        <v>419982.00823829201</v>
      </c>
      <c r="X64" s="29">
        <f t="shared" si="36"/>
        <v>2554561.5394529505</v>
      </c>
      <c r="Y64" s="35">
        <f t="shared" si="45"/>
        <v>27.840783084567523</v>
      </c>
      <c r="Z64" s="36">
        <f t="shared" si="46"/>
        <v>7.5393308923903284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2111</v>
      </c>
      <c r="E65" s="49">
        <f t="shared" si="37"/>
        <v>9</v>
      </c>
      <c r="F65" s="3">
        <f t="shared" si="38"/>
        <v>4.2633822832780673E-3</v>
      </c>
      <c r="G65" s="2">
        <v>0.5</v>
      </c>
      <c r="H65" s="3">
        <f t="shared" si="39"/>
        <v>2.1092102179517225E-2</v>
      </c>
      <c r="I65" s="3">
        <f t="shared" si="40"/>
        <v>0.97890789782048282</v>
      </c>
      <c r="J65" s="5">
        <f t="shared" si="47"/>
        <v>89878.156158745973</v>
      </c>
      <c r="K65" s="5">
        <f t="shared" si="41"/>
        <v>1895.7192534068754</v>
      </c>
      <c r="L65" s="5">
        <f t="shared" si="42"/>
        <v>444651.48266021273</v>
      </c>
      <c r="M65" s="5">
        <f t="shared" si="32"/>
        <v>2792255.4734933442</v>
      </c>
      <c r="N65" s="33">
        <f t="shared" si="43"/>
        <v>31.067120119393238</v>
      </c>
      <c r="O65" s="4"/>
      <c r="Q65" s="27" t="s">
        <v>56</v>
      </c>
      <c r="R65" s="29">
        <f t="shared" si="33"/>
        <v>89878.156158745973</v>
      </c>
      <c r="S65" s="29">
        <f t="shared" si="34"/>
        <v>444651.48266021273</v>
      </c>
      <c r="T65" s="35">
        <f t="shared" si="35"/>
        <v>31.067120119393238</v>
      </c>
      <c r="U65" s="42">
        <v>0.89970667843387275</v>
      </c>
      <c r="V65" s="43">
        <f t="shared" si="48"/>
        <v>0.10029332156612725</v>
      </c>
      <c r="W65" s="29">
        <f t="shared" si="44"/>
        <v>400055.90852491674</v>
      </c>
      <c r="X65" s="29">
        <f t="shared" si="36"/>
        <v>2134579.5312146586</v>
      </c>
      <c r="Y65" s="35">
        <f t="shared" si="45"/>
        <v>23.749703180876217</v>
      </c>
      <c r="Z65" s="36">
        <f t="shared" si="46"/>
        <v>7.3174169385170202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1635</v>
      </c>
      <c r="E66" s="49">
        <f t="shared" si="37"/>
        <v>9</v>
      </c>
      <c r="F66" s="3">
        <f t="shared" si="38"/>
        <v>5.5045871559633031E-3</v>
      </c>
      <c r="G66" s="2">
        <v>0.5</v>
      </c>
      <c r="H66" s="3">
        <f t="shared" si="39"/>
        <v>2.7149321266968326E-2</v>
      </c>
      <c r="I66" s="3">
        <f t="shared" si="40"/>
        <v>0.97285067873303166</v>
      </c>
      <c r="J66" s="5">
        <f t="shared" si="47"/>
        <v>87982.436905339098</v>
      </c>
      <c r="K66" s="5">
        <f t="shared" si="41"/>
        <v>2388.6634453938218</v>
      </c>
      <c r="L66" s="5">
        <f t="shared" si="42"/>
        <v>433940.52591321093</v>
      </c>
      <c r="M66" s="5">
        <f t="shared" si="32"/>
        <v>2347603.9908331316</v>
      </c>
      <c r="N66" s="33">
        <f t="shared" si="43"/>
        <v>26.682643416196061</v>
      </c>
      <c r="O66" s="4"/>
      <c r="Q66" s="27" t="s">
        <v>58</v>
      </c>
      <c r="R66" s="29">
        <f t="shared" si="33"/>
        <v>87982.436905339098</v>
      </c>
      <c r="S66" s="29">
        <f t="shared" si="34"/>
        <v>433940.52591321093</v>
      </c>
      <c r="T66" s="35">
        <f t="shared" si="35"/>
        <v>26.682643416196061</v>
      </c>
      <c r="U66" s="42">
        <v>0.86438699185239576</v>
      </c>
      <c r="V66" s="43">
        <f t="shared" si="48"/>
        <v>0.13561300814760424</v>
      </c>
      <c r="W66" s="29">
        <f t="shared" si="44"/>
        <v>375092.54583696701</v>
      </c>
      <c r="X66" s="29">
        <f t="shared" si="36"/>
        <v>1734523.6226897419</v>
      </c>
      <c r="Y66" s="35">
        <f t="shared" si="45"/>
        <v>19.714430330634372</v>
      </c>
      <c r="Z66" s="36">
        <f t="shared" si="46"/>
        <v>6.9682130855616897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1170</v>
      </c>
      <c r="E67" s="49">
        <f t="shared" si="37"/>
        <v>19</v>
      </c>
      <c r="F67" s="3">
        <f t="shared" si="38"/>
        <v>1.6239316239316241E-2</v>
      </c>
      <c r="G67" s="2">
        <v>0.5</v>
      </c>
      <c r="H67" s="3">
        <f t="shared" si="39"/>
        <v>7.8028747433264878E-2</v>
      </c>
      <c r="I67" s="3">
        <f t="shared" si="40"/>
        <v>0.92197125256673518</v>
      </c>
      <c r="J67" s="5">
        <f t="shared" si="47"/>
        <v>85593.773459945282</v>
      </c>
      <c r="K67" s="5">
        <f t="shared" si="41"/>
        <v>6678.774931166161</v>
      </c>
      <c r="L67" s="5">
        <f t="shared" si="42"/>
        <v>411271.92997181101</v>
      </c>
      <c r="M67" s="5">
        <f t="shared" si="32"/>
        <v>1913663.4649199205</v>
      </c>
      <c r="N67" s="33">
        <f t="shared" si="43"/>
        <v>22.357507883624784</v>
      </c>
      <c r="O67" s="4"/>
      <c r="Q67" s="27" t="s">
        <v>60</v>
      </c>
      <c r="R67" s="29">
        <f t="shared" si="33"/>
        <v>85593.773459945282</v>
      </c>
      <c r="S67" s="29">
        <f t="shared" si="34"/>
        <v>411271.92997181101</v>
      </c>
      <c r="T67" s="35">
        <f t="shared" si="35"/>
        <v>22.357507883624784</v>
      </c>
      <c r="U67" s="42">
        <v>0.82345390469096191</v>
      </c>
      <c r="V67" s="43">
        <f t="shared" si="48"/>
        <v>0.17654609530903809</v>
      </c>
      <c r="W67" s="29">
        <f t="shared" si="44"/>
        <v>338663.47662507562</v>
      </c>
      <c r="X67" s="29">
        <f t="shared" si="36"/>
        <v>1359431.0768527749</v>
      </c>
      <c r="Y67" s="35">
        <f t="shared" si="45"/>
        <v>15.882359450935276</v>
      </c>
      <c r="Z67" s="36">
        <f t="shared" si="46"/>
        <v>6.4751484326895081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877</v>
      </c>
      <c r="E68" s="49">
        <f t="shared" si="37"/>
        <v>9</v>
      </c>
      <c r="F68" s="3">
        <f t="shared" si="38"/>
        <v>1.0262257696693273E-2</v>
      </c>
      <c r="G68" s="2">
        <v>0.5</v>
      </c>
      <c r="H68" s="3">
        <f t="shared" si="39"/>
        <v>5.0027793218454693E-2</v>
      </c>
      <c r="I68" s="3">
        <f t="shared" si="40"/>
        <v>0.94997220678154526</v>
      </c>
      <c r="J68" s="5">
        <f t="shared" si="47"/>
        <v>78914.998528779121</v>
      </c>
      <c r="K68" s="5">
        <f t="shared" si="41"/>
        <v>3947.9432282324183</v>
      </c>
      <c r="L68" s="5">
        <f t="shared" si="42"/>
        <v>384705.13457331451</v>
      </c>
      <c r="M68" s="5">
        <f t="shared" si="32"/>
        <v>1502391.5349481094</v>
      </c>
      <c r="N68" s="33">
        <f t="shared" si="43"/>
        <v>19.038098751281225</v>
      </c>
      <c r="O68" s="4"/>
      <c r="Q68" s="27" t="s">
        <v>62</v>
      </c>
      <c r="R68" s="29">
        <f t="shared" si="33"/>
        <v>78914.998528779121</v>
      </c>
      <c r="S68" s="29">
        <f t="shared" si="34"/>
        <v>384705.13457331451</v>
      </c>
      <c r="T68" s="35">
        <f t="shared" si="35"/>
        <v>19.038098751281225</v>
      </c>
      <c r="U68" s="42">
        <v>0.7557222850963411</v>
      </c>
      <c r="V68" s="43">
        <f t="shared" si="48"/>
        <v>0.2442777149036589</v>
      </c>
      <c r="W68" s="29">
        <f t="shared" si="44"/>
        <v>290730.24338804063</v>
      </c>
      <c r="X68" s="29">
        <f t="shared" si="36"/>
        <v>1020767.6002276994</v>
      </c>
      <c r="Y68" s="35">
        <f t="shared" si="45"/>
        <v>12.935026538148394</v>
      </c>
      <c r="Z68" s="36">
        <f t="shared" si="46"/>
        <v>6.1030722131328314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664</v>
      </c>
      <c r="E69" s="49">
        <f t="shared" si="37"/>
        <v>13</v>
      </c>
      <c r="F69" s="3">
        <f t="shared" si="38"/>
        <v>1.9578313253012049E-2</v>
      </c>
      <c r="G69" s="2">
        <v>0.5</v>
      </c>
      <c r="H69" s="3">
        <f t="shared" si="39"/>
        <v>9.3323761665470198E-2</v>
      </c>
      <c r="I69" s="3">
        <f t="shared" si="40"/>
        <v>0.90667623833452982</v>
      </c>
      <c r="J69" s="5">
        <f t="shared" si="47"/>
        <v>74967.055300546694</v>
      </c>
      <c r="K69" s="5">
        <f t="shared" si="41"/>
        <v>6996.2076016303436</v>
      </c>
      <c r="L69" s="5">
        <f t="shared" si="42"/>
        <v>357344.75749865756</v>
      </c>
      <c r="M69" s="5">
        <f t="shared" si="32"/>
        <v>1117686.4003747948</v>
      </c>
      <c r="N69" s="33">
        <f t="shared" si="43"/>
        <v>14.909034320394923</v>
      </c>
      <c r="O69" s="4"/>
      <c r="Q69" s="27" t="s">
        <v>64</v>
      </c>
      <c r="R69" s="29">
        <f t="shared" si="33"/>
        <v>74967.055300546694</v>
      </c>
      <c r="S69" s="29">
        <f t="shared" si="34"/>
        <v>357344.75749865756</v>
      </c>
      <c r="T69" s="35">
        <f t="shared" si="35"/>
        <v>14.909034320394923</v>
      </c>
      <c r="U69" s="42">
        <v>0.69850988448397933</v>
      </c>
      <c r="V69" s="43">
        <f t="shared" si="48"/>
        <v>0.30149011551602067</v>
      </c>
      <c r="W69" s="29">
        <f t="shared" si="44"/>
        <v>249608.84528134289</v>
      </c>
      <c r="X69" s="29">
        <f t="shared" si="36"/>
        <v>730037.35683965869</v>
      </c>
      <c r="Y69" s="35">
        <f t="shared" si="45"/>
        <v>9.738109012190785</v>
      </c>
      <c r="Z69" s="36">
        <f t="shared" si="46"/>
        <v>5.1709253082041382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438</v>
      </c>
      <c r="E70" s="49">
        <f t="shared" si="37"/>
        <v>18</v>
      </c>
      <c r="F70" s="3">
        <f t="shared" si="38"/>
        <v>4.1095890410958902E-2</v>
      </c>
      <c r="G70" s="2">
        <v>0.5</v>
      </c>
      <c r="H70" s="3">
        <f t="shared" si="39"/>
        <v>0.18633540372670807</v>
      </c>
      <c r="I70" s="3">
        <f t="shared" si="40"/>
        <v>0.81366459627329191</v>
      </c>
      <c r="J70" s="5">
        <f t="shared" si="47"/>
        <v>67970.847698916346</v>
      </c>
      <c r="K70" s="5">
        <f t="shared" si="41"/>
        <v>12665.375347624164</v>
      </c>
      <c r="L70" s="5">
        <f t="shared" si="42"/>
        <v>308190.80012552137</v>
      </c>
      <c r="M70" s="5">
        <f t="shared" si="32"/>
        <v>760341.6428761374</v>
      </c>
      <c r="N70" s="33">
        <f t="shared" si="43"/>
        <v>11.186290426215464</v>
      </c>
      <c r="O70" s="4"/>
      <c r="Q70" s="27" t="s">
        <v>66</v>
      </c>
      <c r="R70" s="29">
        <f t="shared" si="33"/>
        <v>67970.847698916346</v>
      </c>
      <c r="S70" s="29">
        <f t="shared" si="34"/>
        <v>308190.80012552137</v>
      </c>
      <c r="T70" s="35">
        <f t="shared" si="35"/>
        <v>11.186290426215464</v>
      </c>
      <c r="U70" s="42">
        <v>0.67065690345363116</v>
      </c>
      <c r="V70" s="43">
        <f t="shared" si="48"/>
        <v>0.32934309654636884</v>
      </c>
      <c r="W70" s="29">
        <f t="shared" si="44"/>
        <v>206690.28768507912</v>
      </c>
      <c r="X70" s="29">
        <f t="shared" si="36"/>
        <v>480428.51155831583</v>
      </c>
      <c r="Y70" s="35">
        <f t="shared" si="45"/>
        <v>7.068155361051577</v>
      </c>
      <c r="Z70" s="36">
        <f t="shared" si="46"/>
        <v>4.1181350651638873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283</v>
      </c>
      <c r="E71" s="49">
        <f t="shared" si="49"/>
        <v>26</v>
      </c>
      <c r="F71" s="3">
        <f t="shared" si="38"/>
        <v>9.187279151943463E-2</v>
      </c>
      <c r="G71" s="2">
        <v>0.5</v>
      </c>
      <c r="H71" s="3">
        <f t="shared" si="39"/>
        <v>0.37356321839080459</v>
      </c>
      <c r="I71" s="3">
        <f t="shared" si="40"/>
        <v>0.62643678160919536</v>
      </c>
      <c r="J71" s="5">
        <f t="shared" si="47"/>
        <v>55305.472351292185</v>
      </c>
      <c r="K71" s="5">
        <f t="shared" si="41"/>
        <v>20660.090246172367</v>
      </c>
      <c r="L71" s="5">
        <f t="shared" si="42"/>
        <v>224877.13614103</v>
      </c>
      <c r="M71" s="5">
        <f>L71+M72</f>
        <v>452150.84275061602</v>
      </c>
      <c r="N71" s="33">
        <f t="shared" si="43"/>
        <v>8.1755172413793105</v>
      </c>
      <c r="O71" s="4"/>
      <c r="Q71" s="27" t="s">
        <v>68</v>
      </c>
      <c r="R71" s="29">
        <f t="shared" si="33"/>
        <v>55305.472351292185</v>
      </c>
      <c r="S71" s="29">
        <f t="shared" si="34"/>
        <v>224877.13614103</v>
      </c>
      <c r="T71" s="35">
        <f t="shared" si="35"/>
        <v>8.1755172413793105</v>
      </c>
      <c r="U71" s="42">
        <v>0.63527807449444496</v>
      </c>
      <c r="V71" s="43">
        <f t="shared" si="48"/>
        <v>0.36472192550555504</v>
      </c>
      <c r="W71" s="29">
        <f t="shared" si="44"/>
        <v>142859.51404549868</v>
      </c>
      <c r="X71" s="29">
        <f>X72+W71</f>
        <v>273738.22387323668</v>
      </c>
      <c r="Y71" s="35">
        <f t="shared" si="45"/>
        <v>4.9495685008255954</v>
      </c>
      <c r="Z71" s="36">
        <f t="shared" si="46"/>
        <v>3.2259487405537151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164</v>
      </c>
      <c r="E72" s="50">
        <f t="shared" si="49"/>
        <v>25</v>
      </c>
      <c r="F72" s="17">
        <f t="shared" si="38"/>
        <v>0.1524390243902439</v>
      </c>
      <c r="G72" s="12"/>
      <c r="H72" s="17">
        <v>1</v>
      </c>
      <c r="I72" s="17">
        <f t="shared" si="40"/>
        <v>0</v>
      </c>
      <c r="J72" s="21">
        <f t="shared" si="47"/>
        <v>34645.382105119817</v>
      </c>
      <c r="K72" s="21">
        <f t="shared" si="41"/>
        <v>34645.382105119817</v>
      </c>
      <c r="L72" s="21">
        <f>K72/F72</f>
        <v>227273.70660958602</v>
      </c>
      <c r="M72" s="21">
        <f>L72</f>
        <v>227273.70660958602</v>
      </c>
      <c r="N72" s="34">
        <f t="shared" si="43"/>
        <v>6.5600000000000005</v>
      </c>
      <c r="O72" s="4"/>
      <c r="Q72" s="30" t="s">
        <v>69</v>
      </c>
      <c r="R72" s="31">
        <f t="shared" si="33"/>
        <v>34645.382105119817</v>
      </c>
      <c r="S72" s="31">
        <f t="shared" si="34"/>
        <v>227273.70660958602</v>
      </c>
      <c r="T72" s="38">
        <f t="shared" si="35"/>
        <v>6.5600000000000005</v>
      </c>
      <c r="U72" s="44">
        <v>0.57586384179742911</v>
      </c>
      <c r="V72" s="45">
        <f t="shared" si="48"/>
        <v>0.42413615820257089</v>
      </c>
      <c r="W72" s="31">
        <f t="shared" si="44"/>
        <v>130878.70982773797</v>
      </c>
      <c r="X72" s="31">
        <f>W72</f>
        <v>130878.70982773797</v>
      </c>
      <c r="Y72" s="38">
        <f t="shared" si="45"/>
        <v>3.7776668021911353</v>
      </c>
      <c r="Z72" s="37">
        <f t="shared" si="46"/>
        <v>2.7823331978088652</v>
      </c>
    </row>
    <row r="73" spans="1:26" s="2" customFormat="1" ht="13.2" x14ac:dyDescent="0.25">
      <c r="B73" s="2" t="s">
        <v>70</v>
      </c>
      <c r="D73" s="25">
        <f>SUM(D54:D72)</f>
        <v>28952</v>
      </c>
      <c r="E73" s="25">
        <f>SUM(E54:E72)</f>
        <v>176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73.262190560420819</v>
      </c>
      <c r="F78" s="55">
        <f>$Y$4</f>
        <v>66.240958041174864</v>
      </c>
      <c r="G78" s="55">
        <f>E78-F78</f>
        <v>7.0212325192459559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78.593336137056184</v>
      </c>
      <c r="F79" s="55">
        <f>$Y$29</f>
        <v>69.443655536789848</v>
      </c>
      <c r="G79" s="55">
        <f t="shared" ref="G79:G80" si="50">E79-F79</f>
        <v>9.1496806002663362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75.95249358251408</v>
      </c>
      <c r="F80" s="55">
        <f>$Y$54</f>
        <v>67.176937686796691</v>
      </c>
      <c r="G80" s="55">
        <f t="shared" si="50"/>
        <v>8.7755558957173889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5" workbookViewId="0">
      <selection activeCell="D11" sqref="D11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150</v>
      </c>
      <c r="E4" s="51">
        <v>1</v>
      </c>
      <c r="F4" s="3">
        <f>E4/D4</f>
        <v>6.6666666666666671E-3</v>
      </c>
      <c r="G4" s="2">
        <v>0.3</v>
      </c>
      <c r="H4" s="18">
        <f>C4*F4/(1+(1-G4)*C4*F4)</f>
        <v>6.6357000663570019E-3</v>
      </c>
      <c r="I4" s="18">
        <f>1-H4</f>
        <v>0.99336429993364295</v>
      </c>
      <c r="J4" s="41">
        <v>100000</v>
      </c>
      <c r="K4" s="20">
        <f>J4*H4</f>
        <v>663.57000663570022</v>
      </c>
      <c r="L4" s="20">
        <f>C4*(J5+G4*K4)</f>
        <v>99535.500995355003</v>
      </c>
      <c r="M4" s="5">
        <f t="shared" ref="M4:M20" si="0">L4+M5</f>
        <v>7196827.4947628835</v>
      </c>
      <c r="N4" s="32">
        <f>M4/J4</f>
        <v>71.968274947628842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99535.500995355003</v>
      </c>
      <c r="T4" s="35">
        <f t="shared" ref="T4:T22" si="3">N4</f>
        <v>71.968274947628842</v>
      </c>
      <c r="U4" s="42">
        <v>0.96680194174873568</v>
      </c>
      <c r="V4" s="43">
        <f>1-U4</f>
        <v>3.3198058251264317E-2</v>
      </c>
      <c r="W4" s="29">
        <f>S4*U4</f>
        <v>96231.11563524243</v>
      </c>
      <c r="X4" s="29">
        <f t="shared" ref="X4:X20" si="4">X5+W4</f>
        <v>6536696.3385835551</v>
      </c>
      <c r="Y4" s="40">
        <f>X4/R4</f>
        <v>65.366963385835547</v>
      </c>
      <c r="Z4" s="36">
        <f>T4-Y4</f>
        <v>6.6013115617932954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621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99336.429993364291</v>
      </c>
      <c r="K5" s="5">
        <f t="shared" ref="K5:K22" si="8">J5*H5</f>
        <v>0</v>
      </c>
      <c r="L5" s="5">
        <f t="shared" ref="L5:L21" si="9">C5*(J6+G5*K5)</f>
        <v>397345.71997345716</v>
      </c>
      <c r="M5" s="5">
        <f t="shared" si="0"/>
        <v>7097291.9937675288</v>
      </c>
      <c r="N5" s="33">
        <f t="shared" ref="N5:N22" si="10">M5/J5</f>
        <v>71.44702093926297</v>
      </c>
      <c r="O5" s="4"/>
      <c r="Q5" s="27" t="s">
        <v>36</v>
      </c>
      <c r="R5" s="29">
        <f t="shared" si="1"/>
        <v>99336.429993364291</v>
      </c>
      <c r="S5" s="29">
        <f t="shared" si="2"/>
        <v>397345.71997345716</v>
      </c>
      <c r="T5" s="35">
        <f t="shared" si="3"/>
        <v>71.44702093926297</v>
      </c>
      <c r="U5" s="42">
        <v>0.96680194174873568</v>
      </c>
      <c r="V5" s="43">
        <f>1-U5</f>
        <v>3.3198058251264317E-2</v>
      </c>
      <c r="W5" s="29">
        <f t="shared" ref="W5:W22" si="11">S5*U5</f>
        <v>384154.61361588776</v>
      </c>
      <c r="X5" s="29">
        <f t="shared" si="4"/>
        <v>6440465.2229483128</v>
      </c>
      <c r="Y5" s="35">
        <f t="shared" ref="Y5:Y22" si="12">X5/R5</f>
        <v>64.834877027275269</v>
      </c>
      <c r="Z5" s="36">
        <f t="shared" ref="Z5:Z22" si="13">T5-Y5</f>
        <v>6.612143911987701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968</v>
      </c>
      <c r="E6" s="51">
        <v>1</v>
      </c>
      <c r="F6" s="3">
        <f t="shared" si="5"/>
        <v>1.0330578512396695E-3</v>
      </c>
      <c r="G6" s="2">
        <v>0.5</v>
      </c>
      <c r="H6" s="3">
        <f t="shared" si="6"/>
        <v>5.1519835136527563E-3</v>
      </c>
      <c r="I6" s="3">
        <f t="shared" si="7"/>
        <v>0.99484801648634724</v>
      </c>
      <c r="J6" s="5">
        <f t="shared" ref="J6:J22" si="14">I5*J5</f>
        <v>99336.429993364291</v>
      </c>
      <c r="K6" s="5">
        <f t="shared" si="8"/>
        <v>511.77964963093399</v>
      </c>
      <c r="L6" s="5">
        <f t="shared" si="9"/>
        <v>495402.70084274415</v>
      </c>
      <c r="M6" s="5">
        <f t="shared" si="0"/>
        <v>6699946.2737940717</v>
      </c>
      <c r="N6" s="33">
        <f t="shared" si="10"/>
        <v>67.44702093926297</v>
      </c>
      <c r="O6" s="4"/>
      <c r="Q6" s="27" t="s">
        <v>38</v>
      </c>
      <c r="R6" s="29">
        <f t="shared" si="1"/>
        <v>99336.429993364291</v>
      </c>
      <c r="S6" s="29">
        <f t="shared" si="2"/>
        <v>495402.70084274415</v>
      </c>
      <c r="T6" s="35">
        <f t="shared" si="3"/>
        <v>67.44702093926297</v>
      </c>
      <c r="U6" s="42">
        <v>0.96680194174873568</v>
      </c>
      <c r="V6" s="43">
        <f>1-U6</f>
        <v>3.3198058251264317E-2</v>
      </c>
      <c r="W6" s="29">
        <f t="shared" si="11"/>
        <v>478956.29312233307</v>
      </c>
      <c r="X6" s="29">
        <f t="shared" si="4"/>
        <v>6056310.6093324246</v>
      </c>
      <c r="Y6" s="35">
        <f t="shared" si="12"/>
        <v>60.967669260280324</v>
      </c>
      <c r="Z6" s="36">
        <f t="shared" si="13"/>
        <v>6.4793516789826455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976</v>
      </c>
      <c r="E7" s="51">
        <v>1</v>
      </c>
      <c r="F7" s="3">
        <f t="shared" si="5"/>
        <v>1.0245901639344263E-3</v>
      </c>
      <c r="G7" s="2">
        <v>0.5</v>
      </c>
      <c r="H7" s="3">
        <f t="shared" si="6"/>
        <v>5.1098620337250902E-3</v>
      </c>
      <c r="I7" s="3">
        <f t="shared" si="7"/>
        <v>0.9948901379662749</v>
      </c>
      <c r="J7" s="5">
        <f t="shared" si="14"/>
        <v>98824.650343733359</v>
      </c>
      <c r="K7" s="5">
        <f t="shared" si="8"/>
        <v>504.98032878760029</v>
      </c>
      <c r="L7" s="5">
        <f t="shared" si="9"/>
        <v>492860.80089669785</v>
      </c>
      <c r="M7" s="5">
        <f t="shared" si="0"/>
        <v>6204543.572951328</v>
      </c>
      <c r="N7" s="33">
        <f t="shared" si="10"/>
        <v>62.783359732319745</v>
      </c>
      <c r="O7" s="4"/>
      <c r="Q7" s="27" t="s">
        <v>40</v>
      </c>
      <c r="R7" s="29">
        <f t="shared" si="1"/>
        <v>98824.650343733359</v>
      </c>
      <c r="S7" s="29">
        <f t="shared" si="2"/>
        <v>492860.80089669785</v>
      </c>
      <c r="T7" s="35">
        <f t="shared" si="3"/>
        <v>62.783359732319745</v>
      </c>
      <c r="U7" s="42">
        <v>0.96680194174873568</v>
      </c>
      <c r="V7" s="43">
        <f>1-U7</f>
        <v>3.3198058251264317E-2</v>
      </c>
      <c r="W7" s="29">
        <f t="shared" si="11"/>
        <v>476498.77931876451</v>
      </c>
      <c r="X7" s="29">
        <f t="shared" si="4"/>
        <v>5577354.3162100911</v>
      </c>
      <c r="Y7" s="35">
        <f t="shared" si="12"/>
        <v>56.436873763892457</v>
      </c>
      <c r="Z7" s="36">
        <f t="shared" si="13"/>
        <v>6.3464859684272881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1107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98319.670014945761</v>
      </c>
      <c r="K8" s="5">
        <f t="shared" si="8"/>
        <v>0</v>
      </c>
      <c r="L8" s="5">
        <f t="shared" si="9"/>
        <v>491598.35007472883</v>
      </c>
      <c r="M8" s="5">
        <f t="shared" si="0"/>
        <v>5711682.7720546303</v>
      </c>
      <c r="N8" s="33">
        <f t="shared" si="10"/>
        <v>58.09298150803788</v>
      </c>
      <c r="O8" s="4"/>
      <c r="Q8" s="27" t="s">
        <v>42</v>
      </c>
      <c r="R8" s="29">
        <f t="shared" si="1"/>
        <v>98319.670014945761</v>
      </c>
      <c r="S8" s="29">
        <f t="shared" si="2"/>
        <v>491598.35007472883</v>
      </c>
      <c r="T8" s="35">
        <f t="shared" si="3"/>
        <v>58.09298150803788</v>
      </c>
      <c r="U8" s="42">
        <v>0.96680194174873568</v>
      </c>
      <c r="V8" s="43">
        <f>1-U8</f>
        <v>3.3198058251264317E-2</v>
      </c>
      <c r="W8" s="29">
        <f t="shared" si="11"/>
        <v>475278.23941272259</v>
      </c>
      <c r="X8" s="29">
        <f t="shared" si="4"/>
        <v>5100855.5368913263</v>
      </c>
      <c r="Y8" s="35">
        <f t="shared" si="12"/>
        <v>51.880315872865886</v>
      </c>
      <c r="Z8" s="36">
        <f t="shared" si="13"/>
        <v>6.2126656351719944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1120</v>
      </c>
      <c r="E9" s="51">
        <v>1</v>
      </c>
      <c r="F9" s="3">
        <f t="shared" si="5"/>
        <v>8.9285714285714283E-4</v>
      </c>
      <c r="G9" s="2">
        <v>0.5</v>
      </c>
      <c r="H9" s="3">
        <f t="shared" si="6"/>
        <v>4.4543429844097994E-3</v>
      </c>
      <c r="I9" s="3">
        <f t="shared" si="7"/>
        <v>0.99554565701559017</v>
      </c>
      <c r="J9" s="5">
        <f t="shared" si="14"/>
        <v>98319.670014945761</v>
      </c>
      <c r="K9" s="5">
        <f t="shared" si="8"/>
        <v>437.94953236056017</v>
      </c>
      <c r="L9" s="5">
        <f t="shared" si="9"/>
        <v>490503.47624382738</v>
      </c>
      <c r="M9" s="5">
        <f t="shared" si="0"/>
        <v>5220084.4219799014</v>
      </c>
      <c r="N9" s="33">
        <f t="shared" si="10"/>
        <v>53.092981508037873</v>
      </c>
      <c r="O9" s="4"/>
      <c r="Q9" s="27" t="s">
        <v>44</v>
      </c>
      <c r="R9" s="29">
        <f t="shared" si="1"/>
        <v>98319.670014945761</v>
      </c>
      <c r="S9" s="29">
        <f t="shared" si="2"/>
        <v>490503.47624382738</v>
      </c>
      <c r="T9" s="35">
        <f t="shared" si="3"/>
        <v>53.092981508037873</v>
      </c>
      <c r="U9" s="42">
        <v>0.9555940589531835</v>
      </c>
      <c r="V9" s="43">
        <f t="shared" ref="V9:V22" si="15">1-U9</f>
        <v>4.4405941046816499E-2</v>
      </c>
      <c r="W9" s="29">
        <f t="shared" si="11"/>
        <v>468722.20779448544</v>
      </c>
      <c r="X9" s="29">
        <f t="shared" si="4"/>
        <v>4625577.2974786041</v>
      </c>
      <c r="Y9" s="35">
        <f t="shared" si="12"/>
        <v>47.046306164122207</v>
      </c>
      <c r="Z9" s="36">
        <f t="shared" si="13"/>
        <v>6.0466753439156662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1149</v>
      </c>
      <c r="E10" s="51">
        <v>2</v>
      </c>
      <c r="F10" s="3">
        <f t="shared" si="5"/>
        <v>1.7406440382941688E-3</v>
      </c>
      <c r="G10" s="2">
        <v>0.5</v>
      </c>
      <c r="H10" s="3">
        <f t="shared" si="6"/>
        <v>8.6655112651646445E-3</v>
      </c>
      <c r="I10" s="3">
        <f t="shared" si="7"/>
        <v>0.99133448873483532</v>
      </c>
      <c r="J10" s="5">
        <f t="shared" si="14"/>
        <v>97881.720482585195</v>
      </c>
      <c r="K10" s="5">
        <f t="shared" si="8"/>
        <v>848.19515149553888</v>
      </c>
      <c r="L10" s="5">
        <f t="shared" si="9"/>
        <v>487288.11453418713</v>
      </c>
      <c r="M10" s="5">
        <f t="shared" si="0"/>
        <v>4729580.9457360739</v>
      </c>
      <c r="N10" s="33">
        <f t="shared" si="10"/>
        <v>48.319348315680109</v>
      </c>
      <c r="O10" s="4"/>
      <c r="Q10" s="27" t="s">
        <v>46</v>
      </c>
      <c r="R10" s="29">
        <f t="shared" si="1"/>
        <v>97881.720482585195</v>
      </c>
      <c r="S10" s="29">
        <f t="shared" si="2"/>
        <v>487288.11453418713</v>
      </c>
      <c r="T10" s="35">
        <f t="shared" si="3"/>
        <v>48.319348315680109</v>
      </c>
      <c r="U10" s="42">
        <v>0.96363095511775332</v>
      </c>
      <c r="V10" s="43">
        <f t="shared" si="15"/>
        <v>3.6369044882246682E-2</v>
      </c>
      <c r="W10" s="29">
        <f t="shared" si="11"/>
        <v>469565.91122610791</v>
      </c>
      <c r="X10" s="29">
        <f t="shared" si="4"/>
        <v>4156855.089684119</v>
      </c>
      <c r="Y10" s="35">
        <f t="shared" si="12"/>
        <v>42.468144911936783</v>
      </c>
      <c r="Z10" s="36">
        <f t="shared" si="13"/>
        <v>5.8512034037433267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1163</v>
      </c>
      <c r="E11" s="51">
        <v>4</v>
      </c>
      <c r="F11" s="3">
        <f t="shared" si="5"/>
        <v>3.4393809114359416E-3</v>
      </c>
      <c r="G11" s="2">
        <v>0.5</v>
      </c>
      <c r="H11" s="3">
        <f t="shared" si="6"/>
        <v>1.7050298380221655E-2</v>
      </c>
      <c r="I11" s="3">
        <f t="shared" si="7"/>
        <v>0.98294970161977835</v>
      </c>
      <c r="J11" s="5">
        <f t="shared" si="14"/>
        <v>97033.525331089651</v>
      </c>
      <c r="K11" s="5">
        <f t="shared" si="8"/>
        <v>1654.4505597798748</v>
      </c>
      <c r="L11" s="5">
        <f t="shared" si="9"/>
        <v>481031.50025599863</v>
      </c>
      <c r="M11" s="5">
        <f t="shared" si="0"/>
        <v>4242292.8312018868</v>
      </c>
      <c r="N11" s="33">
        <f t="shared" si="10"/>
        <v>43.719867094663329</v>
      </c>
      <c r="O11" s="4"/>
      <c r="Q11" s="27" t="s">
        <v>48</v>
      </c>
      <c r="R11" s="29">
        <f t="shared" si="1"/>
        <v>97033.525331089651</v>
      </c>
      <c r="S11" s="29">
        <f t="shared" si="2"/>
        <v>481031.50025599863</v>
      </c>
      <c r="T11" s="35">
        <f t="shared" si="3"/>
        <v>43.719867094663329</v>
      </c>
      <c r="U11" s="42">
        <v>0.96005435016735896</v>
      </c>
      <c r="V11" s="43">
        <f t="shared" si="15"/>
        <v>3.9945649832641039E-2</v>
      </c>
      <c r="W11" s="29">
        <f t="shared" si="11"/>
        <v>461816.38438830251</v>
      </c>
      <c r="X11" s="29">
        <f t="shared" si="4"/>
        <v>3687289.1784580112</v>
      </c>
      <c r="Y11" s="35">
        <f t="shared" si="12"/>
        <v>38.000156810510106</v>
      </c>
      <c r="Z11" s="36">
        <f t="shared" si="13"/>
        <v>5.7197102841532228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1229</v>
      </c>
      <c r="E12" s="51">
        <v>7</v>
      </c>
      <c r="F12" s="3">
        <f t="shared" si="5"/>
        <v>5.6956875508543531E-3</v>
      </c>
      <c r="G12" s="2">
        <v>0.5</v>
      </c>
      <c r="H12" s="3">
        <f t="shared" si="6"/>
        <v>2.807862013638187E-2</v>
      </c>
      <c r="I12" s="3">
        <f t="shared" si="7"/>
        <v>0.97192137986361815</v>
      </c>
      <c r="J12" s="5">
        <f t="shared" si="14"/>
        <v>95379.074771309781</v>
      </c>
      <c r="K12" s="5">
        <f t="shared" si="8"/>
        <v>2678.1128094631708</v>
      </c>
      <c r="L12" s="5">
        <f t="shared" si="9"/>
        <v>470200.09183289099</v>
      </c>
      <c r="M12" s="5">
        <f t="shared" si="0"/>
        <v>3761261.3309458881</v>
      </c>
      <c r="N12" s="33">
        <f t="shared" si="10"/>
        <v>39.434869125793647</v>
      </c>
      <c r="O12" s="4"/>
      <c r="Q12" s="27" t="s">
        <v>50</v>
      </c>
      <c r="R12" s="29">
        <f t="shared" si="1"/>
        <v>95379.074771309781</v>
      </c>
      <c r="S12" s="29">
        <f t="shared" si="2"/>
        <v>470200.09183289099</v>
      </c>
      <c r="T12" s="35">
        <f t="shared" si="3"/>
        <v>39.434869125793647</v>
      </c>
      <c r="U12" s="42">
        <v>0.94127750867207383</v>
      </c>
      <c r="V12" s="43">
        <f t="shared" si="15"/>
        <v>5.8722491327926174E-2</v>
      </c>
      <c r="W12" s="29">
        <f t="shared" si="11"/>
        <v>442588.77101784397</v>
      </c>
      <c r="X12" s="29">
        <f t="shared" si="4"/>
        <v>3225472.7940697088</v>
      </c>
      <c r="Y12" s="35">
        <f t="shared" si="12"/>
        <v>33.817404937125033</v>
      </c>
      <c r="Z12" s="36">
        <f t="shared" si="13"/>
        <v>5.6174641886686132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1303</v>
      </c>
      <c r="E13" s="51">
        <v>3</v>
      </c>
      <c r="F13" s="3">
        <f t="shared" si="5"/>
        <v>2.3023791250959325E-3</v>
      </c>
      <c r="G13" s="2">
        <v>0.5</v>
      </c>
      <c r="H13" s="3">
        <f t="shared" si="6"/>
        <v>1.1446012972148036E-2</v>
      </c>
      <c r="I13" s="3">
        <f t="shared" si="7"/>
        <v>0.98855398702785191</v>
      </c>
      <c r="J13" s="5">
        <f t="shared" si="14"/>
        <v>92700.961961846609</v>
      </c>
      <c r="K13" s="5">
        <f t="shared" si="8"/>
        <v>1061.056413145898</v>
      </c>
      <c r="L13" s="5">
        <f t="shared" si="9"/>
        <v>460852.16877636837</v>
      </c>
      <c r="M13" s="5">
        <f t="shared" si="0"/>
        <v>3291061.239112997</v>
      </c>
      <c r="N13" s="33">
        <f t="shared" si="10"/>
        <v>35.501910330418312</v>
      </c>
      <c r="O13" s="4"/>
      <c r="Q13" s="27" t="s">
        <v>52</v>
      </c>
      <c r="R13" s="29">
        <f t="shared" si="1"/>
        <v>92700.961961846609</v>
      </c>
      <c r="S13" s="29">
        <f t="shared" si="2"/>
        <v>460852.16877636837</v>
      </c>
      <c r="T13" s="35">
        <f t="shared" si="3"/>
        <v>35.501910330418312</v>
      </c>
      <c r="U13" s="42">
        <v>0.95386474178345915</v>
      </c>
      <c r="V13" s="43">
        <f t="shared" si="15"/>
        <v>4.6135258216540853E-2</v>
      </c>
      <c r="W13" s="29">
        <f t="shared" si="11"/>
        <v>439590.63497021777</v>
      </c>
      <c r="X13" s="29">
        <f t="shared" si="4"/>
        <v>2782884.0230518649</v>
      </c>
      <c r="Y13" s="35">
        <f t="shared" si="12"/>
        <v>30.020012351082507</v>
      </c>
      <c r="Z13" s="36">
        <f t="shared" si="13"/>
        <v>5.4818979793358054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1211</v>
      </c>
      <c r="E14" s="51">
        <v>14</v>
      </c>
      <c r="F14" s="3">
        <f t="shared" si="5"/>
        <v>1.1560693641618497E-2</v>
      </c>
      <c r="G14" s="2">
        <v>0.5</v>
      </c>
      <c r="H14" s="3">
        <f t="shared" si="6"/>
        <v>5.6179775280898875E-2</v>
      </c>
      <c r="I14" s="3">
        <f t="shared" si="7"/>
        <v>0.9438202247191011</v>
      </c>
      <c r="J14" s="5">
        <f t="shared" si="14"/>
        <v>91639.905548700714</v>
      </c>
      <c r="K14" s="5">
        <f t="shared" si="8"/>
        <v>5148.3093004888042</v>
      </c>
      <c r="L14" s="5">
        <f t="shared" si="9"/>
        <v>445328.75449228153</v>
      </c>
      <c r="M14" s="5">
        <f t="shared" si="0"/>
        <v>2830209.0703366287</v>
      </c>
      <c r="N14" s="33">
        <f t="shared" si="10"/>
        <v>30.884024305683671</v>
      </c>
      <c r="O14" s="4"/>
      <c r="Q14" s="27" t="s">
        <v>54</v>
      </c>
      <c r="R14" s="29">
        <f t="shared" si="1"/>
        <v>91639.905548700714</v>
      </c>
      <c r="S14" s="29">
        <f t="shared" si="2"/>
        <v>445328.75449228153</v>
      </c>
      <c r="T14" s="35">
        <f t="shared" si="3"/>
        <v>30.884024305683671</v>
      </c>
      <c r="U14" s="42">
        <v>0.94210046609890041</v>
      </c>
      <c r="V14" s="43">
        <f t="shared" si="15"/>
        <v>5.7899533901099587E-2</v>
      </c>
      <c r="W14" s="29">
        <f t="shared" si="11"/>
        <v>419544.4271744212</v>
      </c>
      <c r="X14" s="29">
        <f t="shared" si="4"/>
        <v>2343293.388081647</v>
      </c>
      <c r="Y14" s="35">
        <f t="shared" si="12"/>
        <v>25.570665683808866</v>
      </c>
      <c r="Z14" s="36">
        <f t="shared" si="13"/>
        <v>5.313358621874805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1050</v>
      </c>
      <c r="E15" s="51">
        <v>9</v>
      </c>
      <c r="F15" s="3">
        <f t="shared" si="5"/>
        <v>8.5714285714285719E-3</v>
      </c>
      <c r="G15" s="2">
        <v>0.5</v>
      </c>
      <c r="H15" s="3">
        <f t="shared" si="6"/>
        <v>4.195804195804196E-2</v>
      </c>
      <c r="I15" s="3">
        <f t="shared" si="7"/>
        <v>0.95804195804195802</v>
      </c>
      <c r="J15" s="5">
        <f t="shared" si="14"/>
        <v>86491.596248211907</v>
      </c>
      <c r="K15" s="5">
        <f t="shared" si="8"/>
        <v>3629.0180244004996</v>
      </c>
      <c r="L15" s="5">
        <f t="shared" si="9"/>
        <v>423385.43618005823</v>
      </c>
      <c r="M15" s="5">
        <f t="shared" si="0"/>
        <v>2384880.3158443472</v>
      </c>
      <c r="N15" s="33">
        <f t="shared" si="10"/>
        <v>27.573549561974367</v>
      </c>
      <c r="O15" s="4"/>
      <c r="Q15" s="27" t="s">
        <v>56</v>
      </c>
      <c r="R15" s="29">
        <f t="shared" si="1"/>
        <v>86491.596248211907</v>
      </c>
      <c r="S15" s="29">
        <f t="shared" si="2"/>
        <v>423385.43618005823</v>
      </c>
      <c r="T15" s="35">
        <f t="shared" si="3"/>
        <v>27.573549561974367</v>
      </c>
      <c r="U15" s="42">
        <v>0.91645683631107144</v>
      </c>
      <c r="V15" s="43">
        <f t="shared" si="15"/>
        <v>8.3543163688928557E-2</v>
      </c>
      <c r="W15" s="29">
        <f t="shared" si="11"/>
        <v>388014.47738175921</v>
      </c>
      <c r="X15" s="29">
        <f t="shared" si="4"/>
        <v>1923748.960907226</v>
      </c>
      <c r="Y15" s="35">
        <f t="shared" si="12"/>
        <v>22.242033265133511</v>
      </c>
      <c r="Z15" s="36">
        <f t="shared" si="13"/>
        <v>5.3315162968408565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871</v>
      </c>
      <c r="E16" s="51">
        <v>12</v>
      </c>
      <c r="F16" s="3">
        <f t="shared" si="5"/>
        <v>1.3777267508610792E-2</v>
      </c>
      <c r="G16" s="2">
        <v>0.5</v>
      </c>
      <c r="H16" s="3">
        <f t="shared" si="6"/>
        <v>6.6592674805771357E-2</v>
      </c>
      <c r="I16" s="3">
        <f t="shared" si="7"/>
        <v>0.93340732519422864</v>
      </c>
      <c r="J16" s="5">
        <f t="shared" si="14"/>
        <v>82862.578223811404</v>
      </c>
      <c r="K16" s="5">
        <f t="shared" si="8"/>
        <v>5518.0407252260638</v>
      </c>
      <c r="L16" s="5">
        <f t="shared" si="9"/>
        <v>400517.7893059919</v>
      </c>
      <c r="M16" s="5">
        <f t="shared" si="0"/>
        <v>1961494.8796642891</v>
      </c>
      <c r="N16" s="33">
        <f t="shared" si="10"/>
        <v>23.67166122162288</v>
      </c>
      <c r="O16" s="4"/>
      <c r="Q16" s="27" t="s">
        <v>58</v>
      </c>
      <c r="R16" s="29">
        <f t="shared" si="1"/>
        <v>82862.578223811404</v>
      </c>
      <c r="S16" s="29">
        <f t="shared" si="2"/>
        <v>400517.7893059919</v>
      </c>
      <c r="T16" s="35">
        <f t="shared" si="3"/>
        <v>23.67166122162288</v>
      </c>
      <c r="U16" s="42">
        <v>0.8859396016463057</v>
      </c>
      <c r="V16" s="43">
        <f t="shared" si="15"/>
        <v>0.1140603983536943</v>
      </c>
      <c r="W16" s="29">
        <f t="shared" si="11"/>
        <v>354834.57071000949</v>
      </c>
      <c r="X16" s="29">
        <f t="shared" si="4"/>
        <v>1535734.4835254666</v>
      </c>
      <c r="Y16" s="35">
        <f t="shared" si="12"/>
        <v>18.533510740849213</v>
      </c>
      <c r="Z16" s="36">
        <f t="shared" si="13"/>
        <v>5.1381504807736675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566</v>
      </c>
      <c r="E17" s="51">
        <v>9</v>
      </c>
      <c r="F17" s="3">
        <f t="shared" si="5"/>
        <v>1.5901060070671377E-2</v>
      </c>
      <c r="G17" s="2">
        <v>0.5</v>
      </c>
      <c r="H17" s="3">
        <f t="shared" si="6"/>
        <v>7.6465590484282059E-2</v>
      </c>
      <c r="I17" s="3">
        <f t="shared" si="7"/>
        <v>0.92353440951571797</v>
      </c>
      <c r="J17" s="5">
        <f t="shared" si="14"/>
        <v>77344.537498585341</v>
      </c>
      <c r="K17" s="5">
        <f t="shared" si="8"/>
        <v>5914.195730563024</v>
      </c>
      <c r="L17" s="5">
        <f t="shared" si="9"/>
        <v>371937.19816651917</v>
      </c>
      <c r="M17" s="5">
        <f t="shared" si="0"/>
        <v>1560977.0903582971</v>
      </c>
      <c r="N17" s="33">
        <f t="shared" si="10"/>
        <v>20.18212456680406</v>
      </c>
      <c r="O17" s="4"/>
      <c r="Q17" s="27" t="s">
        <v>60</v>
      </c>
      <c r="R17" s="29">
        <f t="shared" si="1"/>
        <v>77344.537498585341</v>
      </c>
      <c r="S17" s="29">
        <f t="shared" si="2"/>
        <v>371937.19816651917</v>
      </c>
      <c r="T17" s="35">
        <f t="shared" si="3"/>
        <v>20.18212456680406</v>
      </c>
      <c r="U17" s="42">
        <v>0.85631920960893304</v>
      </c>
      <c r="V17" s="43">
        <f t="shared" si="15"/>
        <v>0.14368079039106696</v>
      </c>
      <c r="W17" s="29">
        <f t="shared" si="11"/>
        <v>318496.96755811479</v>
      </c>
      <c r="X17" s="29">
        <f t="shared" si="4"/>
        <v>1180899.9128154572</v>
      </c>
      <c r="Y17" s="35">
        <f t="shared" si="12"/>
        <v>15.26804543678416</v>
      </c>
      <c r="Z17" s="36">
        <f t="shared" si="13"/>
        <v>4.9140791300198998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420</v>
      </c>
      <c r="E18" s="51">
        <v>6</v>
      </c>
      <c r="F18" s="3">
        <f t="shared" si="5"/>
        <v>1.4285714285714285E-2</v>
      </c>
      <c r="G18" s="2">
        <v>0.5</v>
      </c>
      <c r="H18" s="3">
        <f t="shared" si="6"/>
        <v>6.8965517241379296E-2</v>
      </c>
      <c r="I18" s="3">
        <f t="shared" si="7"/>
        <v>0.93103448275862066</v>
      </c>
      <c r="J18" s="5">
        <f t="shared" si="14"/>
        <v>71430.341768022321</v>
      </c>
      <c r="K18" s="5">
        <f t="shared" si="8"/>
        <v>4926.2304667601593</v>
      </c>
      <c r="L18" s="5">
        <f t="shared" si="9"/>
        <v>344836.13267321128</v>
      </c>
      <c r="M18" s="5">
        <f t="shared" si="0"/>
        <v>1189039.8921917779</v>
      </c>
      <c r="N18" s="33">
        <f t="shared" si="10"/>
        <v>16.646145920081306</v>
      </c>
      <c r="O18" s="4"/>
      <c r="Q18" s="27" t="s">
        <v>62</v>
      </c>
      <c r="R18" s="29">
        <f t="shared" si="1"/>
        <v>71430.341768022321</v>
      </c>
      <c r="S18" s="29">
        <f t="shared" si="2"/>
        <v>344836.13267321128</v>
      </c>
      <c r="T18" s="35">
        <f t="shared" si="3"/>
        <v>16.646145920081306</v>
      </c>
      <c r="U18" s="42">
        <v>0.77613843304153718</v>
      </c>
      <c r="V18" s="43">
        <f t="shared" si="15"/>
        <v>0.22386156695846282</v>
      </c>
      <c r="W18" s="29">
        <f t="shared" si="11"/>
        <v>267640.5756690898</v>
      </c>
      <c r="X18" s="29">
        <f t="shared" si="4"/>
        <v>862402.94525734242</v>
      </c>
      <c r="Y18" s="35">
        <f t="shared" si="12"/>
        <v>12.073341998811769</v>
      </c>
      <c r="Z18" s="36">
        <f t="shared" si="13"/>
        <v>4.5728039212695375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304</v>
      </c>
      <c r="E19" s="51">
        <v>18</v>
      </c>
      <c r="F19" s="3">
        <f t="shared" si="5"/>
        <v>5.921052631578947E-2</v>
      </c>
      <c r="G19" s="2">
        <v>0.5</v>
      </c>
      <c r="H19" s="3">
        <f t="shared" si="6"/>
        <v>0.25787965616045844</v>
      </c>
      <c r="I19" s="3">
        <f t="shared" si="7"/>
        <v>0.74212034383954162</v>
      </c>
      <c r="J19" s="5">
        <f t="shared" si="14"/>
        <v>66504.111301262164</v>
      </c>
      <c r="K19" s="5">
        <f t="shared" si="8"/>
        <v>17150.057355626344</v>
      </c>
      <c r="L19" s="5">
        <f t="shared" si="9"/>
        <v>289645.41311724496</v>
      </c>
      <c r="M19" s="5">
        <f t="shared" si="0"/>
        <v>844203.75951856666</v>
      </c>
      <c r="N19" s="33">
        <f t="shared" si="10"/>
        <v>12.694008580828065</v>
      </c>
      <c r="O19" s="4"/>
      <c r="Q19" s="27" t="s">
        <v>64</v>
      </c>
      <c r="R19" s="29">
        <f t="shared" si="1"/>
        <v>66504.111301262164</v>
      </c>
      <c r="S19" s="29">
        <f t="shared" si="2"/>
        <v>289645.41311724496</v>
      </c>
      <c r="T19" s="35">
        <f t="shared" si="3"/>
        <v>12.694008580828065</v>
      </c>
      <c r="U19" s="42">
        <v>0.73716277889453141</v>
      </c>
      <c r="V19" s="43">
        <f t="shared" si="15"/>
        <v>0.26283722110546859</v>
      </c>
      <c r="W19" s="29">
        <f t="shared" si="11"/>
        <v>213515.81762756285</v>
      </c>
      <c r="X19" s="29">
        <f t="shared" si="4"/>
        <v>594762.36958825262</v>
      </c>
      <c r="Y19" s="35">
        <f t="shared" si="12"/>
        <v>8.9432421236935582</v>
      </c>
      <c r="Z19" s="36">
        <f t="shared" si="13"/>
        <v>3.7507664571345067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193</v>
      </c>
      <c r="E20" s="51">
        <v>11</v>
      </c>
      <c r="F20" s="3">
        <f t="shared" si="5"/>
        <v>5.6994818652849742E-2</v>
      </c>
      <c r="G20" s="2">
        <v>0.5</v>
      </c>
      <c r="H20" s="3">
        <f t="shared" si="6"/>
        <v>0.24943310657596371</v>
      </c>
      <c r="I20" s="3">
        <f t="shared" si="7"/>
        <v>0.75056689342403626</v>
      </c>
      <c r="J20" s="5">
        <f t="shared" si="14"/>
        <v>49354.053945635824</v>
      </c>
      <c r="K20" s="5">
        <f t="shared" si="8"/>
        <v>12310.534997777642</v>
      </c>
      <c r="L20" s="5">
        <f t="shared" si="9"/>
        <v>215993.93223373505</v>
      </c>
      <c r="M20" s="5">
        <f t="shared" si="0"/>
        <v>554558.3464013217</v>
      </c>
      <c r="N20" s="33">
        <f t="shared" si="10"/>
        <v>11.236328164899593</v>
      </c>
      <c r="O20" s="4"/>
      <c r="Q20" s="27" t="s">
        <v>66</v>
      </c>
      <c r="R20" s="29">
        <f t="shared" si="1"/>
        <v>49354.053945635824</v>
      </c>
      <c r="S20" s="29">
        <f t="shared" si="2"/>
        <v>215993.93223373505</v>
      </c>
      <c r="T20" s="35">
        <f t="shared" si="3"/>
        <v>11.236328164899593</v>
      </c>
      <c r="U20" s="42">
        <v>0.7271372759570951</v>
      </c>
      <c r="V20" s="43">
        <f t="shared" si="15"/>
        <v>0.2728627240429049</v>
      </c>
      <c r="W20" s="29">
        <f t="shared" si="11"/>
        <v>157057.2395076995</v>
      </c>
      <c r="X20" s="29">
        <f t="shared" si="4"/>
        <v>381246.55196068983</v>
      </c>
      <c r="Y20" s="35">
        <f t="shared" si="12"/>
        <v>7.7247261669859624</v>
      </c>
      <c r="Z20" s="36">
        <f t="shared" si="13"/>
        <v>3.5116019979136306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118</v>
      </c>
      <c r="E21" s="51">
        <v>12</v>
      </c>
      <c r="F21" s="3">
        <f t="shared" si="5"/>
        <v>0.10169491525423729</v>
      </c>
      <c r="G21" s="2">
        <v>0.5</v>
      </c>
      <c r="H21" s="3">
        <f t="shared" si="6"/>
        <v>0.40540540540540537</v>
      </c>
      <c r="I21" s="3">
        <f t="shared" si="7"/>
        <v>0.59459459459459463</v>
      </c>
      <c r="J21" s="5">
        <f t="shared" si="14"/>
        <v>37043.518947858181</v>
      </c>
      <c r="K21" s="5">
        <f t="shared" si="8"/>
        <v>15017.642816699261</v>
      </c>
      <c r="L21" s="5">
        <f t="shared" si="9"/>
        <v>147673.48769754276</v>
      </c>
      <c r="M21" s="5">
        <f>L21+M22</f>
        <v>338564.41416758671</v>
      </c>
      <c r="N21" s="33">
        <f t="shared" si="10"/>
        <v>9.1396396396396398</v>
      </c>
      <c r="O21" s="4"/>
      <c r="Q21" s="27" t="s">
        <v>68</v>
      </c>
      <c r="R21" s="29">
        <f t="shared" si="1"/>
        <v>37043.518947858181</v>
      </c>
      <c r="S21" s="29">
        <f t="shared" si="2"/>
        <v>147673.48769754276</v>
      </c>
      <c r="T21" s="35">
        <f t="shared" si="3"/>
        <v>9.1396396396396398</v>
      </c>
      <c r="U21" s="42">
        <v>0.68635947845240242</v>
      </c>
      <c r="V21" s="43">
        <f t="shared" si="15"/>
        <v>0.31364052154759758</v>
      </c>
      <c r="W21" s="29">
        <f t="shared" si="11"/>
        <v>101357.09799733272</v>
      </c>
      <c r="X21" s="29">
        <f>X22+W21</f>
        <v>224189.31245299033</v>
      </c>
      <c r="Y21" s="35">
        <f t="shared" si="12"/>
        <v>6.0520522569293522</v>
      </c>
      <c r="Z21" s="36">
        <f t="shared" si="13"/>
        <v>3.0875873827102875</v>
      </c>
    </row>
    <row r="22" spans="1:26" s="2" customFormat="1" x14ac:dyDescent="0.25">
      <c r="A22" s="12">
        <v>19</v>
      </c>
      <c r="B22" s="13" t="s">
        <v>69</v>
      </c>
      <c r="C22" s="12"/>
      <c r="D22">
        <v>78</v>
      </c>
      <c r="E22" s="51">
        <v>9</v>
      </c>
      <c r="F22" s="17">
        <f t="shared" si="5"/>
        <v>0.11538461538461539</v>
      </c>
      <c r="G22" s="12"/>
      <c r="H22" s="17">
        <v>1</v>
      </c>
      <c r="I22" s="17">
        <f t="shared" si="7"/>
        <v>0</v>
      </c>
      <c r="J22" s="21">
        <f t="shared" si="14"/>
        <v>22025.876131158919</v>
      </c>
      <c r="K22" s="21">
        <f t="shared" si="8"/>
        <v>22025.876131158919</v>
      </c>
      <c r="L22" s="21">
        <f>K22/F22</f>
        <v>190890.92647004395</v>
      </c>
      <c r="M22" s="21">
        <f>L22</f>
        <v>190890.92647004395</v>
      </c>
      <c r="N22" s="34">
        <f t="shared" si="10"/>
        <v>8.6666666666666661</v>
      </c>
      <c r="O22" s="4"/>
      <c r="Q22" s="30" t="s">
        <v>69</v>
      </c>
      <c r="R22" s="31">
        <f t="shared" si="1"/>
        <v>22025.876131158919</v>
      </c>
      <c r="S22" s="31">
        <f t="shared" si="2"/>
        <v>190890.92647004395</v>
      </c>
      <c r="T22" s="38">
        <f t="shared" si="3"/>
        <v>8.6666666666666661</v>
      </c>
      <c r="U22" s="44">
        <v>0.64346806172022719</v>
      </c>
      <c r="V22" s="45">
        <f t="shared" si="15"/>
        <v>0.35653193827977281</v>
      </c>
      <c r="W22" s="31">
        <f t="shared" si="11"/>
        <v>122832.21445565759</v>
      </c>
      <c r="X22" s="31">
        <f>W22</f>
        <v>122832.21445565759</v>
      </c>
      <c r="Y22" s="38">
        <f t="shared" si="12"/>
        <v>5.5767232015753025</v>
      </c>
      <c r="Z22" s="37">
        <f t="shared" si="13"/>
        <v>3.0899434650913635</v>
      </c>
    </row>
    <row r="23" spans="1:26" s="2" customFormat="1" ht="13.2" x14ac:dyDescent="0.25">
      <c r="B23" s="2" t="s">
        <v>70</v>
      </c>
      <c r="D23" s="25">
        <f>SUM(D4:D22)</f>
        <v>14597</v>
      </c>
      <c r="E23" s="25">
        <f>SUM(E4:E22)</f>
        <v>120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142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8500235.2551372647</v>
      </c>
      <c r="N29" s="32">
        <f>M29/J29</f>
        <v>85.002352551372653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85.002352551372653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7380033.6709911432</v>
      </c>
      <c r="Y29" s="40">
        <f>X29/R29</f>
        <v>73.800336709911434</v>
      </c>
      <c r="Z29" s="36">
        <f>T29-Y29</f>
        <v>11.202015841461218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636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8400235.2551372647</v>
      </c>
      <c r="N30" s="33">
        <f t="shared" ref="N30:N47" si="26">M30/J30</f>
        <v>84.002352551372653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84.002352551372653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7284168.9969881792</v>
      </c>
      <c r="Y30" s="35">
        <f t="shared" ref="Y30:Y47" si="28">X30/R30</f>
        <v>72.841689969881799</v>
      </c>
      <c r="Z30" s="36">
        <f t="shared" ref="Z30:Z47" si="29">T30-Y30</f>
        <v>11.160662581490854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848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8000235.2551372638</v>
      </c>
      <c r="N31" s="33">
        <f t="shared" si="26"/>
        <v>80.002352551372638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80.002352551372638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6900710.300976322</v>
      </c>
      <c r="Y31" s="35">
        <f t="shared" si="28"/>
        <v>69.007103009763227</v>
      </c>
      <c r="Z31" s="36">
        <f t="shared" si="29"/>
        <v>10.995249541609411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906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7500235.2551372638</v>
      </c>
      <c r="N32" s="33">
        <f t="shared" si="26"/>
        <v>75.002352551372638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75.002352551372638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6421386.9309615009</v>
      </c>
      <c r="Y32" s="35">
        <f t="shared" si="28"/>
        <v>64.213869309615006</v>
      </c>
      <c r="Z32" s="36">
        <f t="shared" si="29"/>
        <v>10.788483241757632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1054</v>
      </c>
      <c r="E33" s="51">
        <v>1</v>
      </c>
      <c r="F33" s="3">
        <f t="shared" si="21"/>
        <v>9.4876660341555979E-4</v>
      </c>
      <c r="G33" s="2">
        <v>0.5</v>
      </c>
      <c r="H33" s="3">
        <f t="shared" si="22"/>
        <v>4.7326076668244201E-3</v>
      </c>
      <c r="I33" s="3">
        <f t="shared" si="23"/>
        <v>0.99526739233317563</v>
      </c>
      <c r="J33" s="5">
        <f t="shared" si="30"/>
        <v>100000</v>
      </c>
      <c r="K33" s="5">
        <f t="shared" si="24"/>
        <v>473.26076668244201</v>
      </c>
      <c r="L33" s="5">
        <f t="shared" si="25"/>
        <v>498816.84808329394</v>
      </c>
      <c r="M33" s="5">
        <f t="shared" si="16"/>
        <v>7000235.2551372638</v>
      </c>
      <c r="N33" s="33">
        <f t="shared" si="26"/>
        <v>70.002352551372638</v>
      </c>
      <c r="O33" s="4"/>
      <c r="Q33" s="27" t="s">
        <v>42</v>
      </c>
      <c r="R33" s="29">
        <f t="shared" si="17"/>
        <v>100000</v>
      </c>
      <c r="S33" s="29">
        <f t="shared" si="18"/>
        <v>498816.84808329394</v>
      </c>
      <c r="T33" s="35">
        <f t="shared" si="19"/>
        <v>70.002352551372638</v>
      </c>
      <c r="U33" s="42">
        <v>0.95864674002964168</v>
      </c>
      <c r="V33" s="43">
        <f>1-U33</f>
        <v>4.1353259970358325E-2</v>
      </c>
      <c r="W33" s="29">
        <f t="shared" si="27"/>
        <v>478189.14528691076</v>
      </c>
      <c r="X33" s="29">
        <f t="shared" si="20"/>
        <v>5942063.5609466797</v>
      </c>
      <c r="Y33" s="35">
        <f t="shared" si="28"/>
        <v>59.4206356094668</v>
      </c>
      <c r="Z33" s="36">
        <f t="shared" si="29"/>
        <v>10.581716941905839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1107</v>
      </c>
      <c r="E34" s="51">
        <v>1</v>
      </c>
      <c r="F34" s="3">
        <f t="shared" si="21"/>
        <v>9.0334236675700087E-4</v>
      </c>
      <c r="G34" s="2">
        <v>0.5</v>
      </c>
      <c r="H34" s="3">
        <f t="shared" si="22"/>
        <v>4.5065344749887336E-3</v>
      </c>
      <c r="I34" s="3">
        <f t="shared" si="23"/>
        <v>0.99549346552501128</v>
      </c>
      <c r="J34" s="5">
        <f t="shared" si="30"/>
        <v>99526.739233317567</v>
      </c>
      <c r="K34" s="5">
        <f t="shared" si="24"/>
        <v>448.52068153815935</v>
      </c>
      <c r="L34" s="5">
        <f t="shared" si="25"/>
        <v>496512.39446274244</v>
      </c>
      <c r="M34" s="5">
        <f t="shared" si="16"/>
        <v>6501418.4070539698</v>
      </c>
      <c r="N34" s="33">
        <f t="shared" si="26"/>
        <v>65.3233337808133</v>
      </c>
      <c r="O34" s="4"/>
      <c r="Q34" s="27" t="s">
        <v>44</v>
      </c>
      <c r="R34" s="29">
        <f t="shared" si="17"/>
        <v>99526.739233317567</v>
      </c>
      <c r="S34" s="29">
        <f t="shared" si="18"/>
        <v>496512.39446274244</v>
      </c>
      <c r="T34" s="35">
        <f t="shared" si="19"/>
        <v>65.3233337808133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481209.99033964291</v>
      </c>
      <c r="X34" s="29">
        <f t="shared" si="20"/>
        <v>5463874.4156597685</v>
      </c>
      <c r="Y34" s="35">
        <f t="shared" si="28"/>
        <v>54.89855749067565</v>
      </c>
      <c r="Z34" s="36">
        <f t="shared" si="29"/>
        <v>10.42477629013765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972</v>
      </c>
      <c r="E35" s="51">
        <v>1</v>
      </c>
      <c r="F35" s="3">
        <f t="shared" si="21"/>
        <v>1.02880658436214E-3</v>
      </c>
      <c r="G35" s="2">
        <v>0.5</v>
      </c>
      <c r="H35" s="3">
        <f t="shared" si="22"/>
        <v>5.1308363263211912E-3</v>
      </c>
      <c r="I35" s="3">
        <f t="shared" si="23"/>
        <v>0.99486916367367884</v>
      </c>
      <c r="J35" s="5">
        <f t="shared" si="30"/>
        <v>99078.218551779413</v>
      </c>
      <c r="K35" s="5">
        <f t="shared" si="24"/>
        <v>508.35412289265997</v>
      </c>
      <c r="L35" s="5">
        <f t="shared" si="25"/>
        <v>494120.20745166542</v>
      </c>
      <c r="M35" s="5">
        <f t="shared" si="16"/>
        <v>6004906.012591227</v>
      </c>
      <c r="N35" s="33">
        <f t="shared" si="26"/>
        <v>60.607730945959574</v>
      </c>
      <c r="O35" s="4"/>
      <c r="Q35" s="27" t="s">
        <v>46</v>
      </c>
      <c r="R35" s="29">
        <f t="shared" si="17"/>
        <v>99078.218551779413</v>
      </c>
      <c r="S35" s="29">
        <f t="shared" si="18"/>
        <v>494120.20745166542</v>
      </c>
      <c r="T35" s="35">
        <f t="shared" si="19"/>
        <v>60.607730945959574</v>
      </c>
      <c r="U35" s="42">
        <v>0.96192878092594225</v>
      </c>
      <c r="V35" s="43">
        <f t="shared" si="31"/>
        <v>3.8071219074057749E-2</v>
      </c>
      <c r="W35" s="29">
        <f t="shared" si="27"/>
        <v>475308.4487848542</v>
      </c>
      <c r="X35" s="29">
        <f t="shared" si="20"/>
        <v>4982664.4253201252</v>
      </c>
      <c r="Y35" s="35">
        <f t="shared" si="28"/>
        <v>50.290210079989755</v>
      </c>
      <c r="Z35" s="36">
        <f t="shared" si="29"/>
        <v>10.317520865969819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1066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98569.864428886751</v>
      </c>
      <c r="K36" s="5">
        <f t="shared" si="24"/>
        <v>0</v>
      </c>
      <c r="L36" s="5">
        <f t="shared" si="25"/>
        <v>492849.32214443374</v>
      </c>
      <c r="M36" s="5">
        <f t="shared" si="16"/>
        <v>5510785.8051395612</v>
      </c>
      <c r="N36" s="33">
        <f t="shared" si="26"/>
        <v>55.907409805918107</v>
      </c>
      <c r="O36" s="4"/>
      <c r="Q36" s="27" t="s">
        <v>48</v>
      </c>
      <c r="R36" s="29">
        <f t="shared" si="17"/>
        <v>98569.864428886751</v>
      </c>
      <c r="S36" s="29">
        <f t="shared" si="18"/>
        <v>492849.32214443374</v>
      </c>
      <c r="T36" s="35">
        <f t="shared" si="19"/>
        <v>55.907409805918107</v>
      </c>
      <c r="U36" s="42">
        <v>0.95558309086652893</v>
      </c>
      <c r="V36" s="43">
        <f t="shared" si="31"/>
        <v>4.4416909133471072E-2</v>
      </c>
      <c r="W36" s="29">
        <f t="shared" si="27"/>
        <v>470958.47858625161</v>
      </c>
      <c r="X36" s="29">
        <f t="shared" si="20"/>
        <v>4507355.9765352709</v>
      </c>
      <c r="Y36" s="35">
        <f t="shared" si="28"/>
        <v>45.727525371480084</v>
      </c>
      <c r="Z36" s="36">
        <f t="shared" si="29"/>
        <v>10.179884434438023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1196</v>
      </c>
      <c r="E37" s="51">
        <v>3</v>
      </c>
      <c r="F37" s="3">
        <f t="shared" si="21"/>
        <v>2.508361204013378E-3</v>
      </c>
      <c r="G37" s="2">
        <v>0.5</v>
      </c>
      <c r="H37" s="3">
        <f t="shared" si="22"/>
        <v>1.2463647694225177E-2</v>
      </c>
      <c r="I37" s="3">
        <f t="shared" si="23"/>
        <v>0.98753635230577486</v>
      </c>
      <c r="J37" s="5">
        <f t="shared" si="30"/>
        <v>98569.864428886751</v>
      </c>
      <c r="K37" s="5">
        <f t="shared" si="24"/>
        <v>1228.5400635091826</v>
      </c>
      <c r="L37" s="5">
        <f t="shared" si="25"/>
        <v>489777.97198566084</v>
      </c>
      <c r="M37" s="5">
        <f t="shared" si="16"/>
        <v>5017936.4829951273</v>
      </c>
      <c r="N37" s="33">
        <f t="shared" si="26"/>
        <v>50.9074098059181</v>
      </c>
      <c r="O37" s="4"/>
      <c r="Q37" s="27" t="s">
        <v>50</v>
      </c>
      <c r="R37" s="29">
        <f t="shared" si="17"/>
        <v>98569.864428886751</v>
      </c>
      <c r="S37" s="29">
        <f t="shared" si="18"/>
        <v>489777.97198566084</v>
      </c>
      <c r="T37" s="35">
        <f t="shared" si="19"/>
        <v>50.9074098059181</v>
      </c>
      <c r="U37" s="42">
        <v>0.95343645724036619</v>
      </c>
      <c r="V37" s="43">
        <f t="shared" si="31"/>
        <v>4.6563542759633814E-2</v>
      </c>
      <c r="W37" s="29">
        <f t="shared" si="27"/>
        <v>466972.17444437981</v>
      </c>
      <c r="X37" s="29">
        <f t="shared" si="20"/>
        <v>4036397.4979490191</v>
      </c>
      <c r="Y37" s="35">
        <f t="shared" si="28"/>
        <v>40.949609917147434</v>
      </c>
      <c r="Z37" s="36">
        <f t="shared" si="29"/>
        <v>9.9577998887706656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1244</v>
      </c>
      <c r="E38" s="51">
        <v>4</v>
      </c>
      <c r="F38" s="3">
        <f t="shared" si="21"/>
        <v>3.2154340836012861E-3</v>
      </c>
      <c r="G38" s="2">
        <v>0.5</v>
      </c>
      <c r="H38" s="3">
        <f t="shared" si="22"/>
        <v>1.5948963317384369E-2</v>
      </c>
      <c r="I38" s="3">
        <f t="shared" si="23"/>
        <v>0.98405103668261562</v>
      </c>
      <c r="J38" s="5">
        <f t="shared" si="30"/>
        <v>97341.324365377572</v>
      </c>
      <c r="K38" s="5">
        <f t="shared" si="24"/>
        <v>1552.4932115690201</v>
      </c>
      <c r="L38" s="5">
        <f t="shared" si="25"/>
        <v>482825.38879796537</v>
      </c>
      <c r="M38" s="5">
        <f t="shared" si="16"/>
        <v>4528158.5110094668</v>
      </c>
      <c r="N38" s="33">
        <f t="shared" si="26"/>
        <v>46.518357342383204</v>
      </c>
      <c r="O38" s="4"/>
      <c r="Q38" s="27" t="s">
        <v>52</v>
      </c>
      <c r="R38" s="29">
        <f t="shared" si="17"/>
        <v>97341.324365377572</v>
      </c>
      <c r="S38" s="29">
        <f t="shared" si="18"/>
        <v>482825.38879796537</v>
      </c>
      <c r="T38" s="35">
        <f t="shared" si="19"/>
        <v>46.518357342383204</v>
      </c>
      <c r="U38" s="42">
        <v>0.93748024841036759</v>
      </c>
      <c r="V38" s="43">
        <f t="shared" si="31"/>
        <v>6.2519751589632411E-2</v>
      </c>
      <c r="W38" s="29">
        <f t="shared" si="27"/>
        <v>452639.26542914886</v>
      </c>
      <c r="X38" s="29">
        <f t="shared" si="20"/>
        <v>3569425.3235046393</v>
      </c>
      <c r="Y38" s="35">
        <f t="shared" si="28"/>
        <v>36.669167455607528</v>
      </c>
      <c r="Z38" s="36">
        <f t="shared" si="29"/>
        <v>9.849189886775676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1261</v>
      </c>
      <c r="E39" s="51">
        <v>2</v>
      </c>
      <c r="F39" s="3">
        <f t="shared" si="21"/>
        <v>1.5860428231562252E-3</v>
      </c>
      <c r="G39" s="2">
        <v>0.5</v>
      </c>
      <c r="H39" s="3">
        <f t="shared" si="22"/>
        <v>7.8988941548183249E-3</v>
      </c>
      <c r="I39" s="3">
        <f t="shared" si="23"/>
        <v>0.99210110584518163</v>
      </c>
      <c r="J39" s="5">
        <f t="shared" si="30"/>
        <v>95788.831153808555</v>
      </c>
      <c r="K39" s="5">
        <f t="shared" si="24"/>
        <v>756.62583849769783</v>
      </c>
      <c r="L39" s="5">
        <f t="shared" si="25"/>
        <v>477052.59117279854</v>
      </c>
      <c r="M39" s="5">
        <f t="shared" si="16"/>
        <v>4045333.1222115015</v>
      </c>
      <c r="N39" s="33">
        <f t="shared" si="26"/>
        <v>42.231782907089574</v>
      </c>
      <c r="O39" s="4"/>
      <c r="Q39" s="27" t="s">
        <v>54</v>
      </c>
      <c r="R39" s="29">
        <f t="shared" si="17"/>
        <v>95788.831153808555</v>
      </c>
      <c r="S39" s="29">
        <f t="shared" si="18"/>
        <v>477052.59117279854</v>
      </c>
      <c r="T39" s="35">
        <f t="shared" si="19"/>
        <v>42.231782907089574</v>
      </c>
      <c r="U39" s="42">
        <v>0.91788799906018037</v>
      </c>
      <c r="V39" s="43">
        <f t="shared" si="31"/>
        <v>8.2112000939819629E-2</v>
      </c>
      <c r="W39" s="29">
        <f t="shared" si="27"/>
        <v>437880.84835807432</v>
      </c>
      <c r="X39" s="29">
        <f t="shared" si="20"/>
        <v>3116786.0580754904</v>
      </c>
      <c r="Y39" s="35">
        <f t="shared" si="28"/>
        <v>32.538094687373864</v>
      </c>
      <c r="Z39" s="36">
        <f t="shared" si="29"/>
        <v>9.6936882197157104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1092</v>
      </c>
      <c r="E40" s="51">
        <v>6</v>
      </c>
      <c r="F40" s="3">
        <f t="shared" si="21"/>
        <v>5.4945054945054949E-3</v>
      </c>
      <c r="G40" s="2">
        <v>0.5</v>
      </c>
      <c r="H40" s="3">
        <f t="shared" si="22"/>
        <v>2.7100271002710032E-2</v>
      </c>
      <c r="I40" s="3">
        <f t="shared" si="23"/>
        <v>0.97289972899728994</v>
      </c>
      <c r="J40" s="5">
        <f t="shared" si="30"/>
        <v>95032.205315310857</v>
      </c>
      <c r="K40" s="5">
        <f t="shared" si="24"/>
        <v>2575.3985180301052</v>
      </c>
      <c r="L40" s="5">
        <f t="shared" si="25"/>
        <v>468722.530281479</v>
      </c>
      <c r="M40" s="5">
        <f t="shared" si="16"/>
        <v>3568280.5310387029</v>
      </c>
      <c r="N40" s="33">
        <f t="shared" si="26"/>
        <v>37.548118758260671</v>
      </c>
      <c r="O40" s="4"/>
      <c r="Q40" s="27" t="s">
        <v>56</v>
      </c>
      <c r="R40" s="29">
        <f t="shared" si="17"/>
        <v>95032.205315310857</v>
      </c>
      <c r="S40" s="29">
        <f t="shared" si="18"/>
        <v>468722.530281479</v>
      </c>
      <c r="T40" s="35">
        <f t="shared" si="19"/>
        <v>37.548118758260671</v>
      </c>
      <c r="U40" s="42">
        <v>0.89571782863194893</v>
      </c>
      <c r="V40" s="43">
        <f t="shared" si="31"/>
        <v>0.10428217136805107</v>
      </c>
      <c r="W40" s="29">
        <f t="shared" si="27"/>
        <v>419843.12705459929</v>
      </c>
      <c r="X40" s="29">
        <f t="shared" si="20"/>
        <v>2678905.2097174162</v>
      </c>
      <c r="Y40" s="35">
        <f t="shared" si="28"/>
        <v>28.189445891831909</v>
      </c>
      <c r="Z40" s="36">
        <f t="shared" si="29"/>
        <v>9.3586728664287619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874</v>
      </c>
      <c r="E41" s="51">
        <v>0</v>
      </c>
      <c r="F41" s="3">
        <f t="shared" si="21"/>
        <v>0</v>
      </c>
      <c r="G41" s="2">
        <v>0.5</v>
      </c>
      <c r="H41" s="3">
        <f t="shared" si="22"/>
        <v>0</v>
      </c>
      <c r="I41" s="3">
        <f t="shared" si="23"/>
        <v>1</v>
      </c>
      <c r="J41" s="5">
        <f t="shared" si="30"/>
        <v>92456.806797280748</v>
      </c>
      <c r="K41" s="5">
        <f t="shared" si="24"/>
        <v>0</v>
      </c>
      <c r="L41" s="5">
        <f t="shared" si="25"/>
        <v>462284.03398640372</v>
      </c>
      <c r="M41" s="5">
        <f t="shared" si="16"/>
        <v>3099558.0007572239</v>
      </c>
      <c r="N41" s="33">
        <f t="shared" si="26"/>
        <v>33.52438947576097</v>
      </c>
      <c r="O41" s="4"/>
      <c r="Q41" s="27" t="s">
        <v>58</v>
      </c>
      <c r="R41" s="29">
        <f t="shared" si="17"/>
        <v>92456.806797280748</v>
      </c>
      <c r="S41" s="29">
        <f t="shared" si="18"/>
        <v>462284.03398640372</v>
      </c>
      <c r="T41" s="35">
        <f t="shared" si="19"/>
        <v>33.52438947576097</v>
      </c>
      <c r="U41" s="42">
        <v>0.86473435856680392</v>
      </c>
      <c r="V41" s="43">
        <f t="shared" si="31"/>
        <v>0.13526564143319608</v>
      </c>
      <c r="W41" s="29">
        <f t="shared" si="27"/>
        <v>399752.88760490739</v>
      </c>
      <c r="X41" s="29">
        <f t="shared" si="20"/>
        <v>2259062.0826628171</v>
      </c>
      <c r="Y41" s="35">
        <f t="shared" si="28"/>
        <v>24.433702189347713</v>
      </c>
      <c r="Z41" s="36">
        <f t="shared" si="29"/>
        <v>9.0906872864132566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684</v>
      </c>
      <c r="E42" s="51">
        <v>4</v>
      </c>
      <c r="F42" s="3">
        <f t="shared" si="21"/>
        <v>5.8479532163742687E-3</v>
      </c>
      <c r="G42" s="2">
        <v>0.5</v>
      </c>
      <c r="H42" s="3">
        <f t="shared" si="22"/>
        <v>2.8818443804034581E-2</v>
      </c>
      <c r="I42" s="3">
        <f t="shared" si="23"/>
        <v>0.97118155619596547</v>
      </c>
      <c r="J42" s="5">
        <f t="shared" si="30"/>
        <v>92456.806797280748</v>
      </c>
      <c r="K42" s="5">
        <f t="shared" si="24"/>
        <v>2664.4612909879179</v>
      </c>
      <c r="L42" s="5">
        <f t="shared" si="25"/>
        <v>455622.88075893396</v>
      </c>
      <c r="M42" s="5">
        <f t="shared" si="16"/>
        <v>2637273.9667708203</v>
      </c>
      <c r="N42" s="33">
        <f t="shared" si="26"/>
        <v>28.52438947576097</v>
      </c>
      <c r="O42" s="4"/>
      <c r="Q42" s="27" t="s">
        <v>60</v>
      </c>
      <c r="R42" s="29">
        <f t="shared" si="17"/>
        <v>92456.806797280748</v>
      </c>
      <c r="S42" s="29">
        <f t="shared" si="18"/>
        <v>455622.88075893396</v>
      </c>
      <c r="T42" s="35">
        <f t="shared" si="19"/>
        <v>28.52438947576097</v>
      </c>
      <c r="U42" s="42">
        <v>0.81758889711164551</v>
      </c>
      <c r="V42" s="43">
        <f t="shared" si="31"/>
        <v>0.18241110288835449</v>
      </c>
      <c r="W42" s="29">
        <f t="shared" si="27"/>
        <v>372512.20857852756</v>
      </c>
      <c r="X42" s="29">
        <f t="shared" si="20"/>
        <v>1859309.1950579099</v>
      </c>
      <c r="Y42" s="35">
        <f t="shared" si="28"/>
        <v>20.110030396513697</v>
      </c>
      <c r="Z42" s="36">
        <f t="shared" si="29"/>
        <v>8.4143590792472729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489</v>
      </c>
      <c r="E43" s="51">
        <v>5</v>
      </c>
      <c r="F43" s="3">
        <f t="shared" si="21"/>
        <v>1.0224948875255624E-2</v>
      </c>
      <c r="G43" s="2">
        <v>0.5</v>
      </c>
      <c r="H43" s="3">
        <f t="shared" si="22"/>
        <v>4.9850448654037885E-2</v>
      </c>
      <c r="I43" s="3">
        <f t="shared" si="23"/>
        <v>0.95014955134596213</v>
      </c>
      <c r="J43" s="5">
        <f t="shared" si="30"/>
        <v>89792.345506292841</v>
      </c>
      <c r="K43" s="5">
        <f t="shared" si="24"/>
        <v>4476.1887091870803</v>
      </c>
      <c r="L43" s="5">
        <f t="shared" si="25"/>
        <v>437771.25575849658</v>
      </c>
      <c r="M43" s="5">
        <f t="shared" si="16"/>
        <v>2181651.0860118866</v>
      </c>
      <c r="N43" s="33">
        <f t="shared" si="26"/>
        <v>24.296626552193047</v>
      </c>
      <c r="O43" s="4"/>
      <c r="Q43" s="27" t="s">
        <v>62</v>
      </c>
      <c r="R43" s="29">
        <f t="shared" si="17"/>
        <v>89792.345506292841</v>
      </c>
      <c r="S43" s="29">
        <f t="shared" si="18"/>
        <v>437771.25575849658</v>
      </c>
      <c r="T43" s="35">
        <f t="shared" si="19"/>
        <v>24.296626552193047</v>
      </c>
      <c r="U43" s="42">
        <v>0.77888026534586052</v>
      </c>
      <c r="V43" s="43">
        <f t="shared" si="31"/>
        <v>0.22111973465413948</v>
      </c>
      <c r="W43" s="29">
        <f t="shared" si="27"/>
        <v>340971.39184596838</v>
      </c>
      <c r="X43" s="29">
        <f t="shared" si="20"/>
        <v>1486796.9864793825</v>
      </c>
      <c r="Y43" s="35">
        <f t="shared" si="28"/>
        <v>16.558170722638987</v>
      </c>
      <c r="Z43" s="36">
        <f t="shared" si="29"/>
        <v>7.7384558295540593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361</v>
      </c>
      <c r="E44" s="51">
        <v>10</v>
      </c>
      <c r="F44" s="3">
        <f t="shared" si="21"/>
        <v>2.7700831024930747E-2</v>
      </c>
      <c r="G44" s="2">
        <v>0.5</v>
      </c>
      <c r="H44" s="3">
        <f t="shared" si="22"/>
        <v>0.1295336787564767</v>
      </c>
      <c r="I44" s="3">
        <f t="shared" si="23"/>
        <v>0.8704663212435233</v>
      </c>
      <c r="J44" s="5">
        <f t="shared" si="30"/>
        <v>85316.156797105767</v>
      </c>
      <c r="K44" s="5">
        <f t="shared" si="24"/>
        <v>11051.315647293495</v>
      </c>
      <c r="L44" s="5">
        <f t="shared" si="25"/>
        <v>398952.49486729508</v>
      </c>
      <c r="M44" s="5">
        <f t="shared" si="16"/>
        <v>1743879.8302533901</v>
      </c>
      <c r="N44" s="33">
        <f t="shared" si="26"/>
        <v>20.440206119464452</v>
      </c>
      <c r="O44" s="4"/>
      <c r="Q44" s="27" t="s">
        <v>64</v>
      </c>
      <c r="R44" s="29">
        <f t="shared" si="17"/>
        <v>85316.156797105767</v>
      </c>
      <c r="S44" s="29">
        <f t="shared" si="18"/>
        <v>398952.49486729508</v>
      </c>
      <c r="T44" s="35">
        <f t="shared" si="19"/>
        <v>20.440206119464452</v>
      </c>
      <c r="U44" s="42">
        <v>0.71980976748499381</v>
      </c>
      <c r="V44" s="43">
        <f t="shared" si="31"/>
        <v>0.28019023251500619</v>
      </c>
      <c r="W44" s="29">
        <f t="shared" si="27"/>
        <v>287169.90256798588</v>
      </c>
      <c r="X44" s="29">
        <f t="shared" si="20"/>
        <v>1145825.5946334142</v>
      </c>
      <c r="Y44" s="35">
        <f t="shared" si="28"/>
        <v>13.430347048547372</v>
      </c>
      <c r="Z44" s="36">
        <f t="shared" si="29"/>
        <v>7.0098590709170807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264</v>
      </c>
      <c r="E45" s="51">
        <v>9</v>
      </c>
      <c r="F45" s="3">
        <f t="shared" si="21"/>
        <v>3.4090909090909088E-2</v>
      </c>
      <c r="G45" s="2">
        <v>0.5</v>
      </c>
      <c r="H45" s="3">
        <f t="shared" si="22"/>
        <v>0.15706806282722513</v>
      </c>
      <c r="I45" s="3">
        <f t="shared" si="23"/>
        <v>0.84293193717277481</v>
      </c>
      <c r="J45" s="5">
        <f t="shared" si="30"/>
        <v>74264.841149812273</v>
      </c>
      <c r="K45" s="5">
        <f t="shared" si="24"/>
        <v>11664.634735572608</v>
      </c>
      <c r="L45" s="5">
        <f t="shared" si="25"/>
        <v>342162.61891012982</v>
      </c>
      <c r="M45" s="5">
        <f t="shared" si="16"/>
        <v>1344927.3353860951</v>
      </c>
      <c r="N45" s="33">
        <f t="shared" si="26"/>
        <v>18.109879649146666</v>
      </c>
      <c r="O45" s="4"/>
      <c r="Q45" s="27" t="s">
        <v>66</v>
      </c>
      <c r="R45" s="29">
        <f t="shared" si="17"/>
        <v>74264.841149812273</v>
      </c>
      <c r="S45" s="29">
        <f t="shared" si="18"/>
        <v>342162.61891012982</v>
      </c>
      <c r="T45" s="35">
        <f t="shared" si="19"/>
        <v>18.109879649146666</v>
      </c>
      <c r="U45" s="42">
        <v>0.68480776711742686</v>
      </c>
      <c r="V45" s="43">
        <f t="shared" si="31"/>
        <v>0.31519223288257314</v>
      </c>
      <c r="W45" s="29">
        <f t="shared" si="27"/>
        <v>234315.61904689705</v>
      </c>
      <c r="X45" s="29">
        <f t="shared" si="20"/>
        <v>858655.69206542824</v>
      </c>
      <c r="Y45" s="35">
        <f t="shared" si="28"/>
        <v>11.562075388181164</v>
      </c>
      <c r="Z45" s="36">
        <f t="shared" si="29"/>
        <v>6.5478042609655027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170</v>
      </c>
      <c r="E46" s="51">
        <v>9</v>
      </c>
      <c r="F46" s="3">
        <f t="shared" si="21"/>
        <v>5.2941176470588235E-2</v>
      </c>
      <c r="G46" s="2">
        <v>0.5</v>
      </c>
      <c r="H46" s="3">
        <f t="shared" si="22"/>
        <v>0.23376623376623376</v>
      </c>
      <c r="I46" s="3">
        <f t="shared" si="23"/>
        <v>0.76623376623376627</v>
      </c>
      <c r="J46" s="5">
        <f t="shared" si="30"/>
        <v>62600.206414239663</v>
      </c>
      <c r="K46" s="5">
        <f t="shared" si="24"/>
        <v>14633.814486445635</v>
      </c>
      <c r="L46" s="5">
        <f t="shared" si="25"/>
        <v>276416.49585508427</v>
      </c>
      <c r="M46" s="5">
        <f>L46+M47</f>
        <v>1002764.7164759653</v>
      </c>
      <c r="N46" s="33">
        <f t="shared" si="26"/>
        <v>16.018552875695736</v>
      </c>
      <c r="O46" s="4"/>
      <c r="Q46" s="27" t="s">
        <v>68</v>
      </c>
      <c r="R46" s="29">
        <f t="shared" si="17"/>
        <v>62600.206414239663</v>
      </c>
      <c r="S46" s="29">
        <f t="shared" si="18"/>
        <v>276416.49585508427</v>
      </c>
      <c r="T46" s="35">
        <f t="shared" si="19"/>
        <v>16.018552875695736</v>
      </c>
      <c r="U46" s="42">
        <v>0.65629805890441617</v>
      </c>
      <c r="V46" s="43">
        <f t="shared" si="31"/>
        <v>0.34370194109558383</v>
      </c>
      <c r="W46" s="29">
        <f t="shared" si="27"/>
        <v>181411.6096788524</v>
      </c>
      <c r="X46" s="29">
        <f>X47+W46</f>
        <v>624340.0730185312</v>
      </c>
      <c r="Y46" s="35">
        <f t="shared" si="28"/>
        <v>9.9734507085668742</v>
      </c>
      <c r="Z46" s="36">
        <f t="shared" si="29"/>
        <v>6.0451021671288618</v>
      </c>
    </row>
    <row r="47" spans="1:26" s="2" customFormat="1" x14ac:dyDescent="0.25">
      <c r="A47" s="12">
        <v>19</v>
      </c>
      <c r="B47" s="13" t="s">
        <v>69</v>
      </c>
      <c r="C47" s="12"/>
      <c r="D47">
        <v>106</v>
      </c>
      <c r="E47" s="51">
        <v>7</v>
      </c>
      <c r="F47" s="17">
        <f t="shared" si="21"/>
        <v>6.6037735849056603E-2</v>
      </c>
      <c r="G47" s="12"/>
      <c r="H47" s="17">
        <v>1</v>
      </c>
      <c r="I47" s="17">
        <f t="shared" si="23"/>
        <v>0</v>
      </c>
      <c r="J47" s="21">
        <f t="shared" si="30"/>
        <v>47966.391927794029</v>
      </c>
      <c r="K47" s="21">
        <f t="shared" si="24"/>
        <v>47966.391927794029</v>
      </c>
      <c r="L47" s="21">
        <f>K47/F47</f>
        <v>726348.22062088107</v>
      </c>
      <c r="M47" s="21">
        <f>L47</f>
        <v>726348.22062088107</v>
      </c>
      <c r="N47" s="34">
        <f t="shared" si="26"/>
        <v>15.142857142857144</v>
      </c>
      <c r="O47" s="4"/>
      <c r="Q47" s="30" t="s">
        <v>69</v>
      </c>
      <c r="R47" s="31">
        <f t="shared" si="17"/>
        <v>47966.391927794029</v>
      </c>
      <c r="S47" s="31">
        <f t="shared" si="18"/>
        <v>726348.22062088107</v>
      </c>
      <c r="T47" s="38">
        <f t="shared" si="19"/>
        <v>15.142857142857144</v>
      </c>
      <c r="U47" s="44">
        <v>0.6098018151143324</v>
      </c>
      <c r="V47" s="45">
        <f t="shared" si="31"/>
        <v>0.3901981848856676</v>
      </c>
      <c r="W47" s="31">
        <f t="shared" si="27"/>
        <v>442928.46333967883</v>
      </c>
      <c r="X47" s="31">
        <f>W47</f>
        <v>442928.46333967883</v>
      </c>
      <c r="Y47" s="38">
        <f t="shared" si="28"/>
        <v>9.2341417717313199</v>
      </c>
      <c r="Z47" s="37">
        <f t="shared" si="29"/>
        <v>5.9087153711258242</v>
      </c>
    </row>
    <row r="48" spans="1:26" s="2" customFormat="1" ht="13.2" x14ac:dyDescent="0.25">
      <c r="B48" s="2" t="s">
        <v>70</v>
      </c>
      <c r="D48" s="25">
        <f>SUM(D29:D47)</f>
        <v>14472</v>
      </c>
      <c r="E48" s="25">
        <f>SUM(E29:E47)</f>
        <v>62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292</v>
      </c>
      <c r="E54" s="49">
        <f>E4+E29</f>
        <v>1</v>
      </c>
      <c r="F54" s="3">
        <f>E54/D54</f>
        <v>3.4246575342465752E-3</v>
      </c>
      <c r="G54" s="2">
        <v>0.3</v>
      </c>
      <c r="H54" s="18">
        <f>C54*F54/(1+(1-G54)*C54*F54)</f>
        <v>3.4164673727365901E-3</v>
      </c>
      <c r="I54" s="18">
        <f>1-H54</f>
        <v>0.9965835326272634</v>
      </c>
      <c r="J54" s="19">
        <v>100000</v>
      </c>
      <c r="K54" s="20">
        <f>J54*H54</f>
        <v>341.64673727365903</v>
      </c>
      <c r="L54" s="20">
        <f>C54*(J55+G54*K54)</f>
        <v>99760.847283908428</v>
      </c>
      <c r="M54" s="5">
        <f t="shared" ref="M54:M70" si="32">L54+M55</f>
        <v>7761746.0923248241</v>
      </c>
      <c r="N54" s="32">
        <f>M54/J54</f>
        <v>77.617460923248245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99760.847283908428</v>
      </c>
      <c r="T54" s="35">
        <f t="shared" ref="T54:T72" si="35">N54</f>
        <v>77.617460923248245</v>
      </c>
      <c r="U54" s="42">
        <v>0.96170886472285344</v>
      </c>
      <c r="V54" s="43">
        <f>1-U54</f>
        <v>3.829113527714656E-2</v>
      </c>
      <c r="W54" s="29">
        <f>S54*U54</f>
        <v>95940.891185197528</v>
      </c>
      <c r="X54" s="29">
        <f t="shared" ref="X54:X70" si="36">X55+W54</f>
        <v>6832648.7059752708</v>
      </c>
      <c r="Y54" s="40">
        <f>X54/R54</f>
        <v>68.326487059752708</v>
      </c>
      <c r="Z54" s="36">
        <f>T54-Y54</f>
        <v>9.2909738634955374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1257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99658.353262726334</v>
      </c>
      <c r="K55" s="5">
        <f t="shared" ref="K55:K72" si="41">J55*H55</f>
        <v>0</v>
      </c>
      <c r="L55" s="5">
        <f t="shared" ref="L55:L71" si="42">C55*(J56+G55*K55)</f>
        <v>398633.41305090534</v>
      </c>
      <c r="M55" s="5">
        <f t="shared" si="32"/>
        <v>7661985.2450409159</v>
      </c>
      <c r="N55" s="33">
        <f t="shared" ref="N55:N72" si="43">M55/J55</f>
        <v>76.882519068339946</v>
      </c>
      <c r="O55" s="4"/>
      <c r="Q55" s="27" t="s">
        <v>36</v>
      </c>
      <c r="R55" s="29">
        <f t="shared" si="33"/>
        <v>99658.353262726334</v>
      </c>
      <c r="S55" s="29">
        <f t="shared" si="34"/>
        <v>398633.41305090534</v>
      </c>
      <c r="T55" s="35">
        <f t="shared" si="35"/>
        <v>76.882519068339946</v>
      </c>
      <c r="U55" s="42">
        <v>0.96170886472285344</v>
      </c>
      <c r="V55" s="43">
        <f>1-U55</f>
        <v>3.829113527714656E-2</v>
      </c>
      <c r="W55" s="29">
        <f t="shared" ref="W55:W72" si="44">S55*U55</f>
        <v>383369.28710578248</v>
      </c>
      <c r="X55" s="29">
        <f t="shared" si="36"/>
        <v>6736707.8147900729</v>
      </c>
      <c r="Y55" s="35">
        <f t="shared" ref="Y55:Y72" si="45">X55/R55</f>
        <v>67.598024593385475</v>
      </c>
      <c r="Z55" s="36">
        <f t="shared" ref="Z55:Z72" si="46">T55-Y55</f>
        <v>9.2844944749544709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1816</v>
      </c>
      <c r="E56" s="49">
        <f t="shared" si="37"/>
        <v>1</v>
      </c>
      <c r="F56" s="3">
        <f t="shared" si="38"/>
        <v>5.506607929515419E-4</v>
      </c>
      <c r="G56" s="2">
        <v>0.5</v>
      </c>
      <c r="H56" s="3">
        <f t="shared" si="39"/>
        <v>2.7495188342040147E-3</v>
      </c>
      <c r="I56" s="3">
        <f t="shared" si="40"/>
        <v>0.99725048116579595</v>
      </c>
      <c r="J56" s="5">
        <f t="shared" ref="J56:J72" si="47">I55*J55</f>
        <v>99658.353262726334</v>
      </c>
      <c r="K56" s="5">
        <f t="shared" si="41"/>
        <v>274.01251928162316</v>
      </c>
      <c r="L56" s="5">
        <f t="shared" si="42"/>
        <v>497606.73501542764</v>
      </c>
      <c r="M56" s="5">
        <f t="shared" si="32"/>
        <v>7263351.831990011</v>
      </c>
      <c r="N56" s="33">
        <f t="shared" si="43"/>
        <v>72.882519068339946</v>
      </c>
      <c r="O56" s="4"/>
      <c r="Q56" s="27" t="s">
        <v>38</v>
      </c>
      <c r="R56" s="29">
        <f t="shared" si="33"/>
        <v>99658.353262726334</v>
      </c>
      <c r="S56" s="29">
        <f t="shared" si="34"/>
        <v>497606.73501542764</v>
      </c>
      <c r="T56" s="35">
        <f t="shared" si="35"/>
        <v>72.882519068339946</v>
      </c>
      <c r="U56" s="42">
        <v>0.96170886472285344</v>
      </c>
      <c r="V56" s="43">
        <f>1-U56</f>
        <v>3.829113527714656E-2</v>
      </c>
      <c r="W56" s="29">
        <f t="shared" si="44"/>
        <v>478552.8082101327</v>
      </c>
      <c r="X56" s="29">
        <f t="shared" si="36"/>
        <v>6353338.52768429</v>
      </c>
      <c r="Y56" s="35">
        <f t="shared" si="45"/>
        <v>63.751189134494062</v>
      </c>
      <c r="Z56" s="36">
        <f t="shared" si="46"/>
        <v>9.1313299338458833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1882</v>
      </c>
      <c r="E57" s="49">
        <f t="shared" si="37"/>
        <v>1</v>
      </c>
      <c r="F57" s="3">
        <f t="shared" si="38"/>
        <v>5.3134962805526033E-4</v>
      </c>
      <c r="G57" s="2">
        <v>0.5</v>
      </c>
      <c r="H57" s="3">
        <f t="shared" si="39"/>
        <v>2.653223666755107E-3</v>
      </c>
      <c r="I57" s="3">
        <f t="shared" si="40"/>
        <v>0.99734677633324487</v>
      </c>
      <c r="J57" s="5">
        <f t="shared" si="47"/>
        <v>99384.340743444714</v>
      </c>
      <c r="K57" s="5">
        <f t="shared" si="41"/>
        <v>263.68888496536135</v>
      </c>
      <c r="L57" s="5">
        <f t="shared" si="42"/>
        <v>496262.48150481016</v>
      </c>
      <c r="M57" s="5">
        <f t="shared" si="32"/>
        <v>6765745.0969745833</v>
      </c>
      <c r="N57" s="33">
        <f t="shared" si="43"/>
        <v>68.0765706786745</v>
      </c>
      <c r="O57" s="4"/>
      <c r="Q57" s="27" t="s">
        <v>40</v>
      </c>
      <c r="R57" s="29">
        <f t="shared" si="33"/>
        <v>99384.340743444714</v>
      </c>
      <c r="S57" s="29">
        <f t="shared" si="34"/>
        <v>496262.48150481016</v>
      </c>
      <c r="T57" s="35">
        <f t="shared" si="35"/>
        <v>68.0765706786745</v>
      </c>
      <c r="U57" s="42">
        <v>0.96170886472285344</v>
      </c>
      <c r="V57" s="43">
        <f>1-U57</f>
        <v>3.829113527714656E-2</v>
      </c>
      <c r="W57" s="29">
        <f t="shared" si="44"/>
        <v>477260.02769253706</v>
      </c>
      <c r="X57" s="29">
        <f t="shared" si="36"/>
        <v>5874785.7194741573</v>
      </c>
      <c r="Y57" s="35">
        <f t="shared" si="45"/>
        <v>59.111784366911465</v>
      </c>
      <c r="Z57" s="36">
        <f t="shared" si="46"/>
        <v>8.9647863117630351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2161</v>
      </c>
      <c r="E58" s="49">
        <f t="shared" si="37"/>
        <v>1</v>
      </c>
      <c r="F58" s="3">
        <f t="shared" si="38"/>
        <v>4.6274872744099955E-4</v>
      </c>
      <c r="G58" s="2">
        <v>0.5</v>
      </c>
      <c r="H58" s="3">
        <f t="shared" si="39"/>
        <v>2.3110700254217699E-3</v>
      </c>
      <c r="I58" s="3">
        <f t="shared" si="40"/>
        <v>0.99768892997457825</v>
      </c>
      <c r="J58" s="5">
        <f t="shared" si="47"/>
        <v>99120.651858479352</v>
      </c>
      <c r="K58" s="5">
        <f t="shared" si="41"/>
        <v>229.07476741039827</v>
      </c>
      <c r="L58" s="5">
        <f t="shared" si="42"/>
        <v>495030.57237387082</v>
      </c>
      <c r="M58" s="5">
        <f t="shared" si="32"/>
        <v>6269482.6154697733</v>
      </c>
      <c r="N58" s="33">
        <f t="shared" si="43"/>
        <v>63.251022848609786</v>
      </c>
      <c r="O58" s="4"/>
      <c r="Q58" s="27" t="s">
        <v>42</v>
      </c>
      <c r="R58" s="29">
        <f t="shared" si="33"/>
        <v>99120.651858479352</v>
      </c>
      <c r="S58" s="29">
        <f t="shared" si="34"/>
        <v>495030.57237387082</v>
      </c>
      <c r="T58" s="35">
        <f t="shared" si="35"/>
        <v>63.251022848609786</v>
      </c>
      <c r="U58" s="42">
        <v>0.96170886472285344</v>
      </c>
      <c r="V58" s="43">
        <f>1-U58</f>
        <v>3.829113527714656E-2</v>
      </c>
      <c r="W58" s="29">
        <f t="shared" si="44"/>
        <v>476075.28976077965</v>
      </c>
      <c r="X58" s="29">
        <f t="shared" si="36"/>
        <v>5397525.6917816205</v>
      </c>
      <c r="Y58" s="35">
        <f t="shared" si="45"/>
        <v>54.45409801670796</v>
      </c>
      <c r="Z58" s="36">
        <f t="shared" si="46"/>
        <v>8.7969248319018263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2227</v>
      </c>
      <c r="E59" s="49">
        <f t="shared" si="37"/>
        <v>2</v>
      </c>
      <c r="F59" s="3">
        <f t="shared" si="38"/>
        <v>8.9806915132465196E-4</v>
      </c>
      <c r="G59" s="2">
        <v>0.5</v>
      </c>
      <c r="H59" s="3">
        <f t="shared" si="39"/>
        <v>4.4802867383512534E-3</v>
      </c>
      <c r="I59" s="3">
        <f t="shared" si="40"/>
        <v>0.99551971326164879</v>
      </c>
      <c r="J59" s="5">
        <f t="shared" si="47"/>
        <v>98891.577091068961</v>
      </c>
      <c r="K59" s="5">
        <f t="shared" si="41"/>
        <v>443.06262137575686</v>
      </c>
      <c r="L59" s="5">
        <f t="shared" si="42"/>
        <v>493350.22890190542</v>
      </c>
      <c r="M59" s="5">
        <f t="shared" si="32"/>
        <v>5774452.0430959025</v>
      </c>
      <c r="N59" s="33">
        <f t="shared" si="43"/>
        <v>58.391747942074247</v>
      </c>
      <c r="O59" s="4"/>
      <c r="Q59" s="27" t="s">
        <v>44</v>
      </c>
      <c r="R59" s="29">
        <f t="shared" si="33"/>
        <v>98891.577091068961</v>
      </c>
      <c r="S59" s="29">
        <f t="shared" si="34"/>
        <v>493350.22890190542</v>
      </c>
      <c r="T59" s="35">
        <f t="shared" si="35"/>
        <v>58.391747942074247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475141.50527606654</v>
      </c>
      <c r="X59" s="29">
        <f t="shared" si="36"/>
        <v>4921450.4020208409</v>
      </c>
      <c r="Y59" s="35">
        <f t="shared" si="45"/>
        <v>49.766123129866678</v>
      </c>
      <c r="Z59" s="36">
        <f t="shared" si="46"/>
        <v>8.6256248122075689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2121</v>
      </c>
      <c r="E60" s="49">
        <f t="shared" si="37"/>
        <v>3</v>
      </c>
      <c r="F60" s="3">
        <f t="shared" si="38"/>
        <v>1.4144271570014145E-3</v>
      </c>
      <c r="G60" s="2">
        <v>0.5</v>
      </c>
      <c r="H60" s="3">
        <f t="shared" si="39"/>
        <v>7.0472163495419312E-3</v>
      </c>
      <c r="I60" s="3">
        <f t="shared" si="40"/>
        <v>0.99295278365045803</v>
      </c>
      <c r="J60" s="5">
        <f t="shared" si="47"/>
        <v>98448.514469693211</v>
      </c>
      <c r="K60" s="5">
        <f t="shared" si="41"/>
        <v>693.78798075893735</v>
      </c>
      <c r="L60" s="5">
        <f t="shared" si="42"/>
        <v>490508.10239656863</v>
      </c>
      <c r="M60" s="5">
        <f t="shared" si="32"/>
        <v>5281101.8141939975</v>
      </c>
      <c r="N60" s="33">
        <f t="shared" si="43"/>
        <v>53.643285961615533</v>
      </c>
      <c r="O60" s="4"/>
      <c r="Q60" s="27" t="s">
        <v>46</v>
      </c>
      <c r="R60" s="29">
        <f t="shared" si="33"/>
        <v>98448.514469693211</v>
      </c>
      <c r="S60" s="29">
        <f t="shared" si="34"/>
        <v>490508.10239656863</v>
      </c>
      <c r="T60" s="35">
        <f t="shared" si="35"/>
        <v>53.643285961615533</v>
      </c>
      <c r="U60" s="42">
        <v>0.95736753435116873</v>
      </c>
      <c r="V60" s="43">
        <f t="shared" si="48"/>
        <v>4.2632465648831275E-2</v>
      </c>
      <c r="W60" s="29">
        <f t="shared" si="44"/>
        <v>469596.5325706735</v>
      </c>
      <c r="X60" s="29">
        <f t="shared" si="36"/>
        <v>4446308.8967447747</v>
      </c>
      <c r="Y60" s="35">
        <f t="shared" si="45"/>
        <v>45.163798770305917</v>
      </c>
      <c r="Z60" s="36">
        <f t="shared" si="46"/>
        <v>8.4794871913096159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2229</v>
      </c>
      <c r="E61" s="49">
        <f t="shared" si="37"/>
        <v>4</v>
      </c>
      <c r="F61" s="3">
        <f t="shared" si="38"/>
        <v>1.794526693584567E-3</v>
      </c>
      <c r="G61" s="2">
        <v>0.5</v>
      </c>
      <c r="H61" s="3">
        <f t="shared" si="39"/>
        <v>8.9325591782045549E-3</v>
      </c>
      <c r="I61" s="3">
        <f t="shared" si="40"/>
        <v>0.99106744082179543</v>
      </c>
      <c r="J61" s="5">
        <f t="shared" si="47"/>
        <v>97754.726488934262</v>
      </c>
      <c r="K61" s="5">
        <f t="shared" si="41"/>
        <v>873.19987931160563</v>
      </c>
      <c r="L61" s="5">
        <f t="shared" si="42"/>
        <v>486590.63274639228</v>
      </c>
      <c r="M61" s="5">
        <f t="shared" si="32"/>
        <v>4790593.7117974292</v>
      </c>
      <c r="N61" s="33">
        <f t="shared" si="43"/>
        <v>49.006261731392797</v>
      </c>
      <c r="O61" s="4"/>
      <c r="Q61" s="27" t="s">
        <v>48</v>
      </c>
      <c r="R61" s="29">
        <f t="shared" si="33"/>
        <v>97754.726488934262</v>
      </c>
      <c r="S61" s="29">
        <f t="shared" si="34"/>
        <v>486590.63274639228</v>
      </c>
      <c r="T61" s="35">
        <f t="shared" si="35"/>
        <v>49.006261731392797</v>
      </c>
      <c r="U61" s="42">
        <v>0.95681081085376496</v>
      </c>
      <c r="V61" s="43">
        <f t="shared" si="48"/>
        <v>4.3189189146235041E-2</v>
      </c>
      <c r="W61" s="29">
        <f t="shared" si="44"/>
        <v>465575.17787192215</v>
      </c>
      <c r="X61" s="29">
        <f t="shared" si="36"/>
        <v>3976712.3641741015</v>
      </c>
      <c r="Y61" s="35">
        <f t="shared" si="45"/>
        <v>40.680512411072641</v>
      </c>
      <c r="Z61" s="36">
        <f t="shared" si="46"/>
        <v>8.3257493203201562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2425</v>
      </c>
      <c r="E62" s="49">
        <f t="shared" si="37"/>
        <v>10</v>
      </c>
      <c r="F62" s="3">
        <f t="shared" si="38"/>
        <v>4.1237113402061857E-3</v>
      </c>
      <c r="G62" s="2">
        <v>0.5</v>
      </c>
      <c r="H62" s="3">
        <f t="shared" si="39"/>
        <v>2.0408163265306124E-2</v>
      </c>
      <c r="I62" s="3">
        <f t="shared" si="40"/>
        <v>0.97959183673469385</v>
      </c>
      <c r="J62" s="5">
        <f t="shared" si="47"/>
        <v>96881.526609622655</v>
      </c>
      <c r="K62" s="5">
        <f t="shared" si="41"/>
        <v>1977.1740124412788</v>
      </c>
      <c r="L62" s="5">
        <f t="shared" si="42"/>
        <v>479464.69801701012</v>
      </c>
      <c r="M62" s="5">
        <f t="shared" si="32"/>
        <v>4304003.0790510373</v>
      </c>
      <c r="N62" s="33">
        <f t="shared" si="43"/>
        <v>44.425425874983546</v>
      </c>
      <c r="O62" s="4"/>
      <c r="Q62" s="27" t="s">
        <v>50</v>
      </c>
      <c r="R62" s="29">
        <f t="shared" si="33"/>
        <v>96881.526609622655</v>
      </c>
      <c r="S62" s="29">
        <f t="shared" si="34"/>
        <v>479464.69801701012</v>
      </c>
      <c r="T62" s="35">
        <f t="shared" si="35"/>
        <v>44.425425874983546</v>
      </c>
      <c r="U62" s="42">
        <v>0.94800928093814252</v>
      </c>
      <c r="V62" s="43">
        <f t="shared" si="48"/>
        <v>5.1990719061857482E-2</v>
      </c>
      <c r="W62" s="29">
        <f t="shared" si="44"/>
        <v>454536.98360232939</v>
      </c>
      <c r="X62" s="29">
        <f t="shared" si="36"/>
        <v>3511137.1863021795</v>
      </c>
      <c r="Y62" s="35">
        <f t="shared" si="45"/>
        <v>36.241555115559457</v>
      </c>
      <c r="Z62" s="36">
        <f t="shared" si="46"/>
        <v>8.1838707594240887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2547</v>
      </c>
      <c r="E63" s="49">
        <f t="shared" si="37"/>
        <v>7</v>
      </c>
      <c r="F63" s="3">
        <f t="shared" si="38"/>
        <v>2.7483313702394976E-3</v>
      </c>
      <c r="G63" s="2">
        <v>0.5</v>
      </c>
      <c r="H63" s="3">
        <f t="shared" si="39"/>
        <v>1.3647884577890429E-2</v>
      </c>
      <c r="I63" s="3">
        <f t="shared" si="40"/>
        <v>0.98635211542210954</v>
      </c>
      <c r="J63" s="5">
        <f t="shared" si="47"/>
        <v>94904.35259718138</v>
      </c>
      <c r="K63" s="5">
        <f t="shared" si="41"/>
        <v>1295.2436501857471</v>
      </c>
      <c r="L63" s="5">
        <f t="shared" si="42"/>
        <v>471283.65386044257</v>
      </c>
      <c r="M63" s="5">
        <f t="shared" si="32"/>
        <v>3824538.3810340269</v>
      </c>
      <c r="N63" s="33">
        <f t="shared" si="43"/>
        <v>40.29887224737903</v>
      </c>
      <c r="O63" s="4"/>
      <c r="Q63" s="27" t="s">
        <v>52</v>
      </c>
      <c r="R63" s="29">
        <f t="shared" si="33"/>
        <v>94904.35259718138</v>
      </c>
      <c r="S63" s="29">
        <f t="shared" si="34"/>
        <v>471283.65386044257</v>
      </c>
      <c r="T63" s="35">
        <f t="shared" si="35"/>
        <v>40.29887224737903</v>
      </c>
      <c r="U63" s="42">
        <v>0.94216194080535964</v>
      </c>
      <c r="V63" s="43">
        <f t="shared" si="48"/>
        <v>5.7838059194640357E-2</v>
      </c>
      <c r="W63" s="29">
        <f t="shared" si="44"/>
        <v>444025.52199099591</v>
      </c>
      <c r="X63" s="29">
        <f t="shared" si="36"/>
        <v>3056600.2026998503</v>
      </c>
      <c r="Y63" s="35">
        <f t="shared" si="45"/>
        <v>32.20716562572737</v>
      </c>
      <c r="Z63" s="36">
        <f t="shared" si="46"/>
        <v>8.0917066216516602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2472</v>
      </c>
      <c r="E64" s="49">
        <f t="shared" si="37"/>
        <v>16</v>
      </c>
      <c r="F64" s="3">
        <f t="shared" si="38"/>
        <v>6.4724919093851136E-3</v>
      </c>
      <c r="G64" s="2">
        <v>0.5</v>
      </c>
      <c r="H64" s="3">
        <f t="shared" si="39"/>
        <v>3.184713375796179E-2</v>
      </c>
      <c r="I64" s="3">
        <f t="shared" si="40"/>
        <v>0.96815286624203822</v>
      </c>
      <c r="J64" s="5">
        <f t="shared" si="47"/>
        <v>93609.108946995635</v>
      </c>
      <c r="K64" s="5">
        <f t="shared" si="41"/>
        <v>2981.1818135985877</v>
      </c>
      <c r="L64" s="5">
        <f t="shared" si="42"/>
        <v>460592.59020098171</v>
      </c>
      <c r="M64" s="5">
        <f t="shared" si="32"/>
        <v>3353254.727173584</v>
      </c>
      <c r="N64" s="33">
        <f t="shared" si="43"/>
        <v>35.821884909430132</v>
      </c>
      <c r="O64" s="4"/>
      <c r="Q64" s="27" t="s">
        <v>54</v>
      </c>
      <c r="R64" s="29">
        <f t="shared" si="33"/>
        <v>93609.108946995635</v>
      </c>
      <c r="S64" s="29">
        <f t="shared" si="34"/>
        <v>460592.59020098171</v>
      </c>
      <c r="T64" s="35">
        <f t="shared" si="35"/>
        <v>35.821884909430132</v>
      </c>
      <c r="U64" s="42">
        <v>0.92489605986448908</v>
      </c>
      <c r="V64" s="43">
        <f t="shared" si="48"/>
        <v>7.5103940135510916E-2</v>
      </c>
      <c r="W64" s="29">
        <f t="shared" si="44"/>
        <v>426000.27187966724</v>
      </c>
      <c r="X64" s="29">
        <f t="shared" si="36"/>
        <v>2612574.6807088545</v>
      </c>
      <c r="Y64" s="35">
        <f t="shared" si="45"/>
        <v>27.909406574825692</v>
      </c>
      <c r="Z64" s="36">
        <f t="shared" si="46"/>
        <v>7.9124783346044403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2142</v>
      </c>
      <c r="E65" s="49">
        <f t="shared" si="37"/>
        <v>15</v>
      </c>
      <c r="F65" s="3">
        <f t="shared" si="38"/>
        <v>7.0028011204481795E-3</v>
      </c>
      <c r="G65" s="2">
        <v>0.5</v>
      </c>
      <c r="H65" s="3">
        <f t="shared" si="39"/>
        <v>3.4411562284927741E-2</v>
      </c>
      <c r="I65" s="3">
        <f t="shared" si="40"/>
        <v>0.9655884377150723</v>
      </c>
      <c r="J65" s="5">
        <f t="shared" si="47"/>
        <v>90627.927133397054</v>
      </c>
      <c r="K65" s="5">
        <f t="shared" si="41"/>
        <v>3118.6485593047855</v>
      </c>
      <c r="L65" s="5">
        <f t="shared" si="42"/>
        <v>445343.01426872332</v>
      </c>
      <c r="M65" s="5">
        <f t="shared" si="32"/>
        <v>2892662.1369726025</v>
      </c>
      <c r="N65" s="33">
        <f t="shared" si="43"/>
        <v>31.917999544608755</v>
      </c>
      <c r="O65" s="4"/>
      <c r="Q65" s="27" t="s">
        <v>56</v>
      </c>
      <c r="R65" s="29">
        <f t="shared" si="33"/>
        <v>90627.927133397054</v>
      </c>
      <c r="S65" s="29">
        <f t="shared" si="34"/>
        <v>445343.01426872332</v>
      </c>
      <c r="T65" s="35">
        <f t="shared" si="35"/>
        <v>31.917999544608755</v>
      </c>
      <c r="U65" s="42">
        <v>0.89970667843387275</v>
      </c>
      <c r="V65" s="43">
        <f t="shared" si="48"/>
        <v>0.10029332156612725</v>
      </c>
      <c r="W65" s="29">
        <f t="shared" si="44"/>
        <v>400678.08413144184</v>
      </c>
      <c r="X65" s="29">
        <f t="shared" si="36"/>
        <v>2186574.408829187</v>
      </c>
      <c r="Y65" s="35">
        <f t="shared" si="45"/>
        <v>24.126938328962602</v>
      </c>
      <c r="Z65" s="36">
        <f t="shared" si="46"/>
        <v>7.7910612156461525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1745</v>
      </c>
      <c r="E66" s="49">
        <f t="shared" si="37"/>
        <v>12</v>
      </c>
      <c r="F66" s="3">
        <f t="shared" si="38"/>
        <v>6.8767908309455587E-3</v>
      </c>
      <c r="G66" s="2">
        <v>0.5</v>
      </c>
      <c r="H66" s="3">
        <f t="shared" si="39"/>
        <v>3.3802816901408454E-2</v>
      </c>
      <c r="I66" s="3">
        <f t="shared" si="40"/>
        <v>0.96619718309859159</v>
      </c>
      <c r="J66" s="5">
        <f t="shared" si="47"/>
        <v>87509.27857409227</v>
      </c>
      <c r="K66" s="5">
        <f t="shared" si="41"/>
        <v>2958.0601208143871</v>
      </c>
      <c r="L66" s="5">
        <f t="shared" si="42"/>
        <v>430151.24256842543</v>
      </c>
      <c r="M66" s="5">
        <f t="shared" si="32"/>
        <v>2447319.1227038791</v>
      </c>
      <c r="N66" s="33">
        <f t="shared" si="43"/>
        <v>27.966395822036006</v>
      </c>
      <c r="O66" s="4"/>
      <c r="Q66" s="27" t="s">
        <v>58</v>
      </c>
      <c r="R66" s="29">
        <f t="shared" si="33"/>
        <v>87509.27857409227</v>
      </c>
      <c r="S66" s="29">
        <f t="shared" si="34"/>
        <v>430151.24256842543</v>
      </c>
      <c r="T66" s="35">
        <f t="shared" si="35"/>
        <v>27.966395822036006</v>
      </c>
      <c r="U66" s="42">
        <v>0.86438699185239576</v>
      </c>
      <c r="V66" s="43">
        <f t="shared" si="48"/>
        <v>0.13561300814760424</v>
      </c>
      <c r="W66" s="29">
        <f t="shared" si="44"/>
        <v>371817.13860529149</v>
      </c>
      <c r="X66" s="29">
        <f t="shared" si="36"/>
        <v>1785896.324697745</v>
      </c>
      <c r="Y66" s="35">
        <f t="shared" si="45"/>
        <v>20.408079620787458</v>
      </c>
      <c r="Z66" s="36">
        <f t="shared" si="46"/>
        <v>7.5583162012485481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1250</v>
      </c>
      <c r="E67" s="49">
        <f t="shared" si="37"/>
        <v>13</v>
      </c>
      <c r="F67" s="3">
        <f t="shared" si="38"/>
        <v>1.04E-2</v>
      </c>
      <c r="G67" s="2">
        <v>0.5</v>
      </c>
      <c r="H67" s="3">
        <f t="shared" si="39"/>
        <v>5.0682261208576995E-2</v>
      </c>
      <c r="I67" s="3">
        <f t="shared" si="40"/>
        <v>0.949317738791423</v>
      </c>
      <c r="J67" s="5">
        <f t="shared" si="47"/>
        <v>84551.218453277892</v>
      </c>
      <c r="K67" s="5">
        <f t="shared" si="41"/>
        <v>4285.2469391524855</v>
      </c>
      <c r="L67" s="5">
        <f t="shared" si="42"/>
        <v>412042.97491850826</v>
      </c>
      <c r="M67" s="5">
        <f t="shared" si="32"/>
        <v>2017167.8801354535</v>
      </c>
      <c r="N67" s="33">
        <f t="shared" si="43"/>
        <v>23.857348445547466</v>
      </c>
      <c r="O67" s="4"/>
      <c r="Q67" s="27" t="s">
        <v>60</v>
      </c>
      <c r="R67" s="29">
        <f t="shared" si="33"/>
        <v>84551.218453277892</v>
      </c>
      <c r="S67" s="29">
        <f t="shared" si="34"/>
        <v>412042.97491850826</v>
      </c>
      <c r="T67" s="35">
        <f t="shared" si="35"/>
        <v>23.857348445547466</v>
      </c>
      <c r="U67" s="42">
        <v>0.82345390469096191</v>
      </c>
      <c r="V67" s="43">
        <f t="shared" si="48"/>
        <v>0.17654609530903809</v>
      </c>
      <c r="W67" s="29">
        <f t="shared" si="44"/>
        <v>339298.39659712568</v>
      </c>
      <c r="X67" s="29">
        <f t="shared" si="36"/>
        <v>1414079.1860924535</v>
      </c>
      <c r="Y67" s="35">
        <f t="shared" si="45"/>
        <v>16.724527593577598</v>
      </c>
      <c r="Z67" s="36">
        <f t="shared" si="46"/>
        <v>7.1328208519698677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909</v>
      </c>
      <c r="E68" s="49">
        <f t="shared" si="37"/>
        <v>11</v>
      </c>
      <c r="F68" s="3">
        <f t="shared" si="38"/>
        <v>1.2101210121012101E-2</v>
      </c>
      <c r="G68" s="2">
        <v>0.5</v>
      </c>
      <c r="H68" s="3">
        <f t="shared" si="39"/>
        <v>5.8729311265349714E-2</v>
      </c>
      <c r="I68" s="3">
        <f t="shared" si="40"/>
        <v>0.94127068873465025</v>
      </c>
      <c r="J68" s="5">
        <f t="shared" si="47"/>
        <v>80265.971514125413</v>
      </c>
      <c r="K68" s="5">
        <f t="shared" si="41"/>
        <v>4713.965225068765</v>
      </c>
      <c r="L68" s="5">
        <f t="shared" si="42"/>
        <v>389544.94450795517</v>
      </c>
      <c r="M68" s="5">
        <f t="shared" si="32"/>
        <v>1605124.9052169453</v>
      </c>
      <c r="N68" s="33">
        <f t="shared" si="43"/>
        <v>19.99757649397505</v>
      </c>
      <c r="O68" s="4"/>
      <c r="Q68" s="27" t="s">
        <v>62</v>
      </c>
      <c r="R68" s="29">
        <f t="shared" si="33"/>
        <v>80265.971514125413</v>
      </c>
      <c r="S68" s="29">
        <f t="shared" si="34"/>
        <v>389544.94450795517</v>
      </c>
      <c r="T68" s="35">
        <f t="shared" si="35"/>
        <v>19.99757649397505</v>
      </c>
      <c r="U68" s="42">
        <v>0.7557222850963411</v>
      </c>
      <c r="V68" s="43">
        <f t="shared" si="48"/>
        <v>0.2442777149036589</v>
      </c>
      <c r="W68" s="29">
        <f t="shared" si="44"/>
        <v>294387.79561127926</v>
      </c>
      <c r="X68" s="29">
        <f t="shared" si="36"/>
        <v>1074780.789495328</v>
      </c>
      <c r="Y68" s="35">
        <f t="shared" si="45"/>
        <v>13.390242081679473</v>
      </c>
      <c r="Z68" s="36">
        <f t="shared" si="46"/>
        <v>6.6073344122955771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665</v>
      </c>
      <c r="E69" s="49">
        <f t="shared" si="37"/>
        <v>28</v>
      </c>
      <c r="F69" s="3">
        <f t="shared" si="38"/>
        <v>4.2105263157894736E-2</v>
      </c>
      <c r="G69" s="2">
        <v>0.5</v>
      </c>
      <c r="H69" s="3">
        <f t="shared" si="39"/>
        <v>0.19047619047619049</v>
      </c>
      <c r="I69" s="3">
        <f t="shared" si="40"/>
        <v>0.80952380952380953</v>
      </c>
      <c r="J69" s="5">
        <f t="shared" si="47"/>
        <v>75552.006289056648</v>
      </c>
      <c r="K69" s="5">
        <f t="shared" si="41"/>
        <v>14390.858340772696</v>
      </c>
      <c r="L69" s="5">
        <f t="shared" si="42"/>
        <v>341782.88559335156</v>
      </c>
      <c r="M69" s="5">
        <f t="shared" si="32"/>
        <v>1215579.9607089902</v>
      </c>
      <c r="N69" s="33">
        <f t="shared" si="43"/>
        <v>16.089314108460165</v>
      </c>
      <c r="O69" s="4"/>
      <c r="Q69" s="27" t="s">
        <v>64</v>
      </c>
      <c r="R69" s="29">
        <f t="shared" si="33"/>
        <v>75552.006289056648</v>
      </c>
      <c r="S69" s="29">
        <f t="shared" si="34"/>
        <v>341782.88559335156</v>
      </c>
      <c r="T69" s="35">
        <f t="shared" si="35"/>
        <v>16.089314108460165</v>
      </c>
      <c r="U69" s="42">
        <v>0.69850988448397933</v>
      </c>
      <c r="V69" s="43">
        <f t="shared" si="48"/>
        <v>0.30149011551602067</v>
      </c>
      <c r="W69" s="29">
        <f t="shared" si="44"/>
        <v>238738.72393441311</v>
      </c>
      <c r="X69" s="29">
        <f t="shared" si="36"/>
        <v>780392.99388404866</v>
      </c>
      <c r="Y69" s="35">
        <f t="shared" si="45"/>
        <v>10.329216022382253</v>
      </c>
      <c r="Z69" s="36">
        <f t="shared" si="46"/>
        <v>5.7600980860779121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457</v>
      </c>
      <c r="E70" s="49">
        <f t="shared" si="37"/>
        <v>20</v>
      </c>
      <c r="F70" s="3">
        <f t="shared" si="38"/>
        <v>4.3763676148796497E-2</v>
      </c>
      <c r="G70" s="2">
        <v>0.5</v>
      </c>
      <c r="H70" s="3">
        <f t="shared" si="39"/>
        <v>0.19723865877712032</v>
      </c>
      <c r="I70" s="3">
        <f t="shared" si="40"/>
        <v>0.80276134122287968</v>
      </c>
      <c r="J70" s="5">
        <f t="shared" si="47"/>
        <v>61161.147948283957</v>
      </c>
      <c r="K70" s="5">
        <f t="shared" si="41"/>
        <v>12063.342790588553</v>
      </c>
      <c r="L70" s="5">
        <f t="shared" si="42"/>
        <v>275647.38276494836</v>
      </c>
      <c r="M70" s="5">
        <f t="shared" si="32"/>
        <v>873797.07511563855</v>
      </c>
      <c r="N70" s="33">
        <f t="shared" si="43"/>
        <v>14.286799781039024</v>
      </c>
      <c r="O70" s="4"/>
      <c r="Q70" s="27" t="s">
        <v>66</v>
      </c>
      <c r="R70" s="29">
        <f t="shared" si="33"/>
        <v>61161.147948283957</v>
      </c>
      <c r="S70" s="29">
        <f t="shared" si="34"/>
        <v>275647.38276494836</v>
      </c>
      <c r="T70" s="35">
        <f t="shared" si="35"/>
        <v>14.286799781039024</v>
      </c>
      <c r="U70" s="42">
        <v>0.67065690345363116</v>
      </c>
      <c r="V70" s="43">
        <f t="shared" si="48"/>
        <v>0.32934309654636884</v>
      </c>
      <c r="W70" s="29">
        <f t="shared" si="44"/>
        <v>184864.82017023809</v>
      </c>
      <c r="X70" s="29">
        <f t="shared" si="36"/>
        <v>541654.26994963549</v>
      </c>
      <c r="Y70" s="35">
        <f t="shared" si="45"/>
        <v>8.8561822025911319</v>
      </c>
      <c r="Z70" s="36">
        <f t="shared" si="46"/>
        <v>5.4306175784478921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288</v>
      </c>
      <c r="E71" s="49">
        <f t="shared" si="49"/>
        <v>21</v>
      </c>
      <c r="F71" s="3">
        <f t="shared" si="38"/>
        <v>7.2916666666666671E-2</v>
      </c>
      <c r="G71" s="2">
        <v>0.5</v>
      </c>
      <c r="H71" s="3">
        <f t="shared" si="39"/>
        <v>0.30837004405286345</v>
      </c>
      <c r="I71" s="3">
        <f t="shared" si="40"/>
        <v>0.69162995594713661</v>
      </c>
      <c r="J71" s="5">
        <f t="shared" si="47"/>
        <v>49097.805157695402</v>
      </c>
      <c r="K71" s="5">
        <f t="shared" si="41"/>
        <v>15140.292339377438</v>
      </c>
      <c r="L71" s="5">
        <f t="shared" si="42"/>
        <v>207638.29494003346</v>
      </c>
      <c r="M71" s="5">
        <f>L71+M72</f>
        <v>598149.69235069014</v>
      </c>
      <c r="N71" s="33">
        <f t="shared" si="43"/>
        <v>12.182819383259915</v>
      </c>
      <c r="O71" s="4"/>
      <c r="Q71" s="27" t="s">
        <v>68</v>
      </c>
      <c r="R71" s="29">
        <f t="shared" si="33"/>
        <v>49097.805157695402</v>
      </c>
      <c r="S71" s="29">
        <f t="shared" si="34"/>
        <v>207638.29494003346</v>
      </c>
      <c r="T71" s="35">
        <f t="shared" si="35"/>
        <v>12.182819383259915</v>
      </c>
      <c r="U71" s="42">
        <v>0.63527807449444496</v>
      </c>
      <c r="V71" s="43">
        <f t="shared" si="48"/>
        <v>0.36472192550555504</v>
      </c>
      <c r="W71" s="29">
        <f t="shared" si="44"/>
        <v>131908.05620081411</v>
      </c>
      <c r="X71" s="29">
        <f>X72+W71</f>
        <v>356789.44977939746</v>
      </c>
      <c r="Y71" s="35">
        <f t="shared" si="45"/>
        <v>7.2669124135679546</v>
      </c>
      <c r="Z71" s="36">
        <f t="shared" si="46"/>
        <v>4.9159069696919602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184</v>
      </c>
      <c r="E72" s="50">
        <f t="shared" si="49"/>
        <v>16</v>
      </c>
      <c r="F72" s="17">
        <f t="shared" si="38"/>
        <v>8.6956521739130432E-2</v>
      </c>
      <c r="G72" s="12"/>
      <c r="H72" s="17">
        <v>1</v>
      </c>
      <c r="I72" s="17">
        <f t="shared" si="40"/>
        <v>0</v>
      </c>
      <c r="J72" s="21">
        <f t="shared" si="47"/>
        <v>33957.51281831797</v>
      </c>
      <c r="K72" s="21">
        <f t="shared" si="41"/>
        <v>33957.51281831797</v>
      </c>
      <c r="L72" s="21">
        <f>K72/F72</f>
        <v>390511.39741065667</v>
      </c>
      <c r="M72" s="21">
        <f>L72</f>
        <v>390511.39741065667</v>
      </c>
      <c r="N72" s="34">
        <f t="shared" si="43"/>
        <v>11.5</v>
      </c>
      <c r="O72" s="4"/>
      <c r="Q72" s="30" t="s">
        <v>69</v>
      </c>
      <c r="R72" s="31">
        <f t="shared" si="33"/>
        <v>33957.51281831797</v>
      </c>
      <c r="S72" s="31">
        <f t="shared" si="34"/>
        <v>390511.39741065667</v>
      </c>
      <c r="T72" s="38">
        <f t="shared" si="35"/>
        <v>11.5</v>
      </c>
      <c r="U72" s="44">
        <v>0.57586384179742911</v>
      </c>
      <c r="V72" s="45">
        <f t="shared" si="48"/>
        <v>0.42413615820257089</v>
      </c>
      <c r="W72" s="31">
        <f t="shared" si="44"/>
        <v>224881.39357858337</v>
      </c>
      <c r="X72" s="31">
        <f>W72</f>
        <v>224881.39357858337</v>
      </c>
      <c r="Y72" s="38">
        <f t="shared" si="45"/>
        <v>6.6224341806704352</v>
      </c>
      <c r="Z72" s="37">
        <f t="shared" si="46"/>
        <v>4.8775658193295648</v>
      </c>
    </row>
    <row r="73" spans="1:26" s="2" customFormat="1" ht="13.2" x14ac:dyDescent="0.25">
      <c r="B73" s="2" t="s">
        <v>70</v>
      </c>
      <c r="D73" s="25">
        <f>SUM(D54:D72)</f>
        <v>29069</v>
      </c>
      <c r="E73" s="25">
        <f>SUM(E54:E72)</f>
        <v>182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71.968274947628842</v>
      </c>
      <c r="F78" s="55">
        <f>$Y$4</f>
        <v>65.366963385835547</v>
      </c>
      <c r="G78" s="55">
        <f>E78-F78</f>
        <v>6.6013115617932954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85.002352551372653</v>
      </c>
      <c r="F79" s="55">
        <f>$Y$29</f>
        <v>73.800336709911434</v>
      </c>
      <c r="G79" s="55">
        <f t="shared" ref="G79:G80" si="50">E79-F79</f>
        <v>11.202015841461218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77.617460923248245</v>
      </c>
      <c r="F80" s="55">
        <f>$Y$54</f>
        <v>68.326487059752708</v>
      </c>
      <c r="G80" s="55">
        <f t="shared" si="50"/>
        <v>9.2909738634955374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7" workbookViewId="0">
      <selection activeCell="D14" sqref="D14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156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7237343.5733842608</v>
      </c>
      <c r="N4" s="32">
        <f>M4/J4</f>
        <v>72.373435733842612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72.373435733842612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6559650.5633040555</v>
      </c>
      <c r="Y4" s="40">
        <f>X4/R4</f>
        <v>65.59650563304055</v>
      </c>
      <c r="Z4" s="36">
        <f>T4-Y4</f>
        <v>6.7769301008020619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596</v>
      </c>
      <c r="E5" s="51">
        <v>4</v>
      </c>
      <c r="F5" s="3">
        <f t="shared" ref="F5:F22" si="5">E5/D5</f>
        <v>6.7114093959731542E-3</v>
      </c>
      <c r="G5" s="2">
        <v>0.4</v>
      </c>
      <c r="H5" s="3">
        <f t="shared" ref="H5:H21" si="6">C5*F5/(1+(1-G5)*C5*F5)</f>
        <v>2.6420079260237782E-2</v>
      </c>
      <c r="I5" s="3">
        <f t="shared" ref="I5:I22" si="7">1-H5</f>
        <v>0.97357992073976218</v>
      </c>
      <c r="J5" s="5">
        <f>I4*J4</f>
        <v>100000</v>
      </c>
      <c r="K5" s="5">
        <f t="shared" ref="K5:K22" si="8">J5*H5</f>
        <v>2642.0079260237781</v>
      </c>
      <c r="L5" s="5">
        <f t="shared" ref="L5:L21" si="9">C5*(J6+G5*K5)</f>
        <v>393659.18097754288</v>
      </c>
      <c r="M5" s="5">
        <f t="shared" si="0"/>
        <v>7137343.5733842608</v>
      </c>
      <c r="N5" s="33">
        <f t="shared" ref="N5:N22" si="10">M5/J5</f>
        <v>71.373435733842612</v>
      </c>
      <c r="O5" s="4"/>
      <c r="Q5" s="27" t="s">
        <v>36</v>
      </c>
      <c r="R5" s="29">
        <f t="shared" si="1"/>
        <v>100000</v>
      </c>
      <c r="S5" s="29">
        <f t="shared" si="2"/>
        <v>393659.18097754288</v>
      </c>
      <c r="T5" s="35">
        <f t="shared" si="3"/>
        <v>71.373435733842612</v>
      </c>
      <c r="U5" s="42">
        <v>0.96680194174873568</v>
      </c>
      <c r="V5" s="43">
        <f>1-U5</f>
        <v>3.3198058251264317E-2</v>
      </c>
      <c r="W5" s="29">
        <f t="shared" ref="W5:W22" si="11">S5*U5</f>
        <v>380590.46055630542</v>
      </c>
      <c r="X5" s="29">
        <f t="shared" si="4"/>
        <v>6462970.3691291818</v>
      </c>
      <c r="Y5" s="35">
        <f t="shared" ref="Y5:Y22" si="12">X5/R5</f>
        <v>64.629703691291823</v>
      </c>
      <c r="Z5" s="36">
        <f t="shared" ref="Z5:Z22" si="13">T5-Y5</f>
        <v>6.7437320425507892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978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97357.992073976216</v>
      </c>
      <c r="K6" s="5">
        <f t="shared" si="8"/>
        <v>0</v>
      </c>
      <c r="L6" s="5">
        <f t="shared" si="9"/>
        <v>486789.96036988107</v>
      </c>
      <c r="M6" s="5">
        <f t="shared" si="0"/>
        <v>6743684.3924067179</v>
      </c>
      <c r="N6" s="33">
        <f t="shared" si="10"/>
        <v>69.266880394191119</v>
      </c>
      <c r="O6" s="4"/>
      <c r="Q6" s="27" t="s">
        <v>38</v>
      </c>
      <c r="R6" s="29">
        <f t="shared" si="1"/>
        <v>97357.992073976216</v>
      </c>
      <c r="S6" s="29">
        <f t="shared" si="2"/>
        <v>486789.96036988107</v>
      </c>
      <c r="T6" s="35">
        <f t="shared" si="3"/>
        <v>69.266880394191119</v>
      </c>
      <c r="U6" s="42">
        <v>0.96680194174873568</v>
      </c>
      <c r="V6" s="43">
        <f>1-U6</f>
        <v>3.3198058251264317E-2</v>
      </c>
      <c r="W6" s="29">
        <f t="shared" si="11"/>
        <v>470629.47890939109</v>
      </c>
      <c r="X6" s="29">
        <f t="shared" si="4"/>
        <v>6082379.9085728768</v>
      </c>
      <c r="Y6" s="35">
        <f t="shared" si="12"/>
        <v>62.474377079914085</v>
      </c>
      <c r="Z6" s="36">
        <f t="shared" si="13"/>
        <v>6.7925033142770346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955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97357.992073976216</v>
      </c>
      <c r="K7" s="5">
        <f t="shared" si="8"/>
        <v>0</v>
      </c>
      <c r="L7" s="5">
        <f t="shared" si="9"/>
        <v>486789.96036988107</v>
      </c>
      <c r="M7" s="5">
        <f t="shared" si="0"/>
        <v>6256894.4320368366</v>
      </c>
      <c r="N7" s="33">
        <f t="shared" si="10"/>
        <v>64.266880394191119</v>
      </c>
      <c r="O7" s="4"/>
      <c r="Q7" s="27" t="s">
        <v>40</v>
      </c>
      <c r="R7" s="29">
        <f t="shared" si="1"/>
        <v>97357.992073976216</v>
      </c>
      <c r="S7" s="29">
        <f t="shared" si="2"/>
        <v>486789.96036988107</v>
      </c>
      <c r="T7" s="35">
        <f t="shared" si="3"/>
        <v>64.266880394191119</v>
      </c>
      <c r="U7" s="42">
        <v>0.96680194174873568</v>
      </c>
      <c r="V7" s="43">
        <f>1-U7</f>
        <v>3.3198058251264317E-2</v>
      </c>
      <c r="W7" s="29">
        <f t="shared" si="11"/>
        <v>470629.47890939109</v>
      </c>
      <c r="X7" s="29">
        <f t="shared" si="4"/>
        <v>5611750.4296634858</v>
      </c>
      <c r="Y7" s="35">
        <f t="shared" si="12"/>
        <v>57.640367371170406</v>
      </c>
      <c r="Z7" s="36">
        <f t="shared" si="13"/>
        <v>6.6265130230207134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1072</v>
      </c>
      <c r="E8" s="51">
        <v>3</v>
      </c>
      <c r="F8" s="3">
        <f t="shared" si="5"/>
        <v>2.798507462686567E-3</v>
      </c>
      <c r="G8" s="2">
        <v>0.5</v>
      </c>
      <c r="H8" s="3">
        <f t="shared" si="6"/>
        <v>1.3895321908290873E-2</v>
      </c>
      <c r="I8" s="3">
        <f t="shared" si="7"/>
        <v>0.9861046780917091</v>
      </c>
      <c r="J8" s="5">
        <f t="shared" si="14"/>
        <v>97357.992073976216</v>
      </c>
      <c r="K8" s="5">
        <f t="shared" si="8"/>
        <v>1352.820640212731</v>
      </c>
      <c r="L8" s="5">
        <f t="shared" si="9"/>
        <v>483407.90876934922</v>
      </c>
      <c r="M8" s="5">
        <f t="shared" si="0"/>
        <v>5770104.4716669554</v>
      </c>
      <c r="N8" s="33">
        <f t="shared" si="10"/>
        <v>59.266880394191119</v>
      </c>
      <c r="O8" s="4"/>
      <c r="Q8" s="27" t="s">
        <v>42</v>
      </c>
      <c r="R8" s="29">
        <f t="shared" si="1"/>
        <v>97357.992073976216</v>
      </c>
      <c r="S8" s="29">
        <f t="shared" si="2"/>
        <v>483407.90876934922</v>
      </c>
      <c r="T8" s="35">
        <f t="shared" si="3"/>
        <v>59.266880394191119</v>
      </c>
      <c r="U8" s="42">
        <v>0.96680194174873568</v>
      </c>
      <c r="V8" s="43">
        <f>1-U8</f>
        <v>3.3198058251264317E-2</v>
      </c>
      <c r="W8" s="29">
        <f t="shared" si="11"/>
        <v>467359.70485490252</v>
      </c>
      <c r="X8" s="29">
        <f t="shared" si="4"/>
        <v>5141120.9507540949</v>
      </c>
      <c r="Y8" s="35">
        <f t="shared" si="12"/>
        <v>52.806357662426727</v>
      </c>
      <c r="Z8" s="36">
        <f t="shared" si="13"/>
        <v>6.4605227317643923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1109</v>
      </c>
      <c r="E9" s="51">
        <v>2</v>
      </c>
      <c r="F9" s="3">
        <f t="shared" si="5"/>
        <v>1.8034265103697023E-3</v>
      </c>
      <c r="G9" s="2">
        <v>0.5</v>
      </c>
      <c r="H9" s="3">
        <f t="shared" si="6"/>
        <v>8.9766606822262104E-3</v>
      </c>
      <c r="I9" s="3">
        <f t="shared" si="7"/>
        <v>0.99102333931777375</v>
      </c>
      <c r="J9" s="5">
        <f t="shared" si="14"/>
        <v>96005.171433763477</v>
      </c>
      <c r="K9" s="5">
        <f t="shared" si="8"/>
        <v>861.8058476998516</v>
      </c>
      <c r="L9" s="5">
        <f t="shared" si="9"/>
        <v>477871.34254956769</v>
      </c>
      <c r="M9" s="5">
        <f t="shared" si="0"/>
        <v>5286696.5628976058</v>
      </c>
      <c r="N9" s="33">
        <f t="shared" si="10"/>
        <v>55.066789465034581</v>
      </c>
      <c r="O9" s="4"/>
      <c r="Q9" s="27" t="s">
        <v>44</v>
      </c>
      <c r="R9" s="29">
        <f t="shared" si="1"/>
        <v>96005.171433763477</v>
      </c>
      <c r="S9" s="29">
        <f t="shared" si="2"/>
        <v>477871.34254956769</v>
      </c>
      <c r="T9" s="35">
        <f t="shared" si="3"/>
        <v>55.066789465034581</v>
      </c>
      <c r="U9" s="42">
        <v>0.9555940589531835</v>
      </c>
      <c r="V9" s="43">
        <f t="shared" ref="V9:V22" si="15">1-U9</f>
        <v>4.4405941046816499E-2</v>
      </c>
      <c r="W9" s="29">
        <f t="shared" si="11"/>
        <v>456651.01588434854</v>
      </c>
      <c r="X9" s="29">
        <f t="shared" si="4"/>
        <v>4673761.2458991921</v>
      </c>
      <c r="Y9" s="35">
        <f t="shared" si="12"/>
        <v>48.682390501471524</v>
      </c>
      <c r="Z9" s="36">
        <f t="shared" si="13"/>
        <v>6.3843989635630578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1169</v>
      </c>
      <c r="E10" s="51">
        <v>0</v>
      </c>
      <c r="F10" s="3">
        <f t="shared" si="5"/>
        <v>0</v>
      </c>
      <c r="G10" s="2">
        <v>0.5</v>
      </c>
      <c r="H10" s="3">
        <f t="shared" si="6"/>
        <v>0</v>
      </c>
      <c r="I10" s="3">
        <f t="shared" si="7"/>
        <v>1</v>
      </c>
      <c r="J10" s="5">
        <f t="shared" si="14"/>
        <v>95143.365586063621</v>
      </c>
      <c r="K10" s="5">
        <f t="shared" si="8"/>
        <v>0</v>
      </c>
      <c r="L10" s="5">
        <f t="shared" si="9"/>
        <v>475716.82793031808</v>
      </c>
      <c r="M10" s="5">
        <f t="shared" si="0"/>
        <v>4808825.2203480378</v>
      </c>
      <c r="N10" s="33">
        <f t="shared" si="10"/>
        <v>50.542937920333813</v>
      </c>
      <c r="O10" s="4"/>
      <c r="Q10" s="27" t="s">
        <v>46</v>
      </c>
      <c r="R10" s="29">
        <f t="shared" si="1"/>
        <v>95143.365586063621</v>
      </c>
      <c r="S10" s="29">
        <f t="shared" si="2"/>
        <v>475716.82793031808</v>
      </c>
      <c r="T10" s="35">
        <f t="shared" si="3"/>
        <v>50.542937920333813</v>
      </c>
      <c r="U10" s="42">
        <v>0.96363095511775332</v>
      </c>
      <c r="V10" s="43">
        <f t="shared" si="15"/>
        <v>3.6369044882246682E-2</v>
      </c>
      <c r="W10" s="29">
        <f t="shared" si="11"/>
        <v>458415.46126408031</v>
      </c>
      <c r="X10" s="29">
        <f t="shared" si="4"/>
        <v>4217110.2300148439</v>
      </c>
      <c r="Y10" s="35">
        <f t="shared" si="12"/>
        <v>44.323744530565108</v>
      </c>
      <c r="Z10" s="36">
        <f t="shared" si="13"/>
        <v>6.2191933897687051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1132</v>
      </c>
      <c r="E11" s="51">
        <v>3</v>
      </c>
      <c r="F11" s="3">
        <f t="shared" si="5"/>
        <v>2.6501766784452299E-3</v>
      </c>
      <c r="G11" s="2">
        <v>0.5</v>
      </c>
      <c r="H11" s="3">
        <f t="shared" si="6"/>
        <v>1.3163668275559455E-2</v>
      </c>
      <c r="I11" s="3">
        <f t="shared" si="7"/>
        <v>0.98683633172444052</v>
      </c>
      <c r="J11" s="5">
        <f t="shared" si="14"/>
        <v>95143.365586063621</v>
      </c>
      <c r="K11" s="5">
        <f t="shared" si="8"/>
        <v>1252.4357031952209</v>
      </c>
      <c r="L11" s="5">
        <f t="shared" si="9"/>
        <v>472585.73867233004</v>
      </c>
      <c r="M11" s="5">
        <f t="shared" si="0"/>
        <v>4333108.3924177196</v>
      </c>
      <c r="N11" s="33">
        <f t="shared" si="10"/>
        <v>45.542937920333806</v>
      </c>
      <c r="O11" s="4"/>
      <c r="Q11" s="27" t="s">
        <v>48</v>
      </c>
      <c r="R11" s="29">
        <f t="shared" si="1"/>
        <v>95143.365586063621</v>
      </c>
      <c r="S11" s="29">
        <f t="shared" si="2"/>
        <v>472585.73867233004</v>
      </c>
      <c r="T11" s="35">
        <f t="shared" si="3"/>
        <v>45.542937920333806</v>
      </c>
      <c r="U11" s="42">
        <v>0.96005435016735896</v>
      </c>
      <c r="V11" s="43">
        <f t="shared" si="15"/>
        <v>3.9945649832641039E-2</v>
      </c>
      <c r="W11" s="29">
        <f t="shared" si="11"/>
        <v>453707.99423942517</v>
      </c>
      <c r="X11" s="29">
        <f t="shared" si="4"/>
        <v>3758694.7687507635</v>
      </c>
      <c r="Y11" s="35">
        <f t="shared" si="12"/>
        <v>39.505589754976342</v>
      </c>
      <c r="Z11" s="36">
        <f t="shared" si="13"/>
        <v>6.0373481653574643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1167</v>
      </c>
      <c r="E12" s="51">
        <v>3</v>
      </c>
      <c r="F12" s="3">
        <f t="shared" si="5"/>
        <v>2.5706940874035988E-3</v>
      </c>
      <c r="G12" s="2">
        <v>0.5</v>
      </c>
      <c r="H12" s="3">
        <f t="shared" si="6"/>
        <v>1.2771392081736908E-2</v>
      </c>
      <c r="I12" s="3">
        <f t="shared" si="7"/>
        <v>0.98722860791826306</v>
      </c>
      <c r="J12" s="5">
        <f t="shared" si="14"/>
        <v>93890.929882868397</v>
      </c>
      <c r="K12" s="5">
        <f t="shared" si="8"/>
        <v>1199.1178784529807</v>
      </c>
      <c r="L12" s="5">
        <f t="shared" si="9"/>
        <v>466456.85471820948</v>
      </c>
      <c r="M12" s="5">
        <f t="shared" si="0"/>
        <v>3860522.6537453895</v>
      </c>
      <c r="N12" s="33">
        <f t="shared" si="10"/>
        <v>41.117098941947866</v>
      </c>
      <c r="O12" s="4"/>
      <c r="Q12" s="27" t="s">
        <v>50</v>
      </c>
      <c r="R12" s="29">
        <f t="shared" si="1"/>
        <v>93890.929882868397</v>
      </c>
      <c r="S12" s="29">
        <f t="shared" si="2"/>
        <v>466456.85471820948</v>
      </c>
      <c r="T12" s="35">
        <f t="shared" si="3"/>
        <v>41.117098941947866</v>
      </c>
      <c r="U12" s="42">
        <v>0.94127750867207383</v>
      </c>
      <c r="V12" s="43">
        <f t="shared" si="15"/>
        <v>5.8722491327926174E-2</v>
      </c>
      <c r="W12" s="29">
        <f t="shared" si="11"/>
        <v>439065.3461121677</v>
      </c>
      <c r="X12" s="29">
        <f t="shared" si="4"/>
        <v>3304986.7745113382</v>
      </c>
      <c r="Y12" s="35">
        <f t="shared" si="12"/>
        <v>35.200277371141205</v>
      </c>
      <c r="Z12" s="36">
        <f t="shared" si="13"/>
        <v>5.9168215708066612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1333</v>
      </c>
      <c r="E13" s="51">
        <v>7</v>
      </c>
      <c r="F13" s="3">
        <f t="shared" si="5"/>
        <v>5.2513128282070517E-3</v>
      </c>
      <c r="G13" s="2">
        <v>0.5</v>
      </c>
      <c r="H13" s="3">
        <f t="shared" si="6"/>
        <v>2.59163272861903E-2</v>
      </c>
      <c r="I13" s="3">
        <f t="shared" si="7"/>
        <v>0.97408367271380969</v>
      </c>
      <c r="J13" s="5">
        <f t="shared" si="14"/>
        <v>92691.812004415406</v>
      </c>
      <c r="K13" s="5">
        <f t="shared" si="8"/>
        <v>2402.2313366564526</v>
      </c>
      <c r="L13" s="5">
        <f t="shared" si="9"/>
        <v>457453.48168043594</v>
      </c>
      <c r="M13" s="5">
        <f t="shared" si="0"/>
        <v>3394065.7990271798</v>
      </c>
      <c r="N13" s="33">
        <f t="shared" si="10"/>
        <v>36.616673313771258</v>
      </c>
      <c r="O13" s="4"/>
      <c r="Q13" s="27" t="s">
        <v>52</v>
      </c>
      <c r="R13" s="29">
        <f t="shared" si="1"/>
        <v>92691.812004415406</v>
      </c>
      <c r="S13" s="29">
        <f t="shared" si="2"/>
        <v>457453.48168043594</v>
      </c>
      <c r="T13" s="35">
        <f t="shared" si="3"/>
        <v>36.616673313771258</v>
      </c>
      <c r="U13" s="42">
        <v>0.95386474178345915</v>
      </c>
      <c r="V13" s="43">
        <f t="shared" si="15"/>
        <v>4.6135258216540853E-2</v>
      </c>
      <c r="W13" s="29">
        <f t="shared" si="11"/>
        <v>436348.74718105339</v>
      </c>
      <c r="X13" s="29">
        <f t="shared" si="4"/>
        <v>2865921.4283991703</v>
      </c>
      <c r="Y13" s="35">
        <f t="shared" si="12"/>
        <v>30.918819757916172</v>
      </c>
      <c r="Z13" s="36">
        <f t="shared" si="13"/>
        <v>5.6978535558550867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1257</v>
      </c>
      <c r="E14" s="51">
        <v>8</v>
      </c>
      <c r="F14" s="3">
        <f t="shared" si="5"/>
        <v>6.3643595863166272E-3</v>
      </c>
      <c r="G14" s="2">
        <v>0.5</v>
      </c>
      <c r="H14" s="3">
        <f t="shared" si="6"/>
        <v>3.1323414252153479E-2</v>
      </c>
      <c r="I14" s="3">
        <f t="shared" si="7"/>
        <v>0.96867658574784654</v>
      </c>
      <c r="J14" s="5">
        <f t="shared" si="14"/>
        <v>90289.580667758957</v>
      </c>
      <c r="K14" s="5">
        <f t="shared" si="8"/>
        <v>2828.1779379094423</v>
      </c>
      <c r="L14" s="5">
        <f t="shared" si="9"/>
        <v>444377.45849402121</v>
      </c>
      <c r="M14" s="5">
        <f t="shared" si="0"/>
        <v>2936612.3173467438</v>
      </c>
      <c r="N14" s="33">
        <f t="shared" si="10"/>
        <v>32.524376518622638</v>
      </c>
      <c r="O14" s="4"/>
      <c r="Q14" s="27" t="s">
        <v>54</v>
      </c>
      <c r="R14" s="29">
        <f t="shared" si="1"/>
        <v>90289.580667758957</v>
      </c>
      <c r="S14" s="29">
        <f t="shared" si="2"/>
        <v>444377.45849402121</v>
      </c>
      <c r="T14" s="35">
        <f t="shared" si="3"/>
        <v>32.524376518622638</v>
      </c>
      <c r="U14" s="42">
        <v>0.94210046609890041</v>
      </c>
      <c r="V14" s="43">
        <f t="shared" si="15"/>
        <v>5.7899533901099587E-2</v>
      </c>
      <c r="W14" s="29">
        <f t="shared" si="11"/>
        <v>418648.21077106218</v>
      </c>
      <c r="X14" s="29">
        <f t="shared" si="4"/>
        <v>2429572.681218117</v>
      </c>
      <c r="Y14" s="35">
        <f t="shared" si="12"/>
        <v>26.908671667866994</v>
      </c>
      <c r="Z14" s="36">
        <f t="shared" si="13"/>
        <v>5.6157048507556446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1028</v>
      </c>
      <c r="E15" s="51">
        <v>7</v>
      </c>
      <c r="F15" s="3">
        <f t="shared" si="5"/>
        <v>6.8093385214007783E-3</v>
      </c>
      <c r="G15" s="2">
        <v>0.5</v>
      </c>
      <c r="H15" s="3">
        <f t="shared" si="6"/>
        <v>3.3476805356288865E-2</v>
      </c>
      <c r="I15" s="3">
        <f t="shared" si="7"/>
        <v>0.96652319464371117</v>
      </c>
      <c r="J15" s="5">
        <f t="shared" si="14"/>
        <v>87461.40272984952</v>
      </c>
      <c r="K15" s="5">
        <f t="shared" si="8"/>
        <v>2927.9283553751638</v>
      </c>
      <c r="L15" s="5">
        <f t="shared" si="9"/>
        <v>429987.19276080967</v>
      </c>
      <c r="M15" s="5">
        <f t="shared" si="0"/>
        <v>2492234.8588527227</v>
      </c>
      <c r="N15" s="33">
        <f t="shared" si="10"/>
        <v>28.49525368979879</v>
      </c>
      <c r="O15" s="4"/>
      <c r="Q15" s="27" t="s">
        <v>56</v>
      </c>
      <c r="R15" s="29">
        <f t="shared" si="1"/>
        <v>87461.40272984952</v>
      </c>
      <c r="S15" s="29">
        <f t="shared" si="2"/>
        <v>429987.19276080967</v>
      </c>
      <c r="T15" s="35">
        <f t="shared" si="3"/>
        <v>28.49525368979879</v>
      </c>
      <c r="U15" s="42">
        <v>0.91645683631107144</v>
      </c>
      <c r="V15" s="43">
        <f t="shared" si="15"/>
        <v>8.3543163688928557E-2</v>
      </c>
      <c r="W15" s="29">
        <f t="shared" si="11"/>
        <v>394064.70233185048</v>
      </c>
      <c r="X15" s="29">
        <f t="shared" si="4"/>
        <v>2010924.4704470548</v>
      </c>
      <c r="Y15" s="35">
        <f t="shared" si="12"/>
        <v>22.992136047238933</v>
      </c>
      <c r="Z15" s="36">
        <f t="shared" si="13"/>
        <v>5.5031176425598574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907</v>
      </c>
      <c r="E16" s="51">
        <v>11</v>
      </c>
      <c r="F16" s="3">
        <f t="shared" si="5"/>
        <v>1.2127894156560088E-2</v>
      </c>
      <c r="G16" s="2">
        <v>0.5</v>
      </c>
      <c r="H16" s="3">
        <f t="shared" si="6"/>
        <v>5.8855002675227391E-2</v>
      </c>
      <c r="I16" s="3">
        <f t="shared" si="7"/>
        <v>0.94114499732477264</v>
      </c>
      <c r="J16" s="5">
        <f t="shared" si="14"/>
        <v>84533.474374474361</v>
      </c>
      <c r="K16" s="5">
        <f t="shared" si="8"/>
        <v>4975.2178604559549</v>
      </c>
      <c r="L16" s="5">
        <f t="shared" si="9"/>
        <v>410229.32722123188</v>
      </c>
      <c r="M16" s="5">
        <f t="shared" si="0"/>
        <v>2062247.6660919129</v>
      </c>
      <c r="N16" s="33">
        <f t="shared" si="10"/>
        <v>24.395633580093651</v>
      </c>
      <c r="O16" s="4"/>
      <c r="Q16" s="27" t="s">
        <v>58</v>
      </c>
      <c r="R16" s="29">
        <f t="shared" si="1"/>
        <v>84533.474374474361</v>
      </c>
      <c r="S16" s="29">
        <f t="shared" si="2"/>
        <v>410229.32722123188</v>
      </c>
      <c r="T16" s="35">
        <f t="shared" si="3"/>
        <v>24.395633580093651</v>
      </c>
      <c r="U16" s="42">
        <v>0.8859396016463057</v>
      </c>
      <c r="V16" s="43">
        <f t="shared" si="15"/>
        <v>0.1140603983536943</v>
      </c>
      <c r="W16" s="29">
        <f t="shared" si="11"/>
        <v>363438.40674201015</v>
      </c>
      <c r="X16" s="29">
        <f t="shared" si="4"/>
        <v>1616859.7681152043</v>
      </c>
      <c r="Y16" s="35">
        <f t="shared" si="12"/>
        <v>19.126858088816821</v>
      </c>
      <c r="Z16" s="36">
        <f t="shared" si="13"/>
        <v>5.2687754912768305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629</v>
      </c>
      <c r="E17" s="51">
        <v>4</v>
      </c>
      <c r="F17" s="3">
        <f t="shared" si="5"/>
        <v>6.3593004769475362E-3</v>
      </c>
      <c r="G17" s="2">
        <v>0.5</v>
      </c>
      <c r="H17" s="3">
        <f t="shared" si="6"/>
        <v>3.1298904538341159E-2</v>
      </c>
      <c r="I17" s="3">
        <f t="shared" si="7"/>
        <v>0.96870109546165883</v>
      </c>
      <c r="J17" s="5">
        <f t="shared" si="14"/>
        <v>79558.256514018402</v>
      </c>
      <c r="K17" s="5">
        <f t="shared" si="8"/>
        <v>2490.0862758691205</v>
      </c>
      <c r="L17" s="5">
        <f t="shared" si="9"/>
        <v>391566.06688041915</v>
      </c>
      <c r="M17" s="5">
        <f t="shared" si="0"/>
        <v>1652018.3388706811</v>
      </c>
      <c r="N17" s="33">
        <f t="shared" si="10"/>
        <v>20.764888664693029</v>
      </c>
      <c r="O17" s="4"/>
      <c r="Q17" s="27" t="s">
        <v>60</v>
      </c>
      <c r="R17" s="29">
        <f t="shared" si="1"/>
        <v>79558.256514018402</v>
      </c>
      <c r="S17" s="29">
        <f t="shared" si="2"/>
        <v>391566.06688041915</v>
      </c>
      <c r="T17" s="35">
        <f t="shared" si="3"/>
        <v>20.764888664693029</v>
      </c>
      <c r="U17" s="42">
        <v>0.85631920960893304</v>
      </c>
      <c r="V17" s="43">
        <f t="shared" si="15"/>
        <v>0.14368079039106696</v>
      </c>
      <c r="W17" s="29">
        <f t="shared" si="11"/>
        <v>335305.54490071913</v>
      </c>
      <c r="X17" s="29">
        <f t="shared" si="4"/>
        <v>1253421.361373194</v>
      </c>
      <c r="Y17" s="35">
        <f t="shared" si="12"/>
        <v>15.754761558309633</v>
      </c>
      <c r="Z17" s="36">
        <f t="shared" si="13"/>
        <v>5.0101271063833952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419</v>
      </c>
      <c r="E18" s="51">
        <v>9</v>
      </c>
      <c r="F18" s="3">
        <f t="shared" si="5"/>
        <v>2.1479713603818614E-2</v>
      </c>
      <c r="G18" s="2">
        <v>0.5</v>
      </c>
      <c r="H18" s="3">
        <f t="shared" si="6"/>
        <v>0.10192525481313704</v>
      </c>
      <c r="I18" s="3">
        <f t="shared" si="7"/>
        <v>0.89807474518686292</v>
      </c>
      <c r="J18" s="5">
        <f t="shared" si="14"/>
        <v>77068.17023814928</v>
      </c>
      <c r="K18" s="5">
        <f t="shared" si="8"/>
        <v>7855.1928895055889</v>
      </c>
      <c r="L18" s="5">
        <f t="shared" si="9"/>
        <v>365702.86896698241</v>
      </c>
      <c r="M18" s="5">
        <f t="shared" si="0"/>
        <v>1260452.271990262</v>
      </c>
      <c r="N18" s="33">
        <f t="shared" si="10"/>
        <v>16.355030463229156</v>
      </c>
      <c r="O18" s="4"/>
      <c r="Q18" s="27" t="s">
        <v>62</v>
      </c>
      <c r="R18" s="29">
        <f t="shared" si="1"/>
        <v>77068.17023814928</v>
      </c>
      <c r="S18" s="29">
        <f t="shared" si="2"/>
        <v>365702.86896698241</v>
      </c>
      <c r="T18" s="35">
        <f t="shared" si="3"/>
        <v>16.355030463229156</v>
      </c>
      <c r="U18" s="42">
        <v>0.77613843304153718</v>
      </c>
      <c r="V18" s="43">
        <f t="shared" si="15"/>
        <v>0.22386156695846282</v>
      </c>
      <c r="W18" s="29">
        <f t="shared" si="11"/>
        <v>283836.05167882831</v>
      </c>
      <c r="X18" s="29">
        <f t="shared" si="4"/>
        <v>918115.81647247495</v>
      </c>
      <c r="Y18" s="35">
        <f t="shared" si="12"/>
        <v>11.913035091340488</v>
      </c>
      <c r="Z18" s="36">
        <f t="shared" si="13"/>
        <v>4.4419953718886678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322</v>
      </c>
      <c r="E19" s="51">
        <v>11</v>
      </c>
      <c r="F19" s="3">
        <f t="shared" si="5"/>
        <v>3.4161490683229816E-2</v>
      </c>
      <c r="G19" s="2">
        <v>0.5</v>
      </c>
      <c r="H19" s="3">
        <f t="shared" si="6"/>
        <v>0.15736766809728187</v>
      </c>
      <c r="I19" s="3">
        <f t="shared" si="7"/>
        <v>0.84263233190271813</v>
      </c>
      <c r="J19" s="5">
        <f t="shared" si="14"/>
        <v>69212.97734864369</v>
      </c>
      <c r="K19" s="5">
        <f t="shared" si="8"/>
        <v>10891.884847426049</v>
      </c>
      <c r="L19" s="5">
        <f t="shared" si="9"/>
        <v>318835.17462465336</v>
      </c>
      <c r="M19" s="5">
        <f t="shared" si="0"/>
        <v>894749.4030232795</v>
      </c>
      <c r="N19" s="33">
        <f t="shared" si="10"/>
        <v>12.927480326647343</v>
      </c>
      <c r="O19" s="4"/>
      <c r="Q19" s="27" t="s">
        <v>64</v>
      </c>
      <c r="R19" s="29">
        <f t="shared" si="1"/>
        <v>69212.97734864369</v>
      </c>
      <c r="S19" s="29">
        <f t="shared" si="2"/>
        <v>318835.17462465336</v>
      </c>
      <c r="T19" s="35">
        <f t="shared" si="3"/>
        <v>12.927480326647343</v>
      </c>
      <c r="U19" s="42">
        <v>0.73716277889453141</v>
      </c>
      <c r="V19" s="43">
        <f t="shared" si="15"/>
        <v>0.26283722110546859</v>
      </c>
      <c r="W19" s="29">
        <f t="shared" si="11"/>
        <v>235033.42333563266</v>
      </c>
      <c r="X19" s="29">
        <f t="shared" si="4"/>
        <v>634279.76479364664</v>
      </c>
      <c r="Y19" s="35">
        <f t="shared" si="12"/>
        <v>9.1641739611722706</v>
      </c>
      <c r="Z19" s="36">
        <f t="shared" si="13"/>
        <v>3.7633063654750725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200</v>
      </c>
      <c r="E20" s="51">
        <v>12</v>
      </c>
      <c r="F20" s="3">
        <f t="shared" si="5"/>
        <v>0.06</v>
      </c>
      <c r="G20" s="2">
        <v>0.5</v>
      </c>
      <c r="H20" s="3">
        <f t="shared" si="6"/>
        <v>0.2608695652173913</v>
      </c>
      <c r="I20" s="3">
        <f t="shared" si="7"/>
        <v>0.73913043478260865</v>
      </c>
      <c r="J20" s="5">
        <f t="shared" si="14"/>
        <v>58321.092501217645</v>
      </c>
      <c r="K20" s="5">
        <f t="shared" si="8"/>
        <v>15214.198043795906</v>
      </c>
      <c r="L20" s="5">
        <f t="shared" si="9"/>
        <v>253569.96739659843</v>
      </c>
      <c r="M20" s="5">
        <f t="shared" si="0"/>
        <v>575914.22839862609</v>
      </c>
      <c r="N20" s="33">
        <f t="shared" si="10"/>
        <v>9.8748875183811418</v>
      </c>
      <c r="O20" s="4"/>
      <c r="Q20" s="27" t="s">
        <v>66</v>
      </c>
      <c r="R20" s="29">
        <f t="shared" si="1"/>
        <v>58321.092501217645</v>
      </c>
      <c r="S20" s="29">
        <f t="shared" si="2"/>
        <v>253569.96739659843</v>
      </c>
      <c r="T20" s="35">
        <f t="shared" si="3"/>
        <v>9.8748875183811418</v>
      </c>
      <c r="U20" s="42">
        <v>0.7271372759570951</v>
      </c>
      <c r="V20" s="43">
        <f t="shared" si="15"/>
        <v>0.2728627240429049</v>
      </c>
      <c r="W20" s="29">
        <f t="shared" si="11"/>
        <v>184380.175357292</v>
      </c>
      <c r="X20" s="29">
        <f t="shared" si="4"/>
        <v>399246.34145801398</v>
      </c>
      <c r="Y20" s="35">
        <f t="shared" si="12"/>
        <v>6.8456595090306029</v>
      </c>
      <c r="Z20" s="36">
        <f t="shared" si="13"/>
        <v>3.0292280093505388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114</v>
      </c>
      <c r="E21" s="51">
        <v>11</v>
      </c>
      <c r="F21" s="3">
        <f t="shared" si="5"/>
        <v>9.6491228070175433E-2</v>
      </c>
      <c r="G21" s="2">
        <v>0.5</v>
      </c>
      <c r="H21" s="3">
        <f t="shared" si="6"/>
        <v>0.38869257950530034</v>
      </c>
      <c r="I21" s="3">
        <f t="shared" si="7"/>
        <v>0.61130742049469966</v>
      </c>
      <c r="J21" s="5">
        <f t="shared" si="14"/>
        <v>43106.894457421731</v>
      </c>
      <c r="K21" s="5">
        <f t="shared" si="8"/>
        <v>16755.330001117985</v>
      </c>
      <c r="L21" s="5">
        <f t="shared" si="9"/>
        <v>173646.14728431369</v>
      </c>
      <c r="M21" s="5">
        <f>L21+M22</f>
        <v>322344.26100202766</v>
      </c>
      <c r="N21" s="33">
        <f t="shared" si="10"/>
        <v>7.4777889954568399</v>
      </c>
      <c r="O21" s="4"/>
      <c r="Q21" s="27" t="s">
        <v>68</v>
      </c>
      <c r="R21" s="29">
        <f t="shared" si="1"/>
        <v>43106.894457421731</v>
      </c>
      <c r="S21" s="29">
        <f t="shared" si="2"/>
        <v>173646.14728431369</v>
      </c>
      <c r="T21" s="35">
        <f t="shared" si="3"/>
        <v>7.4777889954568399</v>
      </c>
      <c r="U21" s="42">
        <v>0.68635947845240242</v>
      </c>
      <c r="V21" s="43">
        <f t="shared" si="15"/>
        <v>0.31364052154759758</v>
      </c>
      <c r="W21" s="29">
        <f t="shared" si="11"/>
        <v>119183.6790853306</v>
      </c>
      <c r="X21" s="29">
        <f>X22+W21</f>
        <v>214866.16610072195</v>
      </c>
      <c r="Y21" s="35">
        <f t="shared" si="12"/>
        <v>4.9844965359996687</v>
      </c>
      <c r="Z21" s="36">
        <f t="shared" si="13"/>
        <v>2.4932924594571713</v>
      </c>
    </row>
    <row r="22" spans="1:26" s="2" customFormat="1" x14ac:dyDescent="0.25">
      <c r="A22" s="12">
        <v>19</v>
      </c>
      <c r="B22" s="13" t="s">
        <v>69</v>
      </c>
      <c r="C22" s="12"/>
      <c r="D22">
        <v>79</v>
      </c>
      <c r="E22" s="51">
        <v>14</v>
      </c>
      <c r="F22" s="17">
        <f t="shared" si="5"/>
        <v>0.17721518987341772</v>
      </c>
      <c r="G22" s="12"/>
      <c r="H22" s="17">
        <v>1</v>
      </c>
      <c r="I22" s="17">
        <f t="shared" si="7"/>
        <v>0</v>
      </c>
      <c r="J22" s="21">
        <f t="shared" si="14"/>
        <v>26351.564456303746</v>
      </c>
      <c r="K22" s="21">
        <f t="shared" si="8"/>
        <v>26351.564456303746</v>
      </c>
      <c r="L22" s="21">
        <f>K22/F22</f>
        <v>148698.113717714</v>
      </c>
      <c r="M22" s="21">
        <f>L22</f>
        <v>148698.113717714</v>
      </c>
      <c r="N22" s="34">
        <f t="shared" si="10"/>
        <v>5.6428571428571432</v>
      </c>
      <c r="O22" s="4"/>
      <c r="Q22" s="30" t="s">
        <v>69</v>
      </c>
      <c r="R22" s="31">
        <f t="shared" si="1"/>
        <v>26351.564456303746</v>
      </c>
      <c r="S22" s="31">
        <f t="shared" si="2"/>
        <v>148698.113717714</v>
      </c>
      <c r="T22" s="38">
        <f t="shared" si="3"/>
        <v>5.6428571428571432</v>
      </c>
      <c r="U22" s="44">
        <v>0.64346806172022719</v>
      </c>
      <c r="V22" s="45">
        <f t="shared" si="15"/>
        <v>0.35653193827977281</v>
      </c>
      <c r="W22" s="31">
        <f t="shared" si="11"/>
        <v>95682.487015391351</v>
      </c>
      <c r="X22" s="31">
        <f>W22</f>
        <v>95682.487015391351</v>
      </c>
      <c r="Y22" s="38">
        <f t="shared" si="12"/>
        <v>3.6309983482784247</v>
      </c>
      <c r="Z22" s="37">
        <f t="shared" si="13"/>
        <v>2.0118587945787185</v>
      </c>
    </row>
    <row r="23" spans="1:26" s="2" customFormat="1" ht="13.2" x14ac:dyDescent="0.25">
      <c r="B23" s="2" t="s">
        <v>70</v>
      </c>
      <c r="D23" s="25">
        <f>SUM(D4:D22)</f>
        <v>14622</v>
      </c>
      <c r="E23" s="25">
        <f>SUM(E4:E22)</f>
        <v>109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149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7888862.5565261692</v>
      </c>
      <c r="N29" s="32">
        <f>M29/J29</f>
        <v>78.888625565261691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78.888625565261691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6984714.6947722379</v>
      </c>
      <c r="Y29" s="40">
        <f>X29/R29</f>
        <v>69.847146947722379</v>
      </c>
      <c r="Z29" s="36">
        <f>T29-Y29</f>
        <v>9.0414786175393118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613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7788862.5565261692</v>
      </c>
      <c r="N30" s="33">
        <f t="shared" ref="N30:N47" si="26">M30/J30</f>
        <v>77.888625565261691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77.888625565261691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6888850.0207692739</v>
      </c>
      <c r="Y30" s="35">
        <f t="shared" ref="Y30:Y47" si="28">X30/R30</f>
        <v>68.888500207692744</v>
      </c>
      <c r="Z30" s="36">
        <f t="shared" ref="Z30:Z47" si="29">T30-Y30</f>
        <v>9.0001253575689475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845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7388862.5565261692</v>
      </c>
      <c r="N31" s="33">
        <f t="shared" si="26"/>
        <v>73.888625565261691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73.888625565261691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6505391.3247574177</v>
      </c>
      <c r="Y31" s="35">
        <f t="shared" si="28"/>
        <v>65.053913247574172</v>
      </c>
      <c r="Z31" s="36">
        <f t="shared" si="29"/>
        <v>8.8347123176875186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876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6888862.5565261692</v>
      </c>
      <c r="N32" s="33">
        <f t="shared" si="26"/>
        <v>68.888625565261691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68.888625565261691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6026067.9547425965</v>
      </c>
      <c r="Y32" s="35">
        <f t="shared" si="28"/>
        <v>60.260679547425966</v>
      </c>
      <c r="Z32" s="36">
        <f t="shared" si="29"/>
        <v>8.6279460178357255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1035</v>
      </c>
      <c r="E33" s="51">
        <v>2</v>
      </c>
      <c r="F33" s="3">
        <f t="shared" si="21"/>
        <v>1.9323671497584541E-3</v>
      </c>
      <c r="G33" s="2">
        <v>0.5</v>
      </c>
      <c r="H33" s="3">
        <f t="shared" si="22"/>
        <v>9.6153846153846142E-3</v>
      </c>
      <c r="I33" s="3">
        <f t="shared" si="23"/>
        <v>0.99038461538461542</v>
      </c>
      <c r="J33" s="5">
        <f t="shared" si="30"/>
        <v>100000</v>
      </c>
      <c r="K33" s="5">
        <f t="shared" si="24"/>
        <v>961.53846153846143</v>
      </c>
      <c r="L33" s="5">
        <f t="shared" si="25"/>
        <v>497596.15384615387</v>
      </c>
      <c r="M33" s="5">
        <f t="shared" si="16"/>
        <v>6388862.5565261692</v>
      </c>
      <c r="N33" s="33">
        <f t="shared" si="26"/>
        <v>63.888625565261691</v>
      </c>
      <c r="O33" s="4"/>
      <c r="Q33" s="27" t="s">
        <v>42</v>
      </c>
      <c r="R33" s="29">
        <f t="shared" si="17"/>
        <v>100000</v>
      </c>
      <c r="S33" s="29">
        <f t="shared" si="18"/>
        <v>497596.15384615387</v>
      </c>
      <c r="T33" s="35">
        <f t="shared" si="19"/>
        <v>63.888625565261691</v>
      </c>
      <c r="U33" s="42">
        <v>0.95864674002964168</v>
      </c>
      <c r="V33" s="43">
        <f>1-U33</f>
        <v>4.1353259970358325E-2</v>
      </c>
      <c r="W33" s="29">
        <f t="shared" si="27"/>
        <v>477018.93073590344</v>
      </c>
      <c r="X33" s="29">
        <f t="shared" si="20"/>
        <v>5546744.5847277753</v>
      </c>
      <c r="Y33" s="35">
        <f t="shared" si="28"/>
        <v>55.467445847277752</v>
      </c>
      <c r="Z33" s="36">
        <f t="shared" si="29"/>
        <v>8.4211797179839394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1105</v>
      </c>
      <c r="E34" s="51">
        <v>1</v>
      </c>
      <c r="F34" s="3">
        <f t="shared" si="21"/>
        <v>9.049773755656109E-4</v>
      </c>
      <c r="G34" s="2">
        <v>0.5</v>
      </c>
      <c r="H34" s="3">
        <f t="shared" si="22"/>
        <v>4.5146726862302488E-3</v>
      </c>
      <c r="I34" s="3">
        <f t="shared" si="23"/>
        <v>0.99548532731376971</v>
      </c>
      <c r="J34" s="5">
        <f t="shared" si="30"/>
        <v>99038.461538461546</v>
      </c>
      <c r="K34" s="5">
        <f t="shared" si="24"/>
        <v>447.12623719395737</v>
      </c>
      <c r="L34" s="5">
        <f t="shared" si="25"/>
        <v>494074.49209932284</v>
      </c>
      <c r="M34" s="5">
        <f t="shared" si="16"/>
        <v>5891266.4026800152</v>
      </c>
      <c r="N34" s="33">
        <f t="shared" si="26"/>
        <v>59.48463163871083</v>
      </c>
      <c r="O34" s="4"/>
      <c r="Q34" s="27" t="s">
        <v>44</v>
      </c>
      <c r="R34" s="29">
        <f t="shared" si="17"/>
        <v>99038.461538461546</v>
      </c>
      <c r="S34" s="29">
        <f t="shared" si="18"/>
        <v>494074.49209932284</v>
      </c>
      <c r="T34" s="35">
        <f t="shared" si="19"/>
        <v>59.48463163871083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478847.22359739564</v>
      </c>
      <c r="X34" s="29">
        <f t="shared" si="20"/>
        <v>5069725.6539918715</v>
      </c>
      <c r="Y34" s="35">
        <f t="shared" si="28"/>
        <v>51.18946291409268</v>
      </c>
      <c r="Z34" s="36">
        <f t="shared" si="29"/>
        <v>8.2951687246181507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1017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98591.33530126758</v>
      </c>
      <c r="K35" s="5">
        <f t="shared" si="24"/>
        <v>0</v>
      </c>
      <c r="L35" s="5">
        <f t="shared" si="25"/>
        <v>492956.67650633788</v>
      </c>
      <c r="M35" s="5">
        <f t="shared" si="16"/>
        <v>5397191.9105806928</v>
      </c>
      <c r="N35" s="33">
        <f t="shared" si="26"/>
        <v>54.743065342287757</v>
      </c>
      <c r="O35" s="4"/>
      <c r="Q35" s="27" t="s">
        <v>46</v>
      </c>
      <c r="R35" s="29">
        <f t="shared" si="17"/>
        <v>98591.33530126758</v>
      </c>
      <c r="S35" s="29">
        <f t="shared" si="18"/>
        <v>492956.67650633788</v>
      </c>
      <c r="T35" s="35">
        <f t="shared" si="19"/>
        <v>54.743065342287757</v>
      </c>
      <c r="U35" s="42">
        <v>0.96192878092594225</v>
      </c>
      <c r="V35" s="43">
        <f t="shared" si="31"/>
        <v>3.8071219074057749E-2</v>
      </c>
      <c r="W35" s="29">
        <f t="shared" si="27"/>
        <v>474189.21488104569</v>
      </c>
      <c r="X35" s="29">
        <f t="shared" si="20"/>
        <v>4590878.4303944763</v>
      </c>
      <c r="Y35" s="35">
        <f t="shared" si="28"/>
        <v>46.564725149183083</v>
      </c>
      <c r="Z35" s="36">
        <f t="shared" si="29"/>
        <v>8.178340193104674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1010</v>
      </c>
      <c r="E36" s="51">
        <v>2</v>
      </c>
      <c r="F36" s="3">
        <f t="shared" si="21"/>
        <v>1.9801980198019802E-3</v>
      </c>
      <c r="G36" s="2">
        <v>0.5</v>
      </c>
      <c r="H36" s="3">
        <f t="shared" si="22"/>
        <v>9.852216748768473E-3</v>
      </c>
      <c r="I36" s="3">
        <f t="shared" si="23"/>
        <v>0.99014778325123154</v>
      </c>
      <c r="J36" s="5">
        <f t="shared" si="30"/>
        <v>98591.33530126758</v>
      </c>
      <c r="K36" s="5">
        <f t="shared" si="24"/>
        <v>971.34320493859684</v>
      </c>
      <c r="L36" s="5">
        <f t="shared" si="25"/>
        <v>490528.31849399139</v>
      </c>
      <c r="M36" s="5">
        <f t="shared" si="16"/>
        <v>4904235.2340743551</v>
      </c>
      <c r="N36" s="33">
        <f t="shared" si="26"/>
        <v>49.743065342287757</v>
      </c>
      <c r="O36" s="4"/>
      <c r="Q36" s="27" t="s">
        <v>48</v>
      </c>
      <c r="R36" s="29">
        <f t="shared" si="17"/>
        <v>98591.33530126758</v>
      </c>
      <c r="S36" s="29">
        <f t="shared" si="18"/>
        <v>490528.31849399139</v>
      </c>
      <c r="T36" s="35">
        <f t="shared" si="19"/>
        <v>49.743065342287757</v>
      </c>
      <c r="U36" s="42">
        <v>0.95558309086652893</v>
      </c>
      <c r="V36" s="43">
        <f t="shared" si="31"/>
        <v>4.4416909133471072E-2</v>
      </c>
      <c r="W36" s="29">
        <f t="shared" si="27"/>
        <v>468740.56674404943</v>
      </c>
      <c r="X36" s="29">
        <f t="shared" si="20"/>
        <v>4116689.2155134305</v>
      </c>
      <c r="Y36" s="35">
        <f t="shared" si="28"/>
        <v>41.755081244553374</v>
      </c>
      <c r="Z36" s="36">
        <f t="shared" si="29"/>
        <v>7.9879840977343832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1148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97619.992096328977</v>
      </c>
      <c r="K37" s="5">
        <f t="shared" si="24"/>
        <v>0</v>
      </c>
      <c r="L37" s="5">
        <f t="shared" si="25"/>
        <v>488099.9604816449</v>
      </c>
      <c r="M37" s="5">
        <f t="shared" si="16"/>
        <v>4413706.9155803639</v>
      </c>
      <c r="N37" s="33">
        <f t="shared" si="26"/>
        <v>45.213145594449834</v>
      </c>
      <c r="O37" s="4"/>
      <c r="Q37" s="27" t="s">
        <v>50</v>
      </c>
      <c r="R37" s="29">
        <f t="shared" si="17"/>
        <v>97619.992096328977</v>
      </c>
      <c r="S37" s="29">
        <f t="shared" si="18"/>
        <v>488099.9604816449</v>
      </c>
      <c r="T37" s="35">
        <f t="shared" si="19"/>
        <v>45.213145594449834</v>
      </c>
      <c r="U37" s="42">
        <v>0.95343645724036619</v>
      </c>
      <c r="V37" s="43">
        <f t="shared" si="31"/>
        <v>4.6563542759633814E-2</v>
      </c>
      <c r="W37" s="29">
        <f t="shared" si="27"/>
        <v>465372.29710078228</v>
      </c>
      <c r="X37" s="29">
        <f t="shared" si="20"/>
        <v>3647948.648769381</v>
      </c>
      <c r="Y37" s="35">
        <f t="shared" si="28"/>
        <v>37.368868511786765</v>
      </c>
      <c r="Z37" s="36">
        <f t="shared" si="29"/>
        <v>7.8442770826630692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1269</v>
      </c>
      <c r="E38" s="51">
        <v>3</v>
      </c>
      <c r="F38" s="3">
        <f t="shared" si="21"/>
        <v>2.3640661938534278E-3</v>
      </c>
      <c r="G38" s="2">
        <v>0.5</v>
      </c>
      <c r="H38" s="3">
        <f t="shared" si="22"/>
        <v>1.1750881316098706E-2</v>
      </c>
      <c r="I38" s="3">
        <f t="shared" si="23"/>
        <v>0.98824911868390131</v>
      </c>
      <c r="J38" s="5">
        <f t="shared" si="30"/>
        <v>97619.992096328977</v>
      </c>
      <c r="K38" s="5">
        <f t="shared" si="24"/>
        <v>1147.1209412024555</v>
      </c>
      <c r="L38" s="5">
        <f t="shared" si="25"/>
        <v>485232.15812863875</v>
      </c>
      <c r="M38" s="5">
        <f t="shared" si="16"/>
        <v>3925606.9550987193</v>
      </c>
      <c r="N38" s="33">
        <f t="shared" si="26"/>
        <v>40.213145594449834</v>
      </c>
      <c r="O38" s="4"/>
      <c r="Q38" s="27" t="s">
        <v>52</v>
      </c>
      <c r="R38" s="29">
        <f t="shared" si="17"/>
        <v>97619.992096328977</v>
      </c>
      <c r="S38" s="29">
        <f t="shared" si="18"/>
        <v>485232.15812863875</v>
      </c>
      <c r="T38" s="35">
        <f t="shared" si="19"/>
        <v>40.213145594449834</v>
      </c>
      <c r="U38" s="42">
        <v>0.93748024841036759</v>
      </c>
      <c r="V38" s="43">
        <f t="shared" si="31"/>
        <v>6.2519751589632411E-2</v>
      </c>
      <c r="W38" s="29">
        <f t="shared" si="27"/>
        <v>454895.56413913501</v>
      </c>
      <c r="X38" s="29">
        <f t="shared" si="20"/>
        <v>3182576.3516685986</v>
      </c>
      <c r="Y38" s="35">
        <f t="shared" si="28"/>
        <v>32.601686225584935</v>
      </c>
      <c r="Z38" s="36">
        <f t="shared" si="29"/>
        <v>7.6114593688648995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1261</v>
      </c>
      <c r="E39" s="51">
        <v>8</v>
      </c>
      <c r="F39" s="3">
        <f t="shared" si="21"/>
        <v>6.3441712926249009E-3</v>
      </c>
      <c r="G39" s="2">
        <v>0.5</v>
      </c>
      <c r="H39" s="3">
        <f t="shared" si="22"/>
        <v>3.1225604996096799E-2</v>
      </c>
      <c r="I39" s="3">
        <f t="shared" si="23"/>
        <v>0.96877439500390317</v>
      </c>
      <c r="J39" s="5">
        <f t="shared" si="30"/>
        <v>96472.87115512653</v>
      </c>
      <c r="K39" s="5">
        <f t="shared" si="24"/>
        <v>3012.4237675293216</v>
      </c>
      <c r="L39" s="5">
        <f t="shared" si="25"/>
        <v>474833.29635680933</v>
      </c>
      <c r="M39" s="5">
        <f t="shared" si="16"/>
        <v>3440374.7969700806</v>
      </c>
      <c r="N39" s="33">
        <f t="shared" si="26"/>
        <v>35.66157776560857</v>
      </c>
      <c r="O39" s="4"/>
      <c r="Q39" s="27" t="s">
        <v>54</v>
      </c>
      <c r="R39" s="29">
        <f t="shared" si="17"/>
        <v>96472.87115512653</v>
      </c>
      <c r="S39" s="29">
        <f t="shared" si="18"/>
        <v>474833.29635680933</v>
      </c>
      <c r="T39" s="35">
        <f t="shared" si="19"/>
        <v>35.66157776560857</v>
      </c>
      <c r="U39" s="42">
        <v>0.91788799906018037</v>
      </c>
      <c r="V39" s="43">
        <f t="shared" si="31"/>
        <v>8.2112000939819629E-2</v>
      </c>
      <c r="W39" s="29">
        <f t="shared" si="27"/>
        <v>435843.78428010136</v>
      </c>
      <c r="X39" s="29">
        <f t="shared" si="20"/>
        <v>2727680.7875294634</v>
      </c>
      <c r="Y39" s="35">
        <f t="shared" si="28"/>
        <v>28.274070781446994</v>
      </c>
      <c r="Z39" s="36">
        <f t="shared" si="29"/>
        <v>7.3875069841615755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1115</v>
      </c>
      <c r="E40" s="51">
        <v>5</v>
      </c>
      <c r="F40" s="3">
        <f t="shared" si="21"/>
        <v>4.4843049327354259E-3</v>
      </c>
      <c r="G40" s="2">
        <v>0.5</v>
      </c>
      <c r="H40" s="3">
        <f t="shared" si="22"/>
        <v>2.2172949002217297E-2</v>
      </c>
      <c r="I40" s="3">
        <f t="shared" si="23"/>
        <v>0.97782705099778267</v>
      </c>
      <c r="J40" s="5">
        <f t="shared" si="30"/>
        <v>93460.447387597203</v>
      </c>
      <c r="K40" s="5">
        <f t="shared" si="24"/>
        <v>2072.2937336496057</v>
      </c>
      <c r="L40" s="5">
        <f t="shared" si="25"/>
        <v>462121.50260386197</v>
      </c>
      <c r="M40" s="5">
        <f t="shared" si="16"/>
        <v>2965541.5006132713</v>
      </c>
      <c r="N40" s="33">
        <f t="shared" si="26"/>
        <v>31.730444091655585</v>
      </c>
      <c r="O40" s="4"/>
      <c r="Q40" s="27" t="s">
        <v>56</v>
      </c>
      <c r="R40" s="29">
        <f t="shared" si="17"/>
        <v>93460.447387597203</v>
      </c>
      <c r="S40" s="29">
        <f t="shared" si="18"/>
        <v>462121.50260386197</v>
      </c>
      <c r="T40" s="35">
        <f t="shared" si="19"/>
        <v>31.730444091655585</v>
      </c>
      <c r="U40" s="42">
        <v>0.89571782863194893</v>
      </c>
      <c r="V40" s="43">
        <f t="shared" si="31"/>
        <v>0.10428217136805107</v>
      </c>
      <c r="W40" s="29">
        <f t="shared" si="27"/>
        <v>413930.46887646476</v>
      </c>
      <c r="X40" s="29">
        <f t="shared" si="20"/>
        <v>2291837.0032493621</v>
      </c>
      <c r="Y40" s="35">
        <f t="shared" si="28"/>
        <v>24.521999062819631</v>
      </c>
      <c r="Z40" s="36">
        <f t="shared" si="29"/>
        <v>7.2084450288359534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910</v>
      </c>
      <c r="E41" s="51">
        <v>3</v>
      </c>
      <c r="F41" s="3">
        <f t="shared" si="21"/>
        <v>3.2967032967032967E-3</v>
      </c>
      <c r="G41" s="2">
        <v>0.5</v>
      </c>
      <c r="H41" s="3">
        <f t="shared" si="22"/>
        <v>1.6348773841961855E-2</v>
      </c>
      <c r="I41" s="3">
        <f t="shared" si="23"/>
        <v>0.98365122615803813</v>
      </c>
      <c r="J41" s="5">
        <f t="shared" si="30"/>
        <v>91388.153653947593</v>
      </c>
      <c r="K41" s="5">
        <f t="shared" si="24"/>
        <v>1494.084255922849</v>
      </c>
      <c r="L41" s="5">
        <f t="shared" si="25"/>
        <v>453205.55762993084</v>
      </c>
      <c r="M41" s="5">
        <f t="shared" si="16"/>
        <v>2503419.9980094093</v>
      </c>
      <c r="N41" s="33">
        <f t="shared" si="26"/>
        <v>27.393265953144375</v>
      </c>
      <c r="O41" s="4"/>
      <c r="Q41" s="27" t="s">
        <v>58</v>
      </c>
      <c r="R41" s="29">
        <f t="shared" si="17"/>
        <v>91388.153653947593</v>
      </c>
      <c r="S41" s="29">
        <f t="shared" si="18"/>
        <v>453205.55762993084</v>
      </c>
      <c r="T41" s="35">
        <f t="shared" si="19"/>
        <v>27.393265953144375</v>
      </c>
      <c r="U41" s="42">
        <v>0.86473435856680392</v>
      </c>
      <c r="V41" s="43">
        <f t="shared" si="31"/>
        <v>0.13526564143319608</v>
      </c>
      <c r="W41" s="29">
        <f t="shared" si="27"/>
        <v>391902.41717602895</v>
      </c>
      <c r="X41" s="29">
        <f t="shared" si="20"/>
        <v>1877906.5343728976</v>
      </c>
      <c r="Y41" s="35">
        <f t="shared" si="28"/>
        <v>20.548686665492994</v>
      </c>
      <c r="Z41" s="36">
        <f t="shared" si="29"/>
        <v>6.8445792876513813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730</v>
      </c>
      <c r="E42" s="51">
        <v>8</v>
      </c>
      <c r="F42" s="3">
        <f t="shared" si="21"/>
        <v>1.0958904109589041E-2</v>
      </c>
      <c r="G42" s="2">
        <v>0.5</v>
      </c>
      <c r="H42" s="3">
        <f t="shared" si="22"/>
        <v>5.3333333333333323E-2</v>
      </c>
      <c r="I42" s="3">
        <f t="shared" si="23"/>
        <v>0.94666666666666666</v>
      </c>
      <c r="J42" s="5">
        <f t="shared" si="30"/>
        <v>89894.069398024745</v>
      </c>
      <c r="K42" s="5">
        <f t="shared" si="24"/>
        <v>4794.3503678946518</v>
      </c>
      <c r="L42" s="5">
        <f t="shared" si="25"/>
        <v>437484.47107038705</v>
      </c>
      <c r="M42" s="5">
        <f t="shared" si="16"/>
        <v>2050214.4403794785</v>
      </c>
      <c r="N42" s="33">
        <f t="shared" si="26"/>
        <v>22.807004445440402</v>
      </c>
      <c r="O42" s="4"/>
      <c r="Q42" s="27" t="s">
        <v>60</v>
      </c>
      <c r="R42" s="29">
        <f t="shared" si="17"/>
        <v>89894.069398024745</v>
      </c>
      <c r="S42" s="29">
        <f t="shared" si="18"/>
        <v>437484.47107038705</v>
      </c>
      <c r="T42" s="35">
        <f t="shared" si="19"/>
        <v>22.807004445440402</v>
      </c>
      <c r="U42" s="42">
        <v>0.81758889711164551</v>
      </c>
      <c r="V42" s="43">
        <f t="shared" si="31"/>
        <v>0.18241110288835449</v>
      </c>
      <c r="W42" s="29">
        <f t="shared" si="27"/>
        <v>357682.44620590931</v>
      </c>
      <c r="X42" s="29">
        <f t="shared" si="20"/>
        <v>1486004.1171968686</v>
      </c>
      <c r="Y42" s="35">
        <f t="shared" si="28"/>
        <v>16.530613500399848</v>
      </c>
      <c r="Z42" s="36">
        <f t="shared" si="29"/>
        <v>6.2763909450405535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489</v>
      </c>
      <c r="E43" s="51">
        <v>10</v>
      </c>
      <c r="F43" s="3">
        <f t="shared" si="21"/>
        <v>2.0449897750511249E-2</v>
      </c>
      <c r="G43" s="2">
        <v>0.5</v>
      </c>
      <c r="H43" s="3">
        <f t="shared" si="22"/>
        <v>9.727626459143969E-2</v>
      </c>
      <c r="I43" s="3">
        <f t="shared" si="23"/>
        <v>0.90272373540856032</v>
      </c>
      <c r="J43" s="5">
        <f t="shared" si="30"/>
        <v>85099.719030130087</v>
      </c>
      <c r="K43" s="5">
        <f t="shared" si="24"/>
        <v>8278.1827850321097</v>
      </c>
      <c r="L43" s="5">
        <f t="shared" si="25"/>
        <v>404803.13818807015</v>
      </c>
      <c r="M43" s="5">
        <f t="shared" si="16"/>
        <v>1612729.9693090916</v>
      </c>
      <c r="N43" s="33">
        <f t="shared" si="26"/>
        <v>18.951061033915924</v>
      </c>
      <c r="O43" s="4"/>
      <c r="Q43" s="27" t="s">
        <v>62</v>
      </c>
      <c r="R43" s="29">
        <f t="shared" si="17"/>
        <v>85099.719030130087</v>
      </c>
      <c r="S43" s="29">
        <f t="shared" si="18"/>
        <v>404803.13818807015</v>
      </c>
      <c r="T43" s="35">
        <f t="shared" si="19"/>
        <v>18.951061033915924</v>
      </c>
      <c r="U43" s="42">
        <v>0.77888026534586052</v>
      </c>
      <c r="V43" s="43">
        <f t="shared" si="31"/>
        <v>0.22111973465413948</v>
      </c>
      <c r="W43" s="29">
        <f t="shared" si="27"/>
        <v>315293.17568476114</v>
      </c>
      <c r="X43" s="29">
        <f t="shared" si="20"/>
        <v>1128321.6709909593</v>
      </c>
      <c r="Y43" s="35">
        <f t="shared" si="28"/>
        <v>13.258817818087859</v>
      </c>
      <c r="Z43" s="36">
        <f t="shared" si="29"/>
        <v>5.6922432158280643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373</v>
      </c>
      <c r="E44" s="51">
        <v>8</v>
      </c>
      <c r="F44" s="3">
        <f t="shared" si="21"/>
        <v>2.1447721179624665E-2</v>
      </c>
      <c r="G44" s="2">
        <v>0.5</v>
      </c>
      <c r="H44" s="3">
        <f t="shared" si="22"/>
        <v>0.10178117048346055</v>
      </c>
      <c r="I44" s="3">
        <f t="shared" si="23"/>
        <v>0.89821882951653942</v>
      </c>
      <c r="J44" s="5">
        <f t="shared" si="30"/>
        <v>76821.536245097974</v>
      </c>
      <c r="K44" s="5">
        <f t="shared" si="24"/>
        <v>7818.9858773636606</v>
      </c>
      <c r="L44" s="5">
        <f t="shared" si="25"/>
        <v>364560.21653208067</v>
      </c>
      <c r="M44" s="5">
        <f t="shared" si="16"/>
        <v>1207926.8311210214</v>
      </c>
      <c r="N44" s="33">
        <f t="shared" si="26"/>
        <v>15.723804679812035</v>
      </c>
      <c r="O44" s="4"/>
      <c r="Q44" s="27" t="s">
        <v>64</v>
      </c>
      <c r="R44" s="29">
        <f t="shared" si="17"/>
        <v>76821.536245097974</v>
      </c>
      <c r="S44" s="29">
        <f t="shared" si="18"/>
        <v>364560.21653208067</v>
      </c>
      <c r="T44" s="35">
        <f t="shared" si="19"/>
        <v>15.723804679812035</v>
      </c>
      <c r="U44" s="42">
        <v>0.71980976748499381</v>
      </c>
      <c r="V44" s="43">
        <f t="shared" si="31"/>
        <v>0.28019023251500619</v>
      </c>
      <c r="W44" s="29">
        <f t="shared" si="27"/>
        <v>262414.00469623599</v>
      </c>
      <c r="X44" s="29">
        <f t="shared" si="20"/>
        <v>813028.49530619802</v>
      </c>
      <c r="Y44" s="35">
        <f t="shared" si="28"/>
        <v>10.58334075372097</v>
      </c>
      <c r="Z44" s="36">
        <f t="shared" si="29"/>
        <v>5.1404639260910656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277</v>
      </c>
      <c r="E45" s="51">
        <v>11</v>
      </c>
      <c r="F45" s="3">
        <f t="shared" si="21"/>
        <v>3.9711191335740074E-2</v>
      </c>
      <c r="G45" s="2">
        <v>0.5</v>
      </c>
      <c r="H45" s="3">
        <f t="shared" si="22"/>
        <v>0.180623973727422</v>
      </c>
      <c r="I45" s="3">
        <f t="shared" si="23"/>
        <v>0.819376026272578</v>
      </c>
      <c r="J45" s="5">
        <f t="shared" si="30"/>
        <v>69002.550367734308</v>
      </c>
      <c r="K45" s="5">
        <f t="shared" si="24"/>
        <v>12463.514844746755</v>
      </c>
      <c r="L45" s="5">
        <f t="shared" si="25"/>
        <v>313853.96472680464</v>
      </c>
      <c r="M45" s="5">
        <f t="shared" si="16"/>
        <v>843366.61458894087</v>
      </c>
      <c r="N45" s="33">
        <f t="shared" si="26"/>
        <v>12.222252802170344</v>
      </c>
      <c r="O45" s="4"/>
      <c r="Q45" s="27" t="s">
        <v>66</v>
      </c>
      <c r="R45" s="29">
        <f t="shared" si="17"/>
        <v>69002.550367734308</v>
      </c>
      <c r="S45" s="29">
        <f t="shared" si="18"/>
        <v>313853.96472680464</v>
      </c>
      <c r="T45" s="35">
        <f t="shared" si="19"/>
        <v>12.222252802170344</v>
      </c>
      <c r="U45" s="42">
        <v>0.68480776711742686</v>
      </c>
      <c r="V45" s="43">
        <f t="shared" si="31"/>
        <v>0.31519223288257314</v>
      </c>
      <c r="W45" s="29">
        <f t="shared" si="27"/>
        <v>214929.63278551472</v>
      </c>
      <c r="X45" s="29">
        <f t="shared" si="20"/>
        <v>550614.49060996203</v>
      </c>
      <c r="Y45" s="35">
        <f t="shared" si="28"/>
        <v>7.9796252120476714</v>
      </c>
      <c r="Z45" s="36">
        <f t="shared" si="29"/>
        <v>4.2426275901226722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179</v>
      </c>
      <c r="E46" s="51">
        <v>2</v>
      </c>
      <c r="F46" s="3">
        <f t="shared" si="21"/>
        <v>1.11731843575419E-2</v>
      </c>
      <c r="G46" s="2">
        <v>0.5</v>
      </c>
      <c r="H46" s="3">
        <f t="shared" si="22"/>
        <v>5.4347826086956527E-2</v>
      </c>
      <c r="I46" s="3">
        <f t="shared" si="23"/>
        <v>0.94565217391304346</v>
      </c>
      <c r="J46" s="5">
        <f t="shared" si="30"/>
        <v>56539.035522987549</v>
      </c>
      <c r="K46" s="5">
        <f t="shared" si="24"/>
        <v>3072.7736697275845</v>
      </c>
      <c r="L46" s="5">
        <f t="shared" si="25"/>
        <v>275013.2434406188</v>
      </c>
      <c r="M46" s="5">
        <f>L46+M47</f>
        <v>529512.64986213623</v>
      </c>
      <c r="N46" s="33">
        <f t="shared" si="26"/>
        <v>9.3654347826086966</v>
      </c>
      <c r="O46" s="4"/>
      <c r="Q46" s="27" t="s">
        <v>68</v>
      </c>
      <c r="R46" s="29">
        <f t="shared" si="17"/>
        <v>56539.035522987549</v>
      </c>
      <c r="S46" s="29">
        <f t="shared" si="18"/>
        <v>275013.2434406188</v>
      </c>
      <c r="T46" s="35">
        <f t="shared" si="19"/>
        <v>9.3654347826086966</v>
      </c>
      <c r="U46" s="42">
        <v>0.65629805890441617</v>
      </c>
      <c r="V46" s="43">
        <f t="shared" si="31"/>
        <v>0.34370194109558383</v>
      </c>
      <c r="W46" s="29">
        <f t="shared" si="27"/>
        <v>180490.65784308579</v>
      </c>
      <c r="X46" s="29">
        <f>X47+W46</f>
        <v>335684.85782444733</v>
      </c>
      <c r="Y46" s="35">
        <f t="shared" si="28"/>
        <v>5.9372229242921044</v>
      </c>
      <c r="Z46" s="36">
        <f t="shared" si="29"/>
        <v>3.4282118583165921</v>
      </c>
    </row>
    <row r="47" spans="1:26" s="2" customFormat="1" x14ac:dyDescent="0.25">
      <c r="A47" s="12">
        <v>19</v>
      </c>
      <c r="B47" s="13" t="s">
        <v>69</v>
      </c>
      <c r="C47" s="12"/>
      <c r="D47">
        <v>119</v>
      </c>
      <c r="E47" s="51">
        <v>25</v>
      </c>
      <c r="F47" s="17">
        <f t="shared" si="21"/>
        <v>0.21008403361344538</v>
      </c>
      <c r="G47" s="12"/>
      <c r="H47" s="17">
        <v>1</v>
      </c>
      <c r="I47" s="17">
        <f t="shared" si="23"/>
        <v>0</v>
      </c>
      <c r="J47" s="21">
        <f t="shared" si="30"/>
        <v>53466.261853259966</v>
      </c>
      <c r="K47" s="21">
        <f t="shared" si="24"/>
        <v>53466.261853259966</v>
      </c>
      <c r="L47" s="21">
        <f>K47/F47</f>
        <v>254499.40642151743</v>
      </c>
      <c r="M47" s="21">
        <f>L47</f>
        <v>254499.40642151743</v>
      </c>
      <c r="N47" s="34">
        <f t="shared" si="26"/>
        <v>4.76</v>
      </c>
      <c r="O47" s="4"/>
      <c r="Q47" s="30" t="s">
        <v>69</v>
      </c>
      <c r="R47" s="31">
        <f t="shared" si="17"/>
        <v>53466.261853259966</v>
      </c>
      <c r="S47" s="31">
        <f t="shared" si="18"/>
        <v>254499.40642151743</v>
      </c>
      <c r="T47" s="38">
        <f t="shared" si="19"/>
        <v>4.76</v>
      </c>
      <c r="U47" s="44">
        <v>0.6098018151143324</v>
      </c>
      <c r="V47" s="45">
        <f t="shared" si="31"/>
        <v>0.3901981848856676</v>
      </c>
      <c r="W47" s="31">
        <f t="shared" si="27"/>
        <v>155194.19998136151</v>
      </c>
      <c r="X47" s="31">
        <f>W47</f>
        <v>155194.19998136151</v>
      </c>
      <c r="Y47" s="38">
        <f t="shared" si="28"/>
        <v>2.902656639944222</v>
      </c>
      <c r="Z47" s="37">
        <f t="shared" si="29"/>
        <v>1.8573433600557778</v>
      </c>
    </row>
    <row r="48" spans="1:26" s="2" customFormat="1" ht="13.2" x14ac:dyDescent="0.25">
      <c r="B48" s="2" t="s">
        <v>70</v>
      </c>
      <c r="D48" s="25">
        <f>SUM(D29:D47)</f>
        <v>14520</v>
      </c>
      <c r="E48" s="25">
        <f>SUM(E29:E47)</f>
        <v>88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305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7560499.8377360161</v>
      </c>
      <c r="N54" s="32">
        <f>M54/J54</f>
        <v>75.604998377360161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75.604998377360161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6704774.4598391093</v>
      </c>
      <c r="Y54" s="40">
        <f>X54/R54</f>
        <v>67.047744598391091</v>
      </c>
      <c r="Z54" s="36">
        <f>T54-Y54</f>
        <v>8.5572537789690699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1209</v>
      </c>
      <c r="E55" s="49">
        <f t="shared" si="37"/>
        <v>4</v>
      </c>
      <c r="F55" s="3">
        <f t="shared" ref="F55:F72" si="38">E55/D55</f>
        <v>3.3085194375516956E-3</v>
      </c>
      <c r="G55" s="2">
        <v>0.4</v>
      </c>
      <c r="H55" s="3">
        <f t="shared" ref="H55:H71" si="39">C55*F55/(1+(1-G55)*C55*F55)</f>
        <v>1.3129821106187428E-2</v>
      </c>
      <c r="I55" s="3">
        <f t="shared" ref="I55:I72" si="40">1-H55</f>
        <v>0.98687017889381257</v>
      </c>
      <c r="J55" s="5">
        <f>I54*J54</f>
        <v>100000</v>
      </c>
      <c r="K55" s="5">
        <f t="shared" ref="K55:K72" si="41">J55*H55</f>
        <v>1312.9821106187428</v>
      </c>
      <c r="L55" s="5">
        <f t="shared" ref="L55:L71" si="42">C55*(J56+G55*K55)</f>
        <v>396848.84293451504</v>
      </c>
      <c r="M55" s="5">
        <f t="shared" si="32"/>
        <v>7460499.8377360161</v>
      </c>
      <c r="N55" s="33">
        <f t="shared" ref="N55:N72" si="43">M55/J55</f>
        <v>74.604998377360161</v>
      </c>
      <c r="O55" s="4"/>
      <c r="Q55" s="27" t="s">
        <v>36</v>
      </c>
      <c r="R55" s="29">
        <f t="shared" si="33"/>
        <v>100000</v>
      </c>
      <c r="S55" s="29">
        <f t="shared" si="34"/>
        <v>396848.84293451504</v>
      </c>
      <c r="T55" s="35">
        <f t="shared" si="35"/>
        <v>74.604998377360161</v>
      </c>
      <c r="U55" s="42">
        <v>0.96170886472285344</v>
      </c>
      <c r="V55" s="43">
        <f>1-U55</f>
        <v>3.829113527714656E-2</v>
      </c>
      <c r="W55" s="29">
        <f t="shared" ref="W55:W72" si="44">S55*U55</f>
        <v>381653.05020513042</v>
      </c>
      <c r="X55" s="29">
        <f t="shared" si="36"/>
        <v>6608603.5733668236</v>
      </c>
      <c r="Y55" s="35">
        <f t="shared" ref="Y55:Y72" si="45">X55/R55</f>
        <v>66.08603573366824</v>
      </c>
      <c r="Z55" s="36">
        <f t="shared" ref="Z55:Z72" si="46">T55-Y55</f>
        <v>8.5189626436919212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1823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98687.017889381255</v>
      </c>
      <c r="K56" s="5">
        <f t="shared" si="41"/>
        <v>0</v>
      </c>
      <c r="L56" s="5">
        <f t="shared" si="42"/>
        <v>493435.08944690629</v>
      </c>
      <c r="M56" s="5">
        <f t="shared" si="32"/>
        <v>7063650.9948015008</v>
      </c>
      <c r="N56" s="33">
        <f t="shared" si="43"/>
        <v>71.576293882131296</v>
      </c>
      <c r="O56" s="4"/>
      <c r="Q56" s="27" t="s">
        <v>38</v>
      </c>
      <c r="R56" s="29">
        <f t="shared" si="33"/>
        <v>98687.017889381255</v>
      </c>
      <c r="S56" s="29">
        <f t="shared" si="34"/>
        <v>493435.08944690629</v>
      </c>
      <c r="T56" s="35">
        <f t="shared" si="35"/>
        <v>71.576293882131296</v>
      </c>
      <c r="U56" s="42">
        <v>0.96170886472285344</v>
      </c>
      <c r="V56" s="43">
        <f>1-U56</f>
        <v>3.829113527714656E-2</v>
      </c>
      <c r="W56" s="29">
        <f t="shared" si="44"/>
        <v>474540.89968640386</v>
      </c>
      <c r="X56" s="29">
        <f t="shared" si="36"/>
        <v>6226950.5231616935</v>
      </c>
      <c r="Y56" s="35">
        <f t="shared" si="45"/>
        <v>63.097970293737234</v>
      </c>
      <c r="Z56" s="36">
        <f t="shared" si="46"/>
        <v>8.478323588394062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1831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98687.017889381255</v>
      </c>
      <c r="K57" s="5">
        <f t="shared" si="41"/>
        <v>0</v>
      </c>
      <c r="L57" s="5">
        <f t="shared" si="42"/>
        <v>493435.08944690629</v>
      </c>
      <c r="M57" s="5">
        <f t="shared" si="32"/>
        <v>6570215.9053545948</v>
      </c>
      <c r="N57" s="33">
        <f t="shared" si="43"/>
        <v>66.576293882131296</v>
      </c>
      <c r="O57" s="4"/>
      <c r="Q57" s="27" t="s">
        <v>40</v>
      </c>
      <c r="R57" s="29">
        <f t="shared" si="33"/>
        <v>98687.017889381255</v>
      </c>
      <c r="S57" s="29">
        <f t="shared" si="34"/>
        <v>493435.08944690629</v>
      </c>
      <c r="T57" s="35">
        <f t="shared" si="35"/>
        <v>66.576293882131296</v>
      </c>
      <c r="U57" s="42">
        <v>0.96170886472285344</v>
      </c>
      <c r="V57" s="43">
        <f>1-U57</f>
        <v>3.829113527714656E-2</v>
      </c>
      <c r="W57" s="29">
        <f t="shared" si="44"/>
        <v>474540.89968640386</v>
      </c>
      <c r="X57" s="29">
        <f t="shared" si="36"/>
        <v>5752409.6234752899</v>
      </c>
      <c r="Y57" s="35">
        <f t="shared" si="45"/>
        <v>58.28942597012297</v>
      </c>
      <c r="Z57" s="36">
        <f t="shared" si="46"/>
        <v>8.2868679120083257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2107</v>
      </c>
      <c r="E58" s="49">
        <f t="shared" si="37"/>
        <v>5</v>
      </c>
      <c r="F58" s="3">
        <f t="shared" si="38"/>
        <v>2.3730422401518746E-3</v>
      </c>
      <c r="G58" s="2">
        <v>0.5</v>
      </c>
      <c r="H58" s="3">
        <f t="shared" si="39"/>
        <v>1.1795234725171031E-2</v>
      </c>
      <c r="I58" s="3">
        <f t="shared" si="40"/>
        <v>0.98820476527482892</v>
      </c>
      <c r="J58" s="5">
        <f t="shared" si="47"/>
        <v>98687.017889381255</v>
      </c>
      <c r="K58" s="5">
        <f t="shared" si="41"/>
        <v>1164.0365403324045</v>
      </c>
      <c r="L58" s="5">
        <f t="shared" si="42"/>
        <v>490524.9980960752</v>
      </c>
      <c r="M58" s="5">
        <f t="shared" si="32"/>
        <v>6076780.8159076888</v>
      </c>
      <c r="N58" s="33">
        <f t="shared" si="43"/>
        <v>61.576293882131296</v>
      </c>
      <c r="O58" s="4"/>
      <c r="Q58" s="27" t="s">
        <v>42</v>
      </c>
      <c r="R58" s="29">
        <f t="shared" si="33"/>
        <v>98687.017889381255</v>
      </c>
      <c r="S58" s="29">
        <f t="shared" si="34"/>
        <v>490524.9980960752</v>
      </c>
      <c r="T58" s="35">
        <f t="shared" si="35"/>
        <v>61.576293882131296</v>
      </c>
      <c r="U58" s="42">
        <v>0.96170886472285344</v>
      </c>
      <c r="V58" s="43">
        <f>1-U58</f>
        <v>3.829113527714656E-2</v>
      </c>
      <c r="W58" s="29">
        <f t="shared" si="44"/>
        <v>471742.23903715634</v>
      </c>
      <c r="X58" s="29">
        <f t="shared" si="36"/>
        <v>5277868.7237888863</v>
      </c>
      <c r="Y58" s="35">
        <f t="shared" si="45"/>
        <v>53.480881646508706</v>
      </c>
      <c r="Z58" s="36">
        <f t="shared" si="46"/>
        <v>8.0954122356225895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2214</v>
      </c>
      <c r="E59" s="49">
        <f t="shared" si="37"/>
        <v>3</v>
      </c>
      <c r="F59" s="3">
        <f t="shared" si="38"/>
        <v>1.3550135501355014E-3</v>
      </c>
      <c r="G59" s="2">
        <v>0.5</v>
      </c>
      <c r="H59" s="3">
        <f t="shared" si="39"/>
        <v>6.75219446320054E-3</v>
      </c>
      <c r="I59" s="3">
        <f t="shared" si="40"/>
        <v>0.99324780553679948</v>
      </c>
      <c r="J59" s="5">
        <f t="shared" si="47"/>
        <v>97522.981349048845</v>
      </c>
      <c r="K59" s="5">
        <f t="shared" si="41"/>
        <v>658.49413469985711</v>
      </c>
      <c r="L59" s="5">
        <f t="shared" si="42"/>
        <v>485968.67140849464</v>
      </c>
      <c r="M59" s="5">
        <f t="shared" si="32"/>
        <v>5586255.8178116139</v>
      </c>
      <c r="N59" s="33">
        <f t="shared" si="43"/>
        <v>57.28142987976954</v>
      </c>
      <c r="O59" s="4"/>
      <c r="Q59" s="27" t="s">
        <v>44</v>
      </c>
      <c r="R59" s="29">
        <f t="shared" si="33"/>
        <v>97522.981349048845</v>
      </c>
      <c r="S59" s="29">
        <f t="shared" si="34"/>
        <v>485968.67140849464</v>
      </c>
      <c r="T59" s="35">
        <f t="shared" si="35"/>
        <v>57.28142987976954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468032.38860147313</v>
      </c>
      <c r="X59" s="29">
        <f t="shared" si="36"/>
        <v>4806126.4847517302</v>
      </c>
      <c r="Y59" s="35">
        <f t="shared" si="45"/>
        <v>49.281988904234879</v>
      </c>
      <c r="Z59" s="36">
        <f t="shared" si="46"/>
        <v>7.9994409755346609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2186</v>
      </c>
      <c r="E60" s="49">
        <f t="shared" si="37"/>
        <v>0</v>
      </c>
      <c r="F60" s="3">
        <f t="shared" si="38"/>
        <v>0</v>
      </c>
      <c r="G60" s="2">
        <v>0.5</v>
      </c>
      <c r="H60" s="3">
        <f t="shared" si="39"/>
        <v>0</v>
      </c>
      <c r="I60" s="3">
        <f t="shared" si="40"/>
        <v>1</v>
      </c>
      <c r="J60" s="5">
        <f t="shared" si="47"/>
        <v>96864.487214348992</v>
      </c>
      <c r="K60" s="5">
        <f t="shared" si="41"/>
        <v>0</v>
      </c>
      <c r="L60" s="5">
        <f t="shared" si="42"/>
        <v>484322.43607174495</v>
      </c>
      <c r="M60" s="5">
        <f t="shared" si="32"/>
        <v>5100287.146403119</v>
      </c>
      <c r="N60" s="33">
        <f t="shared" si="43"/>
        <v>52.653839328306375</v>
      </c>
      <c r="O60" s="4"/>
      <c r="Q60" s="27" t="s">
        <v>46</v>
      </c>
      <c r="R60" s="29">
        <f t="shared" si="33"/>
        <v>96864.487214348992</v>
      </c>
      <c r="S60" s="29">
        <f t="shared" si="34"/>
        <v>484322.43607174495</v>
      </c>
      <c r="T60" s="35">
        <f t="shared" si="35"/>
        <v>52.653839328306375</v>
      </c>
      <c r="U60" s="42">
        <v>0.95736753435116873</v>
      </c>
      <c r="V60" s="43">
        <f t="shared" si="48"/>
        <v>4.2632465648831275E-2</v>
      </c>
      <c r="W60" s="29">
        <f t="shared" si="44"/>
        <v>463674.57645295799</v>
      </c>
      <c r="X60" s="29">
        <f t="shared" si="36"/>
        <v>4338094.0961502567</v>
      </c>
      <c r="Y60" s="35">
        <f t="shared" si="45"/>
        <v>44.785186200909699</v>
      </c>
      <c r="Z60" s="36">
        <f t="shared" si="46"/>
        <v>7.8686531273966764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2142</v>
      </c>
      <c r="E61" s="49">
        <f t="shared" si="37"/>
        <v>5</v>
      </c>
      <c r="F61" s="3">
        <f t="shared" si="38"/>
        <v>2.334267040149393E-3</v>
      </c>
      <c r="G61" s="2">
        <v>0.5</v>
      </c>
      <c r="H61" s="3">
        <f t="shared" si="39"/>
        <v>1.1603620329542817E-2</v>
      </c>
      <c r="I61" s="3">
        <f t="shared" si="40"/>
        <v>0.98839637967045724</v>
      </c>
      <c r="J61" s="5">
        <f t="shared" si="47"/>
        <v>96864.487214348992</v>
      </c>
      <c r="K61" s="5">
        <f t="shared" si="41"/>
        <v>1123.9787330511601</v>
      </c>
      <c r="L61" s="5">
        <f t="shared" si="42"/>
        <v>481512.48923911707</v>
      </c>
      <c r="M61" s="5">
        <f t="shared" si="32"/>
        <v>4615964.7103313738</v>
      </c>
      <c r="N61" s="33">
        <f t="shared" si="43"/>
        <v>47.653839328306375</v>
      </c>
      <c r="O61" s="4"/>
      <c r="Q61" s="27" t="s">
        <v>48</v>
      </c>
      <c r="R61" s="29">
        <f t="shared" si="33"/>
        <v>96864.487214348992</v>
      </c>
      <c r="S61" s="29">
        <f t="shared" si="34"/>
        <v>481512.48923911707</v>
      </c>
      <c r="T61" s="35">
        <f t="shared" si="35"/>
        <v>47.653839328306375</v>
      </c>
      <c r="U61" s="42">
        <v>0.95681081085376496</v>
      </c>
      <c r="V61" s="43">
        <f t="shared" si="48"/>
        <v>4.3189189146235041E-2</v>
      </c>
      <c r="W61" s="29">
        <f t="shared" si="44"/>
        <v>460716.35526509437</v>
      </c>
      <c r="X61" s="29">
        <f t="shared" si="36"/>
        <v>3874419.5196972988</v>
      </c>
      <c r="Y61" s="35">
        <f t="shared" si="45"/>
        <v>39.998348529153859</v>
      </c>
      <c r="Z61" s="36">
        <f t="shared" si="46"/>
        <v>7.655490799152517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2315</v>
      </c>
      <c r="E62" s="49">
        <f t="shared" si="37"/>
        <v>3</v>
      </c>
      <c r="F62" s="3">
        <f t="shared" si="38"/>
        <v>1.2958963282937365E-3</v>
      </c>
      <c r="G62" s="2">
        <v>0.5</v>
      </c>
      <c r="H62" s="3">
        <f t="shared" si="39"/>
        <v>6.4585575888051671E-3</v>
      </c>
      <c r="I62" s="3">
        <f t="shared" si="40"/>
        <v>0.9935414424111948</v>
      </c>
      <c r="J62" s="5">
        <f t="shared" si="47"/>
        <v>95740.508481297831</v>
      </c>
      <c r="K62" s="5">
        <f t="shared" si="41"/>
        <v>618.34558760795153</v>
      </c>
      <c r="L62" s="5">
        <f t="shared" si="42"/>
        <v>477156.67843746924</v>
      </c>
      <c r="M62" s="5">
        <f t="shared" si="32"/>
        <v>4134452.2210922567</v>
      </c>
      <c r="N62" s="33">
        <f t="shared" si="43"/>
        <v>43.183938404712883</v>
      </c>
      <c r="O62" s="4"/>
      <c r="Q62" s="27" t="s">
        <v>50</v>
      </c>
      <c r="R62" s="29">
        <f t="shared" si="33"/>
        <v>95740.508481297831</v>
      </c>
      <c r="S62" s="29">
        <f t="shared" si="34"/>
        <v>477156.67843746924</v>
      </c>
      <c r="T62" s="35">
        <f t="shared" si="35"/>
        <v>43.183938404712883</v>
      </c>
      <c r="U62" s="42">
        <v>0.94800928093814252</v>
      </c>
      <c r="V62" s="43">
        <f t="shared" si="48"/>
        <v>5.1990719061857482E-2</v>
      </c>
      <c r="W62" s="29">
        <f t="shared" si="44"/>
        <v>452348.9596203377</v>
      </c>
      <c r="X62" s="29">
        <f t="shared" si="36"/>
        <v>3413703.1644322043</v>
      </c>
      <c r="Y62" s="35">
        <f t="shared" si="45"/>
        <v>35.655786861619234</v>
      </c>
      <c r="Z62" s="36">
        <f t="shared" si="46"/>
        <v>7.5281515430936494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2602</v>
      </c>
      <c r="E63" s="49">
        <f t="shared" si="37"/>
        <v>10</v>
      </c>
      <c r="F63" s="3">
        <f t="shared" si="38"/>
        <v>3.843197540353574E-3</v>
      </c>
      <c r="G63" s="2">
        <v>0.5</v>
      </c>
      <c r="H63" s="3">
        <f t="shared" si="39"/>
        <v>1.9033117624666918E-2</v>
      </c>
      <c r="I63" s="3">
        <f t="shared" si="40"/>
        <v>0.98096688237533303</v>
      </c>
      <c r="J63" s="5">
        <f t="shared" si="47"/>
        <v>95122.162893689878</v>
      </c>
      <c r="K63" s="5">
        <f t="shared" si="41"/>
        <v>1810.4713150683262</v>
      </c>
      <c r="L63" s="5">
        <f t="shared" si="42"/>
        <v>471084.63618077856</v>
      </c>
      <c r="M63" s="5">
        <f t="shared" si="32"/>
        <v>3657295.5426547877</v>
      </c>
      <c r="N63" s="33">
        <f t="shared" si="43"/>
        <v>38.448406043313398</v>
      </c>
      <c r="O63" s="4"/>
      <c r="Q63" s="27" t="s">
        <v>52</v>
      </c>
      <c r="R63" s="29">
        <f t="shared" si="33"/>
        <v>95122.162893689878</v>
      </c>
      <c r="S63" s="29">
        <f t="shared" si="34"/>
        <v>471084.63618077856</v>
      </c>
      <c r="T63" s="35">
        <f t="shared" si="35"/>
        <v>38.448406043313398</v>
      </c>
      <c r="U63" s="42">
        <v>0.94216194080535964</v>
      </c>
      <c r="V63" s="43">
        <f t="shared" si="48"/>
        <v>5.7838059194640357E-2</v>
      </c>
      <c r="W63" s="29">
        <f t="shared" si="44"/>
        <v>443838.01510766905</v>
      </c>
      <c r="X63" s="29">
        <f t="shared" si="36"/>
        <v>2961354.2048118664</v>
      </c>
      <c r="Y63" s="35">
        <f t="shared" si="45"/>
        <v>31.132115952005059</v>
      </c>
      <c r="Z63" s="36">
        <f t="shared" si="46"/>
        <v>7.3162900913083391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2518</v>
      </c>
      <c r="E64" s="49">
        <f t="shared" si="37"/>
        <v>16</v>
      </c>
      <c r="F64" s="3">
        <f t="shared" si="38"/>
        <v>6.354249404289118E-3</v>
      </c>
      <c r="G64" s="2">
        <v>0.5</v>
      </c>
      <c r="H64" s="3">
        <f t="shared" si="39"/>
        <v>3.1274433150899138E-2</v>
      </c>
      <c r="I64" s="3">
        <f t="shared" si="40"/>
        <v>0.96872556684910083</v>
      </c>
      <c r="J64" s="5">
        <f t="shared" si="47"/>
        <v>93311.69157862154</v>
      </c>
      <c r="K64" s="5">
        <f t="shared" si="41"/>
        <v>2918.2702604729175</v>
      </c>
      <c r="L64" s="5">
        <f t="shared" si="42"/>
        <v>459262.78224192536</v>
      </c>
      <c r="M64" s="5">
        <f t="shared" si="32"/>
        <v>3186210.9064740092</v>
      </c>
      <c r="N64" s="33">
        <f t="shared" si="43"/>
        <v>34.145891608763804</v>
      </c>
      <c r="O64" s="4"/>
      <c r="Q64" s="27" t="s">
        <v>54</v>
      </c>
      <c r="R64" s="29">
        <f t="shared" si="33"/>
        <v>93311.69157862154</v>
      </c>
      <c r="S64" s="29">
        <f t="shared" si="34"/>
        <v>459262.78224192536</v>
      </c>
      <c r="T64" s="35">
        <f t="shared" si="35"/>
        <v>34.145891608763804</v>
      </c>
      <c r="U64" s="42">
        <v>0.92489605986448908</v>
      </c>
      <c r="V64" s="43">
        <f t="shared" si="48"/>
        <v>7.5103940135510916E-2</v>
      </c>
      <c r="W64" s="29">
        <f t="shared" si="44"/>
        <v>424770.33773795963</v>
      </c>
      <c r="X64" s="29">
        <f t="shared" si="36"/>
        <v>2517516.1897041975</v>
      </c>
      <c r="Y64" s="35">
        <f t="shared" si="45"/>
        <v>26.979643677159324</v>
      </c>
      <c r="Z64" s="36">
        <f t="shared" si="46"/>
        <v>7.1662479316044809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2143</v>
      </c>
      <c r="E65" s="49">
        <f t="shared" si="37"/>
        <v>12</v>
      </c>
      <c r="F65" s="3">
        <f t="shared" si="38"/>
        <v>5.5996266915538965E-3</v>
      </c>
      <c r="G65" s="2">
        <v>0.5</v>
      </c>
      <c r="H65" s="3">
        <f t="shared" si="39"/>
        <v>2.7611596870685689E-2</v>
      </c>
      <c r="I65" s="3">
        <f t="shared" si="40"/>
        <v>0.97238840312931429</v>
      </c>
      <c r="J65" s="5">
        <f t="shared" si="47"/>
        <v>90393.421318148612</v>
      </c>
      <c r="K65" s="5">
        <f t="shared" si="41"/>
        <v>2495.9067091987654</v>
      </c>
      <c r="L65" s="5">
        <f t="shared" si="42"/>
        <v>445727.33981774608</v>
      </c>
      <c r="M65" s="5">
        <f t="shared" si="32"/>
        <v>2726948.1242320836</v>
      </c>
      <c r="N65" s="33">
        <f t="shared" si="43"/>
        <v>30.167550740604444</v>
      </c>
      <c r="O65" s="4"/>
      <c r="Q65" s="27" t="s">
        <v>56</v>
      </c>
      <c r="R65" s="29">
        <f t="shared" si="33"/>
        <v>90393.421318148612</v>
      </c>
      <c r="S65" s="29">
        <f t="shared" si="34"/>
        <v>445727.33981774608</v>
      </c>
      <c r="T65" s="35">
        <f t="shared" si="35"/>
        <v>30.167550740604444</v>
      </c>
      <c r="U65" s="42">
        <v>0.89970667843387275</v>
      </c>
      <c r="V65" s="43">
        <f t="shared" si="48"/>
        <v>0.10029332156612725</v>
      </c>
      <c r="W65" s="29">
        <f t="shared" si="44"/>
        <v>401023.86439459038</v>
      </c>
      <c r="X65" s="29">
        <f t="shared" si="36"/>
        <v>2092745.8519662376</v>
      </c>
      <c r="Y65" s="35">
        <f t="shared" si="45"/>
        <v>23.151528302049893</v>
      </c>
      <c r="Z65" s="36">
        <f t="shared" si="46"/>
        <v>7.0160224385545504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1817</v>
      </c>
      <c r="E66" s="49">
        <f t="shared" si="37"/>
        <v>14</v>
      </c>
      <c r="F66" s="3">
        <f t="shared" si="38"/>
        <v>7.7050082553659881E-3</v>
      </c>
      <c r="G66" s="2">
        <v>0.5</v>
      </c>
      <c r="H66" s="3">
        <f t="shared" si="39"/>
        <v>3.7796976241900655E-2</v>
      </c>
      <c r="I66" s="3">
        <f t="shared" si="40"/>
        <v>0.9622030237580993</v>
      </c>
      <c r="J66" s="5">
        <f t="shared" si="47"/>
        <v>87897.514608949845</v>
      </c>
      <c r="K66" s="5">
        <f t="shared" si="41"/>
        <v>3322.260271396593</v>
      </c>
      <c r="L66" s="5">
        <f t="shared" si="42"/>
        <v>431181.9223662577</v>
      </c>
      <c r="M66" s="5">
        <f t="shared" si="32"/>
        <v>2281220.7844143375</v>
      </c>
      <c r="N66" s="33">
        <f t="shared" si="43"/>
        <v>25.953188717147874</v>
      </c>
      <c r="O66" s="4"/>
      <c r="Q66" s="27" t="s">
        <v>58</v>
      </c>
      <c r="R66" s="29">
        <f t="shared" si="33"/>
        <v>87897.514608949845</v>
      </c>
      <c r="S66" s="29">
        <f t="shared" si="34"/>
        <v>431181.9223662577</v>
      </c>
      <c r="T66" s="35">
        <f t="shared" si="35"/>
        <v>25.953188717147874</v>
      </c>
      <c r="U66" s="42">
        <v>0.86438699185239576</v>
      </c>
      <c r="V66" s="43">
        <f t="shared" si="48"/>
        <v>0.13561300814760424</v>
      </c>
      <c r="W66" s="29">
        <f t="shared" si="44"/>
        <v>372708.04481530271</v>
      </c>
      <c r="X66" s="29">
        <f t="shared" si="36"/>
        <v>1691721.9875716474</v>
      </c>
      <c r="Y66" s="35">
        <f t="shared" si="45"/>
        <v>19.246528131062696</v>
      </c>
      <c r="Z66" s="36">
        <f t="shared" si="46"/>
        <v>6.706660586085178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1359</v>
      </c>
      <c r="E67" s="49">
        <f t="shared" si="37"/>
        <v>12</v>
      </c>
      <c r="F67" s="3">
        <f t="shared" si="38"/>
        <v>8.8300220750551876E-3</v>
      </c>
      <c r="G67" s="2">
        <v>0.5</v>
      </c>
      <c r="H67" s="3">
        <f t="shared" si="39"/>
        <v>4.3196544276457881E-2</v>
      </c>
      <c r="I67" s="3">
        <f t="shared" si="40"/>
        <v>0.95680345572354208</v>
      </c>
      <c r="J67" s="5">
        <f t="shared" si="47"/>
        <v>84575.25433755324</v>
      </c>
      <c r="K67" s="5">
        <f t="shared" si="41"/>
        <v>3653.3587186848049</v>
      </c>
      <c r="L67" s="5">
        <f t="shared" si="42"/>
        <v>413742.87489105423</v>
      </c>
      <c r="M67" s="5">
        <f t="shared" si="32"/>
        <v>1850038.8620480797</v>
      </c>
      <c r="N67" s="33">
        <f t="shared" si="43"/>
        <v>21.87446997988657</v>
      </c>
      <c r="O67" s="4"/>
      <c r="Q67" s="27" t="s">
        <v>60</v>
      </c>
      <c r="R67" s="29">
        <f t="shared" si="33"/>
        <v>84575.25433755324</v>
      </c>
      <c r="S67" s="29">
        <f t="shared" si="34"/>
        <v>413742.87489105423</v>
      </c>
      <c r="T67" s="35">
        <f t="shared" si="35"/>
        <v>21.87446997988657</v>
      </c>
      <c r="U67" s="42">
        <v>0.82345390469096191</v>
      </c>
      <c r="V67" s="43">
        <f t="shared" si="48"/>
        <v>0.17654609530903809</v>
      </c>
      <c r="W67" s="29">
        <f t="shared" si="44"/>
        <v>340698.18586710276</v>
      </c>
      <c r="X67" s="29">
        <f t="shared" si="36"/>
        <v>1319013.9427563446</v>
      </c>
      <c r="Y67" s="35">
        <f t="shared" si="45"/>
        <v>15.595743141273344</v>
      </c>
      <c r="Z67" s="36">
        <f t="shared" si="46"/>
        <v>6.2787268386132258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908</v>
      </c>
      <c r="E68" s="49">
        <f t="shared" si="37"/>
        <v>19</v>
      </c>
      <c r="F68" s="3">
        <f t="shared" si="38"/>
        <v>2.092511013215859E-2</v>
      </c>
      <c r="G68" s="2">
        <v>0.5</v>
      </c>
      <c r="H68" s="3">
        <f t="shared" si="39"/>
        <v>9.9424385138670843E-2</v>
      </c>
      <c r="I68" s="3">
        <f t="shared" si="40"/>
        <v>0.9005756148613292</v>
      </c>
      <c r="J68" s="5">
        <f t="shared" si="47"/>
        <v>80921.895618868439</v>
      </c>
      <c r="K68" s="5">
        <f t="shared" si="41"/>
        <v>8045.6097161616963</v>
      </c>
      <c r="L68" s="5">
        <f t="shared" si="42"/>
        <v>384495.453803938</v>
      </c>
      <c r="M68" s="5">
        <f t="shared" si="32"/>
        <v>1436295.9871570254</v>
      </c>
      <c r="N68" s="33">
        <f t="shared" si="43"/>
        <v>17.749163884170386</v>
      </c>
      <c r="O68" s="4"/>
      <c r="Q68" s="27" t="s">
        <v>62</v>
      </c>
      <c r="R68" s="29">
        <f t="shared" si="33"/>
        <v>80921.895618868439</v>
      </c>
      <c r="S68" s="29">
        <f t="shared" si="34"/>
        <v>384495.453803938</v>
      </c>
      <c r="T68" s="35">
        <f t="shared" si="35"/>
        <v>17.749163884170386</v>
      </c>
      <c r="U68" s="42">
        <v>0.7557222850963411</v>
      </c>
      <c r="V68" s="43">
        <f t="shared" si="48"/>
        <v>0.2442777149036589</v>
      </c>
      <c r="W68" s="29">
        <f t="shared" si="44"/>
        <v>290571.78295786667</v>
      </c>
      <c r="X68" s="29">
        <f t="shared" si="36"/>
        <v>978315.75688924186</v>
      </c>
      <c r="Y68" s="35">
        <f t="shared" si="45"/>
        <v>12.089629752335281</v>
      </c>
      <c r="Z68" s="36">
        <f t="shared" si="46"/>
        <v>5.6595341318351053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695</v>
      </c>
      <c r="E69" s="49">
        <f t="shared" si="37"/>
        <v>19</v>
      </c>
      <c r="F69" s="3">
        <f t="shared" si="38"/>
        <v>2.7338129496402876E-2</v>
      </c>
      <c r="G69" s="2">
        <v>0.5</v>
      </c>
      <c r="H69" s="3">
        <f t="shared" si="39"/>
        <v>0.12794612794612792</v>
      </c>
      <c r="I69" s="3">
        <f t="shared" si="40"/>
        <v>0.87205387205387208</v>
      </c>
      <c r="J69" s="5">
        <f t="shared" si="47"/>
        <v>72876.285902706746</v>
      </c>
      <c r="K69" s="5">
        <f t="shared" si="41"/>
        <v>9324.2386003463162</v>
      </c>
      <c r="L69" s="5">
        <f t="shared" si="42"/>
        <v>341070.83301266795</v>
      </c>
      <c r="M69" s="5">
        <f t="shared" si="32"/>
        <v>1051800.5333530875</v>
      </c>
      <c r="N69" s="33">
        <f t="shared" si="43"/>
        <v>14.432685754009068</v>
      </c>
      <c r="O69" s="4"/>
      <c r="Q69" s="27" t="s">
        <v>64</v>
      </c>
      <c r="R69" s="29">
        <f t="shared" si="33"/>
        <v>72876.285902706746</v>
      </c>
      <c r="S69" s="29">
        <f t="shared" si="34"/>
        <v>341070.83301266795</v>
      </c>
      <c r="T69" s="35">
        <f t="shared" si="35"/>
        <v>14.432685754009068</v>
      </c>
      <c r="U69" s="42">
        <v>0.69850988448397933</v>
      </c>
      <c r="V69" s="43">
        <f t="shared" si="48"/>
        <v>0.30149011551602067</v>
      </c>
      <c r="W69" s="29">
        <f t="shared" si="44"/>
        <v>238241.3481685333</v>
      </c>
      <c r="X69" s="29">
        <f t="shared" si="36"/>
        <v>687743.97393137519</v>
      </c>
      <c r="Y69" s="35">
        <f t="shared" si="45"/>
        <v>9.4371435839848594</v>
      </c>
      <c r="Z69" s="36">
        <f t="shared" si="46"/>
        <v>4.9955421700242084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477</v>
      </c>
      <c r="E70" s="49">
        <f t="shared" si="37"/>
        <v>23</v>
      </c>
      <c r="F70" s="3">
        <f t="shared" si="38"/>
        <v>4.8218029350104823E-2</v>
      </c>
      <c r="G70" s="2">
        <v>0.5</v>
      </c>
      <c r="H70" s="3">
        <f t="shared" si="39"/>
        <v>0.21515434985968196</v>
      </c>
      <c r="I70" s="3">
        <f t="shared" si="40"/>
        <v>0.78484565014031804</v>
      </c>
      <c r="J70" s="5">
        <f t="shared" si="47"/>
        <v>63552.047302360428</v>
      </c>
      <c r="K70" s="5">
        <f t="shared" si="41"/>
        <v>13673.499419591113</v>
      </c>
      <c r="L70" s="5">
        <f t="shared" si="42"/>
        <v>283576.48796282435</v>
      </c>
      <c r="M70" s="5">
        <f t="shared" si="32"/>
        <v>710729.70034041966</v>
      </c>
      <c r="N70" s="33">
        <f t="shared" si="43"/>
        <v>11.183427293207311</v>
      </c>
      <c r="O70" s="4"/>
      <c r="Q70" s="27" t="s">
        <v>66</v>
      </c>
      <c r="R70" s="29">
        <f t="shared" si="33"/>
        <v>63552.047302360428</v>
      </c>
      <c r="S70" s="29">
        <f t="shared" si="34"/>
        <v>283576.48796282435</v>
      </c>
      <c r="T70" s="35">
        <f t="shared" si="35"/>
        <v>11.183427293207311</v>
      </c>
      <c r="U70" s="42">
        <v>0.67065690345363116</v>
      </c>
      <c r="V70" s="43">
        <f t="shared" si="48"/>
        <v>0.32934309654636884</v>
      </c>
      <c r="W70" s="29">
        <f t="shared" si="44"/>
        <v>190182.52930940368</v>
      </c>
      <c r="X70" s="29">
        <f t="shared" si="36"/>
        <v>449502.62576284196</v>
      </c>
      <c r="Y70" s="35">
        <f t="shared" si="45"/>
        <v>7.0729841892307803</v>
      </c>
      <c r="Z70" s="36">
        <f t="shared" si="46"/>
        <v>4.1104431039765306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293</v>
      </c>
      <c r="E71" s="49">
        <f t="shared" si="49"/>
        <v>13</v>
      </c>
      <c r="F71" s="3">
        <f t="shared" si="38"/>
        <v>4.4368600682593858E-2</v>
      </c>
      <c r="G71" s="2">
        <v>0.5</v>
      </c>
      <c r="H71" s="3">
        <f t="shared" si="39"/>
        <v>0.19969278033794163</v>
      </c>
      <c r="I71" s="3">
        <f t="shared" si="40"/>
        <v>0.80030721966205842</v>
      </c>
      <c r="J71" s="5">
        <f t="shared" si="47"/>
        <v>49878.547882769315</v>
      </c>
      <c r="K71" s="5">
        <f t="shared" si="41"/>
        <v>9960.3859059293572</v>
      </c>
      <c r="L71" s="5">
        <f t="shared" si="42"/>
        <v>224491.77464902319</v>
      </c>
      <c r="M71" s="5">
        <f>L71+M72</f>
        <v>427153.21237759531</v>
      </c>
      <c r="N71" s="33">
        <f t="shared" si="43"/>
        <v>8.5638662412855968</v>
      </c>
      <c r="O71" s="4"/>
      <c r="Q71" s="27" t="s">
        <v>68</v>
      </c>
      <c r="R71" s="29">
        <f t="shared" si="33"/>
        <v>49878.547882769315</v>
      </c>
      <c r="S71" s="29">
        <f t="shared" si="34"/>
        <v>224491.77464902319</v>
      </c>
      <c r="T71" s="35">
        <f t="shared" si="35"/>
        <v>8.5638662412855968</v>
      </c>
      <c r="U71" s="42">
        <v>0.63527807449444496</v>
      </c>
      <c r="V71" s="43">
        <f t="shared" si="48"/>
        <v>0.36472192550555504</v>
      </c>
      <c r="W71" s="29">
        <f t="shared" si="44"/>
        <v>142614.7023388723</v>
      </c>
      <c r="X71" s="29">
        <f>X72+W71</f>
        <v>259320.09645343828</v>
      </c>
      <c r="Y71" s="35">
        <f t="shared" si="45"/>
        <v>5.1990305945338307</v>
      </c>
      <c r="Z71" s="36">
        <f t="shared" si="46"/>
        <v>3.3648356467517662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198</v>
      </c>
      <c r="E72" s="50">
        <f t="shared" si="49"/>
        <v>39</v>
      </c>
      <c r="F72" s="17">
        <f t="shared" si="38"/>
        <v>0.19696969696969696</v>
      </c>
      <c r="G72" s="12"/>
      <c r="H72" s="17">
        <v>1</v>
      </c>
      <c r="I72" s="17">
        <f t="shared" si="40"/>
        <v>0</v>
      </c>
      <c r="J72" s="21">
        <f t="shared" si="47"/>
        <v>39918.161976839961</v>
      </c>
      <c r="K72" s="21">
        <f t="shared" si="41"/>
        <v>39918.161976839961</v>
      </c>
      <c r="L72" s="21">
        <f>K72/F72</f>
        <v>202661.43772857211</v>
      </c>
      <c r="M72" s="21">
        <f>L72</f>
        <v>202661.43772857211</v>
      </c>
      <c r="N72" s="34">
        <f t="shared" si="43"/>
        <v>5.0769230769230766</v>
      </c>
      <c r="O72" s="4"/>
      <c r="Q72" s="30" t="s">
        <v>69</v>
      </c>
      <c r="R72" s="31">
        <f t="shared" si="33"/>
        <v>39918.161976839961</v>
      </c>
      <c r="S72" s="31">
        <f t="shared" si="34"/>
        <v>202661.43772857211</v>
      </c>
      <c r="T72" s="38">
        <f t="shared" si="35"/>
        <v>5.0769230769230766</v>
      </c>
      <c r="U72" s="44">
        <v>0.57586384179742911</v>
      </c>
      <c r="V72" s="45">
        <f t="shared" si="48"/>
        <v>0.42413615820257089</v>
      </c>
      <c r="W72" s="31">
        <f t="shared" si="44"/>
        <v>116705.39411456598</v>
      </c>
      <c r="X72" s="31">
        <f>W72</f>
        <v>116705.39411456598</v>
      </c>
      <c r="Y72" s="38">
        <f t="shared" si="45"/>
        <v>2.9236164275869476</v>
      </c>
      <c r="Z72" s="37">
        <f t="shared" si="46"/>
        <v>2.153306649336129</v>
      </c>
    </row>
    <row r="73" spans="1:26" s="2" customFormat="1" ht="13.2" x14ac:dyDescent="0.25">
      <c r="B73" s="2" t="s">
        <v>70</v>
      </c>
      <c r="D73" s="25">
        <f>SUM(D54:D72)</f>
        <v>29142</v>
      </c>
      <c r="E73" s="25">
        <f>SUM(E54:E72)</f>
        <v>197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72.373435733842612</v>
      </c>
      <c r="F78" s="55">
        <f>$Y$4</f>
        <v>65.59650563304055</v>
      </c>
      <c r="G78" s="55">
        <f>E78-F78</f>
        <v>6.7769301008020619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78.888625565261691</v>
      </c>
      <c r="F79" s="55">
        <f>$Y$29</f>
        <v>69.847146947722379</v>
      </c>
      <c r="G79" s="55">
        <f t="shared" ref="G79:G80" si="50">E79-F79</f>
        <v>9.0414786175393118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75.604998377360161</v>
      </c>
      <c r="F80" s="55">
        <f>$Y$54</f>
        <v>67.047744598391091</v>
      </c>
      <c r="G80" s="55">
        <f t="shared" si="50"/>
        <v>8.5572537789690699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workbookViewId="0">
      <selection activeCell="D16" sqref="D1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135</v>
      </c>
      <c r="E4" s="51">
        <v>1</v>
      </c>
      <c r="F4" s="3">
        <f>E4/D4</f>
        <v>7.4074074074074077E-3</v>
      </c>
      <c r="G4" s="2">
        <v>0.3</v>
      </c>
      <c r="H4" s="18">
        <f>C4*F4/(1+(1-G4)*C4*F4)</f>
        <v>7.3691967575534268E-3</v>
      </c>
      <c r="I4" s="18">
        <f>1-H4</f>
        <v>0.99263080324244657</v>
      </c>
      <c r="J4" s="41">
        <v>100000</v>
      </c>
      <c r="K4" s="20">
        <f>J4*H4</f>
        <v>736.91967575534272</v>
      </c>
      <c r="L4" s="20">
        <f>C4*(J5+G4*K4)</f>
        <v>99484.156226971259</v>
      </c>
      <c r="M4" s="5">
        <f t="shared" ref="M4:M20" si="0">L4+M5</f>
        <v>7235854.1014770037</v>
      </c>
      <c r="N4" s="32">
        <f>M4/J4</f>
        <v>72.35854101477004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99484.156226971259</v>
      </c>
      <c r="T4" s="35">
        <f t="shared" ref="T4:T22" si="3">N4</f>
        <v>72.35854101477004</v>
      </c>
      <c r="U4" s="42">
        <v>0.96680194174873568</v>
      </c>
      <c r="V4" s="43">
        <f>1-U4</f>
        <v>3.3198058251264317E-2</v>
      </c>
      <c r="W4" s="29">
        <f>S4*U4</f>
        <v>96181.475413470384</v>
      </c>
      <c r="X4" s="29">
        <f t="shared" ref="X4:X20" si="4">X5+W4</f>
        <v>6537645.8206989598</v>
      </c>
      <c r="Y4" s="40">
        <f>X4/R4</f>
        <v>65.376458206989597</v>
      </c>
      <c r="Z4" s="36">
        <f>T4-Y4</f>
        <v>6.9820828077804435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633</v>
      </c>
      <c r="E5" s="51">
        <v>1</v>
      </c>
      <c r="F5" s="3">
        <f t="shared" ref="F5:F22" si="5">E5/D5</f>
        <v>1.5797788309636651E-3</v>
      </c>
      <c r="G5" s="2">
        <v>0.4</v>
      </c>
      <c r="H5" s="3">
        <f t="shared" ref="H5:H21" si="6">C5*F5/(1+(1-G5)*C5*F5)</f>
        <v>6.2952470884482213E-3</v>
      </c>
      <c r="I5" s="3">
        <f t="shared" ref="I5:I22" si="7">1-H5</f>
        <v>0.9937047529115518</v>
      </c>
      <c r="J5" s="5">
        <f>I4*J4</f>
        <v>99263.080324244656</v>
      </c>
      <c r="K5" s="5">
        <f t="shared" ref="K5:K22" si="8">J5*H5</f>
        <v>624.8856174016031</v>
      </c>
      <c r="L5" s="5">
        <f t="shared" ref="L5:L21" si="9">C5*(J6+G5*K5)</f>
        <v>395552.59581521479</v>
      </c>
      <c r="M5" s="5">
        <f t="shared" si="0"/>
        <v>7136369.9452500325</v>
      </c>
      <c r="N5" s="33">
        <f t="shared" ref="N5:N22" si="10">M5/J5</f>
        <v>71.893496775829945</v>
      </c>
      <c r="O5" s="4"/>
      <c r="Q5" s="27" t="s">
        <v>36</v>
      </c>
      <c r="R5" s="29">
        <f t="shared" si="1"/>
        <v>99263.080324244656</v>
      </c>
      <c r="S5" s="29">
        <f t="shared" si="2"/>
        <v>395552.59581521479</v>
      </c>
      <c r="T5" s="35">
        <f t="shared" si="3"/>
        <v>71.893496775829945</v>
      </c>
      <c r="U5" s="42">
        <v>0.96680194174873568</v>
      </c>
      <c r="V5" s="43">
        <f>1-U5</f>
        <v>3.3198058251264317E-2</v>
      </c>
      <c r="W5" s="29">
        <f t="shared" ref="W5:W22" si="11">S5*U5</f>
        <v>382421.01769790245</v>
      </c>
      <c r="X5" s="29">
        <f t="shared" si="4"/>
        <v>6441464.3452854892</v>
      </c>
      <c r="Y5" s="35">
        <f t="shared" ref="Y5:Y22" si="12">X5/R5</f>
        <v>64.892851644784031</v>
      </c>
      <c r="Z5" s="36">
        <f t="shared" ref="Z5:Z22" si="13">T5-Y5</f>
        <v>7.0006451310459141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935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98638.19470684306</v>
      </c>
      <c r="K6" s="5">
        <f t="shared" si="8"/>
        <v>0</v>
      </c>
      <c r="L6" s="5">
        <f t="shared" si="9"/>
        <v>493190.9735342153</v>
      </c>
      <c r="M6" s="5">
        <f t="shared" si="0"/>
        <v>6740817.3494348181</v>
      </c>
      <c r="N6" s="33">
        <f t="shared" si="10"/>
        <v>68.338815095600808</v>
      </c>
      <c r="O6" s="4"/>
      <c r="Q6" s="27" t="s">
        <v>38</v>
      </c>
      <c r="R6" s="29">
        <f t="shared" si="1"/>
        <v>98638.19470684306</v>
      </c>
      <c r="S6" s="29">
        <f t="shared" si="2"/>
        <v>493190.9735342153</v>
      </c>
      <c r="T6" s="35">
        <f t="shared" si="3"/>
        <v>68.338815095600808</v>
      </c>
      <c r="U6" s="42">
        <v>0.96680194174873568</v>
      </c>
      <c r="V6" s="43">
        <f>1-U6</f>
        <v>3.3198058251264317E-2</v>
      </c>
      <c r="W6" s="29">
        <f t="shared" si="11"/>
        <v>476817.99086582864</v>
      </c>
      <c r="X6" s="29">
        <f t="shared" si="4"/>
        <v>6059043.3275875868</v>
      </c>
      <c r="Y6" s="35">
        <f t="shared" si="12"/>
        <v>61.426948714900178</v>
      </c>
      <c r="Z6" s="36">
        <f t="shared" si="13"/>
        <v>6.91186638070063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924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98638.19470684306</v>
      </c>
      <c r="K7" s="5">
        <f t="shared" si="8"/>
        <v>0</v>
      </c>
      <c r="L7" s="5">
        <f t="shared" si="9"/>
        <v>493190.9735342153</v>
      </c>
      <c r="M7" s="5">
        <f t="shared" si="0"/>
        <v>6247626.3759006029</v>
      </c>
      <c r="N7" s="33">
        <f t="shared" si="10"/>
        <v>63.338815095600808</v>
      </c>
      <c r="O7" s="4"/>
      <c r="Q7" s="27" t="s">
        <v>40</v>
      </c>
      <c r="R7" s="29">
        <f t="shared" si="1"/>
        <v>98638.19470684306</v>
      </c>
      <c r="S7" s="29">
        <f t="shared" si="2"/>
        <v>493190.9735342153</v>
      </c>
      <c r="T7" s="35">
        <f t="shared" si="3"/>
        <v>63.338815095600808</v>
      </c>
      <c r="U7" s="42">
        <v>0.96680194174873568</v>
      </c>
      <c r="V7" s="43">
        <f>1-U7</f>
        <v>3.3198058251264317E-2</v>
      </c>
      <c r="W7" s="29">
        <f t="shared" si="11"/>
        <v>476817.99086582864</v>
      </c>
      <c r="X7" s="29">
        <f t="shared" si="4"/>
        <v>5582225.3367217584</v>
      </c>
      <c r="Y7" s="35">
        <f t="shared" si="12"/>
        <v>56.592939006156499</v>
      </c>
      <c r="Z7" s="36">
        <f t="shared" si="13"/>
        <v>6.7458760894443088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1074</v>
      </c>
      <c r="E8" s="51">
        <v>5</v>
      </c>
      <c r="F8" s="3">
        <f t="shared" si="5"/>
        <v>4.6554934823091251E-3</v>
      </c>
      <c r="G8" s="2">
        <v>0.5</v>
      </c>
      <c r="H8" s="3">
        <f t="shared" si="6"/>
        <v>2.3009664058904741E-2</v>
      </c>
      <c r="I8" s="3">
        <f t="shared" si="7"/>
        <v>0.9769903359410953</v>
      </c>
      <c r="J8" s="5">
        <f t="shared" si="14"/>
        <v>98638.19470684306</v>
      </c>
      <c r="K8" s="5">
        <f t="shared" si="8"/>
        <v>2269.6317235812949</v>
      </c>
      <c r="L8" s="5">
        <f t="shared" si="9"/>
        <v>487516.89422526211</v>
      </c>
      <c r="M8" s="5">
        <f t="shared" si="0"/>
        <v>5754435.4023663877</v>
      </c>
      <c r="N8" s="33">
        <f t="shared" si="10"/>
        <v>58.338815095600808</v>
      </c>
      <c r="O8" s="4"/>
      <c r="Q8" s="27" t="s">
        <v>42</v>
      </c>
      <c r="R8" s="29">
        <f t="shared" si="1"/>
        <v>98638.19470684306</v>
      </c>
      <c r="S8" s="29">
        <f t="shared" si="2"/>
        <v>487516.89422526211</v>
      </c>
      <c r="T8" s="35">
        <f t="shared" si="3"/>
        <v>58.338815095600808</v>
      </c>
      <c r="U8" s="42">
        <v>0.96680194174873568</v>
      </c>
      <c r="V8" s="43">
        <f>1-U8</f>
        <v>3.3198058251264317E-2</v>
      </c>
      <c r="W8" s="29">
        <f t="shared" si="11"/>
        <v>471332.27997229638</v>
      </c>
      <c r="X8" s="29">
        <f t="shared" si="4"/>
        <v>5105407.3458559299</v>
      </c>
      <c r="Y8" s="35">
        <f t="shared" si="12"/>
        <v>51.758929297412827</v>
      </c>
      <c r="Z8" s="36">
        <f t="shared" si="13"/>
        <v>6.5798857981879806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1070</v>
      </c>
      <c r="E9" s="51">
        <v>2</v>
      </c>
      <c r="F9" s="3">
        <f t="shared" si="5"/>
        <v>1.869158878504673E-3</v>
      </c>
      <c r="G9" s="2">
        <v>0.5</v>
      </c>
      <c r="H9" s="3">
        <f t="shared" si="6"/>
        <v>9.3023255813953487E-3</v>
      </c>
      <c r="I9" s="3">
        <f t="shared" si="7"/>
        <v>0.99069767441860468</v>
      </c>
      <c r="J9" s="5">
        <f t="shared" si="14"/>
        <v>96368.562983261771</v>
      </c>
      <c r="K9" s="5">
        <f t="shared" si="8"/>
        <v>896.4517486815048</v>
      </c>
      <c r="L9" s="5">
        <f t="shared" si="9"/>
        <v>479601.68554460513</v>
      </c>
      <c r="M9" s="5">
        <f t="shared" si="0"/>
        <v>5266918.5081411256</v>
      </c>
      <c r="N9" s="33">
        <f t="shared" si="10"/>
        <v>54.653907302280054</v>
      </c>
      <c r="O9" s="4"/>
      <c r="Q9" s="27" t="s">
        <v>44</v>
      </c>
      <c r="R9" s="29">
        <f t="shared" si="1"/>
        <v>96368.562983261771</v>
      </c>
      <c r="S9" s="29">
        <f t="shared" si="2"/>
        <v>479601.68554460513</v>
      </c>
      <c r="T9" s="35">
        <f t="shared" si="3"/>
        <v>54.653907302280054</v>
      </c>
      <c r="U9" s="42">
        <v>0.9555940589531835</v>
      </c>
      <c r="V9" s="43">
        <f t="shared" ref="V9:V22" si="15">1-U9</f>
        <v>4.4405941046816499E-2</v>
      </c>
      <c r="W9" s="29">
        <f t="shared" si="11"/>
        <v>458304.5213703576</v>
      </c>
      <c r="X9" s="29">
        <f t="shared" si="4"/>
        <v>4634075.0658836337</v>
      </c>
      <c r="Y9" s="35">
        <f t="shared" si="12"/>
        <v>48.086999768674822</v>
      </c>
      <c r="Z9" s="36">
        <f t="shared" si="13"/>
        <v>6.5669075336052316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1202</v>
      </c>
      <c r="E10" s="51">
        <v>5</v>
      </c>
      <c r="F10" s="3">
        <f t="shared" si="5"/>
        <v>4.1597337770382693E-3</v>
      </c>
      <c r="G10" s="2">
        <v>0.5</v>
      </c>
      <c r="H10" s="3">
        <f t="shared" si="6"/>
        <v>2.0584602717167558E-2</v>
      </c>
      <c r="I10" s="3">
        <f t="shared" si="7"/>
        <v>0.97941539728283245</v>
      </c>
      <c r="J10" s="5">
        <f t="shared" si="14"/>
        <v>95472.111234580269</v>
      </c>
      <c r="K10" s="5">
        <f t="shared" si="8"/>
        <v>1965.2554803330643</v>
      </c>
      <c r="L10" s="5">
        <f t="shared" si="9"/>
        <v>472447.41747206863</v>
      </c>
      <c r="M10" s="5">
        <f t="shared" si="0"/>
        <v>4787316.8225965202</v>
      </c>
      <c r="N10" s="33">
        <f t="shared" si="10"/>
        <v>50.143615352066718</v>
      </c>
      <c r="O10" s="4"/>
      <c r="Q10" s="27" t="s">
        <v>46</v>
      </c>
      <c r="R10" s="29">
        <f t="shared" si="1"/>
        <v>95472.111234580269</v>
      </c>
      <c r="S10" s="29">
        <f t="shared" si="2"/>
        <v>472447.41747206863</v>
      </c>
      <c r="T10" s="35">
        <f t="shared" si="3"/>
        <v>50.143615352066718</v>
      </c>
      <c r="U10" s="42">
        <v>0.96363095511775332</v>
      </c>
      <c r="V10" s="43">
        <f t="shared" si="15"/>
        <v>3.6369044882246682E-2</v>
      </c>
      <c r="W10" s="29">
        <f t="shared" si="11"/>
        <v>455264.95614152541</v>
      </c>
      <c r="X10" s="29">
        <f t="shared" si="4"/>
        <v>4175770.5445132763</v>
      </c>
      <c r="Y10" s="35">
        <f t="shared" si="12"/>
        <v>43.738118813075964</v>
      </c>
      <c r="Z10" s="36">
        <f t="shared" si="13"/>
        <v>6.4054965389907537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1074</v>
      </c>
      <c r="E11" s="51">
        <v>2</v>
      </c>
      <c r="F11" s="3">
        <f t="shared" si="5"/>
        <v>1.8621973929236499E-3</v>
      </c>
      <c r="G11" s="2">
        <v>0.5</v>
      </c>
      <c r="H11" s="3">
        <f t="shared" si="6"/>
        <v>9.267840593141799E-3</v>
      </c>
      <c r="I11" s="3">
        <f t="shared" si="7"/>
        <v>0.99073215940685821</v>
      </c>
      <c r="J11" s="5">
        <f t="shared" si="14"/>
        <v>93506.855754247197</v>
      </c>
      <c r="K11" s="5">
        <f t="shared" si="8"/>
        <v>866.60663349626702</v>
      </c>
      <c r="L11" s="5">
        <f t="shared" si="9"/>
        <v>465367.7621874953</v>
      </c>
      <c r="M11" s="5">
        <f t="shared" si="0"/>
        <v>4314869.405124452</v>
      </c>
      <c r="N11" s="33">
        <f t="shared" si="10"/>
        <v>46.144952370815496</v>
      </c>
      <c r="O11" s="4"/>
      <c r="Q11" s="27" t="s">
        <v>48</v>
      </c>
      <c r="R11" s="29">
        <f t="shared" si="1"/>
        <v>93506.855754247197</v>
      </c>
      <c r="S11" s="29">
        <f t="shared" si="2"/>
        <v>465367.7621874953</v>
      </c>
      <c r="T11" s="35">
        <f t="shared" si="3"/>
        <v>46.144952370815496</v>
      </c>
      <c r="U11" s="42">
        <v>0.96005435016735896</v>
      </c>
      <c r="V11" s="43">
        <f t="shared" si="15"/>
        <v>3.9945649832641039E-2</v>
      </c>
      <c r="W11" s="29">
        <f t="shared" si="11"/>
        <v>446778.34451575385</v>
      </c>
      <c r="X11" s="29">
        <f t="shared" si="4"/>
        <v>3720505.5883717509</v>
      </c>
      <c r="Y11" s="35">
        <f t="shared" si="12"/>
        <v>39.788586177572981</v>
      </c>
      <c r="Z11" s="36">
        <f t="shared" si="13"/>
        <v>6.3563661932425148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1165</v>
      </c>
      <c r="E12" s="51">
        <v>4</v>
      </c>
      <c r="F12" s="3">
        <f t="shared" si="5"/>
        <v>3.4334763948497852E-3</v>
      </c>
      <c r="G12" s="2">
        <v>0.5</v>
      </c>
      <c r="H12" s="3">
        <f t="shared" si="6"/>
        <v>1.7021276595744681E-2</v>
      </c>
      <c r="I12" s="3">
        <f t="shared" si="7"/>
        <v>0.98297872340425529</v>
      </c>
      <c r="J12" s="5">
        <f t="shared" si="14"/>
        <v>92640.24912075093</v>
      </c>
      <c r="K12" s="5">
        <f t="shared" si="8"/>
        <v>1576.8553041829946</v>
      </c>
      <c r="L12" s="5">
        <f t="shared" si="9"/>
        <v>459259.10734329716</v>
      </c>
      <c r="M12" s="5">
        <f t="shared" si="0"/>
        <v>3849501.6429369571</v>
      </c>
      <c r="N12" s="33">
        <f t="shared" si="10"/>
        <v>41.553230690467657</v>
      </c>
      <c r="O12" s="4"/>
      <c r="Q12" s="27" t="s">
        <v>50</v>
      </c>
      <c r="R12" s="29">
        <f t="shared" si="1"/>
        <v>92640.24912075093</v>
      </c>
      <c r="S12" s="29">
        <f t="shared" si="2"/>
        <v>459259.10734329716</v>
      </c>
      <c r="T12" s="35">
        <f t="shared" si="3"/>
        <v>41.553230690467657</v>
      </c>
      <c r="U12" s="42">
        <v>0.94127750867207383</v>
      </c>
      <c r="V12" s="43">
        <f t="shared" si="15"/>
        <v>5.8722491327926174E-2</v>
      </c>
      <c r="W12" s="29">
        <f t="shared" si="11"/>
        <v>432290.26839505928</v>
      </c>
      <c r="X12" s="29">
        <f t="shared" si="4"/>
        <v>3273727.243855997</v>
      </c>
      <c r="Y12" s="35">
        <f t="shared" si="12"/>
        <v>35.338066066606672</v>
      </c>
      <c r="Z12" s="36">
        <f t="shared" si="13"/>
        <v>6.2151646238609857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1345</v>
      </c>
      <c r="E13" s="51">
        <v>5</v>
      </c>
      <c r="F13" s="3">
        <f t="shared" si="5"/>
        <v>3.7174721189591076E-3</v>
      </c>
      <c r="G13" s="2">
        <v>0.5</v>
      </c>
      <c r="H13" s="3">
        <f t="shared" si="6"/>
        <v>1.8416206261510127E-2</v>
      </c>
      <c r="I13" s="3">
        <f t="shared" si="7"/>
        <v>0.98158379373848992</v>
      </c>
      <c r="J13" s="5">
        <f t="shared" si="14"/>
        <v>91063.393816567928</v>
      </c>
      <c r="K13" s="5">
        <f t="shared" si="8"/>
        <v>1677.0422433990409</v>
      </c>
      <c r="L13" s="5">
        <f t="shared" si="9"/>
        <v>451124.3634743421</v>
      </c>
      <c r="M13" s="5">
        <f t="shared" si="0"/>
        <v>3390242.5355936601</v>
      </c>
      <c r="N13" s="33">
        <f t="shared" si="10"/>
        <v>37.229477109350221</v>
      </c>
      <c r="O13" s="4"/>
      <c r="Q13" s="27" t="s">
        <v>52</v>
      </c>
      <c r="R13" s="29">
        <f t="shared" si="1"/>
        <v>91063.393816567928</v>
      </c>
      <c r="S13" s="29">
        <f t="shared" si="2"/>
        <v>451124.3634743421</v>
      </c>
      <c r="T13" s="35">
        <f t="shared" si="3"/>
        <v>37.229477109350221</v>
      </c>
      <c r="U13" s="42">
        <v>0.95386474178345915</v>
      </c>
      <c r="V13" s="43">
        <f t="shared" si="15"/>
        <v>4.6135258216540853E-2</v>
      </c>
      <c r="W13" s="29">
        <f t="shared" si="11"/>
        <v>430311.62447768071</v>
      </c>
      <c r="X13" s="29">
        <f t="shared" si="4"/>
        <v>2841436.9754609377</v>
      </c>
      <c r="Y13" s="35">
        <f t="shared" si="12"/>
        <v>31.202845143071873</v>
      </c>
      <c r="Z13" s="36">
        <f t="shared" si="13"/>
        <v>6.0266319662783481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1197</v>
      </c>
      <c r="E14" s="51">
        <v>14</v>
      </c>
      <c r="F14" s="3">
        <f t="shared" si="5"/>
        <v>1.1695906432748537E-2</v>
      </c>
      <c r="G14" s="2">
        <v>0.5</v>
      </c>
      <c r="H14" s="3">
        <f t="shared" si="6"/>
        <v>5.6818181818181816E-2</v>
      </c>
      <c r="I14" s="3">
        <f t="shared" si="7"/>
        <v>0.94318181818181823</v>
      </c>
      <c r="J14" s="5">
        <f t="shared" si="14"/>
        <v>89386.351573168897</v>
      </c>
      <c r="K14" s="5">
        <f t="shared" si="8"/>
        <v>5078.7699757482324</v>
      </c>
      <c r="L14" s="5">
        <f t="shared" si="9"/>
        <v>434234.83292647393</v>
      </c>
      <c r="M14" s="5">
        <f t="shared" si="0"/>
        <v>2939118.172119318</v>
      </c>
      <c r="N14" s="33">
        <f t="shared" si="10"/>
        <v>32.881062045735774</v>
      </c>
      <c r="O14" s="4"/>
      <c r="Q14" s="27" t="s">
        <v>54</v>
      </c>
      <c r="R14" s="29">
        <f t="shared" si="1"/>
        <v>89386.351573168897</v>
      </c>
      <c r="S14" s="29">
        <f t="shared" si="2"/>
        <v>434234.83292647393</v>
      </c>
      <c r="T14" s="35">
        <f t="shared" si="3"/>
        <v>32.881062045735774</v>
      </c>
      <c r="U14" s="42">
        <v>0.94210046609890041</v>
      </c>
      <c r="V14" s="43">
        <f t="shared" si="15"/>
        <v>5.7899533901099587E-2</v>
      </c>
      <c r="W14" s="29">
        <f t="shared" si="11"/>
        <v>409092.83849640924</v>
      </c>
      <c r="X14" s="29">
        <f t="shared" si="4"/>
        <v>2411125.3509832569</v>
      </c>
      <c r="Y14" s="35">
        <f t="shared" si="12"/>
        <v>26.974200295104165</v>
      </c>
      <c r="Z14" s="36">
        <f t="shared" si="13"/>
        <v>5.9068617506316095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1105</v>
      </c>
      <c r="E15" s="51">
        <v>9</v>
      </c>
      <c r="F15" s="3">
        <f t="shared" si="5"/>
        <v>8.1447963800904983E-3</v>
      </c>
      <c r="G15" s="2">
        <v>0.5</v>
      </c>
      <c r="H15" s="3">
        <f t="shared" si="6"/>
        <v>3.9911308203991136E-2</v>
      </c>
      <c r="I15" s="3">
        <f t="shared" si="7"/>
        <v>0.96008869179600886</v>
      </c>
      <c r="J15" s="5">
        <f t="shared" si="14"/>
        <v>84307.581597420663</v>
      </c>
      <c r="K15" s="5">
        <f t="shared" si="8"/>
        <v>3364.8258730677876</v>
      </c>
      <c r="L15" s="5">
        <f t="shared" si="9"/>
        <v>413125.8433044338</v>
      </c>
      <c r="M15" s="5">
        <f t="shared" si="0"/>
        <v>2504883.339192844</v>
      </c>
      <c r="N15" s="33">
        <f t="shared" si="10"/>
        <v>29.711246506322265</v>
      </c>
      <c r="O15" s="4"/>
      <c r="Q15" s="27" t="s">
        <v>56</v>
      </c>
      <c r="R15" s="29">
        <f t="shared" si="1"/>
        <v>84307.581597420663</v>
      </c>
      <c r="S15" s="29">
        <f t="shared" si="2"/>
        <v>413125.8433044338</v>
      </c>
      <c r="T15" s="35">
        <f t="shared" si="3"/>
        <v>29.711246506322265</v>
      </c>
      <c r="U15" s="42">
        <v>0.91645683631107144</v>
      </c>
      <c r="V15" s="43">
        <f t="shared" si="15"/>
        <v>8.3543163688928557E-2</v>
      </c>
      <c r="W15" s="29">
        <f t="shared" si="11"/>
        <v>378612.00335312483</v>
      </c>
      <c r="X15" s="29">
        <f t="shared" si="4"/>
        <v>2002032.5124868476</v>
      </c>
      <c r="Y15" s="35">
        <f t="shared" si="12"/>
        <v>23.746767189299835</v>
      </c>
      <c r="Z15" s="36">
        <f t="shared" si="13"/>
        <v>5.9644793170224304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939</v>
      </c>
      <c r="E16" s="51">
        <v>9</v>
      </c>
      <c r="F16" s="3">
        <f t="shared" si="5"/>
        <v>9.5846645367412137E-3</v>
      </c>
      <c r="G16" s="2">
        <v>0.5</v>
      </c>
      <c r="H16" s="3">
        <f t="shared" si="6"/>
        <v>4.6801872074882997E-2</v>
      </c>
      <c r="I16" s="3">
        <f t="shared" si="7"/>
        <v>0.95319812792511704</v>
      </c>
      <c r="J16" s="5">
        <f t="shared" si="14"/>
        <v>80942.755724352872</v>
      </c>
      <c r="K16" s="5">
        <f t="shared" si="8"/>
        <v>3788.2724987996667</v>
      </c>
      <c r="L16" s="5">
        <f t="shared" si="9"/>
        <v>395243.0973747652</v>
      </c>
      <c r="M16" s="5">
        <f t="shared" si="0"/>
        <v>2091757.4958884104</v>
      </c>
      <c r="N16" s="33">
        <f t="shared" si="10"/>
        <v>25.842429963859917</v>
      </c>
      <c r="O16" s="4"/>
      <c r="Q16" s="27" t="s">
        <v>58</v>
      </c>
      <c r="R16" s="29">
        <f t="shared" si="1"/>
        <v>80942.755724352872</v>
      </c>
      <c r="S16" s="29">
        <f t="shared" si="2"/>
        <v>395243.0973747652</v>
      </c>
      <c r="T16" s="35">
        <f t="shared" si="3"/>
        <v>25.842429963859917</v>
      </c>
      <c r="U16" s="42">
        <v>0.8859396016463057</v>
      </c>
      <c r="V16" s="43">
        <f t="shared" si="15"/>
        <v>0.1140603983536943</v>
      </c>
      <c r="W16" s="29">
        <f t="shared" si="11"/>
        <v>350161.51224165148</v>
      </c>
      <c r="X16" s="29">
        <f t="shared" si="4"/>
        <v>1623420.5091337229</v>
      </c>
      <c r="Y16" s="35">
        <f t="shared" si="12"/>
        <v>20.056402757798519</v>
      </c>
      <c r="Z16" s="36">
        <f t="shared" si="13"/>
        <v>5.786027206061398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662</v>
      </c>
      <c r="E17" s="51">
        <v>6</v>
      </c>
      <c r="F17" s="3">
        <f t="shared" si="5"/>
        <v>9.0634441087613302E-3</v>
      </c>
      <c r="G17" s="2">
        <v>0.5</v>
      </c>
      <c r="H17" s="3">
        <f t="shared" si="6"/>
        <v>4.4313146233382575E-2</v>
      </c>
      <c r="I17" s="3">
        <f t="shared" si="7"/>
        <v>0.95568685376661744</v>
      </c>
      <c r="J17" s="5">
        <f t="shared" si="14"/>
        <v>77154.483225553209</v>
      </c>
      <c r="K17" s="5">
        <f t="shared" si="8"/>
        <v>3418.9578977350025</v>
      </c>
      <c r="L17" s="5">
        <f t="shared" si="9"/>
        <v>377225.02138342854</v>
      </c>
      <c r="M17" s="5">
        <f t="shared" si="0"/>
        <v>1696514.3985136452</v>
      </c>
      <c r="N17" s="33">
        <f t="shared" si="10"/>
        <v>21.988539454720467</v>
      </c>
      <c r="O17" s="4"/>
      <c r="Q17" s="27" t="s">
        <v>60</v>
      </c>
      <c r="R17" s="29">
        <f t="shared" si="1"/>
        <v>77154.483225553209</v>
      </c>
      <c r="S17" s="29">
        <f t="shared" si="2"/>
        <v>377225.02138342854</v>
      </c>
      <c r="T17" s="35">
        <f t="shared" si="3"/>
        <v>21.988539454720467</v>
      </c>
      <c r="U17" s="42">
        <v>0.85631920960893304</v>
      </c>
      <c r="V17" s="43">
        <f t="shared" si="15"/>
        <v>0.14368079039106696</v>
      </c>
      <c r="W17" s="29">
        <f t="shared" si="11"/>
        <v>323025.0321557704</v>
      </c>
      <c r="X17" s="29">
        <f t="shared" si="4"/>
        <v>1273258.9968920713</v>
      </c>
      <c r="Y17" s="35">
        <f t="shared" si="12"/>
        <v>16.502722118814916</v>
      </c>
      <c r="Z17" s="36">
        <f t="shared" si="13"/>
        <v>5.4858173359055513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449</v>
      </c>
      <c r="E18" s="51">
        <v>10</v>
      </c>
      <c r="F18" s="3">
        <f t="shared" si="5"/>
        <v>2.2271714922048998E-2</v>
      </c>
      <c r="G18" s="2">
        <v>0.5</v>
      </c>
      <c r="H18" s="3">
        <f t="shared" si="6"/>
        <v>0.10548523206751055</v>
      </c>
      <c r="I18" s="3">
        <f t="shared" si="7"/>
        <v>0.89451476793248941</v>
      </c>
      <c r="J18" s="5">
        <f t="shared" si="14"/>
        <v>73735.525327818206</v>
      </c>
      <c r="K18" s="5">
        <f t="shared" si="8"/>
        <v>7778.0090008247053</v>
      </c>
      <c r="L18" s="5">
        <f t="shared" si="9"/>
        <v>349232.60413702927</v>
      </c>
      <c r="M18" s="5">
        <f t="shared" si="0"/>
        <v>1319289.3771302167</v>
      </c>
      <c r="N18" s="33">
        <f t="shared" si="10"/>
        <v>17.892181160503487</v>
      </c>
      <c r="O18" s="4"/>
      <c r="Q18" s="27" t="s">
        <v>62</v>
      </c>
      <c r="R18" s="29">
        <f t="shared" si="1"/>
        <v>73735.525327818206</v>
      </c>
      <c r="S18" s="29">
        <f t="shared" si="2"/>
        <v>349232.60413702927</v>
      </c>
      <c r="T18" s="35">
        <f t="shared" si="3"/>
        <v>17.892181160503487</v>
      </c>
      <c r="U18" s="42">
        <v>0.77613843304153718</v>
      </c>
      <c r="V18" s="43">
        <f t="shared" si="15"/>
        <v>0.22386156695846282</v>
      </c>
      <c r="W18" s="29">
        <f t="shared" si="11"/>
        <v>271052.84614192933</v>
      </c>
      <c r="X18" s="29">
        <f t="shared" si="4"/>
        <v>950233.96473630099</v>
      </c>
      <c r="Y18" s="35">
        <f t="shared" si="12"/>
        <v>12.887057636216584</v>
      </c>
      <c r="Z18" s="36">
        <f t="shared" si="13"/>
        <v>5.005123524286903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317</v>
      </c>
      <c r="E19" s="51">
        <v>14</v>
      </c>
      <c r="F19" s="3">
        <f t="shared" si="5"/>
        <v>4.4164037854889593E-2</v>
      </c>
      <c r="G19" s="2">
        <v>0.5</v>
      </c>
      <c r="H19" s="3">
        <f t="shared" si="6"/>
        <v>0.19886363636363638</v>
      </c>
      <c r="I19" s="3">
        <f t="shared" si="7"/>
        <v>0.80113636363636365</v>
      </c>
      <c r="J19" s="5">
        <f t="shared" si="14"/>
        <v>65957.5163269935</v>
      </c>
      <c r="K19" s="5">
        <f t="shared" si="8"/>
        <v>13116.551542299845</v>
      </c>
      <c r="L19" s="5">
        <f t="shared" si="9"/>
        <v>296996.20277921791</v>
      </c>
      <c r="M19" s="5">
        <f t="shared" si="0"/>
        <v>970056.77299318742</v>
      </c>
      <c r="N19" s="33">
        <f t="shared" si="10"/>
        <v>14.707296863393051</v>
      </c>
      <c r="O19" s="4"/>
      <c r="Q19" s="27" t="s">
        <v>64</v>
      </c>
      <c r="R19" s="29">
        <f t="shared" si="1"/>
        <v>65957.5163269935</v>
      </c>
      <c r="S19" s="29">
        <f t="shared" si="2"/>
        <v>296996.20277921791</v>
      </c>
      <c r="T19" s="35">
        <f t="shared" si="3"/>
        <v>14.707296863393051</v>
      </c>
      <c r="U19" s="42">
        <v>0.73716277889453141</v>
      </c>
      <c r="V19" s="43">
        <f t="shared" si="15"/>
        <v>0.26283722110546859</v>
      </c>
      <c r="W19" s="29">
        <f t="shared" si="11"/>
        <v>218934.54616185202</v>
      </c>
      <c r="X19" s="29">
        <f t="shared" si="4"/>
        <v>679181.11859437171</v>
      </c>
      <c r="Y19" s="35">
        <f t="shared" si="12"/>
        <v>10.297251267425496</v>
      </c>
      <c r="Z19" s="36">
        <f t="shared" si="13"/>
        <v>4.4100455959675546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201</v>
      </c>
      <c r="E20" s="51">
        <v>9</v>
      </c>
      <c r="F20" s="3">
        <f t="shared" si="5"/>
        <v>4.4776119402985072E-2</v>
      </c>
      <c r="G20" s="2">
        <v>0.5</v>
      </c>
      <c r="H20" s="3">
        <f t="shared" si="6"/>
        <v>0.20134228187919462</v>
      </c>
      <c r="I20" s="3">
        <f t="shared" si="7"/>
        <v>0.79865771812080544</v>
      </c>
      <c r="J20" s="5">
        <f t="shared" si="14"/>
        <v>52840.964784693657</v>
      </c>
      <c r="K20" s="5">
        <f t="shared" si="8"/>
        <v>10639.120426448386</v>
      </c>
      <c r="L20" s="5">
        <f t="shared" si="9"/>
        <v>237607.02285734733</v>
      </c>
      <c r="M20" s="5">
        <f t="shared" si="0"/>
        <v>673060.57021396956</v>
      </c>
      <c r="N20" s="33">
        <f t="shared" si="10"/>
        <v>12.737476935866503</v>
      </c>
      <c r="O20" s="4"/>
      <c r="Q20" s="27" t="s">
        <v>66</v>
      </c>
      <c r="R20" s="29">
        <f t="shared" si="1"/>
        <v>52840.964784693657</v>
      </c>
      <c r="S20" s="29">
        <f t="shared" si="2"/>
        <v>237607.02285734733</v>
      </c>
      <c r="T20" s="35">
        <f t="shared" si="3"/>
        <v>12.737476935866503</v>
      </c>
      <c r="U20" s="42">
        <v>0.7271372759570951</v>
      </c>
      <c r="V20" s="43">
        <f t="shared" si="15"/>
        <v>0.2728627240429049</v>
      </c>
      <c r="W20" s="29">
        <f t="shared" si="11"/>
        <v>172772.92334876678</v>
      </c>
      <c r="X20" s="29">
        <f t="shared" si="4"/>
        <v>460246.57243251975</v>
      </c>
      <c r="Y20" s="35">
        <f t="shared" si="12"/>
        <v>8.710033480801215</v>
      </c>
      <c r="Z20" s="36">
        <f t="shared" si="13"/>
        <v>4.0274434550652884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133</v>
      </c>
      <c r="E21" s="51">
        <v>13</v>
      </c>
      <c r="F21" s="3">
        <f t="shared" si="5"/>
        <v>9.7744360902255634E-2</v>
      </c>
      <c r="G21" s="2">
        <v>0.5</v>
      </c>
      <c r="H21" s="3">
        <f t="shared" si="6"/>
        <v>0.39274924471299094</v>
      </c>
      <c r="I21" s="3">
        <f t="shared" si="7"/>
        <v>0.607250755287009</v>
      </c>
      <c r="J21" s="5">
        <f t="shared" si="14"/>
        <v>42201.844358245275</v>
      </c>
      <c r="K21" s="5">
        <f t="shared" si="8"/>
        <v>16574.742497196028</v>
      </c>
      <c r="L21" s="5">
        <f t="shared" si="9"/>
        <v>169572.36554823627</v>
      </c>
      <c r="M21" s="5">
        <f>L21+M22</f>
        <v>435453.54735662218</v>
      </c>
      <c r="N21" s="33">
        <f t="shared" si="10"/>
        <v>10.31835347432024</v>
      </c>
      <c r="O21" s="4"/>
      <c r="Q21" s="27" t="s">
        <v>68</v>
      </c>
      <c r="R21" s="29">
        <f t="shared" si="1"/>
        <v>42201.844358245275</v>
      </c>
      <c r="S21" s="29">
        <f t="shared" si="2"/>
        <v>169572.36554823627</v>
      </c>
      <c r="T21" s="35">
        <f t="shared" si="3"/>
        <v>10.31835347432024</v>
      </c>
      <c r="U21" s="42">
        <v>0.68635947845240242</v>
      </c>
      <c r="V21" s="43">
        <f t="shared" si="15"/>
        <v>0.31364052154759758</v>
      </c>
      <c r="W21" s="29">
        <f t="shared" si="11"/>
        <v>116387.60037762758</v>
      </c>
      <c r="X21" s="29">
        <f>X22+W21</f>
        <v>287473.64908375294</v>
      </c>
      <c r="Y21" s="35">
        <f t="shared" si="12"/>
        <v>6.8118740651103122</v>
      </c>
      <c r="Z21" s="36">
        <f t="shared" si="13"/>
        <v>3.5064794092099278</v>
      </c>
    </row>
    <row r="22" spans="1:26" s="2" customFormat="1" x14ac:dyDescent="0.25">
      <c r="A22" s="12">
        <v>19</v>
      </c>
      <c r="B22" s="13" t="s">
        <v>69</v>
      </c>
      <c r="C22" s="12"/>
      <c r="D22">
        <v>83</v>
      </c>
      <c r="E22" s="51">
        <v>8</v>
      </c>
      <c r="F22" s="17">
        <f t="shared" si="5"/>
        <v>9.6385542168674704E-2</v>
      </c>
      <c r="G22" s="12"/>
      <c r="H22" s="17">
        <v>1</v>
      </c>
      <c r="I22" s="17">
        <f t="shared" si="7"/>
        <v>0</v>
      </c>
      <c r="J22" s="21">
        <f t="shared" si="14"/>
        <v>25627.101861049243</v>
      </c>
      <c r="K22" s="21">
        <f t="shared" si="8"/>
        <v>25627.101861049243</v>
      </c>
      <c r="L22" s="21">
        <f>K22/F22</f>
        <v>265881.18180838588</v>
      </c>
      <c r="M22" s="21">
        <f>L22</f>
        <v>265881.18180838588</v>
      </c>
      <c r="N22" s="34">
        <f t="shared" si="10"/>
        <v>10.375</v>
      </c>
      <c r="O22" s="4"/>
      <c r="Q22" s="30" t="s">
        <v>69</v>
      </c>
      <c r="R22" s="31">
        <f t="shared" si="1"/>
        <v>25627.101861049243</v>
      </c>
      <c r="S22" s="31">
        <f t="shared" si="2"/>
        <v>265881.18180838588</v>
      </c>
      <c r="T22" s="38">
        <f t="shared" si="3"/>
        <v>10.375</v>
      </c>
      <c r="U22" s="44">
        <v>0.64346806172022719</v>
      </c>
      <c r="V22" s="45">
        <f t="shared" si="15"/>
        <v>0.35653193827977281</v>
      </c>
      <c r="W22" s="31">
        <f t="shared" si="11"/>
        <v>171086.04870612538</v>
      </c>
      <c r="X22" s="31">
        <f>W22</f>
        <v>171086.04870612538</v>
      </c>
      <c r="Y22" s="38">
        <f t="shared" si="12"/>
        <v>6.6759811403473561</v>
      </c>
      <c r="Z22" s="37">
        <f t="shared" si="13"/>
        <v>3.6990188596526439</v>
      </c>
    </row>
    <row r="23" spans="1:26" s="2" customFormat="1" ht="13.2" x14ac:dyDescent="0.25">
      <c r="B23" s="2" t="s">
        <v>70</v>
      </c>
      <c r="D23" s="25">
        <f>SUM(D4:D22)</f>
        <v>14643</v>
      </c>
      <c r="E23" s="25">
        <f>SUM(E4:E22)</f>
        <v>117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149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7869619.6999307787</v>
      </c>
      <c r="N29" s="32">
        <f>M29/J29</f>
        <v>78.696196999307787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78.696196999307787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6981033.4210728537</v>
      </c>
      <c r="Y29" s="40">
        <f>X29/R29</f>
        <v>69.810334210728541</v>
      </c>
      <c r="Z29" s="36">
        <f>T29-Y29</f>
        <v>8.8858627885792458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613</v>
      </c>
      <c r="E30" s="51">
        <v>1</v>
      </c>
      <c r="F30" s="3">
        <f t="shared" ref="F30:F47" si="21">E30/D30</f>
        <v>1.6313213703099511E-3</v>
      </c>
      <c r="G30" s="2">
        <v>0.4</v>
      </c>
      <c r="H30" s="3">
        <f t="shared" ref="H30:H46" si="22">C30*F30/(1+(1-G30)*C30*F30)</f>
        <v>6.4998375040623982E-3</v>
      </c>
      <c r="I30" s="3">
        <f t="shared" ref="I30:I47" si="23">1-H30</f>
        <v>0.99350016249593764</v>
      </c>
      <c r="J30" s="5">
        <f>I29*J29</f>
        <v>100000</v>
      </c>
      <c r="K30" s="5">
        <f t="shared" ref="K30:K47" si="24">J30*H30</f>
        <v>649.98375040623978</v>
      </c>
      <c r="L30" s="5">
        <f t="shared" ref="L30:L46" si="25">C30*(J31+G30*K30)</f>
        <v>398440.03899902507</v>
      </c>
      <c r="M30" s="5">
        <f t="shared" si="16"/>
        <v>7769619.6999307787</v>
      </c>
      <c r="N30" s="33">
        <f t="shared" ref="N30:N47" si="26">M30/J30</f>
        <v>77.696196999307787</v>
      </c>
      <c r="O30" s="4"/>
      <c r="Q30" s="27" t="s">
        <v>36</v>
      </c>
      <c r="R30" s="29">
        <f t="shared" si="17"/>
        <v>100000</v>
      </c>
      <c r="S30" s="29">
        <f t="shared" si="18"/>
        <v>398440.03899902507</v>
      </c>
      <c r="T30" s="35">
        <f t="shared" si="19"/>
        <v>77.696196999307787</v>
      </c>
      <c r="U30" s="42">
        <v>0.95864674002964168</v>
      </c>
      <c r="V30" s="43">
        <f>1-U30</f>
        <v>4.1353259970358325E-2</v>
      </c>
      <c r="W30" s="29">
        <f t="shared" ref="W30:W47" si="27">S30*U30</f>
        <v>381963.24448369868</v>
      </c>
      <c r="X30" s="29">
        <f t="shared" si="20"/>
        <v>6885168.7470698897</v>
      </c>
      <c r="Y30" s="35">
        <f t="shared" ref="Y30:Y47" si="28">X30/R30</f>
        <v>68.851687470698892</v>
      </c>
      <c r="Z30" s="36">
        <f t="shared" ref="Z30:Z47" si="29">T30-Y30</f>
        <v>8.8445095286088957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845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99350.016249593769</v>
      </c>
      <c r="K31" s="5">
        <f t="shared" si="24"/>
        <v>0</v>
      </c>
      <c r="L31" s="5">
        <f t="shared" si="25"/>
        <v>496750.08124796883</v>
      </c>
      <c r="M31" s="5">
        <f t="shared" si="16"/>
        <v>7371179.6609317539</v>
      </c>
      <c r="N31" s="33">
        <f t="shared" si="26"/>
        <v>74.194045851118759</v>
      </c>
      <c r="O31" s="4"/>
      <c r="Q31" s="27" t="s">
        <v>38</v>
      </c>
      <c r="R31" s="29">
        <f t="shared" si="17"/>
        <v>99350.016249593769</v>
      </c>
      <c r="S31" s="29">
        <f t="shared" si="18"/>
        <v>496750.08124796883</v>
      </c>
      <c r="T31" s="35">
        <f t="shared" si="19"/>
        <v>74.194045851118759</v>
      </c>
      <c r="U31" s="42">
        <v>0.95864674002964168</v>
      </c>
      <c r="V31" s="43">
        <f>1-U31</f>
        <v>4.1353259970358325E-2</v>
      </c>
      <c r="W31" s="29">
        <f t="shared" si="27"/>
        <v>476207.84599782497</v>
      </c>
      <c r="X31" s="29">
        <f t="shared" si="20"/>
        <v>6503205.5025861906</v>
      </c>
      <c r="Y31" s="35">
        <f t="shared" si="28"/>
        <v>65.45751825795783</v>
      </c>
      <c r="Z31" s="36">
        <f t="shared" si="29"/>
        <v>8.736527593160929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876</v>
      </c>
      <c r="E32" s="51">
        <v>1</v>
      </c>
      <c r="F32" s="3">
        <f t="shared" si="21"/>
        <v>1.1415525114155251E-3</v>
      </c>
      <c r="G32" s="2">
        <v>0.5</v>
      </c>
      <c r="H32" s="3">
        <f t="shared" si="22"/>
        <v>5.6915196357427431E-3</v>
      </c>
      <c r="I32" s="3">
        <f t="shared" si="23"/>
        <v>0.99430848036425723</v>
      </c>
      <c r="J32" s="5">
        <f t="shared" si="30"/>
        <v>99350.016249593769</v>
      </c>
      <c r="K32" s="5">
        <f t="shared" si="24"/>
        <v>565.45256829592358</v>
      </c>
      <c r="L32" s="5">
        <f t="shared" si="25"/>
        <v>495336.44982722908</v>
      </c>
      <c r="M32" s="5">
        <f t="shared" si="16"/>
        <v>6874429.5796837853</v>
      </c>
      <c r="N32" s="33">
        <f t="shared" si="26"/>
        <v>69.194045851118759</v>
      </c>
      <c r="O32" s="4"/>
      <c r="Q32" s="27" t="s">
        <v>40</v>
      </c>
      <c r="R32" s="29">
        <f t="shared" si="17"/>
        <v>99350.016249593769</v>
      </c>
      <c r="S32" s="29">
        <f t="shared" si="18"/>
        <v>495336.44982722908</v>
      </c>
      <c r="T32" s="35">
        <f t="shared" si="19"/>
        <v>69.194045851118759</v>
      </c>
      <c r="U32" s="42">
        <v>0.95864674002964168</v>
      </c>
      <c r="V32" s="43">
        <f>1-U32</f>
        <v>4.1353259970358325E-2</v>
      </c>
      <c r="W32" s="29">
        <f t="shared" si="27"/>
        <v>474852.67284472933</v>
      </c>
      <c r="X32" s="29">
        <f t="shared" si="20"/>
        <v>6026997.6565883653</v>
      </c>
      <c r="Y32" s="35">
        <f t="shared" si="28"/>
        <v>60.664284557809609</v>
      </c>
      <c r="Z32" s="36">
        <f t="shared" si="29"/>
        <v>8.52976129330915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1035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98784.563681297848</v>
      </c>
      <c r="K33" s="5">
        <f t="shared" si="24"/>
        <v>0</v>
      </c>
      <c r="L33" s="5">
        <f t="shared" si="25"/>
        <v>493922.81840648921</v>
      </c>
      <c r="M33" s="5">
        <f t="shared" si="16"/>
        <v>6379093.1298565567</v>
      </c>
      <c r="N33" s="33">
        <f t="shared" si="26"/>
        <v>64.575809135899064</v>
      </c>
      <c r="O33" s="4"/>
      <c r="Q33" s="27" t="s">
        <v>42</v>
      </c>
      <c r="R33" s="29">
        <f t="shared" si="17"/>
        <v>98784.563681297848</v>
      </c>
      <c r="S33" s="29">
        <f t="shared" si="18"/>
        <v>493922.81840648921</v>
      </c>
      <c r="T33" s="35">
        <f t="shared" si="19"/>
        <v>64.575809135899064</v>
      </c>
      <c r="U33" s="42">
        <v>0.95864674002964168</v>
      </c>
      <c r="V33" s="43">
        <f>1-U33</f>
        <v>4.1353259970358325E-2</v>
      </c>
      <c r="W33" s="29">
        <f t="shared" si="27"/>
        <v>473497.49969163357</v>
      </c>
      <c r="X33" s="29">
        <f t="shared" si="20"/>
        <v>5552144.9837436359</v>
      </c>
      <c r="Y33" s="35">
        <f t="shared" si="28"/>
        <v>56.204580724334186</v>
      </c>
      <c r="Z33" s="36">
        <f t="shared" si="29"/>
        <v>8.3712284115648785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1105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98784.563681297848</v>
      </c>
      <c r="K34" s="5">
        <f t="shared" si="24"/>
        <v>0</v>
      </c>
      <c r="L34" s="5">
        <f t="shared" si="25"/>
        <v>493922.81840648921</v>
      </c>
      <c r="M34" s="5">
        <f t="shared" si="16"/>
        <v>5885170.3114500679</v>
      </c>
      <c r="N34" s="33">
        <f t="shared" si="26"/>
        <v>59.575809135899071</v>
      </c>
      <c r="O34" s="4"/>
      <c r="Q34" s="27" t="s">
        <v>44</v>
      </c>
      <c r="R34" s="29">
        <f t="shared" si="17"/>
        <v>98784.563681297848</v>
      </c>
      <c r="S34" s="29">
        <f t="shared" si="18"/>
        <v>493922.81840648921</v>
      </c>
      <c r="T34" s="35">
        <f t="shared" si="19"/>
        <v>59.575809135899071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478700.2244548219</v>
      </c>
      <c r="X34" s="29">
        <f t="shared" si="20"/>
        <v>5078647.4840520024</v>
      </c>
      <c r="Y34" s="35">
        <f t="shared" si="28"/>
        <v>51.411347024185979</v>
      </c>
      <c r="Z34" s="36">
        <f t="shared" si="29"/>
        <v>8.1644621117130924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1017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98784.563681297848</v>
      </c>
      <c r="K35" s="5">
        <f t="shared" si="24"/>
        <v>0</v>
      </c>
      <c r="L35" s="5">
        <f t="shared" si="25"/>
        <v>493922.81840648921</v>
      </c>
      <c r="M35" s="5">
        <f t="shared" si="16"/>
        <v>5391247.4930435792</v>
      </c>
      <c r="N35" s="33">
        <f t="shared" si="26"/>
        <v>54.575809135899078</v>
      </c>
      <c r="O35" s="4"/>
      <c r="Q35" s="27" t="s">
        <v>46</v>
      </c>
      <c r="R35" s="29">
        <f t="shared" si="17"/>
        <v>98784.563681297848</v>
      </c>
      <c r="S35" s="29">
        <f t="shared" si="18"/>
        <v>493922.81840648921</v>
      </c>
      <c r="T35" s="35">
        <f t="shared" si="19"/>
        <v>54.575809135899078</v>
      </c>
      <c r="U35" s="42">
        <v>0.96192878092594225</v>
      </c>
      <c r="V35" s="43">
        <f t="shared" si="31"/>
        <v>3.8071219074057749E-2</v>
      </c>
      <c r="W35" s="29">
        <f t="shared" si="27"/>
        <v>475118.57458125975</v>
      </c>
      <c r="X35" s="29">
        <f t="shared" si="20"/>
        <v>4599947.2595971804</v>
      </c>
      <c r="Y35" s="35">
        <f t="shared" si="28"/>
        <v>46.565445937866244</v>
      </c>
      <c r="Z35" s="36">
        <f t="shared" si="29"/>
        <v>8.0103631980328345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1010</v>
      </c>
      <c r="E36" s="51">
        <v>1</v>
      </c>
      <c r="F36" s="3">
        <f t="shared" si="21"/>
        <v>9.9009900990099011E-4</v>
      </c>
      <c r="G36" s="2">
        <v>0.5</v>
      </c>
      <c r="H36" s="3">
        <f t="shared" si="22"/>
        <v>4.9382716049382715E-3</v>
      </c>
      <c r="I36" s="3">
        <f t="shared" si="23"/>
        <v>0.99506172839506168</v>
      </c>
      <c r="J36" s="5">
        <f t="shared" si="30"/>
        <v>98784.563681297848</v>
      </c>
      <c r="K36" s="5">
        <f t="shared" si="24"/>
        <v>487.82500583356961</v>
      </c>
      <c r="L36" s="5">
        <f t="shared" si="25"/>
        <v>492703.25589190534</v>
      </c>
      <c r="M36" s="5">
        <f t="shared" si="16"/>
        <v>4897324.6746370904</v>
      </c>
      <c r="N36" s="33">
        <f t="shared" si="26"/>
        <v>49.575809135899078</v>
      </c>
      <c r="O36" s="4"/>
      <c r="Q36" s="27" t="s">
        <v>48</v>
      </c>
      <c r="R36" s="29">
        <f t="shared" si="17"/>
        <v>98784.563681297848</v>
      </c>
      <c r="S36" s="29">
        <f t="shared" si="18"/>
        <v>492703.25589190534</v>
      </c>
      <c r="T36" s="35">
        <f t="shared" si="19"/>
        <v>49.575809135899078</v>
      </c>
      <c r="U36" s="42">
        <v>0.95558309086652893</v>
      </c>
      <c r="V36" s="43">
        <f t="shared" si="31"/>
        <v>4.4416909133471072E-2</v>
      </c>
      <c r="W36" s="29">
        <f t="shared" si="27"/>
        <v>470818.90014518925</v>
      </c>
      <c r="X36" s="29">
        <f t="shared" si="20"/>
        <v>4124828.685015921</v>
      </c>
      <c r="Y36" s="35">
        <f t="shared" si="28"/>
        <v>41.755802033236542</v>
      </c>
      <c r="Z36" s="36">
        <f t="shared" si="29"/>
        <v>7.8200071026625366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1148</v>
      </c>
      <c r="E37" s="51">
        <v>1</v>
      </c>
      <c r="F37" s="3">
        <f t="shared" si="21"/>
        <v>8.710801393728223E-4</v>
      </c>
      <c r="G37" s="2">
        <v>0.5</v>
      </c>
      <c r="H37" s="3">
        <f t="shared" si="22"/>
        <v>4.3459365493263794E-3</v>
      </c>
      <c r="I37" s="3">
        <f t="shared" si="23"/>
        <v>0.99565406345067364</v>
      </c>
      <c r="J37" s="5">
        <f t="shared" si="30"/>
        <v>98296.738675464279</v>
      </c>
      <c r="K37" s="5">
        <f t="shared" si="24"/>
        <v>427.19138928928407</v>
      </c>
      <c r="L37" s="5">
        <f t="shared" si="25"/>
        <v>490415.71490409819</v>
      </c>
      <c r="M37" s="5">
        <f t="shared" si="16"/>
        <v>4404621.4187451852</v>
      </c>
      <c r="N37" s="33">
        <f t="shared" si="26"/>
        <v>44.809435980245979</v>
      </c>
      <c r="O37" s="4"/>
      <c r="Q37" s="27" t="s">
        <v>50</v>
      </c>
      <c r="R37" s="29">
        <f t="shared" si="17"/>
        <v>98296.738675464279</v>
      </c>
      <c r="S37" s="29">
        <f t="shared" si="18"/>
        <v>490415.71490409819</v>
      </c>
      <c r="T37" s="35">
        <f t="shared" si="19"/>
        <v>44.809435980245979</v>
      </c>
      <c r="U37" s="42">
        <v>0.95343645724036619</v>
      </c>
      <c r="V37" s="43">
        <f t="shared" si="31"/>
        <v>4.6563542759633814E-2</v>
      </c>
      <c r="W37" s="29">
        <f t="shared" si="27"/>
        <v>467580.22179316485</v>
      </c>
      <c r="X37" s="29">
        <f t="shared" si="20"/>
        <v>3654009.7848707316</v>
      </c>
      <c r="Y37" s="35">
        <f t="shared" si="28"/>
        <v>37.173255533276446</v>
      </c>
      <c r="Z37" s="36">
        <f t="shared" si="29"/>
        <v>7.6361804469695329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1269</v>
      </c>
      <c r="E38" s="51">
        <v>2</v>
      </c>
      <c r="F38" s="3">
        <f t="shared" si="21"/>
        <v>1.5760441292356187E-3</v>
      </c>
      <c r="G38" s="2">
        <v>0.5</v>
      </c>
      <c r="H38" s="3">
        <f t="shared" si="22"/>
        <v>7.849293563579279E-3</v>
      </c>
      <c r="I38" s="3">
        <f t="shared" si="23"/>
        <v>0.99215070643642067</v>
      </c>
      <c r="J38" s="5">
        <f t="shared" si="30"/>
        <v>97869.547286175002</v>
      </c>
      <c r="K38" s="5">
        <f t="shared" si="24"/>
        <v>768.20680758379137</v>
      </c>
      <c r="L38" s="5">
        <f t="shared" si="25"/>
        <v>487427.21941191552</v>
      </c>
      <c r="M38" s="5">
        <f t="shared" si="16"/>
        <v>3914205.7038410869</v>
      </c>
      <c r="N38" s="33">
        <f t="shared" si="26"/>
        <v>39.994112697750317</v>
      </c>
      <c r="O38" s="4"/>
      <c r="Q38" s="27" t="s">
        <v>52</v>
      </c>
      <c r="R38" s="29">
        <f t="shared" si="17"/>
        <v>97869.547286175002</v>
      </c>
      <c r="S38" s="29">
        <f t="shared" si="18"/>
        <v>487427.21941191552</v>
      </c>
      <c r="T38" s="35">
        <f t="shared" si="19"/>
        <v>39.994112697750317</v>
      </c>
      <c r="U38" s="42">
        <v>0.93748024841036759</v>
      </c>
      <c r="V38" s="43">
        <f t="shared" si="31"/>
        <v>6.2519751589632411E-2</v>
      </c>
      <c r="W38" s="29">
        <f t="shared" si="27"/>
        <v>456953.39073625731</v>
      </c>
      <c r="X38" s="29">
        <f t="shared" si="20"/>
        <v>3186429.5630775667</v>
      </c>
      <c r="Y38" s="35">
        <f t="shared" si="28"/>
        <v>32.557926867284898</v>
      </c>
      <c r="Z38" s="36">
        <f t="shared" si="29"/>
        <v>7.4361858304654191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1261</v>
      </c>
      <c r="E39" s="51">
        <v>2</v>
      </c>
      <c r="F39" s="3">
        <f t="shared" si="21"/>
        <v>1.5860428231562252E-3</v>
      </c>
      <c r="G39" s="2">
        <v>0.5</v>
      </c>
      <c r="H39" s="3">
        <f t="shared" si="22"/>
        <v>7.8988941548183249E-3</v>
      </c>
      <c r="I39" s="3">
        <f t="shared" si="23"/>
        <v>0.99210110584518163</v>
      </c>
      <c r="J39" s="5">
        <f t="shared" si="30"/>
        <v>97101.340478591199</v>
      </c>
      <c r="K39" s="5">
        <f t="shared" si="24"/>
        <v>766.99321073136798</v>
      </c>
      <c r="L39" s="5">
        <f t="shared" si="25"/>
        <v>483589.21936612757</v>
      </c>
      <c r="M39" s="5">
        <f t="shared" si="16"/>
        <v>3426778.4844291713</v>
      </c>
      <c r="N39" s="33">
        <f t="shared" si="26"/>
        <v>35.29074333618189</v>
      </c>
      <c r="O39" s="4"/>
      <c r="Q39" s="27" t="s">
        <v>54</v>
      </c>
      <c r="R39" s="29">
        <f t="shared" si="17"/>
        <v>97101.340478591199</v>
      </c>
      <c r="S39" s="29">
        <f t="shared" si="18"/>
        <v>483589.21936612757</v>
      </c>
      <c r="T39" s="35">
        <f t="shared" si="19"/>
        <v>35.29074333618189</v>
      </c>
      <c r="U39" s="42">
        <v>0.91788799906018037</v>
      </c>
      <c r="V39" s="43">
        <f t="shared" si="31"/>
        <v>8.2112000939819629E-2</v>
      </c>
      <c r="W39" s="29">
        <f t="shared" si="27"/>
        <v>443880.74093104945</v>
      </c>
      <c r="X39" s="29">
        <f t="shared" si="20"/>
        <v>2729476.1723413095</v>
      </c>
      <c r="Y39" s="35">
        <f t="shared" si="28"/>
        <v>28.109562225282581</v>
      </c>
      <c r="Z39" s="36">
        <f t="shared" si="29"/>
        <v>7.1811811108993098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1115</v>
      </c>
      <c r="E40" s="51">
        <v>1</v>
      </c>
      <c r="F40" s="3">
        <f t="shared" si="21"/>
        <v>8.9686098654708521E-4</v>
      </c>
      <c r="G40" s="2">
        <v>0.5</v>
      </c>
      <c r="H40" s="3">
        <f t="shared" si="22"/>
        <v>4.4742729306487703E-3</v>
      </c>
      <c r="I40" s="3">
        <f t="shared" si="23"/>
        <v>0.99552572706935127</v>
      </c>
      <c r="J40" s="5">
        <f t="shared" si="30"/>
        <v>96334.347267859834</v>
      </c>
      <c r="K40" s="5">
        <f t="shared" si="24"/>
        <v>431.02616227230357</v>
      </c>
      <c r="L40" s="5">
        <f t="shared" si="25"/>
        <v>480594.17093361838</v>
      </c>
      <c r="M40" s="5">
        <f t="shared" si="16"/>
        <v>2943189.2650630437</v>
      </c>
      <c r="N40" s="33">
        <f t="shared" si="26"/>
        <v>30.551816133444486</v>
      </c>
      <c r="O40" s="4"/>
      <c r="Q40" s="27" t="s">
        <v>56</v>
      </c>
      <c r="R40" s="29">
        <f t="shared" si="17"/>
        <v>96334.347267859834</v>
      </c>
      <c r="S40" s="29">
        <f t="shared" si="18"/>
        <v>480594.17093361838</v>
      </c>
      <c r="T40" s="35">
        <f t="shared" si="19"/>
        <v>30.551816133444486</v>
      </c>
      <c r="U40" s="42">
        <v>0.89571782863194893</v>
      </c>
      <c r="V40" s="43">
        <f t="shared" si="31"/>
        <v>0.10428217136805107</v>
      </c>
      <c r="W40" s="29">
        <f t="shared" si="27"/>
        <v>430476.76724183239</v>
      </c>
      <c r="X40" s="29">
        <f t="shared" si="20"/>
        <v>2285595.43141026</v>
      </c>
      <c r="Y40" s="35">
        <f t="shared" si="28"/>
        <v>23.725654413322697</v>
      </c>
      <c r="Z40" s="36">
        <f t="shared" si="29"/>
        <v>6.8261617201217888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910</v>
      </c>
      <c r="E41" s="51">
        <v>8</v>
      </c>
      <c r="F41" s="3">
        <f t="shared" si="21"/>
        <v>8.7912087912087912E-3</v>
      </c>
      <c r="G41" s="2">
        <v>0.5</v>
      </c>
      <c r="H41" s="3">
        <f t="shared" si="22"/>
        <v>4.301075268817204E-2</v>
      </c>
      <c r="I41" s="3">
        <f t="shared" si="23"/>
        <v>0.956989247311828</v>
      </c>
      <c r="J41" s="5">
        <f t="shared" si="30"/>
        <v>95903.321105587529</v>
      </c>
      <c r="K41" s="5">
        <f t="shared" si="24"/>
        <v>4124.8740260467748</v>
      </c>
      <c r="L41" s="5">
        <f t="shared" si="25"/>
        <v>469204.42046282068</v>
      </c>
      <c r="M41" s="5">
        <f t="shared" si="16"/>
        <v>2462595.0941294255</v>
      </c>
      <c r="N41" s="33">
        <f t="shared" si="26"/>
        <v>25.677891711572329</v>
      </c>
      <c r="O41" s="4"/>
      <c r="Q41" s="27" t="s">
        <v>58</v>
      </c>
      <c r="R41" s="29">
        <f t="shared" si="17"/>
        <v>95903.321105587529</v>
      </c>
      <c r="S41" s="29">
        <f t="shared" si="18"/>
        <v>469204.42046282068</v>
      </c>
      <c r="T41" s="35">
        <f t="shared" si="19"/>
        <v>25.677891711572329</v>
      </c>
      <c r="U41" s="42">
        <v>0.86473435856680392</v>
      </c>
      <c r="V41" s="43">
        <f t="shared" si="31"/>
        <v>0.13526564143319608</v>
      </c>
      <c r="W41" s="29">
        <f t="shared" si="27"/>
        <v>405737.18356562621</v>
      </c>
      <c r="X41" s="29">
        <f t="shared" si="20"/>
        <v>1855118.6641684275</v>
      </c>
      <c r="Y41" s="35">
        <f t="shared" si="28"/>
        <v>19.343633179564044</v>
      </c>
      <c r="Z41" s="36">
        <f t="shared" si="29"/>
        <v>6.3342585320082847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730</v>
      </c>
      <c r="E42" s="51">
        <v>8</v>
      </c>
      <c r="F42" s="3">
        <f t="shared" si="21"/>
        <v>1.0958904109589041E-2</v>
      </c>
      <c r="G42" s="2">
        <v>0.5</v>
      </c>
      <c r="H42" s="3">
        <f t="shared" si="22"/>
        <v>5.3333333333333323E-2</v>
      </c>
      <c r="I42" s="3">
        <f t="shared" si="23"/>
        <v>0.94666666666666666</v>
      </c>
      <c r="J42" s="5">
        <f t="shared" si="30"/>
        <v>91778.447079540754</v>
      </c>
      <c r="K42" s="5">
        <f t="shared" si="24"/>
        <v>4894.8505109088392</v>
      </c>
      <c r="L42" s="5">
        <f t="shared" si="25"/>
        <v>446655.10912043165</v>
      </c>
      <c r="M42" s="5">
        <f t="shared" si="16"/>
        <v>1993390.673666605</v>
      </c>
      <c r="N42" s="33">
        <f t="shared" si="26"/>
        <v>21.719594709845243</v>
      </c>
      <c r="O42" s="4"/>
      <c r="Q42" s="27" t="s">
        <v>60</v>
      </c>
      <c r="R42" s="29">
        <f t="shared" si="17"/>
        <v>91778.447079540754</v>
      </c>
      <c r="S42" s="29">
        <f t="shared" si="18"/>
        <v>446655.10912043165</v>
      </c>
      <c r="T42" s="35">
        <f t="shared" si="19"/>
        <v>21.719594709845243</v>
      </c>
      <c r="U42" s="42">
        <v>0.81758889711164551</v>
      </c>
      <c r="V42" s="43">
        <f t="shared" si="31"/>
        <v>0.18241110288835449</v>
      </c>
      <c r="W42" s="29">
        <f t="shared" si="27"/>
        <v>365180.2580550554</v>
      </c>
      <c r="X42" s="29">
        <f t="shared" si="20"/>
        <v>1449381.4806028013</v>
      </c>
      <c r="Y42" s="35">
        <f t="shared" si="28"/>
        <v>15.792176994961352</v>
      </c>
      <c r="Z42" s="36">
        <f t="shared" si="29"/>
        <v>5.9274177148838909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489</v>
      </c>
      <c r="E43" s="51">
        <v>10</v>
      </c>
      <c r="F43" s="3">
        <f t="shared" si="21"/>
        <v>2.0449897750511249E-2</v>
      </c>
      <c r="G43" s="2">
        <v>0.5</v>
      </c>
      <c r="H43" s="3">
        <f t="shared" si="22"/>
        <v>9.727626459143969E-2</v>
      </c>
      <c r="I43" s="3">
        <f t="shared" si="23"/>
        <v>0.90272373540856032</v>
      </c>
      <c r="J43" s="5">
        <f t="shared" si="30"/>
        <v>86883.59656863191</v>
      </c>
      <c r="K43" s="5">
        <f t="shared" si="24"/>
        <v>8451.7117284661399</v>
      </c>
      <c r="L43" s="5">
        <f t="shared" si="25"/>
        <v>413288.70352199423</v>
      </c>
      <c r="M43" s="5">
        <f t="shared" si="16"/>
        <v>1546735.5645461734</v>
      </c>
      <c r="N43" s="33">
        <f t="shared" si="26"/>
        <v>17.80238877800554</v>
      </c>
      <c r="O43" s="4"/>
      <c r="Q43" s="27" t="s">
        <v>62</v>
      </c>
      <c r="R43" s="29">
        <f t="shared" si="17"/>
        <v>86883.59656863191</v>
      </c>
      <c r="S43" s="29">
        <f t="shared" si="18"/>
        <v>413288.70352199423</v>
      </c>
      <c r="T43" s="35">
        <f t="shared" si="19"/>
        <v>17.80238877800554</v>
      </c>
      <c r="U43" s="42">
        <v>0.77888026534586052</v>
      </c>
      <c r="V43" s="43">
        <f t="shared" si="31"/>
        <v>0.22111973465413948</v>
      </c>
      <c r="W43" s="29">
        <f t="shared" si="27"/>
        <v>321902.41506365757</v>
      </c>
      <c r="X43" s="29">
        <f t="shared" si="20"/>
        <v>1084201.222547746</v>
      </c>
      <c r="Y43" s="35">
        <f t="shared" si="28"/>
        <v>12.478779256004941</v>
      </c>
      <c r="Z43" s="36">
        <f t="shared" si="29"/>
        <v>5.3236095220005986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373</v>
      </c>
      <c r="E44" s="51">
        <v>14</v>
      </c>
      <c r="F44" s="3">
        <f t="shared" si="21"/>
        <v>3.7533512064343161E-2</v>
      </c>
      <c r="G44" s="2">
        <v>0.5</v>
      </c>
      <c r="H44" s="3">
        <f t="shared" si="22"/>
        <v>0.17156862745098037</v>
      </c>
      <c r="I44" s="3">
        <f t="shared" si="23"/>
        <v>0.82843137254901966</v>
      </c>
      <c r="J44" s="5">
        <f t="shared" si="30"/>
        <v>78431.884840165774</v>
      </c>
      <c r="K44" s="5">
        <f t="shared" si="24"/>
        <v>13456.450830420596</v>
      </c>
      <c r="L44" s="5">
        <f t="shared" si="25"/>
        <v>358518.2971247774</v>
      </c>
      <c r="M44" s="5">
        <f t="shared" si="16"/>
        <v>1133446.8610241793</v>
      </c>
      <c r="N44" s="33">
        <f t="shared" si="26"/>
        <v>14.451353085980276</v>
      </c>
      <c r="O44" s="4"/>
      <c r="Q44" s="27" t="s">
        <v>64</v>
      </c>
      <c r="R44" s="29">
        <f t="shared" si="17"/>
        <v>78431.884840165774</v>
      </c>
      <c r="S44" s="29">
        <f t="shared" si="18"/>
        <v>358518.2971247774</v>
      </c>
      <c r="T44" s="35">
        <f t="shared" si="19"/>
        <v>14.451353085980276</v>
      </c>
      <c r="U44" s="42">
        <v>0.71980976748499381</v>
      </c>
      <c r="V44" s="43">
        <f t="shared" si="31"/>
        <v>0.28019023251500619</v>
      </c>
      <c r="W44" s="29">
        <f t="shared" si="27"/>
        <v>258064.97209250194</v>
      </c>
      <c r="X44" s="29">
        <f t="shared" si="20"/>
        <v>762298.80748408847</v>
      </c>
      <c r="Y44" s="35">
        <f t="shared" si="28"/>
        <v>9.7192463121032553</v>
      </c>
      <c r="Z44" s="36">
        <f t="shared" si="29"/>
        <v>4.7321067738770211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277</v>
      </c>
      <c r="E45" s="51">
        <v>15</v>
      </c>
      <c r="F45" s="3">
        <f t="shared" si="21"/>
        <v>5.4151624548736461E-2</v>
      </c>
      <c r="G45" s="2">
        <v>0.5</v>
      </c>
      <c r="H45" s="3">
        <f t="shared" si="22"/>
        <v>0.23847376788553262</v>
      </c>
      <c r="I45" s="3">
        <f t="shared" si="23"/>
        <v>0.76152623211446735</v>
      </c>
      <c r="J45" s="5">
        <f t="shared" si="30"/>
        <v>64975.434009745179</v>
      </c>
      <c r="K45" s="5">
        <f t="shared" si="24"/>
        <v>15494.936568301713</v>
      </c>
      <c r="L45" s="5">
        <f t="shared" si="25"/>
        <v>286139.82862797158</v>
      </c>
      <c r="M45" s="5">
        <f t="shared" si="16"/>
        <v>774928.56389940192</v>
      </c>
      <c r="N45" s="33">
        <f t="shared" si="26"/>
        <v>11.92648538189335</v>
      </c>
      <c r="O45" s="4"/>
      <c r="Q45" s="27" t="s">
        <v>66</v>
      </c>
      <c r="R45" s="29">
        <f t="shared" si="17"/>
        <v>64975.434009745179</v>
      </c>
      <c r="S45" s="29">
        <f t="shared" si="18"/>
        <v>286139.82862797158</v>
      </c>
      <c r="T45" s="35">
        <f t="shared" si="19"/>
        <v>11.92648538189335</v>
      </c>
      <c r="U45" s="42">
        <v>0.68480776711742686</v>
      </c>
      <c r="V45" s="43">
        <f t="shared" si="31"/>
        <v>0.31519223288257314</v>
      </c>
      <c r="W45" s="29">
        <f t="shared" si="27"/>
        <v>195950.7771260844</v>
      </c>
      <c r="X45" s="29">
        <f t="shared" si="20"/>
        <v>504233.83539158653</v>
      </c>
      <c r="Y45" s="35">
        <f t="shared" si="28"/>
        <v>7.7603765650254877</v>
      </c>
      <c r="Z45" s="36">
        <f t="shared" si="29"/>
        <v>4.1661088168678626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179</v>
      </c>
      <c r="E46" s="51">
        <v>9</v>
      </c>
      <c r="F46" s="3">
        <f t="shared" si="21"/>
        <v>5.027932960893855E-2</v>
      </c>
      <c r="G46" s="2">
        <v>0.5</v>
      </c>
      <c r="H46" s="3">
        <f t="shared" si="22"/>
        <v>0.22332506203473945</v>
      </c>
      <c r="I46" s="3">
        <f t="shared" si="23"/>
        <v>0.77667493796526055</v>
      </c>
      <c r="J46" s="5">
        <f t="shared" si="30"/>
        <v>49480.497441443462</v>
      </c>
      <c r="K46" s="5">
        <f t="shared" si="24"/>
        <v>11050.235160620128</v>
      </c>
      <c r="L46" s="5">
        <f t="shared" si="25"/>
        <v>219776.899305667</v>
      </c>
      <c r="M46" s="5">
        <f>L46+M47</f>
        <v>488788.73527143034</v>
      </c>
      <c r="N46" s="33">
        <f t="shared" si="26"/>
        <v>9.8784119106699748</v>
      </c>
      <c r="O46" s="4"/>
      <c r="Q46" s="27" t="s">
        <v>68</v>
      </c>
      <c r="R46" s="29">
        <f t="shared" si="17"/>
        <v>49480.497441443462</v>
      </c>
      <c r="S46" s="29">
        <f t="shared" si="18"/>
        <v>219776.899305667</v>
      </c>
      <c r="T46" s="35">
        <f t="shared" si="19"/>
        <v>9.8784119106699748</v>
      </c>
      <c r="U46" s="42">
        <v>0.65629805890441617</v>
      </c>
      <c r="V46" s="43">
        <f t="shared" si="31"/>
        <v>0.34370194109558383</v>
      </c>
      <c r="W46" s="29">
        <f t="shared" si="27"/>
        <v>144239.15240634058</v>
      </c>
      <c r="X46" s="29">
        <f>X47+W46</f>
        <v>308283.0582655021</v>
      </c>
      <c r="Y46" s="35">
        <f t="shared" si="28"/>
        <v>6.2303952912020026</v>
      </c>
      <c r="Z46" s="36">
        <f t="shared" si="29"/>
        <v>3.6480166194679722</v>
      </c>
    </row>
    <row r="47" spans="1:26" s="2" customFormat="1" x14ac:dyDescent="0.25">
      <c r="A47" s="12">
        <v>19</v>
      </c>
      <c r="B47" s="13" t="s">
        <v>69</v>
      </c>
      <c r="C47" s="12"/>
      <c r="D47">
        <v>119</v>
      </c>
      <c r="E47" s="51">
        <v>17</v>
      </c>
      <c r="F47" s="17">
        <f t="shared" si="21"/>
        <v>0.14285714285714285</v>
      </c>
      <c r="G47" s="12"/>
      <c r="H47" s="17">
        <v>1</v>
      </c>
      <c r="I47" s="17">
        <f t="shared" si="23"/>
        <v>0</v>
      </c>
      <c r="J47" s="21">
        <f t="shared" si="30"/>
        <v>38430.262280823335</v>
      </c>
      <c r="K47" s="21">
        <f t="shared" si="24"/>
        <v>38430.262280823335</v>
      </c>
      <c r="L47" s="21">
        <f>K47/F47</f>
        <v>269011.83596576337</v>
      </c>
      <c r="M47" s="21">
        <f>L47</f>
        <v>269011.83596576337</v>
      </c>
      <c r="N47" s="34">
        <f t="shared" si="26"/>
        <v>7.0000000000000009</v>
      </c>
      <c r="O47" s="4"/>
      <c r="Q47" s="30" t="s">
        <v>69</v>
      </c>
      <c r="R47" s="31">
        <f t="shared" si="17"/>
        <v>38430.262280823335</v>
      </c>
      <c r="S47" s="31">
        <f t="shared" si="18"/>
        <v>269011.83596576337</v>
      </c>
      <c r="T47" s="38">
        <f t="shared" si="19"/>
        <v>7.0000000000000009</v>
      </c>
      <c r="U47" s="44">
        <v>0.6098018151143324</v>
      </c>
      <c r="V47" s="45">
        <f t="shared" si="31"/>
        <v>0.3901981848856676</v>
      </c>
      <c r="W47" s="31">
        <f t="shared" si="27"/>
        <v>164043.90585916155</v>
      </c>
      <c r="X47" s="31">
        <f>W47</f>
        <v>164043.90585916155</v>
      </c>
      <c r="Y47" s="38">
        <f t="shared" si="28"/>
        <v>4.2686127058003267</v>
      </c>
      <c r="Z47" s="37">
        <f t="shared" si="29"/>
        <v>2.7313872941996742</v>
      </c>
    </row>
    <row r="48" spans="1:26" s="2" customFormat="1" ht="13.2" x14ac:dyDescent="0.25">
      <c r="B48" s="2" t="s">
        <v>70</v>
      </c>
      <c r="D48" s="25">
        <f>SUM(D29:D47)</f>
        <v>14520</v>
      </c>
      <c r="E48" s="25">
        <f>SUM(E29:E47)</f>
        <v>90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284</v>
      </c>
      <c r="E54" s="49">
        <f>E4+E29</f>
        <v>1</v>
      </c>
      <c r="F54" s="3">
        <f>E54/D54</f>
        <v>3.5211267605633804E-3</v>
      </c>
      <c r="G54" s="2">
        <v>0.3</v>
      </c>
      <c r="H54" s="18">
        <f>C54*F54/(1+(1-G54)*C54*F54)</f>
        <v>3.5124692658939239E-3</v>
      </c>
      <c r="I54" s="18">
        <f>1-H54</f>
        <v>0.99648753073410612</v>
      </c>
      <c r="J54" s="19">
        <v>100000</v>
      </c>
      <c r="K54" s="20">
        <f>J54*H54</f>
        <v>351.24692658939239</v>
      </c>
      <c r="L54" s="20">
        <f>C54*(J55+G54*K54)</f>
        <v>99754.127151387424</v>
      </c>
      <c r="M54" s="5">
        <f t="shared" ref="M54:M70" si="32">L54+M55</f>
        <v>7530224.0628782986</v>
      </c>
      <c r="N54" s="32">
        <f>M54/J54</f>
        <v>75.302240628782982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99754.127151387424</v>
      </c>
      <c r="T54" s="35">
        <f t="shared" ref="T54:T72" si="35">N54</f>
        <v>75.302240628782982</v>
      </c>
      <c r="U54" s="42">
        <v>0.96170886472285344</v>
      </c>
      <c r="V54" s="43">
        <f>1-U54</f>
        <v>3.829113527714656E-2</v>
      </c>
      <c r="W54" s="29">
        <f>S54*U54</f>
        <v>95934.428374179974</v>
      </c>
      <c r="X54" s="29">
        <f t="shared" ref="X54:X70" si="36">X55+W54</f>
        <v>6676668.803005686</v>
      </c>
      <c r="Y54" s="40">
        <f>X54/R54</f>
        <v>66.766688030056855</v>
      </c>
      <c r="Z54" s="36">
        <f>T54-Y54</f>
        <v>8.5355525987261274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1246</v>
      </c>
      <c r="E55" s="49">
        <f t="shared" si="37"/>
        <v>2</v>
      </c>
      <c r="F55" s="3">
        <f t="shared" ref="F55:F72" si="38">E55/D55</f>
        <v>1.6051364365971107E-3</v>
      </c>
      <c r="G55" s="2">
        <v>0.4</v>
      </c>
      <c r="H55" s="3">
        <f t="shared" ref="H55:H71" si="39">C55*F55/(1+(1-G55)*C55*F55)</f>
        <v>6.3959066197633516E-3</v>
      </c>
      <c r="I55" s="3">
        <f t="shared" ref="I55:I72" si="40">1-H55</f>
        <v>0.9936040933802367</v>
      </c>
      <c r="J55" s="5">
        <f>I54*J54</f>
        <v>99648.753073410611</v>
      </c>
      <c r="K55" s="5">
        <f t="shared" ref="K55:K72" si="41">J55*H55</f>
        <v>637.34411943339057</v>
      </c>
      <c r="L55" s="5">
        <f t="shared" ref="L55:L71" si="42">C55*(J56+G55*K55)</f>
        <v>397065.38640700234</v>
      </c>
      <c r="M55" s="5">
        <f t="shared" si="32"/>
        <v>7430469.9357269108</v>
      </c>
      <c r="N55" s="33">
        <f t="shared" ref="N55:N72" si="43">M55/J55</f>
        <v>74.566612291203782</v>
      </c>
      <c r="O55" s="4"/>
      <c r="Q55" s="27" t="s">
        <v>36</v>
      </c>
      <c r="R55" s="29">
        <f t="shared" si="33"/>
        <v>99648.753073410611</v>
      </c>
      <c r="S55" s="29">
        <f t="shared" si="34"/>
        <v>397065.38640700234</v>
      </c>
      <c r="T55" s="35">
        <f t="shared" si="35"/>
        <v>74.566612291203782</v>
      </c>
      <c r="U55" s="42">
        <v>0.96170886472285344</v>
      </c>
      <c r="V55" s="43">
        <f>1-U55</f>
        <v>3.829113527714656E-2</v>
      </c>
      <c r="W55" s="29">
        <f t="shared" ref="W55:W72" si="44">S55*U55</f>
        <v>381861.30198221933</v>
      </c>
      <c r="X55" s="29">
        <f t="shared" si="36"/>
        <v>6580734.3746315064</v>
      </c>
      <c r="Y55" s="35">
        <f t="shared" ref="Y55:Y72" si="45">X55/R55</f>
        <v>66.03930477467712</v>
      </c>
      <c r="Z55" s="36">
        <f t="shared" ref="Z55:Z72" si="46">T55-Y55</f>
        <v>8.5273075165266619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1780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99011.408953977225</v>
      </c>
      <c r="K56" s="5">
        <f t="shared" si="41"/>
        <v>0</v>
      </c>
      <c r="L56" s="5">
        <f t="shared" si="42"/>
        <v>495057.04476988612</v>
      </c>
      <c r="M56" s="5">
        <f t="shared" si="32"/>
        <v>7033404.549319909</v>
      </c>
      <c r="N56" s="33">
        <f t="shared" si="43"/>
        <v>71.036304034307776</v>
      </c>
      <c r="O56" s="4"/>
      <c r="Q56" s="27" t="s">
        <v>38</v>
      </c>
      <c r="R56" s="29">
        <f t="shared" si="33"/>
        <v>99011.408953977225</v>
      </c>
      <c r="S56" s="29">
        <f t="shared" si="34"/>
        <v>495057.04476988612</v>
      </c>
      <c r="T56" s="35">
        <f t="shared" si="35"/>
        <v>71.036304034307776</v>
      </c>
      <c r="U56" s="42">
        <v>0.96170886472285344</v>
      </c>
      <c r="V56" s="43">
        <f>1-U56</f>
        <v>3.829113527714656E-2</v>
      </c>
      <c r="W56" s="29">
        <f t="shared" si="44"/>
        <v>476100.748498698</v>
      </c>
      <c r="X56" s="29">
        <f t="shared" si="36"/>
        <v>6198873.0726492871</v>
      </c>
      <c r="Y56" s="35">
        <f t="shared" si="45"/>
        <v>62.607664491782614</v>
      </c>
      <c r="Z56" s="36">
        <f t="shared" si="46"/>
        <v>8.4286395425251612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1800</v>
      </c>
      <c r="E57" s="49">
        <f t="shared" si="37"/>
        <v>1</v>
      </c>
      <c r="F57" s="3">
        <f t="shared" si="38"/>
        <v>5.5555555555555556E-4</v>
      </c>
      <c r="G57" s="2">
        <v>0.5</v>
      </c>
      <c r="H57" s="3">
        <f t="shared" si="39"/>
        <v>2.7739251040221915E-3</v>
      </c>
      <c r="I57" s="3">
        <f t="shared" si="40"/>
        <v>0.99722607489597781</v>
      </c>
      <c r="J57" s="5">
        <f t="shared" si="47"/>
        <v>99011.408953977225</v>
      </c>
      <c r="K57" s="5">
        <f t="shared" si="41"/>
        <v>274.65023288204503</v>
      </c>
      <c r="L57" s="5">
        <f t="shared" si="42"/>
        <v>494370.41918768093</v>
      </c>
      <c r="M57" s="5">
        <f t="shared" si="32"/>
        <v>6538347.504550023</v>
      </c>
      <c r="N57" s="33">
        <f t="shared" si="43"/>
        <v>66.036304034307776</v>
      </c>
      <c r="O57" s="4"/>
      <c r="Q57" s="27" t="s">
        <v>40</v>
      </c>
      <c r="R57" s="29">
        <f t="shared" si="33"/>
        <v>99011.408953977225</v>
      </c>
      <c r="S57" s="29">
        <f t="shared" si="34"/>
        <v>494370.41918768093</v>
      </c>
      <c r="T57" s="35">
        <f t="shared" si="35"/>
        <v>66.036304034307776</v>
      </c>
      <c r="U57" s="42">
        <v>0.96170886472285344</v>
      </c>
      <c r="V57" s="43">
        <f>1-U57</f>
        <v>3.829113527714656E-2</v>
      </c>
      <c r="W57" s="29">
        <f t="shared" si="44"/>
        <v>475440.41458954581</v>
      </c>
      <c r="X57" s="29">
        <f t="shared" si="36"/>
        <v>5722772.3241505893</v>
      </c>
      <c r="Y57" s="35">
        <f t="shared" si="45"/>
        <v>57.799120168168351</v>
      </c>
      <c r="Z57" s="36">
        <f t="shared" si="46"/>
        <v>8.237183866139425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2109</v>
      </c>
      <c r="E58" s="49">
        <f t="shared" si="37"/>
        <v>5</v>
      </c>
      <c r="F58" s="3">
        <f t="shared" si="38"/>
        <v>2.3707918444760552E-3</v>
      </c>
      <c r="G58" s="2">
        <v>0.5</v>
      </c>
      <c r="H58" s="3">
        <f t="shared" si="39"/>
        <v>1.1784115012962528E-2</v>
      </c>
      <c r="I58" s="3">
        <f t="shared" si="40"/>
        <v>0.9882158849870375</v>
      </c>
      <c r="J58" s="5">
        <f t="shared" si="47"/>
        <v>98736.758721095175</v>
      </c>
      <c r="K58" s="5">
        <f t="shared" si="41"/>
        <v>1163.5253207765165</v>
      </c>
      <c r="L58" s="5">
        <f t="shared" si="42"/>
        <v>490774.98030353454</v>
      </c>
      <c r="M58" s="5">
        <f t="shared" si="32"/>
        <v>6043977.0853623422</v>
      </c>
      <c r="N58" s="33">
        <f t="shared" si="43"/>
        <v>61.213039233290552</v>
      </c>
      <c r="O58" s="4"/>
      <c r="Q58" s="27" t="s">
        <v>42</v>
      </c>
      <c r="R58" s="29">
        <f t="shared" si="33"/>
        <v>98736.758721095175</v>
      </c>
      <c r="S58" s="29">
        <f t="shared" si="34"/>
        <v>490774.98030353454</v>
      </c>
      <c r="T58" s="35">
        <f t="shared" si="35"/>
        <v>61.213039233290552</v>
      </c>
      <c r="U58" s="42">
        <v>0.96170886472285344</v>
      </c>
      <c r="V58" s="43">
        <f>1-U58</f>
        <v>3.829113527714656E-2</v>
      </c>
      <c r="W58" s="29">
        <f t="shared" si="44"/>
        <v>471982.64914209297</v>
      </c>
      <c r="X58" s="29">
        <f t="shared" si="36"/>
        <v>5247331.9095610436</v>
      </c>
      <c r="Y58" s="35">
        <f t="shared" si="45"/>
        <v>53.144664434279711</v>
      </c>
      <c r="Z58" s="36">
        <f t="shared" si="46"/>
        <v>8.0683747990108401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2175</v>
      </c>
      <c r="E59" s="49">
        <f t="shared" si="37"/>
        <v>2</v>
      </c>
      <c r="F59" s="3">
        <f t="shared" si="38"/>
        <v>9.1954022988505744E-4</v>
      </c>
      <c r="G59" s="2">
        <v>0.5</v>
      </c>
      <c r="H59" s="3">
        <f t="shared" si="39"/>
        <v>4.5871559633027525E-3</v>
      </c>
      <c r="I59" s="3">
        <f t="shared" si="40"/>
        <v>0.99541284403669728</v>
      </c>
      <c r="J59" s="5">
        <f t="shared" si="47"/>
        <v>97573.233400318655</v>
      </c>
      <c r="K59" s="5">
        <f t="shared" si="41"/>
        <v>447.58363945100302</v>
      </c>
      <c r="L59" s="5">
        <f t="shared" si="42"/>
        <v>486747.20790296583</v>
      </c>
      <c r="M59" s="5">
        <f t="shared" si="32"/>
        <v>5553202.1050588079</v>
      </c>
      <c r="N59" s="33">
        <f t="shared" si="43"/>
        <v>56.913170872132561</v>
      </c>
      <c r="O59" s="4"/>
      <c r="Q59" s="27" t="s">
        <v>44</v>
      </c>
      <c r="R59" s="29">
        <f t="shared" si="33"/>
        <v>97573.233400318655</v>
      </c>
      <c r="S59" s="29">
        <f t="shared" si="34"/>
        <v>486747.20790296583</v>
      </c>
      <c r="T59" s="35">
        <f t="shared" si="35"/>
        <v>56.913170872132561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468782.19062896736</v>
      </c>
      <c r="X59" s="29">
        <f t="shared" si="36"/>
        <v>4775349.2604189506</v>
      </c>
      <c r="Y59" s="35">
        <f t="shared" si="45"/>
        <v>48.941180834162608</v>
      </c>
      <c r="Z59" s="36">
        <f t="shared" si="46"/>
        <v>7.9719900379699524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2219</v>
      </c>
      <c r="E60" s="49">
        <f t="shared" si="37"/>
        <v>5</v>
      </c>
      <c r="F60" s="3">
        <f t="shared" si="38"/>
        <v>2.2532672374943668E-3</v>
      </c>
      <c r="G60" s="2">
        <v>0.5</v>
      </c>
      <c r="H60" s="3">
        <f t="shared" si="39"/>
        <v>1.1203226529240422E-2</v>
      </c>
      <c r="I60" s="3">
        <f t="shared" si="40"/>
        <v>0.98879677347075956</v>
      </c>
      <c r="J60" s="5">
        <f t="shared" si="47"/>
        <v>97125.649760867658</v>
      </c>
      <c r="K60" s="5">
        <f t="shared" si="41"/>
        <v>1088.1206560706662</v>
      </c>
      <c r="L60" s="5">
        <f t="shared" si="42"/>
        <v>482907.94716416165</v>
      </c>
      <c r="M60" s="5">
        <f t="shared" si="32"/>
        <v>5066454.8971558418</v>
      </c>
      <c r="N60" s="33">
        <f t="shared" si="43"/>
        <v>52.163922811635473</v>
      </c>
      <c r="O60" s="4"/>
      <c r="Q60" s="27" t="s">
        <v>46</v>
      </c>
      <c r="R60" s="29">
        <f t="shared" si="33"/>
        <v>97125.649760867658</v>
      </c>
      <c r="S60" s="29">
        <f t="shared" si="34"/>
        <v>482907.94716416165</v>
      </c>
      <c r="T60" s="35">
        <f t="shared" si="35"/>
        <v>52.163922811635473</v>
      </c>
      <c r="U60" s="42">
        <v>0.95736753435116873</v>
      </c>
      <c r="V60" s="43">
        <f t="shared" si="48"/>
        <v>4.2632465648831275E-2</v>
      </c>
      <c r="W60" s="29">
        <f t="shared" si="44"/>
        <v>462320.3906951379</v>
      </c>
      <c r="X60" s="29">
        <f t="shared" si="36"/>
        <v>4306567.0697899833</v>
      </c>
      <c r="Y60" s="35">
        <f t="shared" si="45"/>
        <v>44.340162257788236</v>
      </c>
      <c r="Z60" s="36">
        <f t="shared" si="46"/>
        <v>7.8237605538472366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2084</v>
      </c>
      <c r="E61" s="49">
        <f t="shared" si="37"/>
        <v>3</v>
      </c>
      <c r="F61" s="3">
        <f t="shared" si="38"/>
        <v>1.4395393474088292E-3</v>
      </c>
      <c r="G61" s="2">
        <v>0.5</v>
      </c>
      <c r="H61" s="3">
        <f t="shared" si="39"/>
        <v>7.1718862060721972E-3</v>
      </c>
      <c r="I61" s="3">
        <f t="shared" si="40"/>
        <v>0.99282811379392777</v>
      </c>
      <c r="J61" s="5">
        <f t="shared" si="47"/>
        <v>96037.529104796995</v>
      </c>
      <c r="K61" s="5">
        <f t="shared" si="41"/>
        <v>688.77023025195069</v>
      </c>
      <c r="L61" s="5">
        <f t="shared" si="42"/>
        <v>478465.71994835505</v>
      </c>
      <c r="M61" s="5">
        <f t="shared" si="32"/>
        <v>4583546.9499916798</v>
      </c>
      <c r="N61" s="33">
        <f t="shared" si="43"/>
        <v>47.726623047434643</v>
      </c>
      <c r="O61" s="4"/>
      <c r="Q61" s="27" t="s">
        <v>48</v>
      </c>
      <c r="R61" s="29">
        <f t="shared" si="33"/>
        <v>96037.529104796995</v>
      </c>
      <c r="S61" s="29">
        <f t="shared" si="34"/>
        <v>478465.71994835505</v>
      </c>
      <c r="T61" s="35">
        <f t="shared" si="35"/>
        <v>47.726623047434643</v>
      </c>
      <c r="U61" s="42">
        <v>0.95681081085376496</v>
      </c>
      <c r="V61" s="43">
        <f t="shared" si="48"/>
        <v>4.3189189146235041E-2</v>
      </c>
      <c r="W61" s="29">
        <f t="shared" si="44"/>
        <v>457801.17346951604</v>
      </c>
      <c r="X61" s="29">
        <f t="shared" si="36"/>
        <v>3844246.6790948459</v>
      </c>
      <c r="Y61" s="35">
        <f t="shared" si="45"/>
        <v>40.028587937742238</v>
      </c>
      <c r="Z61" s="36">
        <f t="shared" si="46"/>
        <v>7.6980351096924053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2313</v>
      </c>
      <c r="E62" s="49">
        <f t="shared" si="37"/>
        <v>5</v>
      </c>
      <c r="F62" s="3">
        <f t="shared" si="38"/>
        <v>2.1616947686986599E-3</v>
      </c>
      <c r="G62" s="2">
        <v>0.5</v>
      </c>
      <c r="H62" s="3">
        <f t="shared" si="39"/>
        <v>1.0750376263169211E-2</v>
      </c>
      <c r="I62" s="3">
        <f t="shared" si="40"/>
        <v>0.98924962373683079</v>
      </c>
      <c r="J62" s="5">
        <f t="shared" si="47"/>
        <v>95348.758874545034</v>
      </c>
      <c r="K62" s="5">
        <f t="shared" si="41"/>
        <v>1025.0350341275537</v>
      </c>
      <c r="L62" s="5">
        <f t="shared" si="42"/>
        <v>474181.20678740635</v>
      </c>
      <c r="M62" s="5">
        <f t="shared" si="32"/>
        <v>4105081.2300433246</v>
      </c>
      <c r="N62" s="33">
        <f t="shared" si="43"/>
        <v>43.053326320110557</v>
      </c>
      <c r="O62" s="4"/>
      <c r="Q62" s="27" t="s">
        <v>50</v>
      </c>
      <c r="R62" s="29">
        <f t="shared" si="33"/>
        <v>95348.758874545034</v>
      </c>
      <c r="S62" s="29">
        <f t="shared" si="34"/>
        <v>474181.20678740635</v>
      </c>
      <c r="T62" s="35">
        <f t="shared" si="35"/>
        <v>43.053326320110557</v>
      </c>
      <c r="U62" s="42">
        <v>0.94800928093814252</v>
      </c>
      <c r="V62" s="43">
        <f t="shared" si="48"/>
        <v>5.1990719061857482E-2</v>
      </c>
      <c r="W62" s="29">
        <f t="shared" si="44"/>
        <v>449528.18488090974</v>
      </c>
      <c r="X62" s="29">
        <f t="shared" si="36"/>
        <v>3386445.5056253299</v>
      </c>
      <c r="Y62" s="35">
        <f t="shared" si="45"/>
        <v>35.516408871992134</v>
      </c>
      <c r="Z62" s="36">
        <f t="shared" si="46"/>
        <v>7.5369174481184231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2614</v>
      </c>
      <c r="E63" s="49">
        <f t="shared" si="37"/>
        <v>7</v>
      </c>
      <c r="F63" s="3">
        <f t="shared" si="38"/>
        <v>2.6778882938026014E-3</v>
      </c>
      <c r="G63" s="2">
        <v>0.5</v>
      </c>
      <c r="H63" s="3">
        <f t="shared" si="39"/>
        <v>1.330039901197036E-2</v>
      </c>
      <c r="I63" s="3">
        <f t="shared" si="40"/>
        <v>0.98669960098802967</v>
      </c>
      <c r="J63" s="5">
        <f t="shared" si="47"/>
        <v>94323.723840417486</v>
      </c>
      <c r="K63" s="5">
        <f t="shared" si="41"/>
        <v>1254.5431633724538</v>
      </c>
      <c r="L63" s="5">
        <f t="shared" si="42"/>
        <v>468482.26129365631</v>
      </c>
      <c r="M63" s="5">
        <f t="shared" si="32"/>
        <v>3630900.0232559182</v>
      </c>
      <c r="N63" s="33">
        <f t="shared" si="43"/>
        <v>38.494027540715969</v>
      </c>
      <c r="O63" s="4"/>
      <c r="Q63" s="27" t="s">
        <v>52</v>
      </c>
      <c r="R63" s="29">
        <f t="shared" si="33"/>
        <v>94323.723840417486</v>
      </c>
      <c r="S63" s="29">
        <f t="shared" si="34"/>
        <v>468482.26129365631</v>
      </c>
      <c r="T63" s="35">
        <f t="shared" si="35"/>
        <v>38.494027540715969</v>
      </c>
      <c r="U63" s="42">
        <v>0.94216194080535964</v>
      </c>
      <c r="V63" s="43">
        <f t="shared" si="48"/>
        <v>5.7838059194640357E-2</v>
      </c>
      <c r="W63" s="29">
        <f t="shared" si="44"/>
        <v>441386.15653331485</v>
      </c>
      <c r="X63" s="29">
        <f t="shared" si="36"/>
        <v>2936917.3207444204</v>
      </c>
      <c r="Y63" s="35">
        <f t="shared" si="45"/>
        <v>31.136570961863981</v>
      </c>
      <c r="Z63" s="36">
        <f t="shared" si="46"/>
        <v>7.3574565788519877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2458</v>
      </c>
      <c r="E64" s="49">
        <f t="shared" si="37"/>
        <v>16</v>
      </c>
      <c r="F64" s="3">
        <f t="shared" si="38"/>
        <v>6.5093572009764034E-3</v>
      </c>
      <c r="G64" s="2">
        <v>0.5</v>
      </c>
      <c r="H64" s="3">
        <f t="shared" si="39"/>
        <v>3.2025620496397122E-2</v>
      </c>
      <c r="I64" s="3">
        <f t="shared" si="40"/>
        <v>0.96797437950360288</v>
      </c>
      <c r="J64" s="5">
        <f t="shared" si="47"/>
        <v>93069.180677045035</v>
      </c>
      <c r="K64" s="5">
        <f t="shared" si="41"/>
        <v>2980.5982602736603</v>
      </c>
      <c r="L64" s="5">
        <f t="shared" si="42"/>
        <v>457894.40773454099</v>
      </c>
      <c r="M64" s="5">
        <f t="shared" si="32"/>
        <v>3162417.761962262</v>
      </c>
      <c r="N64" s="33">
        <f t="shared" si="43"/>
        <v>33.979215664700199</v>
      </c>
      <c r="O64" s="4"/>
      <c r="Q64" s="27" t="s">
        <v>54</v>
      </c>
      <c r="R64" s="29">
        <f t="shared" si="33"/>
        <v>93069.180677045035</v>
      </c>
      <c r="S64" s="29">
        <f t="shared" si="34"/>
        <v>457894.40773454099</v>
      </c>
      <c r="T64" s="35">
        <f t="shared" si="35"/>
        <v>33.979215664700199</v>
      </c>
      <c r="U64" s="42">
        <v>0.92489605986448908</v>
      </c>
      <c r="V64" s="43">
        <f t="shared" si="48"/>
        <v>7.5103940135510916E-2</v>
      </c>
      <c r="W64" s="29">
        <f t="shared" si="44"/>
        <v>423504.73354766081</v>
      </c>
      <c r="X64" s="29">
        <f t="shared" si="36"/>
        <v>2495531.1642111056</v>
      </c>
      <c r="Y64" s="35">
        <f t="shared" si="45"/>
        <v>26.813722287625271</v>
      </c>
      <c r="Z64" s="36">
        <f t="shared" si="46"/>
        <v>7.1654933770749274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2220</v>
      </c>
      <c r="E65" s="49">
        <f t="shared" si="37"/>
        <v>10</v>
      </c>
      <c r="F65" s="3">
        <f t="shared" si="38"/>
        <v>4.5045045045045045E-3</v>
      </c>
      <c r="G65" s="2">
        <v>0.5</v>
      </c>
      <c r="H65" s="3">
        <f t="shared" si="39"/>
        <v>2.2271714922048998E-2</v>
      </c>
      <c r="I65" s="3">
        <f t="shared" si="40"/>
        <v>0.97772828507795095</v>
      </c>
      <c r="J65" s="5">
        <f t="shared" si="47"/>
        <v>90088.582416771373</v>
      </c>
      <c r="K65" s="5">
        <f t="shared" si="41"/>
        <v>2006.4272253178478</v>
      </c>
      <c r="L65" s="5">
        <f t="shared" si="42"/>
        <v>445426.84402056219</v>
      </c>
      <c r="M65" s="5">
        <f t="shared" si="32"/>
        <v>2704523.3542277212</v>
      </c>
      <c r="N65" s="33">
        <f t="shared" si="43"/>
        <v>30.020711633755631</v>
      </c>
      <c r="O65" s="4"/>
      <c r="Q65" s="27" t="s">
        <v>56</v>
      </c>
      <c r="R65" s="29">
        <f t="shared" si="33"/>
        <v>90088.582416771373</v>
      </c>
      <c r="S65" s="29">
        <f t="shared" si="34"/>
        <v>445426.84402056219</v>
      </c>
      <c r="T65" s="35">
        <f t="shared" si="35"/>
        <v>30.020711633755631</v>
      </c>
      <c r="U65" s="42">
        <v>0.89970667843387275</v>
      </c>
      <c r="V65" s="43">
        <f t="shared" si="48"/>
        <v>0.10029332156612725</v>
      </c>
      <c r="W65" s="29">
        <f t="shared" si="44"/>
        <v>400753.50631902274</v>
      </c>
      <c r="X65" s="29">
        <f t="shared" si="36"/>
        <v>2072026.4306634446</v>
      </c>
      <c r="Y65" s="35">
        <f t="shared" si="45"/>
        <v>22.999878287325622</v>
      </c>
      <c r="Z65" s="36">
        <f t="shared" si="46"/>
        <v>7.0208333464300097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1849</v>
      </c>
      <c r="E66" s="49">
        <f t="shared" si="37"/>
        <v>17</v>
      </c>
      <c r="F66" s="3">
        <f t="shared" si="38"/>
        <v>9.1941590048674957E-3</v>
      </c>
      <c r="G66" s="2">
        <v>0.5</v>
      </c>
      <c r="H66" s="3">
        <f t="shared" si="39"/>
        <v>4.4937879989426381E-2</v>
      </c>
      <c r="I66" s="3">
        <f t="shared" si="40"/>
        <v>0.95506212001057367</v>
      </c>
      <c r="J66" s="5">
        <f t="shared" si="47"/>
        <v>88082.155191453523</v>
      </c>
      <c r="K66" s="5">
        <f t="shared" si="41"/>
        <v>3958.2253192035682</v>
      </c>
      <c r="L66" s="5">
        <f t="shared" si="42"/>
        <v>430515.21265925874</v>
      </c>
      <c r="M66" s="5">
        <f t="shared" si="32"/>
        <v>2259096.510207159</v>
      </c>
      <c r="N66" s="33">
        <f t="shared" si="43"/>
        <v>25.647607115162366</v>
      </c>
      <c r="O66" s="4"/>
      <c r="Q66" s="27" t="s">
        <v>58</v>
      </c>
      <c r="R66" s="29">
        <f t="shared" si="33"/>
        <v>88082.155191453523</v>
      </c>
      <c r="S66" s="29">
        <f t="shared" si="34"/>
        <v>430515.21265925874</v>
      </c>
      <c r="T66" s="35">
        <f t="shared" si="35"/>
        <v>25.647607115162366</v>
      </c>
      <c r="U66" s="42">
        <v>0.86438699185239576</v>
      </c>
      <c r="V66" s="43">
        <f t="shared" si="48"/>
        <v>0.13561300814760424</v>
      </c>
      <c r="W66" s="29">
        <f t="shared" si="44"/>
        <v>372131.74961723114</v>
      </c>
      <c r="X66" s="29">
        <f t="shared" si="36"/>
        <v>1671272.9243444218</v>
      </c>
      <c r="Y66" s="35">
        <f t="shared" si="45"/>
        <v>18.974023974683387</v>
      </c>
      <c r="Z66" s="36">
        <f t="shared" si="46"/>
        <v>6.6735831404789785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1392</v>
      </c>
      <c r="E67" s="49">
        <f t="shared" si="37"/>
        <v>14</v>
      </c>
      <c r="F67" s="3">
        <f t="shared" si="38"/>
        <v>1.0057471264367816E-2</v>
      </c>
      <c r="G67" s="2">
        <v>0.5</v>
      </c>
      <c r="H67" s="3">
        <f t="shared" si="39"/>
        <v>4.9053959355290819E-2</v>
      </c>
      <c r="I67" s="3">
        <f t="shared" si="40"/>
        <v>0.95094604064470922</v>
      </c>
      <c r="J67" s="5">
        <f t="shared" si="47"/>
        <v>84123.929872249966</v>
      </c>
      <c r="K67" s="5">
        <f t="shared" si="41"/>
        <v>4126.611836760685</v>
      </c>
      <c r="L67" s="5">
        <f t="shared" si="42"/>
        <v>410303.11976934812</v>
      </c>
      <c r="M67" s="5">
        <f t="shared" si="32"/>
        <v>1828581.2975479001</v>
      </c>
      <c r="N67" s="33">
        <f t="shared" si="43"/>
        <v>21.736755526338005</v>
      </c>
      <c r="O67" s="4"/>
      <c r="Q67" s="27" t="s">
        <v>60</v>
      </c>
      <c r="R67" s="29">
        <f t="shared" si="33"/>
        <v>84123.929872249966</v>
      </c>
      <c r="S67" s="29">
        <f t="shared" si="34"/>
        <v>410303.11976934812</v>
      </c>
      <c r="T67" s="35">
        <f t="shared" si="35"/>
        <v>21.736755526338005</v>
      </c>
      <c r="U67" s="42">
        <v>0.82345390469096191</v>
      </c>
      <c r="V67" s="43">
        <f t="shared" si="48"/>
        <v>0.17654609530903809</v>
      </c>
      <c r="W67" s="29">
        <f t="shared" si="44"/>
        <v>337865.70608095312</v>
      </c>
      <c r="X67" s="29">
        <f t="shared" si="36"/>
        <v>1299141.1747271908</v>
      </c>
      <c r="Y67" s="35">
        <f t="shared" si="45"/>
        <v>15.443182180148476</v>
      </c>
      <c r="Z67" s="36">
        <f t="shared" si="46"/>
        <v>6.2935733461895289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938</v>
      </c>
      <c r="E68" s="49">
        <f t="shared" si="37"/>
        <v>20</v>
      </c>
      <c r="F68" s="3">
        <f t="shared" si="38"/>
        <v>2.1321961620469083E-2</v>
      </c>
      <c r="G68" s="2">
        <v>0.5</v>
      </c>
      <c r="H68" s="3">
        <f t="shared" si="39"/>
        <v>0.10121457489878542</v>
      </c>
      <c r="I68" s="3">
        <f t="shared" si="40"/>
        <v>0.89878542510121462</v>
      </c>
      <c r="J68" s="5">
        <f t="shared" si="47"/>
        <v>79997.318035489283</v>
      </c>
      <c r="K68" s="5">
        <f t="shared" si="41"/>
        <v>8096.8945380049881</v>
      </c>
      <c r="L68" s="5">
        <f t="shared" si="42"/>
        <v>379744.35383243399</v>
      </c>
      <c r="M68" s="5">
        <f t="shared" si="32"/>
        <v>1418278.1777785521</v>
      </c>
      <c r="N68" s="33">
        <f t="shared" si="43"/>
        <v>17.72907158149177</v>
      </c>
      <c r="O68" s="4"/>
      <c r="Q68" s="27" t="s">
        <v>62</v>
      </c>
      <c r="R68" s="29">
        <f t="shared" si="33"/>
        <v>79997.318035489283</v>
      </c>
      <c r="S68" s="29">
        <f t="shared" si="34"/>
        <v>379744.35383243399</v>
      </c>
      <c r="T68" s="35">
        <f t="shared" si="35"/>
        <v>17.72907158149177</v>
      </c>
      <c r="U68" s="42">
        <v>0.7557222850963411</v>
      </c>
      <c r="V68" s="43">
        <f t="shared" si="48"/>
        <v>0.2442777149036589</v>
      </c>
      <c r="W68" s="29">
        <f t="shared" si="44"/>
        <v>286981.2708306805</v>
      </c>
      <c r="X68" s="29">
        <f t="shared" si="36"/>
        <v>961275.46864623774</v>
      </c>
      <c r="Y68" s="35">
        <f t="shared" si="45"/>
        <v>12.016346200753707</v>
      </c>
      <c r="Z68" s="36">
        <f t="shared" si="46"/>
        <v>5.7127253807380622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690</v>
      </c>
      <c r="E69" s="49">
        <f t="shared" si="37"/>
        <v>28</v>
      </c>
      <c r="F69" s="3">
        <f t="shared" si="38"/>
        <v>4.0579710144927533E-2</v>
      </c>
      <c r="G69" s="2">
        <v>0.5</v>
      </c>
      <c r="H69" s="3">
        <f t="shared" si="39"/>
        <v>0.18421052631578946</v>
      </c>
      <c r="I69" s="3">
        <f t="shared" si="40"/>
        <v>0.81578947368421051</v>
      </c>
      <c r="J69" s="5">
        <f t="shared" si="47"/>
        <v>71900.423497484298</v>
      </c>
      <c r="K69" s="5">
        <f t="shared" si="41"/>
        <v>13244.814854799739</v>
      </c>
      <c r="L69" s="5">
        <f t="shared" si="42"/>
        <v>326390.08035042213</v>
      </c>
      <c r="M69" s="5">
        <f t="shared" si="32"/>
        <v>1038533.8239461181</v>
      </c>
      <c r="N69" s="33">
        <f t="shared" si="43"/>
        <v>14.444057119948049</v>
      </c>
      <c r="O69" s="4"/>
      <c r="Q69" s="27" t="s">
        <v>64</v>
      </c>
      <c r="R69" s="29">
        <f t="shared" si="33"/>
        <v>71900.423497484298</v>
      </c>
      <c r="S69" s="29">
        <f t="shared" si="34"/>
        <v>326390.08035042213</v>
      </c>
      <c r="T69" s="35">
        <f t="shared" si="35"/>
        <v>14.444057119948049</v>
      </c>
      <c r="U69" s="42">
        <v>0.69850988448397933</v>
      </c>
      <c r="V69" s="43">
        <f t="shared" si="48"/>
        <v>0.30149011551602067</v>
      </c>
      <c r="W69" s="29">
        <f t="shared" si="44"/>
        <v>227986.6973222901</v>
      </c>
      <c r="X69" s="29">
        <f t="shared" si="36"/>
        <v>674294.19781555724</v>
      </c>
      <c r="Y69" s="35">
        <f t="shared" si="45"/>
        <v>9.3781672626608366</v>
      </c>
      <c r="Z69" s="36">
        <f t="shared" si="46"/>
        <v>5.0658898572872122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478</v>
      </c>
      <c r="E70" s="49">
        <f t="shared" si="37"/>
        <v>24</v>
      </c>
      <c r="F70" s="3">
        <f t="shared" si="38"/>
        <v>5.0209205020920501E-2</v>
      </c>
      <c r="G70" s="2">
        <v>0.5</v>
      </c>
      <c r="H70" s="3">
        <f t="shared" si="39"/>
        <v>0.22304832713754646</v>
      </c>
      <c r="I70" s="3">
        <f t="shared" si="40"/>
        <v>0.77695167286245348</v>
      </c>
      <c r="J70" s="5">
        <f t="shared" si="47"/>
        <v>58655.608642684558</v>
      </c>
      <c r="K70" s="5">
        <f t="shared" si="41"/>
        <v>13083.035384985404</v>
      </c>
      <c r="L70" s="5">
        <f t="shared" si="42"/>
        <v>260570.45475095924</v>
      </c>
      <c r="M70" s="5">
        <f t="shared" si="32"/>
        <v>712143.74359569605</v>
      </c>
      <c r="N70" s="33">
        <f t="shared" si="43"/>
        <v>12.141102276065352</v>
      </c>
      <c r="O70" s="4"/>
      <c r="Q70" s="27" t="s">
        <v>66</v>
      </c>
      <c r="R70" s="29">
        <f t="shared" si="33"/>
        <v>58655.608642684558</v>
      </c>
      <c r="S70" s="29">
        <f t="shared" si="34"/>
        <v>260570.45475095924</v>
      </c>
      <c r="T70" s="35">
        <f t="shared" si="35"/>
        <v>12.141102276065352</v>
      </c>
      <c r="U70" s="42">
        <v>0.67065690345363116</v>
      </c>
      <c r="V70" s="43">
        <f t="shared" si="48"/>
        <v>0.32934309654636884</v>
      </c>
      <c r="W70" s="29">
        <f t="shared" si="44"/>
        <v>174753.37431478285</v>
      </c>
      <c r="X70" s="29">
        <f t="shared" si="36"/>
        <v>446307.50049326709</v>
      </c>
      <c r="Y70" s="35">
        <f t="shared" si="45"/>
        <v>7.6089484163750116</v>
      </c>
      <c r="Z70" s="36">
        <f t="shared" si="46"/>
        <v>4.5321538596903403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312</v>
      </c>
      <c r="E71" s="49">
        <f t="shared" si="49"/>
        <v>22</v>
      </c>
      <c r="F71" s="3">
        <f t="shared" si="38"/>
        <v>7.0512820512820512E-2</v>
      </c>
      <c r="G71" s="2">
        <v>0.5</v>
      </c>
      <c r="H71" s="3">
        <f t="shared" si="39"/>
        <v>0.29972752043596729</v>
      </c>
      <c r="I71" s="3">
        <f t="shared" si="40"/>
        <v>0.70027247956403271</v>
      </c>
      <c r="J71" s="5">
        <f t="shared" si="47"/>
        <v>45572.57325769915</v>
      </c>
      <c r="K71" s="5">
        <f t="shared" si="41"/>
        <v>13659.354382416639</v>
      </c>
      <c r="L71" s="5">
        <f t="shared" si="42"/>
        <v>193714.48033245414</v>
      </c>
      <c r="M71" s="5">
        <f>L71+M72</f>
        <v>451573.28884473688</v>
      </c>
      <c r="N71" s="33">
        <f t="shared" si="43"/>
        <v>9.9088828337874659</v>
      </c>
      <c r="O71" s="4"/>
      <c r="Q71" s="27" t="s">
        <v>68</v>
      </c>
      <c r="R71" s="29">
        <f t="shared" si="33"/>
        <v>45572.57325769915</v>
      </c>
      <c r="S71" s="29">
        <f t="shared" si="34"/>
        <v>193714.48033245414</v>
      </c>
      <c r="T71" s="35">
        <f t="shared" si="35"/>
        <v>9.9088828337874659</v>
      </c>
      <c r="U71" s="42">
        <v>0.63527807449444496</v>
      </c>
      <c r="V71" s="43">
        <f t="shared" si="48"/>
        <v>0.36472192550555504</v>
      </c>
      <c r="W71" s="29">
        <f t="shared" si="44"/>
        <v>123062.56206729349</v>
      </c>
      <c r="X71" s="29">
        <f>X72+W71</f>
        <v>271554.12617848424</v>
      </c>
      <c r="Y71" s="35">
        <f t="shared" si="45"/>
        <v>5.9587182984583205</v>
      </c>
      <c r="Z71" s="36">
        <f t="shared" si="46"/>
        <v>3.9501645353291455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202</v>
      </c>
      <c r="E72" s="50">
        <f t="shared" si="49"/>
        <v>25</v>
      </c>
      <c r="F72" s="17">
        <f t="shared" si="38"/>
        <v>0.12376237623762376</v>
      </c>
      <c r="G72" s="12"/>
      <c r="H72" s="17">
        <v>1</v>
      </c>
      <c r="I72" s="17">
        <f t="shared" si="40"/>
        <v>0</v>
      </c>
      <c r="J72" s="21">
        <f t="shared" si="47"/>
        <v>31913.218875282513</v>
      </c>
      <c r="K72" s="21">
        <f t="shared" si="41"/>
        <v>31913.218875282513</v>
      </c>
      <c r="L72" s="21">
        <f>K72/F72</f>
        <v>257858.8085122827</v>
      </c>
      <c r="M72" s="21">
        <f>L72</f>
        <v>257858.8085122827</v>
      </c>
      <c r="N72" s="34">
        <f t="shared" si="43"/>
        <v>8.08</v>
      </c>
      <c r="O72" s="4"/>
      <c r="Q72" s="30" t="s">
        <v>69</v>
      </c>
      <c r="R72" s="31">
        <f t="shared" si="33"/>
        <v>31913.218875282513</v>
      </c>
      <c r="S72" s="31">
        <f t="shared" si="34"/>
        <v>257858.8085122827</v>
      </c>
      <c r="T72" s="38">
        <f t="shared" si="35"/>
        <v>8.08</v>
      </c>
      <c r="U72" s="44">
        <v>0.57586384179742911</v>
      </c>
      <c r="V72" s="45">
        <f t="shared" si="48"/>
        <v>0.42413615820257089</v>
      </c>
      <c r="W72" s="31">
        <f t="shared" si="44"/>
        <v>148491.56411119073</v>
      </c>
      <c r="X72" s="31">
        <f>W72</f>
        <v>148491.56411119073</v>
      </c>
      <c r="Y72" s="38">
        <f t="shared" si="45"/>
        <v>4.6529798417232273</v>
      </c>
      <c r="Z72" s="37">
        <f t="shared" si="46"/>
        <v>3.4270201582767728</v>
      </c>
    </row>
    <row r="73" spans="1:26" s="2" customFormat="1" ht="13.2" x14ac:dyDescent="0.25">
      <c r="B73" s="2" t="s">
        <v>70</v>
      </c>
      <c r="D73" s="25">
        <f>SUM(D54:D72)</f>
        <v>29163</v>
      </c>
      <c r="E73" s="25">
        <f>SUM(E54:E72)</f>
        <v>207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72.35854101477004</v>
      </c>
      <c r="F78" s="55">
        <f>$Y$4</f>
        <v>65.376458206989597</v>
      </c>
      <c r="G78" s="55">
        <f>E78-F78</f>
        <v>6.9820828077804435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78.696196999307787</v>
      </c>
      <c r="F79" s="55">
        <f>$Y$29</f>
        <v>69.810334210728541</v>
      </c>
      <c r="G79" s="55">
        <f t="shared" ref="G79:G80" si="50">E79-F79</f>
        <v>8.8858627885792458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75.302240628782982</v>
      </c>
      <c r="F80" s="55">
        <f>$Y$54</f>
        <v>66.766688030056855</v>
      </c>
      <c r="G80" s="55">
        <f t="shared" si="50"/>
        <v>8.5355525987261274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8" workbookViewId="0">
      <selection activeCell="D20" sqref="D20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129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7280948.3393499423</v>
      </c>
      <c r="N4" s="32">
        <f>M4/J4</f>
        <v>72.80948339349942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72.80948339349942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6599659.7789287325</v>
      </c>
      <c r="Y4" s="40">
        <f>X4/R4</f>
        <v>65.996597789287321</v>
      </c>
      <c r="Z4" s="36">
        <f>T4-Y4</f>
        <v>6.8128856042120987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622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7180948.3393499423</v>
      </c>
      <c r="N5" s="33">
        <f t="shared" ref="N5:N22" si="10">M5/J5</f>
        <v>71.80948339349942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71.80948339349942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6502979.5847538589</v>
      </c>
      <c r="Y5" s="35">
        <f t="shared" ref="Y5:Y22" si="12">X5/R5</f>
        <v>65.029795847538594</v>
      </c>
      <c r="Z5" s="36">
        <f t="shared" ref="Z5:Z22" si="13">T5-Y5</f>
        <v>6.7796875459608259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885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6780948.3393499423</v>
      </c>
      <c r="N6" s="33">
        <f t="shared" si="10"/>
        <v>67.80948339349942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67.80948339349942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6116258.8080543643</v>
      </c>
      <c r="Y6" s="35">
        <f t="shared" si="12"/>
        <v>61.162588080543642</v>
      </c>
      <c r="Z6" s="36">
        <f t="shared" si="13"/>
        <v>6.6468953129557775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952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6280948.3393499423</v>
      </c>
      <c r="N7" s="33">
        <f t="shared" si="10"/>
        <v>62.80948339349942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62.80948339349942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5632857.8371799961</v>
      </c>
      <c r="Y7" s="35">
        <f t="shared" si="12"/>
        <v>56.328578371799964</v>
      </c>
      <c r="Z7" s="36">
        <f t="shared" si="13"/>
        <v>6.4809050216994564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1057</v>
      </c>
      <c r="E8" s="51">
        <v>3</v>
      </c>
      <c r="F8" s="3">
        <f t="shared" si="5"/>
        <v>2.8382213812677389E-3</v>
      </c>
      <c r="G8" s="2">
        <v>0.5</v>
      </c>
      <c r="H8" s="3">
        <f t="shared" si="6"/>
        <v>1.4091122592766556E-2</v>
      </c>
      <c r="I8" s="3">
        <f t="shared" si="7"/>
        <v>0.98590887740723343</v>
      </c>
      <c r="J8" s="5">
        <f t="shared" si="14"/>
        <v>100000</v>
      </c>
      <c r="K8" s="5">
        <f t="shared" si="8"/>
        <v>1409.1122592766555</v>
      </c>
      <c r="L8" s="5">
        <f t="shared" si="9"/>
        <v>496477.21935180831</v>
      </c>
      <c r="M8" s="5">
        <f t="shared" si="0"/>
        <v>5780948.3393499423</v>
      </c>
      <c r="N8" s="33">
        <f t="shared" si="10"/>
        <v>57.80948339349942</v>
      </c>
      <c r="O8" s="4"/>
      <c r="Q8" s="27" t="s">
        <v>42</v>
      </c>
      <c r="R8" s="29">
        <f t="shared" si="1"/>
        <v>100000</v>
      </c>
      <c r="S8" s="29">
        <f t="shared" si="2"/>
        <v>496477.21935180831</v>
      </c>
      <c r="T8" s="35">
        <f t="shared" si="3"/>
        <v>57.80948339349942</v>
      </c>
      <c r="U8" s="42">
        <v>0.96680194174873568</v>
      </c>
      <c r="V8" s="43">
        <f>1-U8</f>
        <v>3.3198058251264317E-2</v>
      </c>
      <c r="W8" s="29">
        <f t="shared" si="11"/>
        <v>479995.13970334124</v>
      </c>
      <c r="X8" s="29">
        <f t="shared" si="4"/>
        <v>5149456.8663056279</v>
      </c>
      <c r="Y8" s="35">
        <f t="shared" si="12"/>
        <v>51.494568663056278</v>
      </c>
      <c r="Z8" s="36">
        <f t="shared" si="13"/>
        <v>6.3149147304431423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1022</v>
      </c>
      <c r="E9" s="51">
        <v>4</v>
      </c>
      <c r="F9" s="3">
        <f t="shared" si="5"/>
        <v>3.9138943248532287E-3</v>
      </c>
      <c r="G9" s="2">
        <v>0.5</v>
      </c>
      <c r="H9" s="3">
        <f t="shared" si="6"/>
        <v>1.937984496124031E-2</v>
      </c>
      <c r="I9" s="3">
        <f t="shared" si="7"/>
        <v>0.98062015503875966</v>
      </c>
      <c r="J9" s="5">
        <f t="shared" si="14"/>
        <v>98590.887740723338</v>
      </c>
      <c r="K9" s="5">
        <f t="shared" si="8"/>
        <v>1910.6761190062662</v>
      </c>
      <c r="L9" s="5">
        <f t="shared" si="9"/>
        <v>488177.74840610102</v>
      </c>
      <c r="M9" s="5">
        <f t="shared" si="0"/>
        <v>5284471.1199981337</v>
      </c>
      <c r="N9" s="33">
        <f t="shared" si="10"/>
        <v>53.599995304792891</v>
      </c>
      <c r="O9" s="4"/>
      <c r="Q9" s="27" t="s">
        <v>44</v>
      </c>
      <c r="R9" s="29">
        <f t="shared" si="1"/>
        <v>98590.887740723338</v>
      </c>
      <c r="S9" s="29">
        <f t="shared" si="2"/>
        <v>488177.74840610102</v>
      </c>
      <c r="T9" s="35">
        <f t="shared" si="3"/>
        <v>53.599995304792891</v>
      </c>
      <c r="U9" s="42">
        <v>0.9555940589531835</v>
      </c>
      <c r="V9" s="43">
        <f t="shared" ref="V9:V22" si="15">1-U9</f>
        <v>4.4405941046816499E-2</v>
      </c>
      <c r="W9" s="29">
        <f t="shared" si="11"/>
        <v>466499.75609001209</v>
      </c>
      <c r="X9" s="29">
        <f t="shared" si="4"/>
        <v>4669461.726602287</v>
      </c>
      <c r="Y9" s="35">
        <f t="shared" si="12"/>
        <v>47.362001028757838</v>
      </c>
      <c r="Z9" s="36">
        <f t="shared" si="13"/>
        <v>6.2379942760350531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1179</v>
      </c>
      <c r="E10" s="51">
        <v>4</v>
      </c>
      <c r="F10" s="3">
        <f t="shared" si="5"/>
        <v>3.3927056827820186E-3</v>
      </c>
      <c r="G10" s="2">
        <v>0.5</v>
      </c>
      <c r="H10" s="3">
        <f t="shared" si="6"/>
        <v>1.6820857863751051E-2</v>
      </c>
      <c r="I10" s="3">
        <f t="shared" si="7"/>
        <v>0.98317914213624891</v>
      </c>
      <c r="J10" s="5">
        <f t="shared" si="14"/>
        <v>96680.21162171707</v>
      </c>
      <c r="K10" s="5">
        <f t="shared" si="8"/>
        <v>1626.2440979262753</v>
      </c>
      <c r="L10" s="5">
        <f t="shared" si="9"/>
        <v>479335.44786376966</v>
      </c>
      <c r="M10" s="5">
        <f t="shared" si="0"/>
        <v>4796293.3715920327</v>
      </c>
      <c r="N10" s="33">
        <f t="shared" si="10"/>
        <v>49.60987663492714</v>
      </c>
      <c r="O10" s="4"/>
      <c r="Q10" s="27" t="s">
        <v>46</v>
      </c>
      <c r="R10" s="29">
        <f t="shared" si="1"/>
        <v>96680.21162171707</v>
      </c>
      <c r="S10" s="29">
        <f t="shared" si="2"/>
        <v>479335.44786376966</v>
      </c>
      <c r="T10" s="35">
        <f t="shared" si="3"/>
        <v>49.60987663492714</v>
      </c>
      <c r="U10" s="42">
        <v>0.96363095511775332</v>
      </c>
      <c r="V10" s="43">
        <f t="shared" si="15"/>
        <v>3.6369044882246682E-2</v>
      </c>
      <c r="W10" s="29">
        <f t="shared" si="11"/>
        <v>461902.47544676042</v>
      </c>
      <c r="X10" s="29">
        <f t="shared" si="4"/>
        <v>4202961.9705122747</v>
      </c>
      <c r="Y10" s="35">
        <f t="shared" si="12"/>
        <v>43.472825514256243</v>
      </c>
      <c r="Z10" s="36">
        <f t="shared" si="13"/>
        <v>6.1370511206708969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1087</v>
      </c>
      <c r="E11" s="51">
        <v>4</v>
      </c>
      <c r="F11" s="3">
        <f t="shared" si="5"/>
        <v>3.6798528058877645E-3</v>
      </c>
      <c r="G11" s="2">
        <v>0.5</v>
      </c>
      <c r="H11" s="3">
        <f t="shared" si="6"/>
        <v>1.8231540565177756E-2</v>
      </c>
      <c r="I11" s="3">
        <f t="shared" si="7"/>
        <v>0.98176845943482227</v>
      </c>
      <c r="J11" s="5">
        <f t="shared" si="14"/>
        <v>95053.967523790794</v>
      </c>
      <c r="K11" s="5">
        <f t="shared" si="8"/>
        <v>1732.9802647910808</v>
      </c>
      <c r="L11" s="5">
        <f t="shared" si="9"/>
        <v>470937.38695697626</v>
      </c>
      <c r="M11" s="5">
        <f t="shared" si="0"/>
        <v>4316957.923728263</v>
      </c>
      <c r="N11" s="33">
        <f t="shared" si="10"/>
        <v>45.415862548270631</v>
      </c>
      <c r="O11" s="4"/>
      <c r="Q11" s="27" t="s">
        <v>48</v>
      </c>
      <c r="R11" s="29">
        <f t="shared" si="1"/>
        <v>95053.967523790794</v>
      </c>
      <c r="S11" s="29">
        <f t="shared" si="2"/>
        <v>470937.38695697626</v>
      </c>
      <c r="T11" s="35">
        <f t="shared" si="3"/>
        <v>45.415862548270631</v>
      </c>
      <c r="U11" s="42">
        <v>0.96005435016735896</v>
      </c>
      <c r="V11" s="43">
        <f t="shared" si="15"/>
        <v>3.9945649832641039E-2</v>
      </c>
      <c r="W11" s="29">
        <f t="shared" si="11"/>
        <v>452125.48700449389</v>
      </c>
      <c r="X11" s="29">
        <f t="shared" si="4"/>
        <v>3741059.4950655145</v>
      </c>
      <c r="Y11" s="35">
        <f t="shared" si="12"/>
        <v>39.357215616793432</v>
      </c>
      <c r="Z11" s="36">
        <f t="shared" si="13"/>
        <v>6.0586469314771989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1135</v>
      </c>
      <c r="E12" s="51">
        <v>3</v>
      </c>
      <c r="F12" s="3">
        <f t="shared" si="5"/>
        <v>2.6431718061674008E-3</v>
      </c>
      <c r="G12" s="2">
        <v>0.5</v>
      </c>
      <c r="H12" s="3">
        <f t="shared" si="6"/>
        <v>1.3129102844638949E-2</v>
      </c>
      <c r="I12" s="3">
        <f t="shared" si="7"/>
        <v>0.98687089715536103</v>
      </c>
      <c r="J12" s="5">
        <f t="shared" si="14"/>
        <v>93320.98725899971</v>
      </c>
      <c r="K12" s="5">
        <f t="shared" si="8"/>
        <v>1225.2208392866482</v>
      </c>
      <c r="L12" s="5">
        <f t="shared" si="9"/>
        <v>463541.88419678196</v>
      </c>
      <c r="M12" s="5">
        <f t="shared" si="0"/>
        <v>3846020.5367712863</v>
      </c>
      <c r="N12" s="33">
        <f t="shared" si="10"/>
        <v>41.212814499027743</v>
      </c>
      <c r="O12" s="4"/>
      <c r="Q12" s="27" t="s">
        <v>50</v>
      </c>
      <c r="R12" s="29">
        <f t="shared" si="1"/>
        <v>93320.98725899971</v>
      </c>
      <c r="S12" s="29">
        <f t="shared" si="2"/>
        <v>463541.88419678196</v>
      </c>
      <c r="T12" s="35">
        <f t="shared" si="3"/>
        <v>41.212814499027743</v>
      </c>
      <c r="U12" s="42">
        <v>0.94127750867207383</v>
      </c>
      <c r="V12" s="43">
        <f t="shared" si="15"/>
        <v>5.8722491327926174E-2</v>
      </c>
      <c r="W12" s="29">
        <f t="shared" si="11"/>
        <v>436321.54992190585</v>
      </c>
      <c r="X12" s="29">
        <f t="shared" si="4"/>
        <v>3288934.0080610206</v>
      </c>
      <c r="Y12" s="35">
        <f t="shared" si="12"/>
        <v>35.243240611386071</v>
      </c>
      <c r="Z12" s="36">
        <f t="shared" si="13"/>
        <v>5.9695738876416726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1305</v>
      </c>
      <c r="E13" s="51">
        <v>1</v>
      </c>
      <c r="F13" s="3">
        <f t="shared" si="5"/>
        <v>7.6628352490421458E-4</v>
      </c>
      <c r="G13" s="2">
        <v>0.5</v>
      </c>
      <c r="H13" s="3">
        <f t="shared" si="6"/>
        <v>3.8240917782026772E-3</v>
      </c>
      <c r="I13" s="3">
        <f t="shared" si="7"/>
        <v>0.99617590822179736</v>
      </c>
      <c r="J13" s="5">
        <f t="shared" si="14"/>
        <v>92095.766419713065</v>
      </c>
      <c r="K13" s="5">
        <f t="shared" si="8"/>
        <v>352.18266317289891</v>
      </c>
      <c r="L13" s="5">
        <f t="shared" si="9"/>
        <v>459598.3754406331</v>
      </c>
      <c r="M13" s="5">
        <f t="shared" si="0"/>
        <v>3382478.6525745043</v>
      </c>
      <c r="N13" s="33">
        <f t="shared" si="10"/>
        <v>36.727840855999283</v>
      </c>
      <c r="O13" s="4"/>
      <c r="Q13" s="27" t="s">
        <v>52</v>
      </c>
      <c r="R13" s="29">
        <f t="shared" si="1"/>
        <v>92095.766419713065</v>
      </c>
      <c r="S13" s="29">
        <f t="shared" si="2"/>
        <v>459598.3754406331</v>
      </c>
      <c r="T13" s="35">
        <f t="shared" si="3"/>
        <v>36.727840855999283</v>
      </c>
      <c r="U13" s="42">
        <v>0.95386474178345915</v>
      </c>
      <c r="V13" s="43">
        <f t="shared" si="15"/>
        <v>4.6135258216540853E-2</v>
      </c>
      <c r="W13" s="29">
        <f t="shared" si="11"/>
        <v>438394.68571377679</v>
      </c>
      <c r="X13" s="29">
        <f t="shared" si="4"/>
        <v>2852612.458139115</v>
      </c>
      <c r="Y13" s="35">
        <f t="shared" si="12"/>
        <v>30.974414666780106</v>
      </c>
      <c r="Z13" s="36">
        <f t="shared" si="13"/>
        <v>5.7534261892191765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1228</v>
      </c>
      <c r="E14" s="51">
        <v>9</v>
      </c>
      <c r="F14" s="3">
        <f t="shared" si="5"/>
        <v>7.3289902280130291E-3</v>
      </c>
      <c r="G14" s="2">
        <v>0.5</v>
      </c>
      <c r="H14" s="3">
        <f t="shared" si="6"/>
        <v>3.5985605757696923E-2</v>
      </c>
      <c r="I14" s="3">
        <f t="shared" si="7"/>
        <v>0.96401439424230306</v>
      </c>
      <c r="J14" s="5">
        <f t="shared" si="14"/>
        <v>91743.583756540174</v>
      </c>
      <c r="K14" s="5">
        <f t="shared" si="8"/>
        <v>3301.4484358611021</v>
      </c>
      <c r="L14" s="5">
        <f t="shared" si="9"/>
        <v>450464.29769304808</v>
      </c>
      <c r="M14" s="5">
        <f t="shared" si="0"/>
        <v>2922880.2771338713</v>
      </c>
      <c r="N14" s="33">
        <f t="shared" si="10"/>
        <v>31.859233719170103</v>
      </c>
      <c r="O14" s="4"/>
      <c r="Q14" s="27" t="s">
        <v>54</v>
      </c>
      <c r="R14" s="29">
        <f t="shared" si="1"/>
        <v>91743.583756540174</v>
      </c>
      <c r="S14" s="29">
        <f t="shared" si="2"/>
        <v>450464.29769304808</v>
      </c>
      <c r="T14" s="35">
        <f t="shared" si="3"/>
        <v>31.859233719170103</v>
      </c>
      <c r="U14" s="42">
        <v>0.94210046609890041</v>
      </c>
      <c r="V14" s="43">
        <f t="shared" si="15"/>
        <v>5.7899533901099587E-2</v>
      </c>
      <c r="W14" s="29">
        <f t="shared" si="11"/>
        <v>424382.62481753441</v>
      </c>
      <c r="X14" s="29">
        <f t="shared" si="4"/>
        <v>2414217.7724253382</v>
      </c>
      <c r="Y14" s="35">
        <f t="shared" si="12"/>
        <v>26.314840488812216</v>
      </c>
      <c r="Z14" s="36">
        <f t="shared" si="13"/>
        <v>5.5443932303578869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1106</v>
      </c>
      <c r="E15" s="51">
        <v>9</v>
      </c>
      <c r="F15" s="3">
        <f t="shared" si="5"/>
        <v>8.1374321880651E-3</v>
      </c>
      <c r="G15" s="2">
        <v>0.5</v>
      </c>
      <c r="H15" s="3">
        <f t="shared" si="6"/>
        <v>3.9875941515285777E-2</v>
      </c>
      <c r="I15" s="3">
        <f t="shared" si="7"/>
        <v>0.96012405848471427</v>
      </c>
      <c r="J15" s="5">
        <f t="shared" si="14"/>
        <v>88442.135320679066</v>
      </c>
      <c r="K15" s="5">
        <f t="shared" si="8"/>
        <v>3526.7134155343888</v>
      </c>
      <c r="L15" s="5">
        <f t="shared" si="9"/>
        <v>433393.89306455938</v>
      </c>
      <c r="M15" s="5">
        <f t="shared" si="0"/>
        <v>2472415.9794408232</v>
      </c>
      <c r="N15" s="33">
        <f t="shared" si="10"/>
        <v>27.955181887865795</v>
      </c>
      <c r="O15" s="4"/>
      <c r="Q15" s="27" t="s">
        <v>56</v>
      </c>
      <c r="R15" s="29">
        <f t="shared" si="1"/>
        <v>88442.135320679066</v>
      </c>
      <c r="S15" s="29">
        <f t="shared" si="2"/>
        <v>433393.89306455938</v>
      </c>
      <c r="T15" s="35">
        <f t="shared" si="3"/>
        <v>27.955181887865795</v>
      </c>
      <c r="U15" s="42">
        <v>0.91645683631107144</v>
      </c>
      <c r="V15" s="43">
        <f t="shared" si="15"/>
        <v>8.3543163688928557E-2</v>
      </c>
      <c r="W15" s="29">
        <f t="shared" si="11"/>
        <v>397186.7961144849</v>
      </c>
      <c r="X15" s="29">
        <f t="shared" si="4"/>
        <v>1989835.1476078038</v>
      </c>
      <c r="Y15" s="35">
        <f t="shared" si="12"/>
        <v>22.498723491839428</v>
      </c>
      <c r="Z15" s="36">
        <f t="shared" si="13"/>
        <v>5.4564583960263668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959</v>
      </c>
      <c r="E16" s="51">
        <v>17</v>
      </c>
      <c r="F16" s="3">
        <f t="shared" si="5"/>
        <v>1.7726798748696558E-2</v>
      </c>
      <c r="G16" s="2">
        <v>0.5</v>
      </c>
      <c r="H16" s="3">
        <f t="shared" si="6"/>
        <v>8.4872690963554667E-2</v>
      </c>
      <c r="I16" s="3">
        <f t="shared" si="7"/>
        <v>0.91512730903644535</v>
      </c>
      <c r="J16" s="5">
        <f t="shared" si="14"/>
        <v>84915.421905144685</v>
      </c>
      <c r="K16" s="5">
        <f t="shared" si="8"/>
        <v>7207.0003613952058</v>
      </c>
      <c r="L16" s="5">
        <f t="shared" si="9"/>
        <v>406559.60862223548</v>
      </c>
      <c r="M16" s="5">
        <f t="shared" si="0"/>
        <v>2039022.086376264</v>
      </c>
      <c r="N16" s="33">
        <f t="shared" si="10"/>
        <v>24.012388334523813</v>
      </c>
      <c r="O16" s="4"/>
      <c r="Q16" s="27" t="s">
        <v>58</v>
      </c>
      <c r="R16" s="29">
        <f t="shared" si="1"/>
        <v>84915.421905144685</v>
      </c>
      <c r="S16" s="29">
        <f t="shared" si="2"/>
        <v>406559.60862223548</v>
      </c>
      <c r="T16" s="35">
        <f t="shared" si="3"/>
        <v>24.012388334523813</v>
      </c>
      <c r="U16" s="42">
        <v>0.8859396016463057</v>
      </c>
      <c r="V16" s="43">
        <f t="shared" si="15"/>
        <v>0.1140603983536943</v>
      </c>
      <c r="W16" s="29">
        <f t="shared" si="11"/>
        <v>360187.25770826126</v>
      </c>
      <c r="X16" s="29">
        <f t="shared" si="4"/>
        <v>1592648.3514933188</v>
      </c>
      <c r="Y16" s="35">
        <f t="shared" si="12"/>
        <v>18.755702035755021</v>
      </c>
      <c r="Z16" s="36">
        <f t="shared" si="13"/>
        <v>5.2566862987687912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699</v>
      </c>
      <c r="E17" s="51">
        <v>11</v>
      </c>
      <c r="F17" s="3">
        <f t="shared" si="5"/>
        <v>1.5736766809728183E-2</v>
      </c>
      <c r="G17" s="2">
        <v>0.5</v>
      </c>
      <c r="H17" s="3">
        <f t="shared" si="6"/>
        <v>7.5705437026841016E-2</v>
      </c>
      <c r="I17" s="3">
        <f t="shared" si="7"/>
        <v>0.92429456297315893</v>
      </c>
      <c r="J17" s="5">
        <f t="shared" si="14"/>
        <v>77708.421543749486</v>
      </c>
      <c r="K17" s="5">
        <f t="shared" si="8"/>
        <v>5882.9500136355427</v>
      </c>
      <c r="L17" s="5">
        <f t="shared" si="9"/>
        <v>373834.73268465849</v>
      </c>
      <c r="M17" s="5">
        <f t="shared" si="0"/>
        <v>1632462.4777540285</v>
      </c>
      <c r="N17" s="33">
        <f t="shared" si="10"/>
        <v>21.007536188789519</v>
      </c>
      <c r="O17" s="4"/>
      <c r="Q17" s="27" t="s">
        <v>60</v>
      </c>
      <c r="R17" s="29">
        <f t="shared" si="1"/>
        <v>77708.421543749486</v>
      </c>
      <c r="S17" s="29">
        <f t="shared" si="2"/>
        <v>373834.73268465849</v>
      </c>
      <c r="T17" s="35">
        <f t="shared" si="3"/>
        <v>21.007536188789519</v>
      </c>
      <c r="U17" s="42">
        <v>0.85631920960893304</v>
      </c>
      <c r="V17" s="43">
        <f t="shared" si="15"/>
        <v>0.14368079039106696</v>
      </c>
      <c r="W17" s="29">
        <f t="shared" si="11"/>
        <v>320121.86281689355</v>
      </c>
      <c r="X17" s="29">
        <f t="shared" si="4"/>
        <v>1232461.0937850575</v>
      </c>
      <c r="Y17" s="35">
        <f t="shared" si="12"/>
        <v>15.860071139023042</v>
      </c>
      <c r="Z17" s="36">
        <f t="shared" si="13"/>
        <v>5.1474650497664776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492</v>
      </c>
      <c r="E18" s="51">
        <v>10</v>
      </c>
      <c r="F18" s="3">
        <f t="shared" si="5"/>
        <v>2.032520325203252E-2</v>
      </c>
      <c r="G18" s="2">
        <v>0.5</v>
      </c>
      <c r="H18" s="3">
        <f t="shared" si="6"/>
        <v>9.6711798839458421E-2</v>
      </c>
      <c r="I18" s="3">
        <f t="shared" si="7"/>
        <v>0.90328820116054154</v>
      </c>
      <c r="J18" s="5">
        <f t="shared" si="14"/>
        <v>71825.471530113937</v>
      </c>
      <c r="K18" s="5">
        <f t="shared" si="8"/>
        <v>6946.3705541696272</v>
      </c>
      <c r="L18" s="5">
        <f t="shared" si="9"/>
        <v>341761.4312651456</v>
      </c>
      <c r="M18" s="5">
        <f t="shared" si="0"/>
        <v>1258627.7450693701</v>
      </c>
      <c r="N18" s="33">
        <f t="shared" si="10"/>
        <v>17.523417782808025</v>
      </c>
      <c r="O18" s="4"/>
      <c r="Q18" s="27" t="s">
        <v>62</v>
      </c>
      <c r="R18" s="29">
        <f t="shared" si="1"/>
        <v>71825.471530113937</v>
      </c>
      <c r="S18" s="29">
        <f t="shared" si="2"/>
        <v>341761.4312651456</v>
      </c>
      <c r="T18" s="35">
        <f t="shared" si="3"/>
        <v>17.523417782808025</v>
      </c>
      <c r="U18" s="42">
        <v>0.77613843304153718</v>
      </c>
      <c r="V18" s="43">
        <f t="shared" si="15"/>
        <v>0.22386156695846282</v>
      </c>
      <c r="W18" s="29">
        <f t="shared" si="11"/>
        <v>265254.1817361631</v>
      </c>
      <c r="X18" s="29">
        <f t="shared" si="4"/>
        <v>912339.23096816405</v>
      </c>
      <c r="Y18" s="35">
        <f t="shared" si="12"/>
        <v>12.702168346860789</v>
      </c>
      <c r="Z18" s="36">
        <f t="shared" si="13"/>
        <v>4.8212494359472355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341</v>
      </c>
      <c r="E19" s="51">
        <v>9</v>
      </c>
      <c r="F19" s="3">
        <f t="shared" si="5"/>
        <v>2.6392961876832845E-2</v>
      </c>
      <c r="G19" s="2">
        <v>0.5</v>
      </c>
      <c r="H19" s="3">
        <f t="shared" si="6"/>
        <v>0.12379642365887208</v>
      </c>
      <c r="I19" s="3">
        <f t="shared" si="7"/>
        <v>0.87620357634112789</v>
      </c>
      <c r="J19" s="5">
        <f t="shared" si="14"/>
        <v>64879.100975944304</v>
      </c>
      <c r="K19" s="5">
        <f t="shared" si="8"/>
        <v>8031.8006710247428</v>
      </c>
      <c r="L19" s="5">
        <f t="shared" si="9"/>
        <v>304316.00320215966</v>
      </c>
      <c r="M19" s="5">
        <f t="shared" si="0"/>
        <v>916866.3138042246</v>
      </c>
      <c r="N19" s="33">
        <f t="shared" si="10"/>
        <v>14.131920757412741</v>
      </c>
      <c r="O19" s="4"/>
      <c r="Q19" s="27" t="s">
        <v>64</v>
      </c>
      <c r="R19" s="29">
        <f t="shared" si="1"/>
        <v>64879.100975944304</v>
      </c>
      <c r="S19" s="29">
        <f t="shared" si="2"/>
        <v>304316.00320215966</v>
      </c>
      <c r="T19" s="35">
        <f t="shared" si="3"/>
        <v>14.131920757412741</v>
      </c>
      <c r="U19" s="42">
        <v>0.73716277889453141</v>
      </c>
      <c r="V19" s="43">
        <f t="shared" si="15"/>
        <v>0.26283722110546859</v>
      </c>
      <c r="W19" s="29">
        <f t="shared" si="11"/>
        <v>224330.43058258115</v>
      </c>
      <c r="X19" s="29">
        <f t="shared" si="4"/>
        <v>647085.04923200095</v>
      </c>
      <c r="Y19" s="35">
        <f t="shared" si="12"/>
        <v>9.9737055461345765</v>
      </c>
      <c r="Z19" s="36">
        <f t="shared" si="13"/>
        <v>4.158215211278165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220</v>
      </c>
      <c r="E20" s="51">
        <v>13</v>
      </c>
      <c r="F20" s="3">
        <f t="shared" si="5"/>
        <v>5.909090909090909E-2</v>
      </c>
      <c r="G20" s="2">
        <v>0.5</v>
      </c>
      <c r="H20" s="3">
        <f t="shared" si="6"/>
        <v>0.25742574257425743</v>
      </c>
      <c r="I20" s="3">
        <f t="shared" si="7"/>
        <v>0.74257425742574257</v>
      </c>
      <c r="J20" s="5">
        <f t="shared" si="14"/>
        <v>56847.300304919561</v>
      </c>
      <c r="K20" s="5">
        <f t="shared" si="8"/>
        <v>14633.958494335729</v>
      </c>
      <c r="L20" s="5">
        <f t="shared" si="9"/>
        <v>247651.60528875852</v>
      </c>
      <c r="M20" s="5">
        <f t="shared" si="0"/>
        <v>612550.31060206494</v>
      </c>
      <c r="N20" s="33">
        <f t="shared" si="10"/>
        <v>10.775363250610775</v>
      </c>
      <c r="O20" s="4"/>
      <c r="Q20" s="27" t="s">
        <v>66</v>
      </c>
      <c r="R20" s="29">
        <f t="shared" si="1"/>
        <v>56847.300304919561</v>
      </c>
      <c r="S20" s="29">
        <f t="shared" si="2"/>
        <v>247651.60528875852</v>
      </c>
      <c r="T20" s="35">
        <f t="shared" si="3"/>
        <v>10.775363250610775</v>
      </c>
      <c r="U20" s="42">
        <v>0.7271372759570951</v>
      </c>
      <c r="V20" s="43">
        <f t="shared" si="15"/>
        <v>0.2728627240429049</v>
      </c>
      <c r="W20" s="29">
        <f t="shared" si="11"/>
        <v>180076.71365606959</v>
      </c>
      <c r="X20" s="29">
        <f t="shared" si="4"/>
        <v>422754.61864941986</v>
      </c>
      <c r="Y20" s="35">
        <f t="shared" si="12"/>
        <v>7.4366701036255671</v>
      </c>
      <c r="Z20" s="36">
        <f t="shared" si="13"/>
        <v>3.3386931469852081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134</v>
      </c>
      <c r="E21" s="51">
        <v>8</v>
      </c>
      <c r="F21" s="3">
        <f t="shared" si="5"/>
        <v>5.9701492537313432E-2</v>
      </c>
      <c r="G21" s="2">
        <v>0.5</v>
      </c>
      <c r="H21" s="3">
        <f t="shared" si="6"/>
        <v>0.25974025974025972</v>
      </c>
      <c r="I21" s="3">
        <f t="shared" si="7"/>
        <v>0.74025974025974028</v>
      </c>
      <c r="J21" s="5">
        <f t="shared" si="14"/>
        <v>42213.341810583835</v>
      </c>
      <c r="K21" s="5">
        <f t="shared" si="8"/>
        <v>10964.50436638541</v>
      </c>
      <c r="L21" s="5">
        <f t="shared" si="9"/>
        <v>183655.44813695565</v>
      </c>
      <c r="M21" s="5">
        <f>L21+M22</f>
        <v>364898.70531330648</v>
      </c>
      <c r="N21" s="33">
        <f t="shared" si="10"/>
        <v>8.6441558441558435</v>
      </c>
      <c r="O21" s="4"/>
      <c r="Q21" s="27" t="s">
        <v>68</v>
      </c>
      <c r="R21" s="29">
        <f t="shared" si="1"/>
        <v>42213.341810583835</v>
      </c>
      <c r="S21" s="29">
        <f t="shared" si="2"/>
        <v>183655.44813695565</v>
      </c>
      <c r="T21" s="35">
        <f t="shared" si="3"/>
        <v>8.6441558441558435</v>
      </c>
      <c r="U21" s="42">
        <v>0.68635947845240242</v>
      </c>
      <c r="V21" s="43">
        <f t="shared" si="15"/>
        <v>0.31364052154759758</v>
      </c>
      <c r="W21" s="29">
        <f t="shared" si="11"/>
        <v>126053.65759822312</v>
      </c>
      <c r="X21" s="29">
        <f>X22+W21</f>
        <v>242677.90499335024</v>
      </c>
      <c r="Y21" s="35">
        <f t="shared" si="12"/>
        <v>5.7488437206008038</v>
      </c>
      <c r="Z21" s="36">
        <f t="shared" si="13"/>
        <v>2.8953121235550396</v>
      </c>
    </row>
    <row r="22" spans="1:26" s="2" customFormat="1" x14ac:dyDescent="0.25">
      <c r="A22" s="12">
        <v>19</v>
      </c>
      <c r="B22" s="13" t="s">
        <v>69</v>
      </c>
      <c r="C22" s="12"/>
      <c r="D22">
        <v>87</v>
      </c>
      <c r="E22" s="51">
        <v>15</v>
      </c>
      <c r="F22" s="17">
        <f t="shared" si="5"/>
        <v>0.17241379310344829</v>
      </c>
      <c r="G22" s="12"/>
      <c r="H22" s="17">
        <v>1</v>
      </c>
      <c r="I22" s="17">
        <f t="shared" si="7"/>
        <v>0</v>
      </c>
      <c r="J22" s="21">
        <f t="shared" si="14"/>
        <v>31248.837444198423</v>
      </c>
      <c r="K22" s="21">
        <f t="shared" si="8"/>
        <v>31248.837444198423</v>
      </c>
      <c r="L22" s="21">
        <f>K22/F22</f>
        <v>181243.25717635083</v>
      </c>
      <c r="M22" s="21">
        <f>L22</f>
        <v>181243.25717635083</v>
      </c>
      <c r="N22" s="34">
        <f t="shared" si="10"/>
        <v>5.7999999999999989</v>
      </c>
      <c r="O22" s="4"/>
      <c r="Q22" s="30" t="s">
        <v>69</v>
      </c>
      <c r="R22" s="31">
        <f t="shared" si="1"/>
        <v>31248.837444198423</v>
      </c>
      <c r="S22" s="31">
        <f t="shared" si="2"/>
        <v>181243.25717635083</v>
      </c>
      <c r="T22" s="38">
        <f t="shared" si="3"/>
        <v>5.7999999999999989</v>
      </c>
      <c r="U22" s="44">
        <v>0.64346806172022719</v>
      </c>
      <c r="V22" s="45">
        <f t="shared" si="15"/>
        <v>0.35653193827977281</v>
      </c>
      <c r="W22" s="31">
        <f t="shared" si="11"/>
        <v>116624.24739512712</v>
      </c>
      <c r="X22" s="31">
        <f>W22</f>
        <v>116624.24739512712</v>
      </c>
      <c r="Y22" s="38">
        <f t="shared" si="12"/>
        <v>3.7321147579773171</v>
      </c>
      <c r="Z22" s="37">
        <f t="shared" si="13"/>
        <v>2.0678852420226819</v>
      </c>
    </row>
    <row r="23" spans="1:26" s="2" customFormat="1" ht="13.2" x14ac:dyDescent="0.25">
      <c r="B23" s="2" t="s">
        <v>70</v>
      </c>
      <c r="D23" s="25">
        <f>SUM(D4:D22)</f>
        <v>14639</v>
      </c>
      <c r="E23" s="25">
        <f>SUM(E4:E22)</f>
        <v>120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124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7884936.8433881709</v>
      </c>
      <c r="N29" s="32">
        <f>M29/J29</f>
        <v>78.849368433881708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78.849368433881708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7003054.8855825011</v>
      </c>
      <c r="Y29" s="40">
        <f>X29/R29</f>
        <v>70.030548855825018</v>
      </c>
      <c r="Z29" s="36">
        <f>T29-Y29</f>
        <v>8.81881957805669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583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7784936.8433881709</v>
      </c>
      <c r="N30" s="33">
        <f t="shared" ref="N30:N47" si="26">M30/J30</f>
        <v>77.849368433881708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77.849368433881708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6907190.211579537</v>
      </c>
      <c r="Y30" s="35">
        <f t="shared" ref="Y30:Y47" si="28">X30/R30</f>
        <v>69.071902115795368</v>
      </c>
      <c r="Z30" s="36">
        <f t="shared" ref="Z30:Z47" si="29">T30-Y30</f>
        <v>8.7774663180863399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866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7384936.8433881709</v>
      </c>
      <c r="N31" s="33">
        <f t="shared" si="26"/>
        <v>73.849368433881708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73.849368433881708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6523731.5155676799</v>
      </c>
      <c r="Y31" s="35">
        <f t="shared" si="28"/>
        <v>65.237315155676797</v>
      </c>
      <c r="Z31" s="36">
        <f t="shared" si="29"/>
        <v>8.6120532782049111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825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6884936.8433881709</v>
      </c>
      <c r="N32" s="33">
        <f t="shared" si="26"/>
        <v>68.849368433881708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68.849368433881708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6044408.1455528587</v>
      </c>
      <c r="Y32" s="35">
        <f t="shared" si="28"/>
        <v>60.44408145552859</v>
      </c>
      <c r="Z32" s="36">
        <f t="shared" si="29"/>
        <v>8.4052869783531179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985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6384936.8433881709</v>
      </c>
      <c r="N33" s="33">
        <f t="shared" si="26"/>
        <v>63.849368433881708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63.849368433881708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5565084.7755380375</v>
      </c>
      <c r="Y33" s="35">
        <f t="shared" si="28"/>
        <v>55.650847755380376</v>
      </c>
      <c r="Z33" s="36">
        <f t="shared" si="29"/>
        <v>8.1985206785013318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1078</v>
      </c>
      <c r="E34" s="51">
        <v>1</v>
      </c>
      <c r="F34" s="3">
        <f t="shared" si="21"/>
        <v>9.2764378478664194E-4</v>
      </c>
      <c r="G34" s="2">
        <v>0.5</v>
      </c>
      <c r="H34" s="3">
        <f t="shared" si="22"/>
        <v>4.627487274409996E-3</v>
      </c>
      <c r="I34" s="3">
        <f t="shared" si="23"/>
        <v>0.99537251272559002</v>
      </c>
      <c r="J34" s="5">
        <f t="shared" si="30"/>
        <v>100000</v>
      </c>
      <c r="K34" s="5">
        <f t="shared" si="24"/>
        <v>462.74872744099963</v>
      </c>
      <c r="L34" s="5">
        <f t="shared" si="25"/>
        <v>498843.12818139757</v>
      </c>
      <c r="M34" s="5">
        <f t="shared" si="16"/>
        <v>5884936.8433881709</v>
      </c>
      <c r="N34" s="33">
        <f t="shared" si="26"/>
        <v>58.849368433881708</v>
      </c>
      <c r="O34" s="4"/>
      <c r="Q34" s="27" t="s">
        <v>44</v>
      </c>
      <c r="R34" s="29">
        <f t="shared" si="17"/>
        <v>100000</v>
      </c>
      <c r="S34" s="29">
        <f t="shared" si="18"/>
        <v>498843.12818139757</v>
      </c>
      <c r="T34" s="35">
        <f t="shared" si="19"/>
        <v>58.849368433881708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483468.89135147352</v>
      </c>
      <c r="X34" s="29">
        <f t="shared" si="20"/>
        <v>5085761.4055232164</v>
      </c>
      <c r="Y34" s="35">
        <f t="shared" si="28"/>
        <v>50.857614055232162</v>
      </c>
      <c r="Z34" s="36">
        <f t="shared" si="29"/>
        <v>7.9917543786495457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1094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99537.251272559006</v>
      </c>
      <c r="K35" s="5">
        <f t="shared" si="24"/>
        <v>0</v>
      </c>
      <c r="L35" s="5">
        <f t="shared" si="25"/>
        <v>497686.25636279501</v>
      </c>
      <c r="M35" s="5">
        <f t="shared" si="16"/>
        <v>5386093.715206773</v>
      </c>
      <c r="N35" s="33">
        <f t="shared" si="26"/>
        <v>54.111336673927646</v>
      </c>
      <c r="O35" s="4"/>
      <c r="Q35" s="27" t="s">
        <v>46</v>
      </c>
      <c r="R35" s="29">
        <f t="shared" si="17"/>
        <v>99537.251272559006</v>
      </c>
      <c r="S35" s="29">
        <f t="shared" si="18"/>
        <v>497686.25636279501</v>
      </c>
      <c r="T35" s="35">
        <f t="shared" si="19"/>
        <v>54.111336673927646</v>
      </c>
      <c r="U35" s="42">
        <v>0.96192878092594225</v>
      </c>
      <c r="V35" s="43">
        <f t="shared" si="31"/>
        <v>3.8071219074057749E-2</v>
      </c>
      <c r="W35" s="29">
        <f t="shared" si="27"/>
        <v>478738.7338666594</v>
      </c>
      <c r="X35" s="29">
        <f t="shared" si="20"/>
        <v>4602292.5141717428</v>
      </c>
      <c r="Y35" s="35">
        <f t="shared" si="28"/>
        <v>46.236885742097328</v>
      </c>
      <c r="Z35" s="36">
        <f t="shared" si="29"/>
        <v>7.8744509318303173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944</v>
      </c>
      <c r="E36" s="51">
        <v>1</v>
      </c>
      <c r="F36" s="3">
        <f t="shared" si="21"/>
        <v>1.0593220338983051E-3</v>
      </c>
      <c r="G36" s="2">
        <v>0.5</v>
      </c>
      <c r="H36" s="3">
        <f t="shared" si="22"/>
        <v>5.2826201796090863E-3</v>
      </c>
      <c r="I36" s="3">
        <f t="shared" si="23"/>
        <v>0.99471737982039088</v>
      </c>
      <c r="J36" s="5">
        <f t="shared" si="30"/>
        <v>99537.251272559006</v>
      </c>
      <c r="K36" s="5">
        <f t="shared" si="24"/>
        <v>525.81749219524045</v>
      </c>
      <c r="L36" s="5">
        <f t="shared" si="25"/>
        <v>496371.71263230685</v>
      </c>
      <c r="M36" s="5">
        <f t="shared" si="16"/>
        <v>4888407.4588439781</v>
      </c>
      <c r="N36" s="33">
        <f t="shared" si="26"/>
        <v>49.111336673927646</v>
      </c>
      <c r="O36" s="4"/>
      <c r="Q36" s="27" t="s">
        <v>48</v>
      </c>
      <c r="R36" s="29">
        <f t="shared" si="17"/>
        <v>99537.251272559006</v>
      </c>
      <c r="S36" s="29">
        <f t="shared" si="18"/>
        <v>496371.71263230685</v>
      </c>
      <c r="T36" s="35">
        <f t="shared" si="19"/>
        <v>49.111336673927646</v>
      </c>
      <c r="U36" s="42">
        <v>0.95558309086652893</v>
      </c>
      <c r="V36" s="43">
        <f t="shared" si="31"/>
        <v>4.4416909133471072E-2</v>
      </c>
      <c r="W36" s="29">
        <f t="shared" si="27"/>
        <v>474324.41537589225</v>
      </c>
      <c r="X36" s="29">
        <f t="shared" si="20"/>
        <v>4123553.7803050834</v>
      </c>
      <c r="Y36" s="35">
        <f t="shared" si="28"/>
        <v>41.427241837467619</v>
      </c>
      <c r="Z36" s="36">
        <f t="shared" si="29"/>
        <v>7.6840948364600266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1094</v>
      </c>
      <c r="E37" s="51">
        <v>2</v>
      </c>
      <c r="F37" s="3">
        <f t="shared" si="21"/>
        <v>1.8281535648994515E-3</v>
      </c>
      <c r="G37" s="2">
        <v>0.5</v>
      </c>
      <c r="H37" s="3">
        <f t="shared" si="22"/>
        <v>9.0991810737033677E-3</v>
      </c>
      <c r="I37" s="3">
        <f t="shared" si="23"/>
        <v>0.99090081892629667</v>
      </c>
      <c r="J37" s="5">
        <f t="shared" si="30"/>
        <v>99011.433780363761</v>
      </c>
      <c r="K37" s="5">
        <f t="shared" si="24"/>
        <v>900.9229643345202</v>
      </c>
      <c r="L37" s="5">
        <f t="shared" si="25"/>
        <v>492804.86149098253</v>
      </c>
      <c r="M37" s="5">
        <f t="shared" si="16"/>
        <v>4392035.7462116713</v>
      </c>
      <c r="N37" s="33">
        <f t="shared" si="26"/>
        <v>44.35887430894585</v>
      </c>
      <c r="O37" s="4"/>
      <c r="Q37" s="27" t="s">
        <v>50</v>
      </c>
      <c r="R37" s="29">
        <f t="shared" si="17"/>
        <v>99011.433780363761</v>
      </c>
      <c r="S37" s="29">
        <f t="shared" si="18"/>
        <v>492804.86149098253</v>
      </c>
      <c r="T37" s="35">
        <f t="shared" si="19"/>
        <v>44.35887430894585</v>
      </c>
      <c r="U37" s="42">
        <v>0.95343645724036619</v>
      </c>
      <c r="V37" s="43">
        <f t="shared" si="31"/>
        <v>4.6563542759633814E-2</v>
      </c>
      <c r="W37" s="29">
        <f t="shared" si="27"/>
        <v>469858.12125079177</v>
      </c>
      <c r="X37" s="29">
        <f t="shared" si="20"/>
        <v>3649229.3649291913</v>
      </c>
      <c r="Y37" s="35">
        <f t="shared" si="28"/>
        <v>36.856646001352189</v>
      </c>
      <c r="Z37" s="36">
        <f t="shared" si="29"/>
        <v>7.5022283075936613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1256</v>
      </c>
      <c r="E38" s="51">
        <v>0</v>
      </c>
      <c r="F38" s="3">
        <f t="shared" si="21"/>
        <v>0</v>
      </c>
      <c r="G38" s="2">
        <v>0.5</v>
      </c>
      <c r="H38" s="3">
        <f t="shared" si="22"/>
        <v>0</v>
      </c>
      <c r="I38" s="3">
        <f t="shared" si="23"/>
        <v>1</v>
      </c>
      <c r="J38" s="5">
        <f t="shared" si="30"/>
        <v>98110.510816029244</v>
      </c>
      <c r="K38" s="5">
        <f t="shared" si="24"/>
        <v>0</v>
      </c>
      <c r="L38" s="5">
        <f t="shared" si="25"/>
        <v>490552.55408014625</v>
      </c>
      <c r="M38" s="5">
        <f t="shared" si="16"/>
        <v>3899230.8847206887</v>
      </c>
      <c r="N38" s="33">
        <f t="shared" si="26"/>
        <v>39.74325332004728</v>
      </c>
      <c r="O38" s="4"/>
      <c r="Q38" s="27" t="s">
        <v>52</v>
      </c>
      <c r="R38" s="29">
        <f t="shared" si="17"/>
        <v>98110.510816029244</v>
      </c>
      <c r="S38" s="29">
        <f t="shared" si="18"/>
        <v>490552.55408014625</v>
      </c>
      <c r="T38" s="35">
        <f t="shared" si="19"/>
        <v>39.74325332004728</v>
      </c>
      <c r="U38" s="42">
        <v>0.93748024841036759</v>
      </c>
      <c r="V38" s="43">
        <f t="shared" si="31"/>
        <v>6.2519751589632411E-2</v>
      </c>
      <c r="W38" s="29">
        <f t="shared" si="27"/>
        <v>459883.33025739581</v>
      </c>
      <c r="X38" s="29">
        <f t="shared" si="20"/>
        <v>3179371.2436783994</v>
      </c>
      <c r="Y38" s="35">
        <f t="shared" si="28"/>
        <v>32.406020692728426</v>
      </c>
      <c r="Z38" s="36">
        <f t="shared" si="29"/>
        <v>7.3372326273188548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1250</v>
      </c>
      <c r="E39" s="51">
        <v>6</v>
      </c>
      <c r="F39" s="3">
        <f t="shared" si="21"/>
        <v>4.7999999999999996E-3</v>
      </c>
      <c r="G39" s="2">
        <v>0.5</v>
      </c>
      <c r="H39" s="3">
        <f t="shared" si="22"/>
        <v>2.3715415019762844E-2</v>
      </c>
      <c r="I39" s="3">
        <f t="shared" si="23"/>
        <v>0.97628458498023718</v>
      </c>
      <c r="J39" s="5">
        <f t="shared" si="30"/>
        <v>98110.510816029244</v>
      </c>
      <c r="K39" s="5">
        <f t="shared" si="24"/>
        <v>2326.731481803065</v>
      </c>
      <c r="L39" s="5">
        <f t="shared" si="25"/>
        <v>484735.72537563858</v>
      </c>
      <c r="M39" s="5">
        <f t="shared" si="16"/>
        <v>3408678.3306405423</v>
      </c>
      <c r="N39" s="33">
        <f t="shared" si="26"/>
        <v>34.74325332004728</v>
      </c>
      <c r="O39" s="4"/>
      <c r="Q39" s="27" t="s">
        <v>54</v>
      </c>
      <c r="R39" s="29">
        <f t="shared" si="17"/>
        <v>98110.510816029244</v>
      </c>
      <c r="S39" s="29">
        <f t="shared" si="18"/>
        <v>484735.72537563858</v>
      </c>
      <c r="T39" s="35">
        <f t="shared" si="19"/>
        <v>34.74325332004728</v>
      </c>
      <c r="U39" s="42">
        <v>0.91788799906018037</v>
      </c>
      <c r="V39" s="43">
        <f t="shared" si="31"/>
        <v>8.2112000939819629E-2</v>
      </c>
      <c r="W39" s="29">
        <f t="shared" si="27"/>
        <v>444933.10503803001</v>
      </c>
      <c r="X39" s="29">
        <f t="shared" si="20"/>
        <v>2719487.9134210036</v>
      </c>
      <c r="Y39" s="35">
        <f t="shared" si="28"/>
        <v>27.718619450676584</v>
      </c>
      <c r="Z39" s="36">
        <f t="shared" si="29"/>
        <v>7.024633869370696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1202</v>
      </c>
      <c r="E40" s="51">
        <v>7</v>
      </c>
      <c r="F40" s="3">
        <f t="shared" si="21"/>
        <v>5.8236272878535774E-3</v>
      </c>
      <c r="G40" s="2">
        <v>0.5</v>
      </c>
      <c r="H40" s="3">
        <f t="shared" si="22"/>
        <v>2.8700287002870032E-2</v>
      </c>
      <c r="I40" s="3">
        <f t="shared" si="23"/>
        <v>0.97129971299712992</v>
      </c>
      <c r="J40" s="5">
        <f t="shared" si="30"/>
        <v>95783.779334226187</v>
      </c>
      <c r="K40" s="5">
        <f t="shared" si="24"/>
        <v>2749.0219571118628</v>
      </c>
      <c r="L40" s="5">
        <f t="shared" si="25"/>
        <v>472046.34177835129</v>
      </c>
      <c r="M40" s="5">
        <f t="shared" si="16"/>
        <v>2923942.605264904</v>
      </c>
      <c r="N40" s="33">
        <f t="shared" si="26"/>
        <v>30.526490242801462</v>
      </c>
      <c r="O40" s="4"/>
      <c r="Q40" s="27" t="s">
        <v>56</v>
      </c>
      <c r="R40" s="29">
        <f t="shared" si="17"/>
        <v>95783.779334226187</v>
      </c>
      <c r="S40" s="29">
        <f t="shared" si="18"/>
        <v>472046.34177835129</v>
      </c>
      <c r="T40" s="35">
        <f t="shared" si="19"/>
        <v>30.526490242801462</v>
      </c>
      <c r="U40" s="42">
        <v>0.89571782863194893</v>
      </c>
      <c r="V40" s="43">
        <f t="shared" si="31"/>
        <v>0.10428217136805107</v>
      </c>
      <c r="W40" s="29">
        <f t="shared" si="27"/>
        <v>422820.32427135966</v>
      </c>
      <c r="X40" s="29">
        <f t="shared" si="20"/>
        <v>2274554.8083829735</v>
      </c>
      <c r="Y40" s="35">
        <f t="shared" si="28"/>
        <v>23.746764057473481</v>
      </c>
      <c r="Z40" s="36">
        <f t="shared" si="29"/>
        <v>6.7797261853279807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968</v>
      </c>
      <c r="E41" s="51">
        <v>4</v>
      </c>
      <c r="F41" s="3">
        <f t="shared" si="21"/>
        <v>4.1322314049586778E-3</v>
      </c>
      <c r="G41" s="2">
        <v>0.5</v>
      </c>
      <c r="H41" s="3">
        <f t="shared" si="22"/>
        <v>2.0449897750511249E-2</v>
      </c>
      <c r="I41" s="3">
        <f t="shared" si="23"/>
        <v>0.9795501022494888</v>
      </c>
      <c r="J41" s="5">
        <f t="shared" si="30"/>
        <v>93034.757377114322</v>
      </c>
      <c r="K41" s="5">
        <f t="shared" si="24"/>
        <v>1902.55127560561</v>
      </c>
      <c r="L41" s="5">
        <f t="shared" si="25"/>
        <v>460417.40869655751</v>
      </c>
      <c r="M41" s="5">
        <f t="shared" si="16"/>
        <v>2451896.2634865525</v>
      </c>
      <c r="N41" s="33">
        <f t="shared" si="26"/>
        <v>26.354626298941646</v>
      </c>
      <c r="O41" s="4"/>
      <c r="Q41" s="27" t="s">
        <v>58</v>
      </c>
      <c r="R41" s="29">
        <f t="shared" si="17"/>
        <v>93034.757377114322</v>
      </c>
      <c r="S41" s="29">
        <f t="shared" si="18"/>
        <v>460417.40869655751</v>
      </c>
      <c r="T41" s="35">
        <f t="shared" si="19"/>
        <v>26.354626298941646</v>
      </c>
      <c r="U41" s="42">
        <v>0.86473435856680392</v>
      </c>
      <c r="V41" s="43">
        <f t="shared" si="31"/>
        <v>0.13526564143319608</v>
      </c>
      <c r="W41" s="29">
        <f t="shared" si="27"/>
        <v>398138.75258220767</v>
      </c>
      <c r="X41" s="29">
        <f t="shared" si="20"/>
        <v>1851734.4841116141</v>
      </c>
      <c r="Y41" s="35">
        <f t="shared" si="28"/>
        <v>19.903684776708232</v>
      </c>
      <c r="Z41" s="36">
        <f t="shared" si="29"/>
        <v>6.4509415222334141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811</v>
      </c>
      <c r="E42" s="51">
        <v>7</v>
      </c>
      <c r="F42" s="3">
        <f t="shared" si="21"/>
        <v>8.6313193588162754E-3</v>
      </c>
      <c r="G42" s="2">
        <v>0.5</v>
      </c>
      <c r="H42" s="3">
        <f t="shared" si="22"/>
        <v>4.2245021122510551E-2</v>
      </c>
      <c r="I42" s="3">
        <f t="shared" si="23"/>
        <v>0.9577549788774895</v>
      </c>
      <c r="J42" s="5">
        <f t="shared" si="30"/>
        <v>91132.206101508709</v>
      </c>
      <c r="K42" s="5">
        <f t="shared" si="24"/>
        <v>3849.8819716992202</v>
      </c>
      <c r="L42" s="5">
        <f t="shared" si="25"/>
        <v>446036.32557829551</v>
      </c>
      <c r="M42" s="5">
        <f t="shared" si="16"/>
        <v>1991478.8547899951</v>
      </c>
      <c r="N42" s="33">
        <f t="shared" si="26"/>
        <v>21.852635198710786</v>
      </c>
      <c r="O42" s="4"/>
      <c r="Q42" s="27" t="s">
        <v>60</v>
      </c>
      <c r="R42" s="29">
        <f t="shared" si="17"/>
        <v>91132.206101508709</v>
      </c>
      <c r="S42" s="29">
        <f t="shared" si="18"/>
        <v>446036.32557829551</v>
      </c>
      <c r="T42" s="35">
        <f t="shared" si="19"/>
        <v>21.852635198710786</v>
      </c>
      <c r="U42" s="42">
        <v>0.81758889711164551</v>
      </c>
      <c r="V42" s="43">
        <f t="shared" si="31"/>
        <v>0.18241110288835449</v>
      </c>
      <c r="W42" s="29">
        <f t="shared" si="27"/>
        <v>364674.34750128945</v>
      </c>
      <c r="X42" s="29">
        <f t="shared" si="20"/>
        <v>1453595.7315294063</v>
      </c>
      <c r="Y42" s="35">
        <f t="shared" si="28"/>
        <v>15.95040648868196</v>
      </c>
      <c r="Z42" s="36">
        <f t="shared" si="29"/>
        <v>5.902228710028826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542</v>
      </c>
      <c r="E43" s="51">
        <v>3</v>
      </c>
      <c r="F43" s="3">
        <f t="shared" si="21"/>
        <v>5.5350553505535052E-3</v>
      </c>
      <c r="G43" s="2">
        <v>0.5</v>
      </c>
      <c r="H43" s="3">
        <f t="shared" si="22"/>
        <v>2.7297543221110096E-2</v>
      </c>
      <c r="I43" s="3">
        <f t="shared" si="23"/>
        <v>0.97270245677888989</v>
      </c>
      <c r="J43" s="5">
        <f t="shared" si="30"/>
        <v>87282.324129809494</v>
      </c>
      <c r="K43" s="5">
        <f t="shared" si="24"/>
        <v>2382.5930153724153</v>
      </c>
      <c r="L43" s="5">
        <f t="shared" si="25"/>
        <v>430455.13811061636</v>
      </c>
      <c r="M43" s="5">
        <f t="shared" si="16"/>
        <v>1545442.5292116995</v>
      </c>
      <c r="N43" s="33">
        <f t="shared" si="26"/>
        <v>17.706248597519703</v>
      </c>
      <c r="O43" s="4"/>
      <c r="Q43" s="27" t="s">
        <v>62</v>
      </c>
      <c r="R43" s="29">
        <f t="shared" si="17"/>
        <v>87282.324129809494</v>
      </c>
      <c r="S43" s="29">
        <f t="shared" si="18"/>
        <v>430455.13811061636</v>
      </c>
      <c r="T43" s="35">
        <f t="shared" si="19"/>
        <v>17.706248597519703</v>
      </c>
      <c r="U43" s="42">
        <v>0.77888026534586052</v>
      </c>
      <c r="V43" s="43">
        <f t="shared" si="31"/>
        <v>0.22111973465413948</v>
      </c>
      <c r="W43" s="29">
        <f t="shared" si="27"/>
        <v>335273.0121910859</v>
      </c>
      <c r="X43" s="29">
        <f t="shared" si="20"/>
        <v>1088921.3840281169</v>
      </c>
      <c r="Y43" s="35">
        <f t="shared" si="28"/>
        <v>12.475852297523986</v>
      </c>
      <c r="Z43" s="36">
        <f t="shared" si="29"/>
        <v>5.2303962999957179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414</v>
      </c>
      <c r="E44" s="51">
        <v>18</v>
      </c>
      <c r="F44" s="3">
        <f t="shared" si="21"/>
        <v>4.3478260869565216E-2</v>
      </c>
      <c r="G44" s="2">
        <v>0.5</v>
      </c>
      <c r="H44" s="3">
        <f t="shared" si="22"/>
        <v>0.19607843137254902</v>
      </c>
      <c r="I44" s="3">
        <f t="shared" si="23"/>
        <v>0.80392156862745101</v>
      </c>
      <c r="J44" s="5">
        <f t="shared" si="30"/>
        <v>84899.731114437076</v>
      </c>
      <c r="K44" s="5">
        <f t="shared" si="24"/>
        <v>16647.006100870014</v>
      </c>
      <c r="L44" s="5">
        <f t="shared" si="25"/>
        <v>382881.14032001031</v>
      </c>
      <c r="M44" s="5">
        <f t="shared" si="16"/>
        <v>1114987.3911010833</v>
      </c>
      <c r="N44" s="33">
        <f t="shared" si="26"/>
        <v>13.132990840668061</v>
      </c>
      <c r="O44" s="4"/>
      <c r="Q44" s="27" t="s">
        <v>64</v>
      </c>
      <c r="R44" s="29">
        <f t="shared" si="17"/>
        <v>84899.731114437076</v>
      </c>
      <c r="S44" s="29">
        <f t="shared" si="18"/>
        <v>382881.14032001031</v>
      </c>
      <c r="T44" s="35">
        <f t="shared" si="19"/>
        <v>13.132990840668061</v>
      </c>
      <c r="U44" s="42">
        <v>0.71980976748499381</v>
      </c>
      <c r="V44" s="43">
        <f t="shared" si="31"/>
        <v>0.28019023251500619</v>
      </c>
      <c r="W44" s="29">
        <f t="shared" si="27"/>
        <v>275601.58458813588</v>
      </c>
      <c r="X44" s="29">
        <f t="shared" si="20"/>
        <v>753648.3718370311</v>
      </c>
      <c r="Y44" s="35">
        <f t="shared" si="28"/>
        <v>8.8769229530442448</v>
      </c>
      <c r="Z44" s="36">
        <f t="shared" si="29"/>
        <v>4.256067887623816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292</v>
      </c>
      <c r="E45" s="51">
        <v>17</v>
      </c>
      <c r="F45" s="3">
        <f t="shared" si="21"/>
        <v>5.8219178082191778E-2</v>
      </c>
      <c r="G45" s="2">
        <v>0.5</v>
      </c>
      <c r="H45" s="3">
        <f t="shared" si="22"/>
        <v>0.25411061285500747</v>
      </c>
      <c r="I45" s="3">
        <f t="shared" si="23"/>
        <v>0.74588938714499253</v>
      </c>
      <c r="J45" s="5">
        <f t="shared" si="30"/>
        <v>68252.725013567062</v>
      </c>
      <c r="K45" s="5">
        <f t="shared" si="24"/>
        <v>17343.741782221823</v>
      </c>
      <c r="L45" s="5">
        <f t="shared" si="25"/>
        <v>297904.27061228076</v>
      </c>
      <c r="M45" s="5">
        <f t="shared" si="16"/>
        <v>732106.250781073</v>
      </c>
      <c r="N45" s="33">
        <f t="shared" si="26"/>
        <v>10.726403240831003</v>
      </c>
      <c r="O45" s="4"/>
      <c r="Q45" s="27" t="s">
        <v>66</v>
      </c>
      <c r="R45" s="29">
        <f t="shared" si="17"/>
        <v>68252.725013567062</v>
      </c>
      <c r="S45" s="29">
        <f t="shared" si="18"/>
        <v>297904.27061228076</v>
      </c>
      <c r="T45" s="35">
        <f t="shared" si="19"/>
        <v>10.726403240831003</v>
      </c>
      <c r="U45" s="42">
        <v>0.68480776711742686</v>
      </c>
      <c r="V45" s="43">
        <f t="shared" si="31"/>
        <v>0.31519223288257314</v>
      </c>
      <c r="W45" s="29">
        <f t="shared" si="27"/>
        <v>204007.15837274166</v>
      </c>
      <c r="X45" s="29">
        <f t="shared" si="20"/>
        <v>478046.78724889521</v>
      </c>
      <c r="Y45" s="35">
        <f t="shared" si="28"/>
        <v>7.0040688800904372</v>
      </c>
      <c r="Z45" s="36">
        <f t="shared" si="29"/>
        <v>3.7223343607405655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162</v>
      </c>
      <c r="E46" s="51">
        <v>18</v>
      </c>
      <c r="F46" s="3">
        <f t="shared" si="21"/>
        <v>0.1111111111111111</v>
      </c>
      <c r="G46" s="2">
        <v>0.5</v>
      </c>
      <c r="H46" s="3">
        <f t="shared" si="22"/>
        <v>0.43478260869565222</v>
      </c>
      <c r="I46" s="3">
        <f t="shared" si="23"/>
        <v>0.56521739130434778</v>
      </c>
      <c r="J46" s="5">
        <f t="shared" si="30"/>
        <v>50908.983231345235</v>
      </c>
      <c r="K46" s="5">
        <f t="shared" si="24"/>
        <v>22134.340535367497</v>
      </c>
      <c r="L46" s="5">
        <f t="shared" si="25"/>
        <v>199209.06481830747</v>
      </c>
      <c r="M46" s="5">
        <f>L46+M47</f>
        <v>434201.9801687923</v>
      </c>
      <c r="N46" s="33">
        <f t="shared" si="26"/>
        <v>8.5289855072463769</v>
      </c>
      <c r="O46" s="4"/>
      <c r="Q46" s="27" t="s">
        <v>68</v>
      </c>
      <c r="R46" s="29">
        <f t="shared" si="17"/>
        <v>50908.983231345235</v>
      </c>
      <c r="S46" s="29">
        <f t="shared" si="18"/>
        <v>199209.06481830747</v>
      </c>
      <c r="T46" s="35">
        <f t="shared" si="19"/>
        <v>8.5289855072463769</v>
      </c>
      <c r="U46" s="42">
        <v>0.65629805890441617</v>
      </c>
      <c r="V46" s="43">
        <f t="shared" si="31"/>
        <v>0.34370194109558383</v>
      </c>
      <c r="W46" s="29">
        <f t="shared" si="27"/>
        <v>130740.52255641921</v>
      </c>
      <c r="X46" s="29">
        <f>X47+W46</f>
        <v>274039.62887615355</v>
      </c>
      <c r="Y46" s="35">
        <f t="shared" si="28"/>
        <v>5.3829326669290909</v>
      </c>
      <c r="Z46" s="36">
        <f t="shared" si="29"/>
        <v>3.146052840317286</v>
      </c>
    </row>
    <row r="47" spans="1:26" s="2" customFormat="1" x14ac:dyDescent="0.25">
      <c r="A47" s="12">
        <v>19</v>
      </c>
      <c r="B47" s="13" t="s">
        <v>69</v>
      </c>
      <c r="C47" s="12"/>
      <c r="D47">
        <v>147</v>
      </c>
      <c r="E47" s="51">
        <v>18</v>
      </c>
      <c r="F47" s="17">
        <f t="shared" si="21"/>
        <v>0.12244897959183673</v>
      </c>
      <c r="G47" s="12"/>
      <c r="H47" s="17">
        <v>1</v>
      </c>
      <c r="I47" s="17">
        <f t="shared" si="23"/>
        <v>0</v>
      </c>
      <c r="J47" s="21">
        <f t="shared" si="30"/>
        <v>28774.642695977738</v>
      </c>
      <c r="K47" s="21">
        <f t="shared" si="24"/>
        <v>28774.642695977738</v>
      </c>
      <c r="L47" s="21">
        <f>K47/F47</f>
        <v>234992.91535048487</v>
      </c>
      <c r="M47" s="21">
        <f>L47</f>
        <v>234992.91535048487</v>
      </c>
      <c r="N47" s="34">
        <f t="shared" si="26"/>
        <v>8.1666666666666661</v>
      </c>
      <c r="O47" s="4"/>
      <c r="Q47" s="30" t="s">
        <v>69</v>
      </c>
      <c r="R47" s="31">
        <f t="shared" si="17"/>
        <v>28774.642695977738</v>
      </c>
      <c r="S47" s="31">
        <f t="shared" si="18"/>
        <v>234992.91535048487</v>
      </c>
      <c r="T47" s="38">
        <f t="shared" si="19"/>
        <v>8.1666666666666661</v>
      </c>
      <c r="U47" s="44">
        <v>0.6098018151143324</v>
      </c>
      <c r="V47" s="45">
        <f t="shared" si="31"/>
        <v>0.3901981848856676</v>
      </c>
      <c r="W47" s="31">
        <f t="shared" si="27"/>
        <v>143299.10631973433</v>
      </c>
      <c r="X47" s="31">
        <f>W47</f>
        <v>143299.10631973433</v>
      </c>
      <c r="Y47" s="38">
        <f t="shared" si="28"/>
        <v>4.9800481567670483</v>
      </c>
      <c r="Z47" s="37">
        <f t="shared" si="29"/>
        <v>3.1866185098996178</v>
      </c>
    </row>
    <row r="48" spans="1:26" s="2" customFormat="1" ht="13.2" x14ac:dyDescent="0.25">
      <c r="B48" s="2" t="s">
        <v>70</v>
      </c>
      <c r="D48" s="25">
        <f>SUM(D29:D47)</f>
        <v>14637</v>
      </c>
      <c r="E48" s="25">
        <f>SUM(E29:E47)</f>
        <v>102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253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7571637.3584460951</v>
      </c>
      <c r="N54" s="32">
        <f>M54/J54</f>
        <v>75.716373584460953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75.716373584460953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6727302.9951422317</v>
      </c>
      <c r="Y54" s="40">
        <f>X54/R54</f>
        <v>67.273029951422316</v>
      </c>
      <c r="Z54" s="36">
        <f>T54-Y54</f>
        <v>8.4433436330386371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1205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7471637.3584460951</v>
      </c>
      <c r="N55" s="33">
        <f t="shared" ref="N55:N72" si="43">M55/J55</f>
        <v>74.716373584460953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74.716373584460953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6631132.108669946</v>
      </c>
      <c r="Y55" s="35">
        <f t="shared" ref="Y55:Y72" si="45">X55/R55</f>
        <v>66.311321086699465</v>
      </c>
      <c r="Z55" s="36">
        <f t="shared" ref="Z55:Z72" si="46">T55-Y55</f>
        <v>8.4050524977614884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1751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100000</v>
      </c>
      <c r="K56" s="5">
        <f t="shared" si="41"/>
        <v>0</v>
      </c>
      <c r="L56" s="5">
        <f t="shared" si="42"/>
        <v>500000</v>
      </c>
      <c r="M56" s="5">
        <f t="shared" si="32"/>
        <v>7071637.3584460951</v>
      </c>
      <c r="N56" s="33">
        <f t="shared" si="43"/>
        <v>70.716373584460953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70.716373584460953</v>
      </c>
      <c r="U56" s="42">
        <v>0.96170886472285344</v>
      </c>
      <c r="V56" s="43">
        <f>1-U56</f>
        <v>3.829113527714656E-2</v>
      </c>
      <c r="W56" s="29">
        <f t="shared" si="44"/>
        <v>480854.43236142671</v>
      </c>
      <c r="X56" s="29">
        <f t="shared" si="36"/>
        <v>6246448.5627808049</v>
      </c>
      <c r="Y56" s="35">
        <f t="shared" si="45"/>
        <v>62.464485627808052</v>
      </c>
      <c r="Z56" s="36">
        <f t="shared" si="46"/>
        <v>8.2518879566529009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1777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100000</v>
      </c>
      <c r="K57" s="5">
        <f t="shared" si="41"/>
        <v>0</v>
      </c>
      <c r="L57" s="5">
        <f t="shared" si="42"/>
        <v>500000</v>
      </c>
      <c r="M57" s="5">
        <f t="shared" si="32"/>
        <v>6571637.3584460951</v>
      </c>
      <c r="N57" s="33">
        <f t="shared" si="43"/>
        <v>65.716373584460953</v>
      </c>
      <c r="O57" s="4"/>
      <c r="Q57" s="27" t="s">
        <v>40</v>
      </c>
      <c r="R57" s="29">
        <f t="shared" si="33"/>
        <v>100000</v>
      </c>
      <c r="S57" s="29">
        <f t="shared" si="34"/>
        <v>500000</v>
      </c>
      <c r="T57" s="35">
        <f t="shared" si="35"/>
        <v>65.716373584460953</v>
      </c>
      <c r="U57" s="42">
        <v>0.96170886472285344</v>
      </c>
      <c r="V57" s="43">
        <f>1-U57</f>
        <v>3.829113527714656E-2</v>
      </c>
      <c r="W57" s="29">
        <f t="shared" si="44"/>
        <v>480854.43236142671</v>
      </c>
      <c r="X57" s="29">
        <f t="shared" si="36"/>
        <v>5765594.1304193782</v>
      </c>
      <c r="Y57" s="35">
        <f t="shared" si="45"/>
        <v>57.655941304193782</v>
      </c>
      <c r="Z57" s="36">
        <f t="shared" si="46"/>
        <v>8.0604322802671717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2042</v>
      </c>
      <c r="E58" s="49">
        <f t="shared" si="37"/>
        <v>3</v>
      </c>
      <c r="F58" s="3">
        <f t="shared" si="38"/>
        <v>1.4691478942213516E-3</v>
      </c>
      <c r="G58" s="2">
        <v>0.5</v>
      </c>
      <c r="H58" s="3">
        <f t="shared" si="39"/>
        <v>7.3188582581117344E-3</v>
      </c>
      <c r="I58" s="3">
        <f t="shared" si="40"/>
        <v>0.99268114174188826</v>
      </c>
      <c r="J58" s="5">
        <f t="shared" si="47"/>
        <v>100000</v>
      </c>
      <c r="K58" s="5">
        <f t="shared" si="41"/>
        <v>731.88582581117339</v>
      </c>
      <c r="L58" s="5">
        <f t="shared" si="42"/>
        <v>498170.28543547209</v>
      </c>
      <c r="M58" s="5">
        <f t="shared" si="32"/>
        <v>6071637.3584460951</v>
      </c>
      <c r="N58" s="33">
        <f t="shared" si="43"/>
        <v>60.716373584460953</v>
      </c>
      <c r="O58" s="4"/>
      <c r="Q58" s="27" t="s">
        <v>42</v>
      </c>
      <c r="R58" s="29">
        <f t="shared" si="33"/>
        <v>100000</v>
      </c>
      <c r="S58" s="29">
        <f t="shared" si="34"/>
        <v>498170.28543547209</v>
      </c>
      <c r="T58" s="35">
        <f t="shared" si="35"/>
        <v>60.716373584460953</v>
      </c>
      <c r="U58" s="42">
        <v>0.96170886472285344</v>
      </c>
      <c r="V58" s="43">
        <f>1-U58</f>
        <v>3.829113527714656E-2</v>
      </c>
      <c r="W58" s="29">
        <f t="shared" si="44"/>
        <v>479094.77964480774</v>
      </c>
      <c r="X58" s="29">
        <f t="shared" si="36"/>
        <v>5284739.6980579514</v>
      </c>
      <c r="Y58" s="35">
        <f t="shared" si="45"/>
        <v>52.847396980579511</v>
      </c>
      <c r="Z58" s="36">
        <f t="shared" si="46"/>
        <v>7.8689766038814426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2100</v>
      </c>
      <c r="E59" s="49">
        <f t="shared" si="37"/>
        <v>5</v>
      </c>
      <c r="F59" s="3">
        <f t="shared" si="38"/>
        <v>2.3809523809523812E-3</v>
      </c>
      <c r="G59" s="2">
        <v>0.5</v>
      </c>
      <c r="H59" s="3">
        <f t="shared" si="39"/>
        <v>1.183431952662722E-2</v>
      </c>
      <c r="I59" s="3">
        <f t="shared" si="40"/>
        <v>0.98816568047337283</v>
      </c>
      <c r="J59" s="5">
        <f t="shared" si="47"/>
        <v>99268.114174188828</v>
      </c>
      <c r="K59" s="5">
        <f t="shared" si="41"/>
        <v>1174.7705819430632</v>
      </c>
      <c r="L59" s="5">
        <f t="shared" si="42"/>
        <v>493403.64441608655</v>
      </c>
      <c r="M59" s="5">
        <f t="shared" si="32"/>
        <v>5573467.0730106235</v>
      </c>
      <c r="N59" s="33">
        <f t="shared" si="43"/>
        <v>56.145592362424537</v>
      </c>
      <c r="O59" s="4"/>
      <c r="Q59" s="27" t="s">
        <v>44</v>
      </c>
      <c r="R59" s="29">
        <f t="shared" si="33"/>
        <v>99268.114174188828</v>
      </c>
      <c r="S59" s="29">
        <f t="shared" si="34"/>
        <v>493403.64441608655</v>
      </c>
      <c r="T59" s="35">
        <f t="shared" si="35"/>
        <v>56.145592362424537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475192.94931384391</v>
      </c>
      <c r="X59" s="29">
        <f t="shared" si="36"/>
        <v>4805644.9184131436</v>
      </c>
      <c r="Y59" s="35">
        <f t="shared" si="45"/>
        <v>48.410760679713626</v>
      </c>
      <c r="Z59" s="36">
        <f t="shared" si="46"/>
        <v>7.7348316827109116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2273</v>
      </c>
      <c r="E60" s="49">
        <f t="shared" si="37"/>
        <v>4</v>
      </c>
      <c r="F60" s="3">
        <f t="shared" si="38"/>
        <v>1.7597888253409592E-3</v>
      </c>
      <c r="G60" s="2">
        <v>0.5</v>
      </c>
      <c r="H60" s="3">
        <f t="shared" si="39"/>
        <v>8.7604029785370123E-3</v>
      </c>
      <c r="I60" s="3">
        <f t="shared" si="40"/>
        <v>0.99123959702146303</v>
      </c>
      <c r="J60" s="5">
        <f t="shared" si="47"/>
        <v>98093.343592245772</v>
      </c>
      <c r="K60" s="5">
        <f t="shared" si="41"/>
        <v>859.33721938016436</v>
      </c>
      <c r="L60" s="5">
        <f t="shared" si="42"/>
        <v>488318.37491277844</v>
      </c>
      <c r="M60" s="5">
        <f t="shared" si="32"/>
        <v>5080063.4285945371</v>
      </c>
      <c r="N60" s="33">
        <f t="shared" si="43"/>
        <v>51.788054546405668</v>
      </c>
      <c r="O60" s="4"/>
      <c r="Q60" s="27" t="s">
        <v>46</v>
      </c>
      <c r="R60" s="29">
        <f t="shared" si="33"/>
        <v>98093.343592245772</v>
      </c>
      <c r="S60" s="29">
        <f t="shared" si="34"/>
        <v>488318.37491277844</v>
      </c>
      <c r="T60" s="35">
        <f t="shared" si="35"/>
        <v>51.788054546405668</v>
      </c>
      <c r="U60" s="42">
        <v>0.95736753435116873</v>
      </c>
      <c r="V60" s="43">
        <f t="shared" si="48"/>
        <v>4.2632465648831275E-2</v>
      </c>
      <c r="W60" s="29">
        <f t="shared" si="44"/>
        <v>467500.15856861632</v>
      </c>
      <c r="X60" s="29">
        <f t="shared" si="36"/>
        <v>4330451.9690993</v>
      </c>
      <c r="Y60" s="35">
        <f t="shared" si="45"/>
        <v>44.14623674262868</v>
      </c>
      <c r="Z60" s="36">
        <f t="shared" si="46"/>
        <v>7.6418178037769877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2031</v>
      </c>
      <c r="E61" s="49">
        <f t="shared" si="37"/>
        <v>5</v>
      </c>
      <c r="F61" s="3">
        <f t="shared" si="38"/>
        <v>2.461841457410143E-3</v>
      </c>
      <c r="G61" s="2">
        <v>0.5</v>
      </c>
      <c r="H61" s="3">
        <f t="shared" si="39"/>
        <v>1.223391240518718E-2</v>
      </c>
      <c r="I61" s="3">
        <f t="shared" si="40"/>
        <v>0.98776608759481277</v>
      </c>
      <c r="J61" s="5">
        <f t="shared" si="47"/>
        <v>97234.00637286561</v>
      </c>
      <c r="K61" s="5">
        <f t="shared" si="41"/>
        <v>1189.5523167710498</v>
      </c>
      <c r="L61" s="5">
        <f t="shared" si="42"/>
        <v>483196.15107240045</v>
      </c>
      <c r="M61" s="5">
        <f t="shared" si="32"/>
        <v>4591745.0536817582</v>
      </c>
      <c r="N61" s="33">
        <f t="shared" si="43"/>
        <v>47.223653791181675</v>
      </c>
      <c r="O61" s="4"/>
      <c r="Q61" s="27" t="s">
        <v>48</v>
      </c>
      <c r="R61" s="29">
        <f t="shared" si="33"/>
        <v>97234.00637286561</v>
      </c>
      <c r="S61" s="29">
        <f t="shared" si="34"/>
        <v>483196.15107240045</v>
      </c>
      <c r="T61" s="35">
        <f t="shared" si="35"/>
        <v>47.223653791181675</v>
      </c>
      <c r="U61" s="42">
        <v>0.95681081085376496</v>
      </c>
      <c r="V61" s="43">
        <f t="shared" si="48"/>
        <v>4.3189189146235041E-2</v>
      </c>
      <c r="W61" s="29">
        <f t="shared" si="44"/>
        <v>462327.3011090018</v>
      </c>
      <c r="X61" s="29">
        <f t="shared" si="36"/>
        <v>3862951.8105306835</v>
      </c>
      <c r="Y61" s="35">
        <f t="shared" si="45"/>
        <v>39.728403206151235</v>
      </c>
      <c r="Z61" s="36">
        <f t="shared" si="46"/>
        <v>7.4952505850304405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2229</v>
      </c>
      <c r="E62" s="49">
        <f t="shared" si="37"/>
        <v>5</v>
      </c>
      <c r="F62" s="3">
        <f t="shared" si="38"/>
        <v>2.2431583669807087E-3</v>
      </c>
      <c r="G62" s="2">
        <v>0.5</v>
      </c>
      <c r="H62" s="3">
        <f t="shared" si="39"/>
        <v>1.115324559446799E-2</v>
      </c>
      <c r="I62" s="3">
        <f t="shared" si="40"/>
        <v>0.98884675440553205</v>
      </c>
      <c r="J62" s="5">
        <f t="shared" si="47"/>
        <v>96044.454056094561</v>
      </c>
      <c r="K62" s="5">
        <f t="shared" si="41"/>
        <v>1071.2073840742198</v>
      </c>
      <c r="L62" s="5">
        <f t="shared" si="42"/>
        <v>477544.25182028726</v>
      </c>
      <c r="M62" s="5">
        <f t="shared" si="32"/>
        <v>4108548.9026093581</v>
      </c>
      <c r="N62" s="33">
        <f t="shared" si="43"/>
        <v>42.777575686043974</v>
      </c>
      <c r="O62" s="4"/>
      <c r="Q62" s="27" t="s">
        <v>50</v>
      </c>
      <c r="R62" s="29">
        <f t="shared" si="33"/>
        <v>96044.454056094561</v>
      </c>
      <c r="S62" s="29">
        <f t="shared" si="34"/>
        <v>477544.25182028726</v>
      </c>
      <c r="T62" s="35">
        <f t="shared" si="35"/>
        <v>42.777575686043974</v>
      </c>
      <c r="U62" s="42">
        <v>0.94800928093814252</v>
      </c>
      <c r="V62" s="43">
        <f t="shared" si="48"/>
        <v>5.1990719061857482E-2</v>
      </c>
      <c r="W62" s="29">
        <f t="shared" si="44"/>
        <v>452716.38278429379</v>
      </c>
      <c r="X62" s="29">
        <f t="shared" si="36"/>
        <v>3400624.5094216815</v>
      </c>
      <c r="Y62" s="35">
        <f t="shared" si="45"/>
        <v>35.406776402056011</v>
      </c>
      <c r="Z62" s="36">
        <f t="shared" si="46"/>
        <v>7.3707992839879637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2561</v>
      </c>
      <c r="E63" s="49">
        <f t="shared" si="37"/>
        <v>1</v>
      </c>
      <c r="F63" s="3">
        <f t="shared" si="38"/>
        <v>3.9047247169074581E-4</v>
      </c>
      <c r="G63" s="2">
        <v>0.5</v>
      </c>
      <c r="H63" s="3">
        <f t="shared" si="39"/>
        <v>1.9504583577140628E-3</v>
      </c>
      <c r="I63" s="3">
        <f t="shared" si="40"/>
        <v>0.99804954164228599</v>
      </c>
      <c r="J63" s="5">
        <f t="shared" si="47"/>
        <v>94973.246672020337</v>
      </c>
      <c r="K63" s="5">
        <f t="shared" si="41"/>
        <v>185.24136273068137</v>
      </c>
      <c r="L63" s="5">
        <f t="shared" si="42"/>
        <v>474403.12995327497</v>
      </c>
      <c r="M63" s="5">
        <f t="shared" si="32"/>
        <v>3631004.6507890709</v>
      </c>
      <c r="N63" s="33">
        <f t="shared" si="43"/>
        <v>38.231868215776032</v>
      </c>
      <c r="O63" s="4"/>
      <c r="Q63" s="27" t="s">
        <v>52</v>
      </c>
      <c r="R63" s="29">
        <f t="shared" si="33"/>
        <v>94973.246672020337</v>
      </c>
      <c r="S63" s="29">
        <f t="shared" si="34"/>
        <v>474403.12995327497</v>
      </c>
      <c r="T63" s="35">
        <f t="shared" si="35"/>
        <v>38.231868215776032</v>
      </c>
      <c r="U63" s="42">
        <v>0.94216194080535964</v>
      </c>
      <c r="V63" s="43">
        <f t="shared" si="48"/>
        <v>5.7838059194640357E-2</v>
      </c>
      <c r="W63" s="29">
        <f t="shared" si="44"/>
        <v>446964.57364091481</v>
      </c>
      <c r="X63" s="29">
        <f t="shared" si="36"/>
        <v>2947908.1266373876</v>
      </c>
      <c r="Y63" s="35">
        <f t="shared" si="45"/>
        <v>31.039352975029527</v>
      </c>
      <c r="Z63" s="36">
        <f t="shared" si="46"/>
        <v>7.1925152407465056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2478</v>
      </c>
      <c r="E64" s="49">
        <f t="shared" si="37"/>
        <v>15</v>
      </c>
      <c r="F64" s="3">
        <f t="shared" si="38"/>
        <v>6.0532687651331718E-3</v>
      </c>
      <c r="G64" s="2">
        <v>0.5</v>
      </c>
      <c r="H64" s="3">
        <f t="shared" si="39"/>
        <v>2.9815146094215862E-2</v>
      </c>
      <c r="I64" s="3">
        <f t="shared" si="40"/>
        <v>0.97018485390578413</v>
      </c>
      <c r="J64" s="5">
        <f t="shared" si="47"/>
        <v>94788.005309289656</v>
      </c>
      <c r="K64" s="5">
        <f t="shared" si="41"/>
        <v>2826.1182262757798</v>
      </c>
      <c r="L64" s="5">
        <f t="shared" si="42"/>
        <v>466874.73098075885</v>
      </c>
      <c r="M64" s="5">
        <f t="shared" si="32"/>
        <v>3156601.5208357959</v>
      </c>
      <c r="N64" s="33">
        <f t="shared" si="43"/>
        <v>33.301697936737092</v>
      </c>
      <c r="O64" s="4"/>
      <c r="Q64" s="27" t="s">
        <v>54</v>
      </c>
      <c r="R64" s="29">
        <f t="shared" si="33"/>
        <v>94788.005309289656</v>
      </c>
      <c r="S64" s="29">
        <f t="shared" si="34"/>
        <v>466874.73098075885</v>
      </c>
      <c r="T64" s="35">
        <f t="shared" si="35"/>
        <v>33.301697936737092</v>
      </c>
      <c r="U64" s="42">
        <v>0.92489605986448908</v>
      </c>
      <c r="V64" s="43">
        <f t="shared" si="48"/>
        <v>7.5103940135510916E-2</v>
      </c>
      <c r="W64" s="29">
        <f t="shared" si="44"/>
        <v>431810.59913439717</v>
      </c>
      <c r="X64" s="29">
        <f t="shared" si="36"/>
        <v>2500943.5529964729</v>
      </c>
      <c r="Y64" s="35">
        <f t="shared" si="45"/>
        <v>26.384599452599399</v>
      </c>
      <c r="Z64" s="36">
        <f t="shared" si="46"/>
        <v>6.9170984841376928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2308</v>
      </c>
      <c r="E65" s="49">
        <f t="shared" si="37"/>
        <v>16</v>
      </c>
      <c r="F65" s="3">
        <f t="shared" si="38"/>
        <v>6.9324090121317154E-3</v>
      </c>
      <c r="G65" s="2">
        <v>0.5</v>
      </c>
      <c r="H65" s="3">
        <f t="shared" si="39"/>
        <v>3.4071550255536626E-2</v>
      </c>
      <c r="I65" s="3">
        <f t="shared" si="40"/>
        <v>0.96592844974446335</v>
      </c>
      <c r="J65" s="5">
        <f t="shared" si="47"/>
        <v>91961.887083013877</v>
      </c>
      <c r="K65" s="5">
        <f t="shared" si="41"/>
        <v>3133.2840573428916</v>
      </c>
      <c r="L65" s="5">
        <f t="shared" si="42"/>
        <v>451976.22527171212</v>
      </c>
      <c r="M65" s="5">
        <f t="shared" si="32"/>
        <v>2689726.7898550369</v>
      </c>
      <c r="N65" s="33">
        <f t="shared" si="43"/>
        <v>29.248277467675539</v>
      </c>
      <c r="O65" s="4"/>
      <c r="Q65" s="27" t="s">
        <v>56</v>
      </c>
      <c r="R65" s="29">
        <f t="shared" si="33"/>
        <v>91961.887083013877</v>
      </c>
      <c r="S65" s="29">
        <f t="shared" si="34"/>
        <v>451976.22527171212</v>
      </c>
      <c r="T65" s="35">
        <f t="shared" si="35"/>
        <v>29.248277467675539</v>
      </c>
      <c r="U65" s="42">
        <v>0.89970667843387275</v>
      </c>
      <c r="V65" s="43">
        <f t="shared" si="48"/>
        <v>0.10029332156612725</v>
      </c>
      <c r="W65" s="29">
        <f t="shared" si="44"/>
        <v>406646.02837029193</v>
      </c>
      <c r="X65" s="29">
        <f t="shared" si="36"/>
        <v>2069132.9538620759</v>
      </c>
      <c r="Y65" s="35">
        <f t="shared" si="45"/>
        <v>22.499896636464978</v>
      </c>
      <c r="Z65" s="36">
        <f t="shared" si="46"/>
        <v>6.7483808312105609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1927</v>
      </c>
      <c r="E66" s="49">
        <f t="shared" si="37"/>
        <v>21</v>
      </c>
      <c r="F66" s="3">
        <f t="shared" si="38"/>
        <v>1.0897768552153606E-2</v>
      </c>
      <c r="G66" s="2">
        <v>0.5</v>
      </c>
      <c r="H66" s="3">
        <f t="shared" si="39"/>
        <v>5.3043697903510982E-2</v>
      </c>
      <c r="I66" s="3">
        <f t="shared" si="40"/>
        <v>0.94695630209648907</v>
      </c>
      <c r="J66" s="5">
        <f t="shared" si="47"/>
        <v>88828.603025670978</v>
      </c>
      <c r="K66" s="5">
        <f t="shared" si="41"/>
        <v>4711.7975840845929</v>
      </c>
      <c r="L66" s="5">
        <f t="shared" si="42"/>
        <v>432363.52116814343</v>
      </c>
      <c r="M66" s="5">
        <f t="shared" si="32"/>
        <v>2237750.5645833248</v>
      </c>
      <c r="N66" s="33">
        <f t="shared" si="43"/>
        <v>25.191779318387201</v>
      </c>
      <c r="O66" s="4"/>
      <c r="Q66" s="27" t="s">
        <v>58</v>
      </c>
      <c r="R66" s="29">
        <f t="shared" si="33"/>
        <v>88828.603025670978</v>
      </c>
      <c r="S66" s="29">
        <f t="shared" si="34"/>
        <v>432363.52116814343</v>
      </c>
      <c r="T66" s="35">
        <f t="shared" si="35"/>
        <v>25.191779318387201</v>
      </c>
      <c r="U66" s="42">
        <v>0.86438699185239576</v>
      </c>
      <c r="V66" s="43">
        <f t="shared" si="48"/>
        <v>0.13561300814760424</v>
      </c>
      <c r="W66" s="29">
        <f t="shared" si="44"/>
        <v>373729.40344924113</v>
      </c>
      <c r="X66" s="29">
        <f t="shared" si="36"/>
        <v>1662486.925491784</v>
      </c>
      <c r="Y66" s="35">
        <f t="shared" si="45"/>
        <v>18.715671178700564</v>
      </c>
      <c r="Z66" s="36">
        <f t="shared" si="46"/>
        <v>6.4761081396866373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1510</v>
      </c>
      <c r="E67" s="49">
        <f t="shared" si="37"/>
        <v>18</v>
      </c>
      <c r="F67" s="3">
        <f t="shared" si="38"/>
        <v>1.1920529801324504E-2</v>
      </c>
      <c r="G67" s="2">
        <v>0.5</v>
      </c>
      <c r="H67" s="3">
        <f t="shared" si="39"/>
        <v>5.7877813504823156E-2</v>
      </c>
      <c r="I67" s="3">
        <f t="shared" si="40"/>
        <v>0.94212218649517687</v>
      </c>
      <c r="J67" s="5">
        <f t="shared" si="47"/>
        <v>84116.805441586388</v>
      </c>
      <c r="K67" s="5">
        <f t="shared" si="41"/>
        <v>4868.4967779696308</v>
      </c>
      <c r="L67" s="5">
        <f t="shared" si="42"/>
        <v>408412.78526300786</v>
      </c>
      <c r="M67" s="5">
        <f t="shared" si="32"/>
        <v>1805387.0434151813</v>
      </c>
      <c r="N67" s="33">
        <f t="shared" si="43"/>
        <v>21.462857914509179</v>
      </c>
      <c r="O67" s="4"/>
      <c r="Q67" s="27" t="s">
        <v>60</v>
      </c>
      <c r="R67" s="29">
        <f t="shared" si="33"/>
        <v>84116.805441586388</v>
      </c>
      <c r="S67" s="29">
        <f t="shared" si="34"/>
        <v>408412.78526300786</v>
      </c>
      <c r="T67" s="35">
        <f t="shared" si="35"/>
        <v>21.462857914509179</v>
      </c>
      <c r="U67" s="42">
        <v>0.82345390469096191</v>
      </c>
      <c r="V67" s="43">
        <f t="shared" si="48"/>
        <v>0.17654609530903809</v>
      </c>
      <c r="W67" s="29">
        <f t="shared" si="44"/>
        <v>336309.10275053518</v>
      </c>
      <c r="X67" s="29">
        <f t="shared" si="36"/>
        <v>1288757.5220425429</v>
      </c>
      <c r="Y67" s="35">
        <f t="shared" si="45"/>
        <v>15.321046909437147</v>
      </c>
      <c r="Z67" s="36">
        <f t="shared" si="46"/>
        <v>6.1418110050720323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1034</v>
      </c>
      <c r="E68" s="49">
        <f t="shared" si="37"/>
        <v>13</v>
      </c>
      <c r="F68" s="3">
        <f t="shared" si="38"/>
        <v>1.2572533849129593E-2</v>
      </c>
      <c r="G68" s="2">
        <v>0.5</v>
      </c>
      <c r="H68" s="3">
        <f t="shared" si="39"/>
        <v>6.0947022972339435E-2</v>
      </c>
      <c r="I68" s="3">
        <f t="shared" si="40"/>
        <v>0.93905297702766055</v>
      </c>
      <c r="J68" s="5">
        <f t="shared" si="47"/>
        <v>79248.308663616757</v>
      </c>
      <c r="K68" s="5">
        <f t="shared" si="41"/>
        <v>4829.9484886404971</v>
      </c>
      <c r="L68" s="5">
        <f t="shared" si="42"/>
        <v>384166.67209648248</v>
      </c>
      <c r="M68" s="5">
        <f t="shared" si="32"/>
        <v>1396974.2581521734</v>
      </c>
      <c r="N68" s="33">
        <f t="shared" si="43"/>
        <v>17.627811643045579</v>
      </c>
      <c r="O68" s="4"/>
      <c r="Q68" s="27" t="s">
        <v>62</v>
      </c>
      <c r="R68" s="29">
        <f t="shared" si="33"/>
        <v>79248.308663616757</v>
      </c>
      <c r="S68" s="29">
        <f t="shared" si="34"/>
        <v>384166.67209648248</v>
      </c>
      <c r="T68" s="35">
        <f t="shared" si="35"/>
        <v>17.627811643045579</v>
      </c>
      <c r="U68" s="42">
        <v>0.7557222850963411</v>
      </c>
      <c r="V68" s="43">
        <f t="shared" si="48"/>
        <v>0.2442777149036589</v>
      </c>
      <c r="W68" s="29">
        <f t="shared" si="44"/>
        <v>290323.31529461051</v>
      </c>
      <c r="X68" s="29">
        <f t="shared" si="36"/>
        <v>952448.41929200781</v>
      </c>
      <c r="Y68" s="35">
        <f t="shared" si="45"/>
        <v>12.018533081063483</v>
      </c>
      <c r="Z68" s="36">
        <f t="shared" si="46"/>
        <v>5.6092785619820962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755</v>
      </c>
      <c r="E69" s="49">
        <f t="shared" si="37"/>
        <v>27</v>
      </c>
      <c r="F69" s="3">
        <f t="shared" si="38"/>
        <v>3.5761589403973511E-2</v>
      </c>
      <c r="G69" s="2">
        <v>0.5</v>
      </c>
      <c r="H69" s="3">
        <f t="shared" si="39"/>
        <v>0.16413373860182373</v>
      </c>
      <c r="I69" s="3">
        <f t="shared" si="40"/>
        <v>0.83586626139817621</v>
      </c>
      <c r="J69" s="5">
        <f t="shared" si="47"/>
        <v>74418.36017497626</v>
      </c>
      <c r="K69" s="5">
        <f t="shared" si="41"/>
        <v>12214.563676135922</v>
      </c>
      <c r="L69" s="5">
        <f t="shared" si="42"/>
        <v>341555.39168454148</v>
      </c>
      <c r="M69" s="5">
        <f t="shared" si="32"/>
        <v>1012807.5860556909</v>
      </c>
      <c r="N69" s="33">
        <f t="shared" si="43"/>
        <v>13.609646647337106</v>
      </c>
      <c r="O69" s="4"/>
      <c r="Q69" s="27" t="s">
        <v>64</v>
      </c>
      <c r="R69" s="29">
        <f t="shared" si="33"/>
        <v>74418.36017497626</v>
      </c>
      <c r="S69" s="29">
        <f t="shared" si="34"/>
        <v>341555.39168454148</v>
      </c>
      <c r="T69" s="35">
        <f t="shared" si="35"/>
        <v>13.609646647337106</v>
      </c>
      <c r="U69" s="42">
        <v>0.69850988448397933</v>
      </c>
      <c r="V69" s="43">
        <f t="shared" si="48"/>
        <v>0.30149011551602067</v>
      </c>
      <c r="W69" s="29">
        <f t="shared" si="44"/>
        <v>238579.81719044939</v>
      </c>
      <c r="X69" s="29">
        <f t="shared" si="36"/>
        <v>662125.10399739724</v>
      </c>
      <c r="Y69" s="35">
        <f t="shared" si="45"/>
        <v>8.8973353140350682</v>
      </c>
      <c r="Z69" s="36">
        <f t="shared" si="46"/>
        <v>4.7123113333020381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512</v>
      </c>
      <c r="E70" s="49">
        <f t="shared" si="37"/>
        <v>30</v>
      </c>
      <c r="F70" s="3">
        <f t="shared" si="38"/>
        <v>5.859375E-2</v>
      </c>
      <c r="G70" s="2">
        <v>0.5</v>
      </c>
      <c r="H70" s="3">
        <f t="shared" si="39"/>
        <v>0.25553662691652468</v>
      </c>
      <c r="I70" s="3">
        <f t="shared" si="40"/>
        <v>0.74446337308347532</v>
      </c>
      <c r="J70" s="5">
        <f t="shared" si="47"/>
        <v>62203.796498840333</v>
      </c>
      <c r="K70" s="5">
        <f t="shared" si="41"/>
        <v>15895.348338715587</v>
      </c>
      <c r="L70" s="5">
        <f t="shared" si="42"/>
        <v>271280.6116474127</v>
      </c>
      <c r="M70" s="5">
        <f t="shared" si="32"/>
        <v>671252.19437114941</v>
      </c>
      <c r="N70" s="33">
        <f t="shared" si="43"/>
        <v>10.791177261723304</v>
      </c>
      <c r="O70" s="4"/>
      <c r="Q70" s="27" t="s">
        <v>66</v>
      </c>
      <c r="R70" s="29">
        <f t="shared" si="33"/>
        <v>62203.796498840333</v>
      </c>
      <c r="S70" s="29">
        <f t="shared" si="34"/>
        <v>271280.6116474127</v>
      </c>
      <c r="T70" s="35">
        <f t="shared" si="35"/>
        <v>10.791177261723304</v>
      </c>
      <c r="U70" s="42">
        <v>0.67065690345363116</v>
      </c>
      <c r="V70" s="43">
        <f t="shared" si="48"/>
        <v>0.32934309654636884</v>
      </c>
      <c r="W70" s="29">
        <f t="shared" si="44"/>
        <v>181936.21497446086</v>
      </c>
      <c r="X70" s="29">
        <f t="shared" si="36"/>
        <v>423545.28680694778</v>
      </c>
      <c r="Y70" s="35">
        <f t="shared" si="45"/>
        <v>6.8089941554426501</v>
      </c>
      <c r="Z70" s="36">
        <f t="shared" si="46"/>
        <v>3.9821831062806536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296</v>
      </c>
      <c r="E71" s="49">
        <f t="shared" si="49"/>
        <v>26</v>
      </c>
      <c r="F71" s="3">
        <f t="shared" si="38"/>
        <v>8.7837837837837843E-2</v>
      </c>
      <c r="G71" s="2">
        <v>0.5</v>
      </c>
      <c r="H71" s="3">
        <f t="shared" si="39"/>
        <v>0.36011080332409978</v>
      </c>
      <c r="I71" s="3">
        <f t="shared" si="40"/>
        <v>0.63988919667590016</v>
      </c>
      <c r="J71" s="5">
        <f t="shared" si="47"/>
        <v>46308.448160124746</v>
      </c>
      <c r="K71" s="5">
        <f t="shared" si="41"/>
        <v>16676.172467634951</v>
      </c>
      <c r="L71" s="5">
        <f t="shared" si="42"/>
        <v>189851.80963153634</v>
      </c>
      <c r="M71" s="5">
        <f>L71+M72</f>
        <v>399971.58272373665</v>
      </c>
      <c r="N71" s="33">
        <f t="shared" si="43"/>
        <v>8.6371191135734051</v>
      </c>
      <c r="O71" s="4"/>
      <c r="Q71" s="27" t="s">
        <v>68</v>
      </c>
      <c r="R71" s="29">
        <f t="shared" si="33"/>
        <v>46308.448160124746</v>
      </c>
      <c r="S71" s="29">
        <f t="shared" si="34"/>
        <v>189851.80963153634</v>
      </c>
      <c r="T71" s="35">
        <f t="shared" si="35"/>
        <v>8.6371191135734051</v>
      </c>
      <c r="U71" s="42">
        <v>0.63527807449444496</v>
      </c>
      <c r="V71" s="43">
        <f t="shared" si="48"/>
        <v>0.36472192550555504</v>
      </c>
      <c r="W71" s="29">
        <f t="shared" si="44"/>
        <v>120608.69206200833</v>
      </c>
      <c r="X71" s="29">
        <f>X72+W71</f>
        <v>241609.07183248689</v>
      </c>
      <c r="Y71" s="35">
        <f t="shared" si="45"/>
        <v>5.2173864906259482</v>
      </c>
      <c r="Z71" s="36">
        <f t="shared" si="46"/>
        <v>3.4197326229474569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234</v>
      </c>
      <c r="E72" s="50">
        <f t="shared" si="49"/>
        <v>33</v>
      </c>
      <c r="F72" s="17">
        <f t="shared" si="38"/>
        <v>0.14102564102564102</v>
      </c>
      <c r="G72" s="12"/>
      <c r="H72" s="17">
        <v>1</v>
      </c>
      <c r="I72" s="17">
        <f t="shared" si="40"/>
        <v>0</v>
      </c>
      <c r="J72" s="21">
        <f t="shared" si="47"/>
        <v>29632.275692489791</v>
      </c>
      <c r="K72" s="21">
        <f t="shared" si="41"/>
        <v>29632.275692489791</v>
      </c>
      <c r="L72" s="21">
        <f>K72/F72</f>
        <v>210119.77309220034</v>
      </c>
      <c r="M72" s="21">
        <f>L72</f>
        <v>210119.77309220034</v>
      </c>
      <c r="N72" s="34">
        <f t="shared" si="43"/>
        <v>7.0909090909090908</v>
      </c>
      <c r="O72" s="4"/>
      <c r="Q72" s="30" t="s">
        <v>69</v>
      </c>
      <c r="R72" s="31">
        <f t="shared" si="33"/>
        <v>29632.275692489791</v>
      </c>
      <c r="S72" s="31">
        <f t="shared" si="34"/>
        <v>210119.77309220034</v>
      </c>
      <c r="T72" s="38">
        <f t="shared" si="35"/>
        <v>7.0909090909090908</v>
      </c>
      <c r="U72" s="44">
        <v>0.57586384179742911</v>
      </c>
      <c r="V72" s="45">
        <f t="shared" si="48"/>
        <v>0.42413615820257089</v>
      </c>
      <c r="W72" s="31">
        <f t="shared" si="44"/>
        <v>121000.37977047855</v>
      </c>
      <c r="X72" s="31">
        <f>W72</f>
        <v>121000.37977047855</v>
      </c>
      <c r="Y72" s="38">
        <f t="shared" si="45"/>
        <v>4.0833981509272244</v>
      </c>
      <c r="Z72" s="37">
        <f t="shared" si="46"/>
        <v>3.0075109399818665</v>
      </c>
    </row>
    <row r="73" spans="1:26" s="2" customFormat="1" ht="13.2" x14ac:dyDescent="0.25">
      <c r="B73" s="2" t="s">
        <v>70</v>
      </c>
      <c r="D73" s="25">
        <f>SUM(D54:D72)</f>
        <v>29276</v>
      </c>
      <c r="E73" s="25">
        <f>SUM(E54:E72)</f>
        <v>222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72.80948339349942</v>
      </c>
      <c r="F78" s="55">
        <f>$Y$4</f>
        <v>65.996597789287321</v>
      </c>
      <c r="G78" s="55">
        <f>E78-F78</f>
        <v>6.8128856042120987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78.849368433881708</v>
      </c>
      <c r="F79" s="55">
        <f>$Y$29</f>
        <v>70.030548855825018</v>
      </c>
      <c r="G79" s="55">
        <f t="shared" ref="G79:G80" si="50">E79-F79</f>
        <v>8.81881957805669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75.716373584460953</v>
      </c>
      <c r="F80" s="55">
        <f>$Y$54</f>
        <v>67.273029951422316</v>
      </c>
      <c r="G80" s="55">
        <f t="shared" si="50"/>
        <v>8.4433436330386371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42" workbookViewId="0">
      <selection activeCell="D63" sqref="D63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142</v>
      </c>
      <c r="E4" s="51">
        <v>1</v>
      </c>
      <c r="F4" s="3">
        <f>E4/D4</f>
        <v>7.0422535211267607E-3</v>
      </c>
      <c r="G4" s="2">
        <v>0.3</v>
      </c>
      <c r="H4" s="18">
        <f>C4*F4/(1+(1-G4)*C4*F4)</f>
        <v>7.0077084793272598E-3</v>
      </c>
      <c r="I4" s="18">
        <f>1-H4</f>
        <v>0.9929922915206727</v>
      </c>
      <c r="J4" s="41">
        <v>100000</v>
      </c>
      <c r="K4" s="20">
        <f>J4*H4</f>
        <v>700.77084793272593</v>
      </c>
      <c r="L4" s="20">
        <f>C4*(J5+G4*K4)</f>
        <v>99509.460406447091</v>
      </c>
      <c r="M4" s="5">
        <f t="shared" ref="M4:M20" si="0">L4+M5</f>
        <v>7185156.6026555989</v>
      </c>
      <c r="N4" s="32">
        <f>M4/J4</f>
        <v>71.851566026555986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99509.460406447091</v>
      </c>
      <c r="T4" s="35">
        <f t="shared" ref="T4:T22" si="3">N4</f>
        <v>71.851566026555986</v>
      </c>
      <c r="U4" s="42">
        <v>0.96680194174873568</v>
      </c>
      <c r="V4" s="43">
        <f>1-U4</f>
        <v>3.3198058251264317E-2</v>
      </c>
      <c r="W4" s="29">
        <f>S4*U4</f>
        <v>96205.939543321976</v>
      </c>
      <c r="X4" s="29">
        <f t="shared" ref="X4:X20" si="4">X5+W4</f>
        <v>6552170.1758661671</v>
      </c>
      <c r="Y4" s="40">
        <f>X4/R4</f>
        <v>65.521701758661678</v>
      </c>
      <c r="Z4" s="36">
        <f>T4-Y4</f>
        <v>6.3298642678943082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620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99299.229152067273</v>
      </c>
      <c r="K5" s="5">
        <f t="shared" ref="K5:K22" si="8">J5*H5</f>
        <v>0</v>
      </c>
      <c r="L5" s="5">
        <f t="shared" ref="L5:L21" si="9">C5*(J6+G5*K5)</f>
        <v>397196.91660826909</v>
      </c>
      <c r="M5" s="5">
        <f t="shared" si="0"/>
        <v>7085647.1422491521</v>
      </c>
      <c r="N5" s="33">
        <f t="shared" ref="N5:N22" si="10">M5/J5</f>
        <v>71.356517092375014</v>
      </c>
      <c r="O5" s="4"/>
      <c r="Q5" s="27" t="s">
        <v>36</v>
      </c>
      <c r="R5" s="29">
        <f t="shared" si="1"/>
        <v>99299.229152067273</v>
      </c>
      <c r="S5" s="29">
        <f t="shared" si="2"/>
        <v>397196.91660826909</v>
      </c>
      <c r="T5" s="35">
        <f t="shared" si="3"/>
        <v>71.356517092375014</v>
      </c>
      <c r="U5" s="42">
        <v>0.96680194174873568</v>
      </c>
      <c r="V5" s="43">
        <f>1-U5</f>
        <v>3.3198058251264317E-2</v>
      </c>
      <c r="W5" s="29">
        <f t="shared" ref="W5:W22" si="11">S5*U5</f>
        <v>384010.75023348519</v>
      </c>
      <c r="X5" s="29">
        <f t="shared" si="4"/>
        <v>6455964.2363228453</v>
      </c>
      <c r="Y5" s="35">
        <f t="shared" ref="Y5:Y22" si="12">X5/R5</f>
        <v>65.015250283928722</v>
      </c>
      <c r="Z5" s="36">
        <f t="shared" ref="Z5:Z22" si="13">T5-Y5</f>
        <v>6.3412668084462922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829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99299.229152067273</v>
      </c>
      <c r="K6" s="5">
        <f t="shared" si="8"/>
        <v>0</v>
      </c>
      <c r="L6" s="5">
        <f t="shared" si="9"/>
        <v>496496.14576033637</v>
      </c>
      <c r="M6" s="5">
        <f t="shared" si="0"/>
        <v>6688450.2256408827</v>
      </c>
      <c r="N6" s="33">
        <f t="shared" si="10"/>
        <v>67.356517092375014</v>
      </c>
      <c r="O6" s="4"/>
      <c r="Q6" s="27" t="s">
        <v>38</v>
      </c>
      <c r="R6" s="29">
        <f t="shared" si="1"/>
        <v>99299.229152067273</v>
      </c>
      <c r="S6" s="29">
        <f t="shared" si="2"/>
        <v>496496.14576033637</v>
      </c>
      <c r="T6" s="35">
        <f t="shared" si="3"/>
        <v>67.356517092375014</v>
      </c>
      <c r="U6" s="42">
        <v>0.96680194174873568</v>
      </c>
      <c r="V6" s="43">
        <f>1-U6</f>
        <v>3.3198058251264317E-2</v>
      </c>
      <c r="W6" s="29">
        <f t="shared" si="11"/>
        <v>480013.43779185653</v>
      </c>
      <c r="X6" s="29">
        <f t="shared" si="4"/>
        <v>6071953.48608936</v>
      </c>
      <c r="Y6" s="35">
        <f t="shared" si="12"/>
        <v>61.148042516933778</v>
      </c>
      <c r="Z6" s="36">
        <f t="shared" si="13"/>
        <v>6.2084745754412367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968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99299.229152067273</v>
      </c>
      <c r="K7" s="5">
        <f t="shared" si="8"/>
        <v>0</v>
      </c>
      <c r="L7" s="5">
        <f t="shared" si="9"/>
        <v>496496.14576033637</v>
      </c>
      <c r="M7" s="5">
        <f t="shared" si="0"/>
        <v>6191954.0798805468</v>
      </c>
      <c r="N7" s="33">
        <f t="shared" si="10"/>
        <v>62.356517092375022</v>
      </c>
      <c r="O7" s="4"/>
      <c r="Q7" s="27" t="s">
        <v>40</v>
      </c>
      <c r="R7" s="29">
        <f t="shared" si="1"/>
        <v>99299.229152067273</v>
      </c>
      <c r="S7" s="29">
        <f t="shared" si="2"/>
        <v>496496.14576033637</v>
      </c>
      <c r="T7" s="35">
        <f t="shared" si="3"/>
        <v>62.356517092375022</v>
      </c>
      <c r="U7" s="42">
        <v>0.96680194174873568</v>
      </c>
      <c r="V7" s="43">
        <f>1-U7</f>
        <v>3.3198058251264317E-2</v>
      </c>
      <c r="W7" s="29">
        <f t="shared" si="11"/>
        <v>480013.43779185653</v>
      </c>
      <c r="X7" s="29">
        <f t="shared" si="4"/>
        <v>5591940.048297503</v>
      </c>
      <c r="Y7" s="35">
        <f t="shared" si="12"/>
        <v>56.314032808190099</v>
      </c>
      <c r="Z7" s="36">
        <f t="shared" si="13"/>
        <v>6.0424842841849227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1036</v>
      </c>
      <c r="E8" s="51">
        <v>1</v>
      </c>
      <c r="F8" s="3">
        <f t="shared" si="5"/>
        <v>9.6525096525096527E-4</v>
      </c>
      <c r="G8" s="2">
        <v>0.5</v>
      </c>
      <c r="H8" s="3">
        <f t="shared" si="6"/>
        <v>4.8146364949446319E-3</v>
      </c>
      <c r="I8" s="3">
        <f t="shared" si="7"/>
        <v>0.99518536350505538</v>
      </c>
      <c r="J8" s="5">
        <f t="shared" si="14"/>
        <v>99299.229152067273</v>
      </c>
      <c r="K8" s="5">
        <f t="shared" si="8"/>
        <v>478.089692595413</v>
      </c>
      <c r="L8" s="5">
        <f t="shared" si="9"/>
        <v>495300.92152884783</v>
      </c>
      <c r="M8" s="5">
        <f t="shared" si="0"/>
        <v>5695457.9341202108</v>
      </c>
      <c r="N8" s="33">
        <f t="shared" si="10"/>
        <v>57.356517092375022</v>
      </c>
      <c r="O8" s="4"/>
      <c r="Q8" s="27" t="s">
        <v>42</v>
      </c>
      <c r="R8" s="29">
        <f t="shared" si="1"/>
        <v>99299.229152067273</v>
      </c>
      <c r="S8" s="29">
        <f t="shared" si="2"/>
        <v>495300.92152884783</v>
      </c>
      <c r="T8" s="35">
        <f t="shared" si="3"/>
        <v>57.356517092375022</v>
      </c>
      <c r="U8" s="42">
        <v>0.96680194174873568</v>
      </c>
      <c r="V8" s="43">
        <f>1-U8</f>
        <v>3.3198058251264317E-2</v>
      </c>
      <c r="W8" s="29">
        <f t="shared" si="11"/>
        <v>478857.89268402825</v>
      </c>
      <c r="X8" s="29">
        <f t="shared" si="4"/>
        <v>5111926.6105056461</v>
      </c>
      <c r="Y8" s="35">
        <f t="shared" si="12"/>
        <v>51.480023099446413</v>
      </c>
      <c r="Z8" s="36">
        <f t="shared" si="13"/>
        <v>5.8764939929286086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1020</v>
      </c>
      <c r="E9" s="51">
        <v>1</v>
      </c>
      <c r="F9" s="3">
        <f t="shared" si="5"/>
        <v>9.8039215686274508E-4</v>
      </c>
      <c r="G9" s="2">
        <v>0.5</v>
      </c>
      <c r="H9" s="3">
        <f t="shared" si="6"/>
        <v>4.8899755501222494E-3</v>
      </c>
      <c r="I9" s="3">
        <f t="shared" si="7"/>
        <v>0.99511002444987773</v>
      </c>
      <c r="J9" s="5">
        <f t="shared" si="14"/>
        <v>98821.139459471859</v>
      </c>
      <c r="K9" s="5">
        <f t="shared" si="8"/>
        <v>483.23295579203841</v>
      </c>
      <c r="L9" s="5">
        <f t="shared" si="9"/>
        <v>492897.61490787915</v>
      </c>
      <c r="M9" s="5">
        <f t="shared" si="0"/>
        <v>5200157.0125913629</v>
      </c>
      <c r="N9" s="33">
        <f t="shared" si="10"/>
        <v>52.62190904734539</v>
      </c>
      <c r="O9" s="4"/>
      <c r="Q9" s="27" t="s">
        <v>44</v>
      </c>
      <c r="R9" s="29">
        <f t="shared" si="1"/>
        <v>98821.139459471859</v>
      </c>
      <c r="S9" s="29">
        <f t="shared" si="2"/>
        <v>492897.61490787915</v>
      </c>
      <c r="T9" s="35">
        <f t="shared" si="3"/>
        <v>52.62190904734539</v>
      </c>
      <c r="U9" s="42">
        <v>0.9555940589531835</v>
      </c>
      <c r="V9" s="43">
        <f t="shared" ref="V9:V22" si="15">1-U9</f>
        <v>4.4405941046816499E-2</v>
      </c>
      <c r="W9" s="29">
        <f t="shared" si="11"/>
        <v>471010.03247816343</v>
      </c>
      <c r="X9" s="29">
        <f t="shared" si="4"/>
        <v>4633068.7178216176</v>
      </c>
      <c r="Y9" s="35">
        <f t="shared" si="12"/>
        <v>46.883376807466519</v>
      </c>
      <c r="Z9" s="36">
        <f t="shared" si="13"/>
        <v>5.7385322398788716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1171</v>
      </c>
      <c r="E10" s="51">
        <v>2</v>
      </c>
      <c r="F10" s="3">
        <f t="shared" si="5"/>
        <v>1.7079419299743809E-3</v>
      </c>
      <c r="G10" s="2">
        <v>0.5</v>
      </c>
      <c r="H10" s="3">
        <f t="shared" si="6"/>
        <v>8.5034013605442167E-3</v>
      </c>
      <c r="I10" s="3">
        <f t="shared" si="7"/>
        <v>0.99149659863945583</v>
      </c>
      <c r="J10" s="5">
        <f t="shared" si="14"/>
        <v>98337.906503679813</v>
      </c>
      <c r="K10" s="5">
        <f t="shared" si="8"/>
        <v>836.20668795646088</v>
      </c>
      <c r="L10" s="5">
        <f t="shared" si="9"/>
        <v>489599.01579850796</v>
      </c>
      <c r="M10" s="5">
        <f t="shared" si="0"/>
        <v>4707259.3976834835</v>
      </c>
      <c r="N10" s="33">
        <f t="shared" si="10"/>
        <v>47.868208354703356</v>
      </c>
      <c r="O10" s="4"/>
      <c r="Q10" s="27" t="s">
        <v>46</v>
      </c>
      <c r="R10" s="29">
        <f t="shared" si="1"/>
        <v>98337.906503679813</v>
      </c>
      <c r="S10" s="29">
        <f t="shared" si="2"/>
        <v>489599.01579850796</v>
      </c>
      <c r="T10" s="35">
        <f t="shared" si="3"/>
        <v>47.868208354703356</v>
      </c>
      <c r="U10" s="42">
        <v>0.96363095511775332</v>
      </c>
      <c r="V10" s="43">
        <f t="shared" si="15"/>
        <v>3.6369044882246682E-2</v>
      </c>
      <c r="W10" s="29">
        <f t="shared" si="11"/>
        <v>471792.7672186282</v>
      </c>
      <c r="X10" s="29">
        <f t="shared" si="4"/>
        <v>4162058.6853434546</v>
      </c>
      <c r="Y10" s="35">
        <f t="shared" si="12"/>
        <v>42.32405217196392</v>
      </c>
      <c r="Z10" s="36">
        <f t="shared" si="13"/>
        <v>5.5441561827394352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1073</v>
      </c>
      <c r="E11" s="51">
        <v>1</v>
      </c>
      <c r="F11" s="3">
        <f t="shared" si="5"/>
        <v>9.3196644920782849E-4</v>
      </c>
      <c r="G11" s="2">
        <v>0.5</v>
      </c>
      <c r="H11" s="3">
        <f t="shared" si="6"/>
        <v>4.6490004649000468E-3</v>
      </c>
      <c r="I11" s="3">
        <f t="shared" si="7"/>
        <v>0.99535099953509998</v>
      </c>
      <c r="J11" s="5">
        <f t="shared" si="14"/>
        <v>97501.699815723361</v>
      </c>
      <c r="K11" s="5">
        <f t="shared" si="8"/>
        <v>453.28544777184271</v>
      </c>
      <c r="L11" s="5">
        <f t="shared" si="9"/>
        <v>486375.28545918723</v>
      </c>
      <c r="M11" s="5">
        <f t="shared" si="0"/>
        <v>4217660.3818849754</v>
      </c>
      <c r="N11" s="33">
        <f t="shared" si="10"/>
        <v>43.257301050712812</v>
      </c>
      <c r="O11" s="4"/>
      <c r="Q11" s="27" t="s">
        <v>48</v>
      </c>
      <c r="R11" s="29">
        <f t="shared" si="1"/>
        <v>97501.699815723361</v>
      </c>
      <c r="S11" s="29">
        <f t="shared" si="2"/>
        <v>486375.28545918723</v>
      </c>
      <c r="T11" s="35">
        <f t="shared" si="3"/>
        <v>43.257301050712812</v>
      </c>
      <c r="U11" s="42">
        <v>0.96005435016735896</v>
      </c>
      <c r="V11" s="43">
        <f t="shared" si="15"/>
        <v>3.9945649832641039E-2</v>
      </c>
      <c r="W11" s="29">
        <f t="shared" si="11"/>
        <v>466946.70861898368</v>
      </c>
      <c r="X11" s="29">
        <f t="shared" si="4"/>
        <v>3690265.9181248266</v>
      </c>
      <c r="Y11" s="35">
        <f t="shared" si="12"/>
        <v>37.848221365364601</v>
      </c>
      <c r="Z11" s="36">
        <f t="shared" si="13"/>
        <v>5.4090796853482104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1133</v>
      </c>
      <c r="E12" s="51">
        <v>2</v>
      </c>
      <c r="F12" s="3">
        <f t="shared" si="5"/>
        <v>1.76522506619594E-3</v>
      </c>
      <c r="G12" s="2">
        <v>0.5</v>
      </c>
      <c r="H12" s="3">
        <f t="shared" si="6"/>
        <v>8.7873462214411256E-3</v>
      </c>
      <c r="I12" s="3">
        <f t="shared" si="7"/>
        <v>0.99121265377855883</v>
      </c>
      <c r="J12" s="5">
        <f t="shared" si="14"/>
        <v>97048.414367951525</v>
      </c>
      <c r="K12" s="5">
        <f t="shared" si="8"/>
        <v>852.79801729307144</v>
      </c>
      <c r="L12" s="5">
        <f t="shared" si="9"/>
        <v>483110.07679652493</v>
      </c>
      <c r="M12" s="5">
        <f t="shared" si="0"/>
        <v>3731285.0964257885</v>
      </c>
      <c r="N12" s="33">
        <f t="shared" si="10"/>
        <v>38.447666772575083</v>
      </c>
      <c r="O12" s="4"/>
      <c r="Q12" s="27" t="s">
        <v>50</v>
      </c>
      <c r="R12" s="29">
        <f t="shared" si="1"/>
        <v>97048.414367951525</v>
      </c>
      <c r="S12" s="29">
        <f t="shared" si="2"/>
        <v>483110.07679652493</v>
      </c>
      <c r="T12" s="35">
        <f t="shared" si="3"/>
        <v>38.447666772575083</v>
      </c>
      <c r="U12" s="42">
        <v>0.94127750867207383</v>
      </c>
      <c r="V12" s="43">
        <f t="shared" si="15"/>
        <v>5.8722491327926174E-2</v>
      </c>
      <c r="W12" s="29">
        <f t="shared" si="11"/>
        <v>454740.64950140723</v>
      </c>
      <c r="X12" s="29">
        <f t="shared" si="4"/>
        <v>3223319.209505843</v>
      </c>
      <c r="Y12" s="35">
        <f t="shared" si="12"/>
        <v>33.213517505653193</v>
      </c>
      <c r="Z12" s="36">
        <f t="shared" si="13"/>
        <v>5.2341492669218894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1235</v>
      </c>
      <c r="E13" s="51">
        <v>8</v>
      </c>
      <c r="F13" s="3">
        <f t="shared" si="5"/>
        <v>6.4777327935222669E-3</v>
      </c>
      <c r="G13" s="2">
        <v>0.5</v>
      </c>
      <c r="H13" s="3">
        <f t="shared" si="6"/>
        <v>3.1872509960159362E-2</v>
      </c>
      <c r="I13" s="3">
        <f t="shared" si="7"/>
        <v>0.96812749003984067</v>
      </c>
      <c r="J13" s="5">
        <f t="shared" si="14"/>
        <v>96195.616350658456</v>
      </c>
      <c r="K13" s="5">
        <f t="shared" si="8"/>
        <v>3065.9957402600303</v>
      </c>
      <c r="L13" s="5">
        <f t="shared" si="9"/>
        <v>473313.09240264224</v>
      </c>
      <c r="M13" s="5">
        <f t="shared" si="0"/>
        <v>3248175.0196292633</v>
      </c>
      <c r="N13" s="33">
        <f t="shared" si="10"/>
        <v>33.766351761693656</v>
      </c>
      <c r="O13" s="4"/>
      <c r="Q13" s="27" t="s">
        <v>52</v>
      </c>
      <c r="R13" s="29">
        <f t="shared" si="1"/>
        <v>96195.616350658456</v>
      </c>
      <c r="S13" s="29">
        <f t="shared" si="2"/>
        <v>473313.09240264224</v>
      </c>
      <c r="T13" s="35">
        <f t="shared" si="3"/>
        <v>33.766351761693656</v>
      </c>
      <c r="U13" s="42">
        <v>0.95386474178345915</v>
      </c>
      <c r="V13" s="43">
        <f t="shared" si="15"/>
        <v>4.6135258216540853E-2</v>
      </c>
      <c r="W13" s="29">
        <f t="shared" si="11"/>
        <v>451476.67066737689</v>
      </c>
      <c r="X13" s="29">
        <f t="shared" si="4"/>
        <v>2768578.5600044359</v>
      </c>
      <c r="Y13" s="35">
        <f t="shared" si="12"/>
        <v>28.780714392558544</v>
      </c>
      <c r="Z13" s="36">
        <f t="shared" si="13"/>
        <v>4.9856373691351124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1230</v>
      </c>
      <c r="E14" s="51">
        <v>9</v>
      </c>
      <c r="F14" s="3">
        <f t="shared" si="5"/>
        <v>7.3170731707317077E-3</v>
      </c>
      <c r="G14" s="2">
        <v>0.5</v>
      </c>
      <c r="H14" s="3">
        <f t="shared" si="6"/>
        <v>3.5928143712574856E-2</v>
      </c>
      <c r="I14" s="3">
        <f t="shared" si="7"/>
        <v>0.96407185628742509</v>
      </c>
      <c r="J14" s="5">
        <f t="shared" si="14"/>
        <v>93129.62061039843</v>
      </c>
      <c r="K14" s="5">
        <f t="shared" si="8"/>
        <v>3345.974393187968</v>
      </c>
      <c r="L14" s="5">
        <f t="shared" si="9"/>
        <v>457283.16706902219</v>
      </c>
      <c r="M14" s="5">
        <f t="shared" si="0"/>
        <v>2774861.9272266212</v>
      </c>
      <c r="N14" s="33">
        <f t="shared" si="10"/>
        <v>29.795696675658881</v>
      </c>
      <c r="O14" s="4"/>
      <c r="Q14" s="27" t="s">
        <v>54</v>
      </c>
      <c r="R14" s="29">
        <f t="shared" si="1"/>
        <v>93129.62061039843</v>
      </c>
      <c r="S14" s="29">
        <f t="shared" si="2"/>
        <v>457283.16706902219</v>
      </c>
      <c r="T14" s="35">
        <f t="shared" si="3"/>
        <v>29.795696675658881</v>
      </c>
      <c r="U14" s="42">
        <v>0.94210046609890041</v>
      </c>
      <c r="V14" s="43">
        <f t="shared" si="15"/>
        <v>5.7899533901099587E-2</v>
      </c>
      <c r="W14" s="29">
        <f t="shared" si="11"/>
        <v>430806.68483490718</v>
      </c>
      <c r="X14" s="29">
        <f t="shared" si="4"/>
        <v>2317101.8893370591</v>
      </c>
      <c r="Y14" s="35">
        <f t="shared" si="12"/>
        <v>24.880396528516965</v>
      </c>
      <c r="Z14" s="36">
        <f t="shared" si="13"/>
        <v>4.9153001471419167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1105</v>
      </c>
      <c r="E15" s="51">
        <v>8</v>
      </c>
      <c r="F15" s="3">
        <f t="shared" si="5"/>
        <v>7.2398190045248872E-3</v>
      </c>
      <c r="G15" s="2">
        <v>0.5</v>
      </c>
      <c r="H15" s="3">
        <f t="shared" si="6"/>
        <v>3.5555555555555562E-2</v>
      </c>
      <c r="I15" s="3">
        <f t="shared" si="7"/>
        <v>0.96444444444444444</v>
      </c>
      <c r="J15" s="5">
        <f t="shared" si="14"/>
        <v>89783.646217210451</v>
      </c>
      <c r="K15" s="5">
        <f t="shared" si="8"/>
        <v>3192.3074210563723</v>
      </c>
      <c r="L15" s="5">
        <f t="shared" si="9"/>
        <v>440937.46253341134</v>
      </c>
      <c r="M15" s="5">
        <f t="shared" si="0"/>
        <v>2317578.7601575991</v>
      </c>
      <c r="N15" s="33">
        <f t="shared" si="10"/>
        <v>25.812927607671018</v>
      </c>
      <c r="O15" s="4"/>
      <c r="Q15" s="27" t="s">
        <v>56</v>
      </c>
      <c r="R15" s="29">
        <f t="shared" si="1"/>
        <v>89783.646217210451</v>
      </c>
      <c r="S15" s="29">
        <f t="shared" si="2"/>
        <v>440937.46253341134</v>
      </c>
      <c r="T15" s="35">
        <f t="shared" si="3"/>
        <v>25.812927607671018</v>
      </c>
      <c r="U15" s="42">
        <v>0.91645683631107144</v>
      </c>
      <c r="V15" s="43">
        <f t="shared" si="15"/>
        <v>8.3543163688928557E-2</v>
      </c>
      <c r="W15" s="29">
        <f t="shared" si="11"/>
        <v>404100.15192440175</v>
      </c>
      <c r="X15" s="29">
        <f t="shared" si="4"/>
        <v>1886295.204502152</v>
      </c>
      <c r="Y15" s="35">
        <f t="shared" si="12"/>
        <v>21.009340609075998</v>
      </c>
      <c r="Z15" s="36">
        <f t="shared" si="13"/>
        <v>4.8035869985950193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1003</v>
      </c>
      <c r="E16" s="51">
        <v>14</v>
      </c>
      <c r="F16" s="3">
        <f t="shared" si="5"/>
        <v>1.3958125623130608E-2</v>
      </c>
      <c r="G16" s="2">
        <v>0.5</v>
      </c>
      <c r="H16" s="3">
        <f t="shared" si="6"/>
        <v>6.7437379576107889E-2</v>
      </c>
      <c r="I16" s="3">
        <f t="shared" si="7"/>
        <v>0.93256262042389215</v>
      </c>
      <c r="J16" s="5">
        <f t="shared" si="14"/>
        <v>86591.338796154072</v>
      </c>
      <c r="K16" s="5">
        <f t="shared" si="8"/>
        <v>5839.492982399599</v>
      </c>
      <c r="L16" s="5">
        <f t="shared" si="9"/>
        <v>418357.96152477141</v>
      </c>
      <c r="M16" s="5">
        <f t="shared" si="0"/>
        <v>1876641.2976241875</v>
      </c>
      <c r="N16" s="33">
        <f t="shared" si="10"/>
        <v>21.672390376617415</v>
      </c>
      <c r="O16" s="4"/>
      <c r="Q16" s="27" t="s">
        <v>58</v>
      </c>
      <c r="R16" s="29">
        <f t="shared" si="1"/>
        <v>86591.338796154072</v>
      </c>
      <c r="S16" s="29">
        <f t="shared" si="2"/>
        <v>418357.96152477141</v>
      </c>
      <c r="T16" s="35">
        <f t="shared" si="3"/>
        <v>21.672390376617415</v>
      </c>
      <c r="U16" s="42">
        <v>0.8859396016463057</v>
      </c>
      <c r="V16" s="43">
        <f t="shared" si="15"/>
        <v>0.1140603983536943</v>
      </c>
      <c r="W16" s="29">
        <f t="shared" si="11"/>
        <v>370639.88577881648</v>
      </c>
      <c r="X16" s="29">
        <f t="shared" si="4"/>
        <v>1482195.0525777503</v>
      </c>
      <c r="Y16" s="35">
        <f t="shared" si="12"/>
        <v>17.117128262296617</v>
      </c>
      <c r="Z16" s="36">
        <f t="shared" si="13"/>
        <v>4.5552621143207972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739</v>
      </c>
      <c r="E17" s="51">
        <v>19</v>
      </c>
      <c r="F17" s="3">
        <f t="shared" si="5"/>
        <v>2.571041948579161E-2</v>
      </c>
      <c r="G17" s="2">
        <v>0.5</v>
      </c>
      <c r="H17" s="3">
        <f t="shared" si="6"/>
        <v>0.1207883026064844</v>
      </c>
      <c r="I17" s="3">
        <f t="shared" si="7"/>
        <v>0.87921169739351557</v>
      </c>
      <c r="J17" s="5">
        <f t="shared" si="14"/>
        <v>80751.84581375448</v>
      </c>
      <c r="K17" s="5">
        <f t="shared" si="8"/>
        <v>9753.8783881839463</v>
      </c>
      <c r="L17" s="5">
        <f t="shared" si="9"/>
        <v>379374.53309831256</v>
      </c>
      <c r="M17" s="5">
        <f t="shared" si="0"/>
        <v>1458283.3360994163</v>
      </c>
      <c r="N17" s="33">
        <f t="shared" si="10"/>
        <v>18.058823565009167</v>
      </c>
      <c r="O17" s="4"/>
      <c r="Q17" s="27" t="s">
        <v>60</v>
      </c>
      <c r="R17" s="29">
        <f t="shared" si="1"/>
        <v>80751.84581375448</v>
      </c>
      <c r="S17" s="29">
        <f t="shared" si="2"/>
        <v>379374.53309831256</v>
      </c>
      <c r="T17" s="35">
        <f t="shared" si="3"/>
        <v>18.058823565009167</v>
      </c>
      <c r="U17" s="42">
        <v>0.85631920960893304</v>
      </c>
      <c r="V17" s="43">
        <f t="shared" si="15"/>
        <v>0.14368079039106696</v>
      </c>
      <c r="W17" s="29">
        <f t="shared" si="11"/>
        <v>324865.70032850502</v>
      </c>
      <c r="X17" s="29">
        <f t="shared" si="4"/>
        <v>1111555.1667989339</v>
      </c>
      <c r="Y17" s="35">
        <f t="shared" si="12"/>
        <v>13.765074415297173</v>
      </c>
      <c r="Z17" s="36">
        <f t="shared" si="13"/>
        <v>4.293749149711994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501</v>
      </c>
      <c r="E18" s="51">
        <v>14</v>
      </c>
      <c r="F18" s="3">
        <f t="shared" si="5"/>
        <v>2.7944111776447105E-2</v>
      </c>
      <c r="G18" s="2">
        <v>0.5</v>
      </c>
      <c r="H18" s="3">
        <f t="shared" si="6"/>
        <v>0.13059701492537312</v>
      </c>
      <c r="I18" s="3">
        <f t="shared" si="7"/>
        <v>0.86940298507462688</v>
      </c>
      <c r="J18" s="5">
        <f t="shared" si="14"/>
        <v>70997.967425570532</v>
      </c>
      <c r="K18" s="5">
        <f t="shared" si="8"/>
        <v>9272.1226115483896</v>
      </c>
      <c r="L18" s="5">
        <f t="shared" si="9"/>
        <v>331809.53059898171</v>
      </c>
      <c r="M18" s="5">
        <f t="shared" si="0"/>
        <v>1078908.8030011037</v>
      </c>
      <c r="N18" s="33">
        <f t="shared" si="10"/>
        <v>15.196333671554171</v>
      </c>
      <c r="O18" s="4"/>
      <c r="Q18" s="27" t="s">
        <v>62</v>
      </c>
      <c r="R18" s="29">
        <f t="shared" si="1"/>
        <v>70997.967425570532</v>
      </c>
      <c r="S18" s="29">
        <f t="shared" si="2"/>
        <v>331809.53059898171</v>
      </c>
      <c r="T18" s="35">
        <f t="shared" si="3"/>
        <v>15.196333671554171</v>
      </c>
      <c r="U18" s="42">
        <v>0.77613843304153718</v>
      </c>
      <c r="V18" s="43">
        <f t="shared" si="15"/>
        <v>0.22386156695846282</v>
      </c>
      <c r="W18" s="29">
        <f t="shared" si="11"/>
        <v>257530.12914734165</v>
      </c>
      <c r="X18" s="29">
        <f t="shared" si="4"/>
        <v>786689.46647042898</v>
      </c>
      <c r="Y18" s="35">
        <f t="shared" si="12"/>
        <v>11.080450539589616</v>
      </c>
      <c r="Z18" s="36">
        <f t="shared" si="13"/>
        <v>4.115883131964555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352</v>
      </c>
      <c r="E19" s="51">
        <v>18</v>
      </c>
      <c r="F19" s="3">
        <f t="shared" si="5"/>
        <v>5.113636363636364E-2</v>
      </c>
      <c r="G19" s="2">
        <v>0.5</v>
      </c>
      <c r="H19" s="3">
        <f t="shared" si="6"/>
        <v>0.22670025188916876</v>
      </c>
      <c r="I19" s="3">
        <f t="shared" si="7"/>
        <v>0.77329974811083124</v>
      </c>
      <c r="J19" s="5">
        <f t="shared" si="14"/>
        <v>61725.844814022144</v>
      </c>
      <c r="K19" s="5">
        <f t="shared" si="8"/>
        <v>13993.264567410561</v>
      </c>
      <c r="L19" s="5">
        <f t="shared" si="9"/>
        <v>273646.06265158433</v>
      </c>
      <c r="M19" s="5">
        <f t="shared" si="0"/>
        <v>747099.27240212192</v>
      </c>
      <c r="N19" s="33">
        <f t="shared" si="10"/>
        <v>12.103508257409946</v>
      </c>
      <c r="O19" s="4"/>
      <c r="Q19" s="27" t="s">
        <v>64</v>
      </c>
      <c r="R19" s="29">
        <f t="shared" si="1"/>
        <v>61725.844814022144</v>
      </c>
      <c r="S19" s="29">
        <f t="shared" si="2"/>
        <v>273646.06265158433</v>
      </c>
      <c r="T19" s="35">
        <f t="shared" si="3"/>
        <v>12.103508257409946</v>
      </c>
      <c r="U19" s="42">
        <v>0.73716277889453141</v>
      </c>
      <c r="V19" s="43">
        <f t="shared" si="15"/>
        <v>0.26283722110546859</v>
      </c>
      <c r="W19" s="29">
        <f t="shared" si="11"/>
        <v>201721.69197778896</v>
      </c>
      <c r="X19" s="29">
        <f t="shared" si="4"/>
        <v>529159.33732308727</v>
      </c>
      <c r="Y19" s="35">
        <f t="shared" si="12"/>
        <v>8.5727354387360144</v>
      </c>
      <c r="Z19" s="36">
        <f t="shared" si="13"/>
        <v>3.5307728186739311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217</v>
      </c>
      <c r="E20" s="51">
        <v>15</v>
      </c>
      <c r="F20" s="3">
        <f t="shared" si="5"/>
        <v>6.9124423963133647E-2</v>
      </c>
      <c r="G20" s="2">
        <v>0.5</v>
      </c>
      <c r="H20" s="3">
        <f t="shared" si="6"/>
        <v>0.29469548133595291</v>
      </c>
      <c r="I20" s="3">
        <f t="shared" si="7"/>
        <v>0.70530451866404709</v>
      </c>
      <c r="J20" s="5">
        <f t="shared" si="14"/>
        <v>47732.580246611586</v>
      </c>
      <c r="K20" s="5">
        <f t="shared" si="8"/>
        <v>14066.575711182199</v>
      </c>
      <c r="L20" s="5">
        <f t="shared" si="9"/>
        <v>203496.46195510242</v>
      </c>
      <c r="M20" s="5">
        <f t="shared" si="0"/>
        <v>473453.20975053753</v>
      </c>
      <c r="N20" s="33">
        <f t="shared" si="10"/>
        <v>9.9188689843379407</v>
      </c>
      <c r="O20" s="4"/>
      <c r="Q20" s="27" t="s">
        <v>66</v>
      </c>
      <c r="R20" s="29">
        <f t="shared" si="1"/>
        <v>47732.580246611586</v>
      </c>
      <c r="S20" s="29">
        <f t="shared" si="2"/>
        <v>203496.46195510242</v>
      </c>
      <c r="T20" s="35">
        <f t="shared" si="3"/>
        <v>9.9188689843379407</v>
      </c>
      <c r="U20" s="42">
        <v>0.7271372759570951</v>
      </c>
      <c r="V20" s="43">
        <f t="shared" si="15"/>
        <v>0.2728627240429049</v>
      </c>
      <c r="W20" s="29">
        <f t="shared" si="11"/>
        <v>147969.86301293981</v>
      </c>
      <c r="X20" s="29">
        <f t="shared" si="4"/>
        <v>327437.64534529828</v>
      </c>
      <c r="Y20" s="35">
        <f t="shared" si="12"/>
        <v>6.8598354342795504</v>
      </c>
      <c r="Z20" s="36">
        <f t="shared" si="13"/>
        <v>3.0590335500583903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138</v>
      </c>
      <c r="E21" s="51">
        <v>14</v>
      </c>
      <c r="F21" s="3">
        <f t="shared" si="5"/>
        <v>0.10144927536231885</v>
      </c>
      <c r="G21" s="2">
        <v>0.5</v>
      </c>
      <c r="H21" s="3">
        <f t="shared" si="6"/>
        <v>0.40462427745664742</v>
      </c>
      <c r="I21" s="3">
        <f t="shared" si="7"/>
        <v>0.59537572254335258</v>
      </c>
      <c r="J21" s="5">
        <f t="shared" si="14"/>
        <v>33666.004535429383</v>
      </c>
      <c r="K21" s="5">
        <f t="shared" si="8"/>
        <v>13622.082760000329</v>
      </c>
      <c r="L21" s="5">
        <f t="shared" si="9"/>
        <v>134274.81577714611</v>
      </c>
      <c r="M21" s="5">
        <f>L21+M22</f>
        <v>269956.74779543513</v>
      </c>
      <c r="N21" s="33">
        <f t="shared" si="10"/>
        <v>8.0186749666518473</v>
      </c>
      <c r="O21" s="4"/>
      <c r="Q21" s="27" t="s">
        <v>68</v>
      </c>
      <c r="R21" s="29">
        <f t="shared" si="1"/>
        <v>33666.004535429383</v>
      </c>
      <c r="S21" s="29">
        <f t="shared" si="2"/>
        <v>134274.81577714611</v>
      </c>
      <c r="T21" s="35">
        <f t="shared" si="3"/>
        <v>8.0186749666518473</v>
      </c>
      <c r="U21" s="42">
        <v>0.68635947845240242</v>
      </c>
      <c r="V21" s="43">
        <f t="shared" si="15"/>
        <v>0.31364052154759758</v>
      </c>
      <c r="W21" s="29">
        <f t="shared" si="11"/>
        <v>92160.792526094418</v>
      </c>
      <c r="X21" s="29">
        <f>X22+W21</f>
        <v>179467.78233235847</v>
      </c>
      <c r="Y21" s="35">
        <f t="shared" si="12"/>
        <v>5.3308310507559762</v>
      </c>
      <c r="Z21" s="36">
        <f t="shared" si="13"/>
        <v>2.6878439158958711</v>
      </c>
    </row>
    <row r="22" spans="1:26" s="2" customFormat="1" x14ac:dyDescent="0.25">
      <c r="A22" s="12">
        <v>19</v>
      </c>
      <c r="B22" s="13" t="s">
        <v>69</v>
      </c>
      <c r="C22" s="12"/>
      <c r="D22">
        <v>88</v>
      </c>
      <c r="E22" s="51">
        <v>13</v>
      </c>
      <c r="F22" s="17">
        <f t="shared" si="5"/>
        <v>0.14772727272727273</v>
      </c>
      <c r="G22" s="12"/>
      <c r="H22" s="17">
        <v>1</v>
      </c>
      <c r="I22" s="17">
        <f t="shared" si="7"/>
        <v>0</v>
      </c>
      <c r="J22" s="21">
        <f t="shared" si="14"/>
        <v>20043.921775429055</v>
      </c>
      <c r="K22" s="21">
        <f t="shared" si="8"/>
        <v>20043.921775429055</v>
      </c>
      <c r="L22" s="21">
        <f>K22/F22</f>
        <v>135681.93201828899</v>
      </c>
      <c r="M22" s="21">
        <f>L22</f>
        <v>135681.93201828899</v>
      </c>
      <c r="N22" s="34">
        <f t="shared" si="10"/>
        <v>6.7692307692307692</v>
      </c>
      <c r="O22" s="4"/>
      <c r="Q22" s="30" t="s">
        <v>69</v>
      </c>
      <c r="R22" s="31">
        <f t="shared" si="1"/>
        <v>20043.921775429055</v>
      </c>
      <c r="S22" s="31">
        <f t="shared" si="2"/>
        <v>135681.93201828899</v>
      </c>
      <c r="T22" s="38">
        <f t="shared" si="3"/>
        <v>6.7692307692307692</v>
      </c>
      <c r="U22" s="44">
        <v>0.64346806172022719</v>
      </c>
      <c r="V22" s="45">
        <f t="shared" si="15"/>
        <v>0.35653193827977281</v>
      </c>
      <c r="W22" s="31">
        <f t="shared" si="11"/>
        <v>87306.989806264057</v>
      </c>
      <c r="X22" s="31">
        <f>W22</f>
        <v>87306.989806264057</v>
      </c>
      <c r="Y22" s="38">
        <f t="shared" si="12"/>
        <v>4.3557838024138462</v>
      </c>
      <c r="Z22" s="37">
        <f t="shared" si="13"/>
        <v>2.4134469668169229</v>
      </c>
    </row>
    <row r="23" spans="1:26" s="2" customFormat="1" ht="13.2" x14ac:dyDescent="0.25">
      <c r="B23" s="2" t="s">
        <v>70</v>
      </c>
      <c r="D23" s="25">
        <f>SUM(D4:D22)</f>
        <v>14600</v>
      </c>
      <c r="E23" s="25">
        <f>SUM(E4:E22)</f>
        <v>140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104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8065380.4021182777</v>
      </c>
      <c r="N29" s="32">
        <f>M29/J29</f>
        <v>80.653804021182779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80.653804021182779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7126125.6522731185</v>
      </c>
      <c r="Y29" s="40">
        <f>X29/R29</f>
        <v>71.261256522731188</v>
      </c>
      <c r="Z29" s="36">
        <f>T29-Y29</f>
        <v>9.3925474984515915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585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7965380.4021182777</v>
      </c>
      <c r="N30" s="33">
        <f t="shared" ref="N30:N47" si="26">M30/J30</f>
        <v>79.653804021182779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79.653804021182779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7030260.9782701544</v>
      </c>
      <c r="Y30" s="35">
        <f t="shared" ref="Y30:Y47" si="28">X30/R30</f>
        <v>70.302609782701538</v>
      </c>
      <c r="Z30" s="36">
        <f t="shared" ref="Z30:Z47" si="29">T30-Y30</f>
        <v>9.3511942384812414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809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7565380.4021182777</v>
      </c>
      <c r="N31" s="33">
        <f t="shared" si="26"/>
        <v>75.653804021182779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75.653804021182779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6646802.2822582973</v>
      </c>
      <c r="Y31" s="35">
        <f t="shared" si="28"/>
        <v>66.468022822582967</v>
      </c>
      <c r="Z31" s="36">
        <f t="shared" si="29"/>
        <v>9.1857811985998126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845</v>
      </c>
      <c r="E32" s="51">
        <v>2</v>
      </c>
      <c r="F32" s="3">
        <f t="shared" si="21"/>
        <v>2.3668639053254438E-3</v>
      </c>
      <c r="G32" s="2">
        <v>0.5</v>
      </c>
      <c r="H32" s="3">
        <f t="shared" si="22"/>
        <v>1.1764705882352941E-2</v>
      </c>
      <c r="I32" s="3">
        <f t="shared" si="23"/>
        <v>0.9882352941176471</v>
      </c>
      <c r="J32" s="5">
        <f t="shared" si="30"/>
        <v>100000</v>
      </c>
      <c r="K32" s="5">
        <f t="shared" si="24"/>
        <v>1176.4705882352941</v>
      </c>
      <c r="L32" s="5">
        <f t="shared" si="25"/>
        <v>497058.82352941181</v>
      </c>
      <c r="M32" s="5">
        <f t="shared" si="16"/>
        <v>7065380.4021182777</v>
      </c>
      <c r="N32" s="33">
        <f t="shared" si="26"/>
        <v>70.653804021182779</v>
      </c>
      <c r="O32" s="4"/>
      <c r="Q32" s="27" t="s">
        <v>40</v>
      </c>
      <c r="R32" s="29">
        <f t="shared" si="17"/>
        <v>100000</v>
      </c>
      <c r="S32" s="29">
        <f t="shared" si="18"/>
        <v>497058.82352941181</v>
      </c>
      <c r="T32" s="35">
        <f t="shared" si="19"/>
        <v>70.653804021182779</v>
      </c>
      <c r="U32" s="42">
        <v>0.95864674002964168</v>
      </c>
      <c r="V32" s="43">
        <f>1-U32</f>
        <v>4.1353259970358325E-2</v>
      </c>
      <c r="W32" s="29">
        <f t="shared" si="27"/>
        <v>476503.82077943959</v>
      </c>
      <c r="X32" s="29">
        <f t="shared" si="20"/>
        <v>6167478.9122434761</v>
      </c>
      <c r="Y32" s="35">
        <f t="shared" si="28"/>
        <v>61.67478912243476</v>
      </c>
      <c r="Z32" s="36">
        <f t="shared" si="29"/>
        <v>8.9790148987480194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941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98823.529411764714</v>
      </c>
      <c r="K33" s="5">
        <f t="shared" si="24"/>
        <v>0</v>
      </c>
      <c r="L33" s="5">
        <f t="shared" si="25"/>
        <v>494117.64705882355</v>
      </c>
      <c r="M33" s="5">
        <f t="shared" si="16"/>
        <v>6568321.5785888657</v>
      </c>
      <c r="N33" s="33">
        <f t="shared" si="26"/>
        <v>66.465158830958757</v>
      </c>
      <c r="O33" s="4"/>
      <c r="Q33" s="27" t="s">
        <v>42</v>
      </c>
      <c r="R33" s="29">
        <f t="shared" si="17"/>
        <v>98823.529411764714</v>
      </c>
      <c r="S33" s="29">
        <f t="shared" si="18"/>
        <v>494117.64705882355</v>
      </c>
      <c r="T33" s="35">
        <f t="shared" si="19"/>
        <v>66.465158830958757</v>
      </c>
      <c r="U33" s="42">
        <v>0.95864674002964168</v>
      </c>
      <c r="V33" s="43">
        <f>1-U33</f>
        <v>4.1353259970358325E-2</v>
      </c>
      <c r="W33" s="29">
        <f t="shared" si="27"/>
        <v>473684.27154405828</v>
      </c>
      <c r="X33" s="29">
        <f t="shared" si="20"/>
        <v>5690975.0914640361</v>
      </c>
      <c r="Y33" s="35">
        <f t="shared" si="28"/>
        <v>57.587247949338455</v>
      </c>
      <c r="Z33" s="36">
        <f t="shared" si="29"/>
        <v>8.8779108816203021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1069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98823.529411764714</v>
      </c>
      <c r="K34" s="5">
        <f t="shared" si="24"/>
        <v>0</v>
      </c>
      <c r="L34" s="5">
        <f t="shared" si="25"/>
        <v>494117.64705882355</v>
      </c>
      <c r="M34" s="5">
        <f t="shared" si="16"/>
        <v>6074203.9315300426</v>
      </c>
      <c r="N34" s="33">
        <f t="shared" si="26"/>
        <v>61.465158830958757</v>
      </c>
      <c r="O34" s="4"/>
      <c r="Q34" s="27" t="s">
        <v>44</v>
      </c>
      <c r="R34" s="29">
        <f t="shared" si="17"/>
        <v>98823.529411764714</v>
      </c>
      <c r="S34" s="29">
        <f t="shared" si="18"/>
        <v>494117.64705882355</v>
      </c>
      <c r="T34" s="35">
        <f t="shared" si="19"/>
        <v>61.465158830958757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478889.04853042058</v>
      </c>
      <c r="X34" s="29">
        <f t="shared" si="20"/>
        <v>5217290.8199199783</v>
      </c>
      <c r="Y34" s="35">
        <f t="shared" si="28"/>
        <v>52.794014249190255</v>
      </c>
      <c r="Z34" s="36">
        <f t="shared" si="29"/>
        <v>8.6711445817685018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1165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98823.529411764714</v>
      </c>
      <c r="K35" s="5">
        <f t="shared" si="24"/>
        <v>0</v>
      </c>
      <c r="L35" s="5">
        <f t="shared" si="25"/>
        <v>494117.64705882355</v>
      </c>
      <c r="M35" s="5">
        <f t="shared" si="16"/>
        <v>5580086.2844712194</v>
      </c>
      <c r="N35" s="33">
        <f t="shared" si="26"/>
        <v>56.465158830958764</v>
      </c>
      <c r="O35" s="4"/>
      <c r="Q35" s="27" t="s">
        <v>46</v>
      </c>
      <c r="R35" s="29">
        <f t="shared" si="17"/>
        <v>98823.529411764714</v>
      </c>
      <c r="S35" s="29">
        <f t="shared" si="18"/>
        <v>494117.64705882355</v>
      </c>
      <c r="T35" s="35">
        <f t="shared" si="19"/>
        <v>56.465158830958764</v>
      </c>
      <c r="U35" s="42">
        <v>0.96192878092594225</v>
      </c>
      <c r="V35" s="43">
        <f t="shared" si="31"/>
        <v>3.8071219074057749E-2</v>
      </c>
      <c r="W35" s="29">
        <f t="shared" si="27"/>
        <v>475305.98586928914</v>
      </c>
      <c r="X35" s="29">
        <f t="shared" si="20"/>
        <v>4738401.771389558</v>
      </c>
      <c r="Y35" s="35">
        <f t="shared" si="28"/>
        <v>47.94811316287052</v>
      </c>
      <c r="Z35" s="36">
        <f t="shared" si="29"/>
        <v>8.5170456680882438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924</v>
      </c>
      <c r="E36" s="51">
        <v>1</v>
      </c>
      <c r="F36" s="3">
        <f t="shared" si="21"/>
        <v>1.0822510822510823E-3</v>
      </c>
      <c r="G36" s="2">
        <v>0.5</v>
      </c>
      <c r="H36" s="3">
        <f t="shared" si="22"/>
        <v>5.3966540744738263E-3</v>
      </c>
      <c r="I36" s="3">
        <f t="shared" si="23"/>
        <v>0.99460334592552613</v>
      </c>
      <c r="J36" s="5">
        <f t="shared" si="30"/>
        <v>98823.529411764714</v>
      </c>
      <c r="K36" s="5">
        <f t="shared" si="24"/>
        <v>533.3164026538841</v>
      </c>
      <c r="L36" s="5">
        <f t="shared" si="25"/>
        <v>492784.35605218878</v>
      </c>
      <c r="M36" s="5">
        <f t="shared" si="16"/>
        <v>5085968.6374123963</v>
      </c>
      <c r="N36" s="33">
        <f t="shared" si="26"/>
        <v>51.465158830958771</v>
      </c>
      <c r="O36" s="4"/>
      <c r="Q36" s="27" t="s">
        <v>48</v>
      </c>
      <c r="R36" s="29">
        <f t="shared" si="17"/>
        <v>98823.529411764714</v>
      </c>
      <c r="S36" s="29">
        <f t="shared" si="18"/>
        <v>492784.35605218878</v>
      </c>
      <c r="T36" s="35">
        <f t="shared" si="19"/>
        <v>51.465158830958771</v>
      </c>
      <c r="U36" s="42">
        <v>0.95558309086652893</v>
      </c>
      <c r="V36" s="43">
        <f t="shared" si="31"/>
        <v>4.4416909133471072E-2</v>
      </c>
      <c r="W36" s="29">
        <f t="shared" si="27"/>
        <v>470896.39808702265</v>
      </c>
      <c r="X36" s="29">
        <f t="shared" si="20"/>
        <v>4263095.7855202686</v>
      </c>
      <c r="Y36" s="35">
        <f t="shared" si="28"/>
        <v>43.138469258240811</v>
      </c>
      <c r="Z36" s="36">
        <f t="shared" si="29"/>
        <v>8.3266895727179602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1054</v>
      </c>
      <c r="E37" s="51">
        <v>2</v>
      </c>
      <c r="F37" s="3">
        <f t="shared" si="21"/>
        <v>1.8975332068311196E-3</v>
      </c>
      <c r="G37" s="2">
        <v>0.5</v>
      </c>
      <c r="H37" s="3">
        <f t="shared" si="22"/>
        <v>9.442870632672332E-3</v>
      </c>
      <c r="I37" s="3">
        <f t="shared" si="23"/>
        <v>0.99055712936732765</v>
      </c>
      <c r="J37" s="5">
        <f t="shared" si="30"/>
        <v>98290.213009110827</v>
      </c>
      <c r="K37" s="5">
        <f t="shared" si="24"/>
        <v>928.14176590284058</v>
      </c>
      <c r="L37" s="5">
        <f t="shared" si="25"/>
        <v>489130.71063079702</v>
      </c>
      <c r="M37" s="5">
        <f t="shared" si="16"/>
        <v>4593184.2813602071</v>
      </c>
      <c r="N37" s="33">
        <f t="shared" si="26"/>
        <v>46.730840647730112</v>
      </c>
      <c r="O37" s="4"/>
      <c r="Q37" s="27" t="s">
        <v>50</v>
      </c>
      <c r="R37" s="29">
        <f t="shared" si="17"/>
        <v>98290.213009110827</v>
      </c>
      <c r="S37" s="29">
        <f t="shared" si="18"/>
        <v>489130.71063079702</v>
      </c>
      <c r="T37" s="35">
        <f t="shared" si="19"/>
        <v>46.730840647730112</v>
      </c>
      <c r="U37" s="42">
        <v>0.95343645724036619</v>
      </c>
      <c r="V37" s="43">
        <f t="shared" si="31"/>
        <v>4.6563542759633814E-2</v>
      </c>
      <c r="W37" s="29">
        <f t="shared" si="27"/>
        <v>466355.05187128985</v>
      </c>
      <c r="X37" s="29">
        <f t="shared" si="20"/>
        <v>3792199.3874332462</v>
      </c>
      <c r="Y37" s="35">
        <f t="shared" si="28"/>
        <v>38.581658044445739</v>
      </c>
      <c r="Z37" s="36">
        <f t="shared" si="29"/>
        <v>8.1491826032843733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1252</v>
      </c>
      <c r="E38" s="51">
        <v>0</v>
      </c>
      <c r="F38" s="3">
        <f t="shared" si="21"/>
        <v>0</v>
      </c>
      <c r="G38" s="2">
        <v>0.5</v>
      </c>
      <c r="H38" s="3">
        <f t="shared" si="22"/>
        <v>0</v>
      </c>
      <c r="I38" s="3">
        <f t="shared" si="23"/>
        <v>1</v>
      </c>
      <c r="J38" s="5">
        <f t="shared" si="30"/>
        <v>97362.071243207989</v>
      </c>
      <c r="K38" s="5">
        <f t="shared" si="24"/>
        <v>0</v>
      </c>
      <c r="L38" s="5">
        <f t="shared" si="25"/>
        <v>486810.35621603997</v>
      </c>
      <c r="M38" s="5">
        <f t="shared" si="16"/>
        <v>4104053.5707294098</v>
      </c>
      <c r="N38" s="33">
        <f t="shared" si="26"/>
        <v>42.152488318347174</v>
      </c>
      <c r="O38" s="4"/>
      <c r="Q38" s="27" t="s">
        <v>52</v>
      </c>
      <c r="R38" s="29">
        <f t="shared" si="17"/>
        <v>97362.071243207989</v>
      </c>
      <c r="S38" s="29">
        <f t="shared" si="18"/>
        <v>486810.35621603997</v>
      </c>
      <c r="T38" s="35">
        <f t="shared" si="19"/>
        <v>42.152488318347174</v>
      </c>
      <c r="U38" s="42">
        <v>0.93748024841036759</v>
      </c>
      <c r="V38" s="43">
        <f t="shared" si="31"/>
        <v>6.2519751589632411E-2</v>
      </c>
      <c r="W38" s="29">
        <f t="shared" si="27"/>
        <v>456375.09367415268</v>
      </c>
      <c r="X38" s="29">
        <f t="shared" si="20"/>
        <v>3325844.3355619563</v>
      </c>
      <c r="Y38" s="35">
        <f t="shared" si="28"/>
        <v>34.159547892670453</v>
      </c>
      <c r="Z38" s="36">
        <f t="shared" si="29"/>
        <v>7.9929404256767214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1231</v>
      </c>
      <c r="E39" s="51">
        <v>1</v>
      </c>
      <c r="F39" s="3">
        <f t="shared" si="21"/>
        <v>8.1234768480909826E-4</v>
      </c>
      <c r="G39" s="2">
        <v>0.5</v>
      </c>
      <c r="H39" s="3">
        <f t="shared" si="22"/>
        <v>4.0535062829347383E-3</v>
      </c>
      <c r="I39" s="3">
        <f t="shared" si="23"/>
        <v>0.99594649371706523</v>
      </c>
      <c r="J39" s="5">
        <f t="shared" si="30"/>
        <v>97362.071243207989</v>
      </c>
      <c r="K39" s="5">
        <f t="shared" si="24"/>
        <v>394.65776750388318</v>
      </c>
      <c r="L39" s="5">
        <f t="shared" si="25"/>
        <v>485823.71179728018</v>
      </c>
      <c r="M39" s="5">
        <f t="shared" si="16"/>
        <v>3617243.2145133698</v>
      </c>
      <c r="N39" s="33">
        <f t="shared" si="26"/>
        <v>37.152488318347174</v>
      </c>
      <c r="O39" s="4"/>
      <c r="Q39" s="27" t="s">
        <v>54</v>
      </c>
      <c r="R39" s="29">
        <f t="shared" si="17"/>
        <v>97362.071243207989</v>
      </c>
      <c r="S39" s="29">
        <f t="shared" si="18"/>
        <v>485823.71179728018</v>
      </c>
      <c r="T39" s="35">
        <f t="shared" si="19"/>
        <v>37.152488318347174</v>
      </c>
      <c r="U39" s="42">
        <v>0.91788799906018037</v>
      </c>
      <c r="V39" s="43">
        <f t="shared" si="31"/>
        <v>8.2112000939819629E-2</v>
      </c>
      <c r="W39" s="29">
        <f t="shared" si="27"/>
        <v>445931.75471759523</v>
      </c>
      <c r="X39" s="29">
        <f t="shared" si="20"/>
        <v>2869469.2418878037</v>
      </c>
      <c r="Y39" s="35">
        <f t="shared" si="28"/>
        <v>29.472146650618619</v>
      </c>
      <c r="Z39" s="36">
        <f t="shared" si="29"/>
        <v>7.6803416677285554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1215</v>
      </c>
      <c r="E40" s="51">
        <v>5</v>
      </c>
      <c r="F40" s="3">
        <f t="shared" si="21"/>
        <v>4.11522633744856E-3</v>
      </c>
      <c r="G40" s="2">
        <v>0.5</v>
      </c>
      <c r="H40" s="3">
        <f t="shared" si="22"/>
        <v>2.0366598778004077E-2</v>
      </c>
      <c r="I40" s="3">
        <f t="shared" si="23"/>
        <v>0.97963340122199594</v>
      </c>
      <c r="J40" s="5">
        <f t="shared" si="30"/>
        <v>96967.413475704103</v>
      </c>
      <c r="K40" s="5">
        <f t="shared" si="24"/>
        <v>1974.8964048004914</v>
      </c>
      <c r="L40" s="5">
        <f t="shared" si="25"/>
        <v>479899.82636651932</v>
      </c>
      <c r="M40" s="5">
        <f t="shared" si="16"/>
        <v>3131419.5027160896</v>
      </c>
      <c r="N40" s="33">
        <f t="shared" si="26"/>
        <v>32.293524086838616</v>
      </c>
      <c r="O40" s="4"/>
      <c r="Q40" s="27" t="s">
        <v>56</v>
      </c>
      <c r="R40" s="29">
        <f t="shared" si="17"/>
        <v>96967.413475704103</v>
      </c>
      <c r="S40" s="29">
        <f t="shared" si="18"/>
        <v>479899.82636651932</v>
      </c>
      <c r="T40" s="35">
        <f t="shared" si="19"/>
        <v>32.293524086838616</v>
      </c>
      <c r="U40" s="42">
        <v>0.89571782863194893</v>
      </c>
      <c r="V40" s="43">
        <f t="shared" si="31"/>
        <v>0.10428217136805107</v>
      </c>
      <c r="W40" s="29">
        <f t="shared" si="27"/>
        <v>429854.83043386799</v>
      </c>
      <c r="X40" s="29">
        <f t="shared" si="20"/>
        <v>2423537.4871702082</v>
      </c>
      <c r="Y40" s="35">
        <f t="shared" si="28"/>
        <v>24.993318892407533</v>
      </c>
      <c r="Z40" s="36">
        <f t="shared" si="29"/>
        <v>7.3002051944310828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1028</v>
      </c>
      <c r="E41" s="51">
        <v>3</v>
      </c>
      <c r="F41" s="3">
        <f t="shared" si="21"/>
        <v>2.9182879377431907E-3</v>
      </c>
      <c r="G41" s="2">
        <v>0.5</v>
      </c>
      <c r="H41" s="3">
        <f t="shared" si="22"/>
        <v>1.448575567358764E-2</v>
      </c>
      <c r="I41" s="3">
        <f t="shared" si="23"/>
        <v>0.98551424432641233</v>
      </c>
      <c r="J41" s="5">
        <f t="shared" si="30"/>
        <v>94992.517070903617</v>
      </c>
      <c r="K41" s="5">
        <f t="shared" si="24"/>
        <v>1376.0383931082129</v>
      </c>
      <c r="L41" s="5">
        <f t="shared" si="25"/>
        <v>471522.48937174748</v>
      </c>
      <c r="M41" s="5">
        <f t="shared" si="16"/>
        <v>2651519.67634957</v>
      </c>
      <c r="N41" s="33">
        <f t="shared" si="26"/>
        <v>27.912932072011969</v>
      </c>
      <c r="O41" s="4"/>
      <c r="Q41" s="27" t="s">
        <v>58</v>
      </c>
      <c r="R41" s="29">
        <f t="shared" si="17"/>
        <v>94992.517070903617</v>
      </c>
      <c r="S41" s="29">
        <f t="shared" si="18"/>
        <v>471522.48937174748</v>
      </c>
      <c r="T41" s="35">
        <f t="shared" si="19"/>
        <v>27.912932072011969</v>
      </c>
      <c r="U41" s="42">
        <v>0.86473435856680392</v>
      </c>
      <c r="V41" s="43">
        <f t="shared" si="31"/>
        <v>0.13526564143319608</v>
      </c>
      <c r="W41" s="29">
        <f t="shared" si="27"/>
        <v>407741.69739670068</v>
      </c>
      <c r="X41" s="29">
        <f t="shared" si="20"/>
        <v>1993682.6567363404</v>
      </c>
      <c r="Y41" s="35">
        <f t="shared" si="28"/>
        <v>20.987786387934435</v>
      </c>
      <c r="Z41" s="36">
        <f t="shared" si="29"/>
        <v>6.9251456840775347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818</v>
      </c>
      <c r="E42" s="51">
        <v>3</v>
      </c>
      <c r="F42" s="3">
        <f t="shared" si="21"/>
        <v>3.667481662591687E-3</v>
      </c>
      <c r="G42" s="2">
        <v>0.5</v>
      </c>
      <c r="H42" s="3">
        <f t="shared" si="22"/>
        <v>1.8170805572380377E-2</v>
      </c>
      <c r="I42" s="3">
        <f t="shared" si="23"/>
        <v>0.98182919442761962</v>
      </c>
      <c r="J42" s="5">
        <f t="shared" si="30"/>
        <v>93616.4786777954</v>
      </c>
      <c r="K42" s="5">
        <f t="shared" si="24"/>
        <v>1701.0868324251135</v>
      </c>
      <c r="L42" s="5">
        <f t="shared" si="25"/>
        <v>463829.6763079142</v>
      </c>
      <c r="M42" s="5">
        <f t="shared" si="16"/>
        <v>2179997.1869778223</v>
      </c>
      <c r="N42" s="33">
        <f t="shared" si="26"/>
        <v>23.28646855518706</v>
      </c>
      <c r="O42" s="4"/>
      <c r="Q42" s="27" t="s">
        <v>60</v>
      </c>
      <c r="R42" s="29">
        <f t="shared" si="17"/>
        <v>93616.4786777954</v>
      </c>
      <c r="S42" s="29">
        <f t="shared" si="18"/>
        <v>463829.6763079142</v>
      </c>
      <c r="T42" s="35">
        <f t="shared" si="19"/>
        <v>23.28646855518706</v>
      </c>
      <c r="U42" s="42">
        <v>0.81758889711164551</v>
      </c>
      <c r="V42" s="43">
        <f t="shared" si="31"/>
        <v>0.18241110288835449</v>
      </c>
      <c r="W42" s="29">
        <f t="shared" si="27"/>
        <v>379221.9935002391</v>
      </c>
      <c r="X42" s="29">
        <f t="shared" si="20"/>
        <v>1585940.9593396396</v>
      </c>
      <c r="Y42" s="35">
        <f t="shared" si="28"/>
        <v>16.940831162834627</v>
      </c>
      <c r="Z42" s="36">
        <f t="shared" si="29"/>
        <v>6.3456373923524332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592</v>
      </c>
      <c r="E43" s="51">
        <v>5</v>
      </c>
      <c r="F43" s="3">
        <f t="shared" si="21"/>
        <v>8.4459459459459464E-3</v>
      </c>
      <c r="G43" s="2">
        <v>0.5</v>
      </c>
      <c r="H43" s="3">
        <f t="shared" si="22"/>
        <v>4.135649296939619E-2</v>
      </c>
      <c r="I43" s="3">
        <f t="shared" si="23"/>
        <v>0.95864350703060386</v>
      </c>
      <c r="J43" s="5">
        <f t="shared" si="30"/>
        <v>91915.391845370279</v>
      </c>
      <c r="K43" s="5">
        <f t="shared" si="24"/>
        <v>3801.2982566323517</v>
      </c>
      <c r="L43" s="5">
        <f t="shared" si="25"/>
        <v>450073.71358527051</v>
      </c>
      <c r="M43" s="5">
        <f t="shared" si="16"/>
        <v>1716167.510669908</v>
      </c>
      <c r="N43" s="33">
        <f t="shared" si="26"/>
        <v>18.671165690693297</v>
      </c>
      <c r="O43" s="4"/>
      <c r="Q43" s="27" t="s">
        <v>62</v>
      </c>
      <c r="R43" s="29">
        <f t="shared" si="17"/>
        <v>91915.391845370279</v>
      </c>
      <c r="S43" s="29">
        <f t="shared" si="18"/>
        <v>450073.71358527051</v>
      </c>
      <c r="T43" s="35">
        <f t="shared" si="19"/>
        <v>18.671165690693297</v>
      </c>
      <c r="U43" s="42">
        <v>0.77888026534586052</v>
      </c>
      <c r="V43" s="43">
        <f t="shared" si="31"/>
        <v>0.22111973465413948</v>
      </c>
      <c r="W43" s="29">
        <f t="shared" si="27"/>
        <v>350553.53346249234</v>
      </c>
      <c r="X43" s="29">
        <f t="shared" si="20"/>
        <v>1206718.9658394007</v>
      </c>
      <c r="Y43" s="35">
        <f t="shared" si="28"/>
        <v>13.128584251367496</v>
      </c>
      <c r="Z43" s="36">
        <f t="shared" si="29"/>
        <v>5.5425814393258008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415</v>
      </c>
      <c r="E44" s="51">
        <v>12</v>
      </c>
      <c r="F44" s="3">
        <f t="shared" si="21"/>
        <v>2.891566265060241E-2</v>
      </c>
      <c r="G44" s="2">
        <v>0.5</v>
      </c>
      <c r="H44" s="3">
        <f t="shared" si="22"/>
        <v>0.1348314606741573</v>
      </c>
      <c r="I44" s="3">
        <f t="shared" si="23"/>
        <v>0.8651685393258427</v>
      </c>
      <c r="J44" s="5">
        <f t="shared" si="30"/>
        <v>88114.093588737931</v>
      </c>
      <c r="K44" s="5">
        <f t="shared" si="24"/>
        <v>11880.551944548934</v>
      </c>
      <c r="L44" s="5">
        <f t="shared" si="25"/>
        <v>410869.08808231732</v>
      </c>
      <c r="M44" s="5">
        <f t="shared" si="16"/>
        <v>1266093.7970846375</v>
      </c>
      <c r="N44" s="33">
        <f t="shared" si="26"/>
        <v>14.368800103579115</v>
      </c>
      <c r="O44" s="4"/>
      <c r="Q44" s="27" t="s">
        <v>64</v>
      </c>
      <c r="R44" s="29">
        <f t="shared" si="17"/>
        <v>88114.093588737931</v>
      </c>
      <c r="S44" s="29">
        <f t="shared" si="18"/>
        <v>410869.08808231732</v>
      </c>
      <c r="T44" s="35">
        <f t="shared" si="19"/>
        <v>14.368800103579115</v>
      </c>
      <c r="U44" s="42">
        <v>0.71980976748499381</v>
      </c>
      <c r="V44" s="43">
        <f t="shared" si="31"/>
        <v>0.28019023251500619</v>
      </c>
      <c r="W44" s="29">
        <f t="shared" si="27"/>
        <v>295747.58275930426</v>
      </c>
      <c r="X44" s="29">
        <f t="shared" si="20"/>
        <v>856165.43237690837</v>
      </c>
      <c r="Y44" s="35">
        <f t="shared" si="28"/>
        <v>9.7165549517306378</v>
      </c>
      <c r="Z44" s="36">
        <f t="shared" si="29"/>
        <v>4.6522451518484775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304</v>
      </c>
      <c r="E45" s="51">
        <v>9</v>
      </c>
      <c r="F45" s="3">
        <f t="shared" si="21"/>
        <v>2.9605263157894735E-2</v>
      </c>
      <c r="G45" s="2">
        <v>0.5</v>
      </c>
      <c r="H45" s="3">
        <f t="shared" si="22"/>
        <v>0.13782542113323124</v>
      </c>
      <c r="I45" s="3">
        <f t="shared" si="23"/>
        <v>0.86217457886676874</v>
      </c>
      <c r="J45" s="5">
        <f t="shared" si="30"/>
        <v>76233.541644188997</v>
      </c>
      <c r="K45" s="5">
        <f t="shared" si="24"/>
        <v>10506.919981588069</v>
      </c>
      <c r="L45" s="5">
        <f t="shared" si="25"/>
        <v>354900.40826697479</v>
      </c>
      <c r="M45" s="5">
        <f t="shared" si="16"/>
        <v>855224.70900232019</v>
      </c>
      <c r="N45" s="33">
        <f t="shared" si="26"/>
        <v>11.218483236604433</v>
      </c>
      <c r="O45" s="4"/>
      <c r="Q45" s="27" t="s">
        <v>66</v>
      </c>
      <c r="R45" s="29">
        <f t="shared" si="17"/>
        <v>76233.541644188997</v>
      </c>
      <c r="S45" s="29">
        <f t="shared" si="18"/>
        <v>354900.40826697479</v>
      </c>
      <c r="T45" s="35">
        <f t="shared" si="19"/>
        <v>11.218483236604433</v>
      </c>
      <c r="U45" s="42">
        <v>0.68480776711742686</v>
      </c>
      <c r="V45" s="43">
        <f t="shared" si="31"/>
        <v>0.31519223288257314</v>
      </c>
      <c r="W45" s="29">
        <f t="shared" si="27"/>
        <v>243038.55613437018</v>
      </c>
      <c r="X45" s="29">
        <f t="shared" si="20"/>
        <v>560417.84961760405</v>
      </c>
      <c r="Y45" s="35">
        <f t="shared" si="28"/>
        <v>7.351329054516289</v>
      </c>
      <c r="Z45" s="36">
        <f t="shared" si="29"/>
        <v>3.8671541820881439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174</v>
      </c>
      <c r="E46" s="51">
        <v>17</v>
      </c>
      <c r="F46" s="3">
        <f t="shared" si="21"/>
        <v>9.7701149425287362E-2</v>
      </c>
      <c r="G46" s="2">
        <v>0.5</v>
      </c>
      <c r="H46" s="3">
        <f t="shared" si="22"/>
        <v>0.39260969976905313</v>
      </c>
      <c r="I46" s="3">
        <f t="shared" si="23"/>
        <v>0.60739030023094687</v>
      </c>
      <c r="J46" s="5">
        <f t="shared" si="30"/>
        <v>65726.621662600926</v>
      </c>
      <c r="K46" s="5">
        <f t="shared" si="24"/>
        <v>25804.909197787892</v>
      </c>
      <c r="L46" s="5">
        <f t="shared" si="25"/>
        <v>264120.83531853487</v>
      </c>
      <c r="M46" s="5">
        <f>L46+M47</f>
        <v>500324.30073534534</v>
      </c>
      <c r="N46" s="33">
        <f t="shared" si="26"/>
        <v>7.6122016936104693</v>
      </c>
      <c r="O46" s="4"/>
      <c r="Q46" s="27" t="s">
        <v>68</v>
      </c>
      <c r="R46" s="29">
        <f t="shared" si="17"/>
        <v>65726.621662600926</v>
      </c>
      <c r="S46" s="29">
        <f t="shared" si="18"/>
        <v>264120.83531853487</v>
      </c>
      <c r="T46" s="35">
        <f t="shared" si="19"/>
        <v>7.6122016936104693</v>
      </c>
      <c r="U46" s="42">
        <v>0.65629805890441617</v>
      </c>
      <c r="V46" s="43">
        <f t="shared" si="31"/>
        <v>0.34370194109558383</v>
      </c>
      <c r="W46" s="29">
        <f t="shared" si="27"/>
        <v>173341.99153576739</v>
      </c>
      <c r="X46" s="29">
        <f>X47+W46</f>
        <v>317379.29348323384</v>
      </c>
      <c r="Y46" s="35">
        <f t="shared" si="28"/>
        <v>4.828778437943444</v>
      </c>
      <c r="Z46" s="36">
        <f t="shared" si="29"/>
        <v>2.7834232556670253</v>
      </c>
    </row>
    <row r="47" spans="1:26" s="2" customFormat="1" x14ac:dyDescent="0.25">
      <c r="A47" s="12">
        <v>19</v>
      </c>
      <c r="B47" s="13" t="s">
        <v>69</v>
      </c>
      <c r="C47" s="12"/>
      <c r="D47">
        <v>142</v>
      </c>
      <c r="E47" s="51">
        <v>24</v>
      </c>
      <c r="F47" s="17">
        <f t="shared" si="21"/>
        <v>0.16901408450704225</v>
      </c>
      <c r="G47" s="12"/>
      <c r="H47" s="17">
        <v>1</v>
      </c>
      <c r="I47" s="17">
        <f t="shared" si="23"/>
        <v>0</v>
      </c>
      <c r="J47" s="21">
        <f t="shared" si="30"/>
        <v>39921.712464813034</v>
      </c>
      <c r="K47" s="21">
        <f t="shared" si="24"/>
        <v>39921.712464813034</v>
      </c>
      <c r="L47" s="21">
        <f>K47/F47</f>
        <v>236203.46541681045</v>
      </c>
      <c r="M47" s="21">
        <f>L47</f>
        <v>236203.46541681045</v>
      </c>
      <c r="N47" s="34">
        <f t="shared" si="26"/>
        <v>5.916666666666667</v>
      </c>
      <c r="O47" s="4"/>
      <c r="Q47" s="30" t="s">
        <v>69</v>
      </c>
      <c r="R47" s="31">
        <f t="shared" si="17"/>
        <v>39921.712464813034</v>
      </c>
      <c r="S47" s="31">
        <f t="shared" si="18"/>
        <v>236203.46541681045</v>
      </c>
      <c r="T47" s="38">
        <f t="shared" si="19"/>
        <v>5.916666666666667</v>
      </c>
      <c r="U47" s="44">
        <v>0.6098018151143324</v>
      </c>
      <c r="V47" s="45">
        <f t="shared" si="31"/>
        <v>0.3901981848856676</v>
      </c>
      <c r="W47" s="31">
        <f t="shared" si="27"/>
        <v>144037.30194746645</v>
      </c>
      <c r="X47" s="31">
        <f>W47</f>
        <v>144037.30194746645</v>
      </c>
      <c r="Y47" s="38">
        <f t="shared" si="28"/>
        <v>3.6079940727597997</v>
      </c>
      <c r="Z47" s="37">
        <f t="shared" si="29"/>
        <v>2.3086725939068673</v>
      </c>
    </row>
    <row r="48" spans="1:26" s="2" customFormat="1" ht="13.2" x14ac:dyDescent="0.25">
      <c r="B48" s="2" t="s">
        <v>70</v>
      </c>
      <c r="D48" s="25">
        <f>SUM(D29:D47)</f>
        <v>14667</v>
      </c>
      <c r="E48" s="25">
        <f>SUM(E29:E47)</f>
        <v>84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246</v>
      </c>
      <c r="E54" s="49">
        <f>E4+E29</f>
        <v>1</v>
      </c>
      <c r="F54" s="3">
        <f>E54/D54</f>
        <v>4.0650406504065045E-3</v>
      </c>
      <c r="G54" s="2">
        <v>0.3</v>
      </c>
      <c r="H54" s="18">
        <f>C54*F54/(1+(1-G54)*C54*F54)</f>
        <v>4.0535062829347383E-3</v>
      </c>
      <c r="I54" s="18">
        <f>1-H54</f>
        <v>0.99594649371706523</v>
      </c>
      <c r="J54" s="19">
        <v>100000</v>
      </c>
      <c r="K54" s="20">
        <f>J54*H54</f>
        <v>405.35062829347385</v>
      </c>
      <c r="L54" s="20">
        <f>C54*(J55+G54*K54)</f>
        <v>99716.25456019456</v>
      </c>
      <c r="M54" s="5">
        <f t="shared" ref="M54:M70" si="32">L54+M55</f>
        <v>7599948.9822322251</v>
      </c>
      <c r="N54" s="32">
        <f>M54/J54</f>
        <v>75.999489822322246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99716.25456019456</v>
      </c>
      <c r="T54" s="35">
        <f t="shared" ref="T54:T72" si="35">N54</f>
        <v>75.999489822322246</v>
      </c>
      <c r="U54" s="42">
        <v>0.96170886472285344</v>
      </c>
      <c r="V54" s="43">
        <f>1-U54</f>
        <v>3.829113527714656E-2</v>
      </c>
      <c r="W54" s="29">
        <f>S54*U54</f>
        <v>95898.005967499761</v>
      </c>
      <c r="X54" s="29">
        <f t="shared" ref="X54:X70" si="36">X55+W54</f>
        <v>6759697.5294293007</v>
      </c>
      <c r="Y54" s="40">
        <f>X54/R54</f>
        <v>67.596975294293003</v>
      </c>
      <c r="Z54" s="36">
        <f>T54-Y54</f>
        <v>8.4025145280292435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1205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99594.649371706517</v>
      </c>
      <c r="K55" s="5">
        <f t="shared" ref="K55:K72" si="41">J55*H55</f>
        <v>0</v>
      </c>
      <c r="L55" s="5">
        <f t="shared" ref="L55:L71" si="42">C55*(J56+G55*K55)</f>
        <v>398378.59748682607</v>
      </c>
      <c r="M55" s="5">
        <f t="shared" si="32"/>
        <v>7500232.7276720302</v>
      </c>
      <c r="N55" s="33">
        <f t="shared" ref="N55:N72" si="43">M55/J55</f>
        <v>75.307587053996343</v>
      </c>
      <c r="O55" s="4"/>
      <c r="Q55" s="27" t="s">
        <v>36</v>
      </c>
      <c r="R55" s="29">
        <f t="shared" si="33"/>
        <v>99594.649371706517</v>
      </c>
      <c r="S55" s="29">
        <f t="shared" si="34"/>
        <v>398378.59748682607</v>
      </c>
      <c r="T55" s="35">
        <f t="shared" si="35"/>
        <v>75.307587053996343</v>
      </c>
      <c r="U55" s="42">
        <v>0.96170886472285344</v>
      </c>
      <c r="V55" s="43">
        <f>1-U55</f>
        <v>3.829113527714656E-2</v>
      </c>
      <c r="W55" s="29">
        <f t="shared" ref="W55:W72" si="44">S55*U55</f>
        <v>383124.22871893807</v>
      </c>
      <c r="X55" s="29">
        <f t="shared" si="36"/>
        <v>6663799.523461801</v>
      </c>
      <c r="Y55" s="35">
        <f t="shared" ref="Y55:Y72" si="45">X55/R55</f>
        <v>66.909212146439828</v>
      </c>
      <c r="Z55" s="36">
        <f t="shared" ref="Z55:Z72" si="46">T55-Y55</f>
        <v>8.3983749075565157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1638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99594.649371706517</v>
      </c>
      <c r="K56" s="5">
        <f t="shared" si="41"/>
        <v>0</v>
      </c>
      <c r="L56" s="5">
        <f t="shared" si="42"/>
        <v>497973.2468585326</v>
      </c>
      <c r="M56" s="5">
        <f t="shared" si="32"/>
        <v>7101854.1301852046</v>
      </c>
      <c r="N56" s="33">
        <f t="shared" si="43"/>
        <v>71.307587053996343</v>
      </c>
      <c r="O56" s="4"/>
      <c r="Q56" s="27" t="s">
        <v>38</v>
      </c>
      <c r="R56" s="29">
        <f t="shared" si="33"/>
        <v>99594.649371706517</v>
      </c>
      <c r="S56" s="29">
        <f t="shared" si="34"/>
        <v>497973.2468585326</v>
      </c>
      <c r="T56" s="35">
        <f t="shared" si="35"/>
        <v>71.307587053996343</v>
      </c>
      <c r="U56" s="42">
        <v>0.96170886472285344</v>
      </c>
      <c r="V56" s="43">
        <f>1-U56</f>
        <v>3.829113527714656E-2</v>
      </c>
      <c r="W56" s="29">
        <f t="shared" si="44"/>
        <v>478905.28589867265</v>
      </c>
      <c r="X56" s="29">
        <f t="shared" si="36"/>
        <v>6280675.2947428627</v>
      </c>
      <c r="Y56" s="35">
        <f t="shared" si="45"/>
        <v>63.062376687548408</v>
      </c>
      <c r="Z56" s="36">
        <f t="shared" si="46"/>
        <v>8.2452103664479353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1813</v>
      </c>
      <c r="E57" s="49">
        <f t="shared" si="37"/>
        <v>2</v>
      </c>
      <c r="F57" s="3">
        <f t="shared" si="38"/>
        <v>1.1031439602868175E-3</v>
      </c>
      <c r="G57" s="2">
        <v>0.5</v>
      </c>
      <c r="H57" s="3">
        <f t="shared" si="39"/>
        <v>5.5005500550055018E-3</v>
      </c>
      <c r="I57" s="3">
        <f t="shared" si="40"/>
        <v>0.99449944994499451</v>
      </c>
      <c r="J57" s="5">
        <f t="shared" si="47"/>
        <v>99594.649371706517</v>
      </c>
      <c r="K57" s="5">
        <f t="shared" si="41"/>
        <v>547.8253540797939</v>
      </c>
      <c r="L57" s="5">
        <f t="shared" si="42"/>
        <v>496603.68347333313</v>
      </c>
      <c r="M57" s="5">
        <f t="shared" si="32"/>
        <v>6603880.883326672</v>
      </c>
      <c r="N57" s="33">
        <f t="shared" si="43"/>
        <v>66.307587053996343</v>
      </c>
      <c r="O57" s="4"/>
      <c r="Q57" s="27" t="s">
        <v>40</v>
      </c>
      <c r="R57" s="29">
        <f t="shared" si="33"/>
        <v>99594.649371706517</v>
      </c>
      <c r="S57" s="29">
        <f t="shared" si="34"/>
        <v>496603.68347333313</v>
      </c>
      <c r="T57" s="35">
        <f t="shared" si="35"/>
        <v>66.307587053996343</v>
      </c>
      <c r="U57" s="42">
        <v>0.96170886472285344</v>
      </c>
      <c r="V57" s="43">
        <f>1-U57</f>
        <v>3.829113527714656E-2</v>
      </c>
      <c r="W57" s="29">
        <f t="shared" si="44"/>
        <v>477588.16465032648</v>
      </c>
      <c r="X57" s="29">
        <f t="shared" si="36"/>
        <v>5801770.0088441903</v>
      </c>
      <c r="Y57" s="35">
        <f t="shared" si="45"/>
        <v>58.253832363934144</v>
      </c>
      <c r="Z57" s="36">
        <f t="shared" si="46"/>
        <v>8.053754690062199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1977</v>
      </c>
      <c r="E58" s="49">
        <f t="shared" si="37"/>
        <v>1</v>
      </c>
      <c r="F58" s="3">
        <f t="shared" si="38"/>
        <v>5.0581689428426911E-4</v>
      </c>
      <c r="G58" s="2">
        <v>0.5</v>
      </c>
      <c r="H58" s="3">
        <f t="shared" si="39"/>
        <v>2.5258903763576662E-3</v>
      </c>
      <c r="I58" s="3">
        <f t="shared" si="40"/>
        <v>0.99747410962364236</v>
      </c>
      <c r="J58" s="5">
        <f t="shared" si="47"/>
        <v>99046.824017626728</v>
      </c>
      <c r="K58" s="5">
        <f t="shared" si="41"/>
        <v>250.1814195949147</v>
      </c>
      <c r="L58" s="5">
        <f t="shared" si="42"/>
        <v>494608.66653914633</v>
      </c>
      <c r="M58" s="5">
        <f t="shared" si="32"/>
        <v>6107277.1998533392</v>
      </c>
      <c r="N58" s="33">
        <f t="shared" si="43"/>
        <v>61.66050512398526</v>
      </c>
      <c r="O58" s="4"/>
      <c r="Q58" s="27" t="s">
        <v>42</v>
      </c>
      <c r="R58" s="29">
        <f t="shared" si="33"/>
        <v>99046.824017626728</v>
      </c>
      <c r="S58" s="29">
        <f t="shared" si="34"/>
        <v>494608.66653914633</v>
      </c>
      <c r="T58" s="35">
        <f t="shared" si="35"/>
        <v>61.66050512398526</v>
      </c>
      <c r="U58" s="42">
        <v>0.96170886472285344</v>
      </c>
      <c r="V58" s="43">
        <f>1-U58</f>
        <v>3.829113527714656E-2</v>
      </c>
      <c r="W58" s="29">
        <f t="shared" si="44"/>
        <v>475669.53917944682</v>
      </c>
      <c r="X58" s="29">
        <f t="shared" si="36"/>
        <v>5324181.8441938637</v>
      </c>
      <c r="Y58" s="35">
        <f t="shared" si="45"/>
        <v>53.754190475066146</v>
      </c>
      <c r="Z58" s="36">
        <f t="shared" si="46"/>
        <v>7.9063146489191141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2089</v>
      </c>
      <c r="E59" s="49">
        <f t="shared" si="37"/>
        <v>1</v>
      </c>
      <c r="F59" s="3">
        <f t="shared" si="38"/>
        <v>4.7869794159885112E-4</v>
      </c>
      <c r="G59" s="2">
        <v>0.5</v>
      </c>
      <c r="H59" s="3">
        <f t="shared" si="39"/>
        <v>2.3906287353573992E-3</v>
      </c>
      <c r="I59" s="3">
        <f t="shared" si="40"/>
        <v>0.99760937126464255</v>
      </c>
      <c r="J59" s="5">
        <f t="shared" si="47"/>
        <v>98796.642598031816</v>
      </c>
      <c r="K59" s="5">
        <f t="shared" si="41"/>
        <v>236.18609275168976</v>
      </c>
      <c r="L59" s="5">
        <f t="shared" si="42"/>
        <v>493392.74775827979</v>
      </c>
      <c r="M59" s="5">
        <f t="shared" si="32"/>
        <v>5612668.5333141927</v>
      </c>
      <c r="N59" s="33">
        <f t="shared" si="43"/>
        <v>56.810316481604872</v>
      </c>
      <c r="O59" s="4"/>
      <c r="Q59" s="27" t="s">
        <v>44</v>
      </c>
      <c r="R59" s="29">
        <f t="shared" si="33"/>
        <v>98796.642598031816</v>
      </c>
      <c r="S59" s="29">
        <f t="shared" si="34"/>
        <v>493392.74775827979</v>
      </c>
      <c r="T59" s="35">
        <f t="shared" si="35"/>
        <v>56.810316481604872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475182.45483327116</v>
      </c>
      <c r="X59" s="29">
        <f t="shared" si="36"/>
        <v>4848512.3050144166</v>
      </c>
      <c r="Y59" s="35">
        <f t="shared" si="45"/>
        <v>49.075678864324146</v>
      </c>
      <c r="Z59" s="36">
        <f t="shared" si="46"/>
        <v>7.7346376172807254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2336</v>
      </c>
      <c r="E60" s="49">
        <f t="shared" si="37"/>
        <v>2</v>
      </c>
      <c r="F60" s="3">
        <f t="shared" si="38"/>
        <v>8.5616438356164379E-4</v>
      </c>
      <c r="G60" s="2">
        <v>0.5</v>
      </c>
      <c r="H60" s="3">
        <f t="shared" si="39"/>
        <v>4.2716787697565147E-3</v>
      </c>
      <c r="I60" s="3">
        <f t="shared" si="40"/>
        <v>0.99572832123024346</v>
      </c>
      <c r="J60" s="5">
        <f t="shared" si="47"/>
        <v>98560.456505280119</v>
      </c>
      <c r="K60" s="5">
        <f t="shared" si="41"/>
        <v>421.01860959111548</v>
      </c>
      <c r="L60" s="5">
        <f t="shared" si="42"/>
        <v>491749.73600242281</v>
      </c>
      <c r="M60" s="5">
        <f t="shared" si="32"/>
        <v>5119275.7855559131</v>
      </c>
      <c r="N60" s="33">
        <f t="shared" si="43"/>
        <v>51.940463417817682</v>
      </c>
      <c r="O60" s="4"/>
      <c r="Q60" s="27" t="s">
        <v>46</v>
      </c>
      <c r="R60" s="29">
        <f t="shared" si="33"/>
        <v>98560.456505280119</v>
      </c>
      <c r="S60" s="29">
        <f t="shared" si="34"/>
        <v>491749.73600242281</v>
      </c>
      <c r="T60" s="35">
        <f t="shared" si="35"/>
        <v>51.940463417817682</v>
      </c>
      <c r="U60" s="42">
        <v>0.95736753435116873</v>
      </c>
      <c r="V60" s="43">
        <f t="shared" si="48"/>
        <v>4.2632465648831275E-2</v>
      </c>
      <c r="W60" s="29">
        <f t="shared" si="44"/>
        <v>470785.23227447766</v>
      </c>
      <c r="X60" s="29">
        <f t="shared" si="36"/>
        <v>4373329.8501811456</v>
      </c>
      <c r="Y60" s="35">
        <f t="shared" si="45"/>
        <v>44.372053511611483</v>
      </c>
      <c r="Z60" s="36">
        <f t="shared" si="46"/>
        <v>7.5684099062061989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1997</v>
      </c>
      <c r="E61" s="49">
        <f t="shared" si="37"/>
        <v>2</v>
      </c>
      <c r="F61" s="3">
        <f t="shared" si="38"/>
        <v>1.00150225338007E-3</v>
      </c>
      <c r="G61" s="2">
        <v>0.5</v>
      </c>
      <c r="H61" s="3">
        <f t="shared" si="39"/>
        <v>4.9950049950049941E-3</v>
      </c>
      <c r="I61" s="3">
        <f t="shared" si="40"/>
        <v>0.99500499500499495</v>
      </c>
      <c r="J61" s="5">
        <f t="shared" si="47"/>
        <v>98139.437895689</v>
      </c>
      <c r="K61" s="5">
        <f t="shared" si="41"/>
        <v>490.20698249594898</v>
      </c>
      <c r="L61" s="5">
        <f t="shared" si="42"/>
        <v>489471.6720222052</v>
      </c>
      <c r="M61" s="5">
        <f t="shared" si="32"/>
        <v>4627526.0495534902</v>
      </c>
      <c r="N61" s="33">
        <f t="shared" si="43"/>
        <v>47.152563217979925</v>
      </c>
      <c r="O61" s="4"/>
      <c r="Q61" s="27" t="s">
        <v>48</v>
      </c>
      <c r="R61" s="29">
        <f t="shared" si="33"/>
        <v>98139.437895689</v>
      </c>
      <c r="S61" s="29">
        <f t="shared" si="34"/>
        <v>489471.6720222052</v>
      </c>
      <c r="T61" s="35">
        <f t="shared" si="35"/>
        <v>47.152563217979925</v>
      </c>
      <c r="U61" s="42">
        <v>0.95681081085376496</v>
      </c>
      <c r="V61" s="43">
        <f t="shared" si="48"/>
        <v>4.3189189146235041E-2</v>
      </c>
      <c r="W61" s="29">
        <f t="shared" si="44"/>
        <v>468331.78739751427</v>
      </c>
      <c r="X61" s="29">
        <f t="shared" si="36"/>
        <v>3902544.6179066682</v>
      </c>
      <c r="Y61" s="35">
        <f t="shared" si="45"/>
        <v>39.765304362703063</v>
      </c>
      <c r="Z61" s="36">
        <f t="shared" si="46"/>
        <v>7.3872588552768619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2187</v>
      </c>
      <c r="E62" s="49">
        <f t="shared" si="37"/>
        <v>4</v>
      </c>
      <c r="F62" s="3">
        <f t="shared" si="38"/>
        <v>1.8289894833104709E-3</v>
      </c>
      <c r="G62" s="2">
        <v>0.5</v>
      </c>
      <c r="H62" s="3">
        <f t="shared" si="39"/>
        <v>9.1033227127901677E-3</v>
      </c>
      <c r="I62" s="3">
        <f t="shared" si="40"/>
        <v>0.99089667728720987</v>
      </c>
      <c r="J62" s="5">
        <f t="shared" si="47"/>
        <v>97649.230913193052</v>
      </c>
      <c r="K62" s="5">
        <f t="shared" si="41"/>
        <v>888.93246165856203</v>
      </c>
      <c r="L62" s="5">
        <f t="shared" si="42"/>
        <v>486023.82341181883</v>
      </c>
      <c r="M62" s="5">
        <f t="shared" si="32"/>
        <v>4138054.3775312854</v>
      </c>
      <c r="N62" s="33">
        <f t="shared" si="43"/>
        <v>42.376722671885446</v>
      </c>
      <c r="O62" s="4"/>
      <c r="Q62" s="27" t="s">
        <v>50</v>
      </c>
      <c r="R62" s="29">
        <f t="shared" si="33"/>
        <v>97649.230913193052</v>
      </c>
      <c r="S62" s="29">
        <f t="shared" si="34"/>
        <v>486023.82341181883</v>
      </c>
      <c r="T62" s="35">
        <f t="shared" si="35"/>
        <v>42.376722671885446</v>
      </c>
      <c r="U62" s="42">
        <v>0.94800928093814252</v>
      </c>
      <c r="V62" s="43">
        <f t="shared" si="48"/>
        <v>5.1990719061857482E-2</v>
      </c>
      <c r="W62" s="29">
        <f t="shared" si="44"/>
        <v>460755.09535144514</v>
      </c>
      <c r="X62" s="29">
        <f t="shared" si="36"/>
        <v>3434212.8305091541</v>
      </c>
      <c r="Y62" s="35">
        <f t="shared" si="45"/>
        <v>35.168867162528457</v>
      </c>
      <c r="Z62" s="36">
        <f t="shared" si="46"/>
        <v>7.2078555093569889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2487</v>
      </c>
      <c r="E63" s="49">
        <f t="shared" si="37"/>
        <v>8</v>
      </c>
      <c r="F63" s="3">
        <f t="shared" si="38"/>
        <v>3.2167269802975472E-3</v>
      </c>
      <c r="G63" s="2">
        <v>0.5</v>
      </c>
      <c r="H63" s="3">
        <f t="shared" si="39"/>
        <v>1.5955325089748701E-2</v>
      </c>
      <c r="I63" s="3">
        <f t="shared" si="40"/>
        <v>0.98404467491025127</v>
      </c>
      <c r="J63" s="5">
        <f t="shared" si="47"/>
        <v>96760.298451534487</v>
      </c>
      <c r="K63" s="5">
        <f t="shared" si="41"/>
        <v>1543.8420175753406</v>
      </c>
      <c r="L63" s="5">
        <f t="shared" si="42"/>
        <v>479941.88721373409</v>
      </c>
      <c r="M63" s="5">
        <f t="shared" si="32"/>
        <v>3652030.5541194668</v>
      </c>
      <c r="N63" s="33">
        <f t="shared" si="43"/>
        <v>37.743068309661155</v>
      </c>
      <c r="O63" s="4"/>
      <c r="Q63" s="27" t="s">
        <v>52</v>
      </c>
      <c r="R63" s="29">
        <f t="shared" si="33"/>
        <v>96760.298451534487</v>
      </c>
      <c r="S63" s="29">
        <f t="shared" si="34"/>
        <v>479941.88721373409</v>
      </c>
      <c r="T63" s="35">
        <f t="shared" si="35"/>
        <v>37.743068309661155</v>
      </c>
      <c r="U63" s="42">
        <v>0.94216194080535964</v>
      </c>
      <c r="V63" s="43">
        <f t="shared" si="48"/>
        <v>5.7838059194640357E-2</v>
      </c>
      <c r="W63" s="29">
        <f t="shared" si="44"/>
        <v>452182.97993107873</v>
      </c>
      <c r="X63" s="29">
        <f t="shared" si="36"/>
        <v>2973457.7351577091</v>
      </c>
      <c r="Y63" s="35">
        <f t="shared" si="45"/>
        <v>30.730142245758586</v>
      </c>
      <c r="Z63" s="36">
        <f t="shared" si="46"/>
        <v>7.0129260639025688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2461</v>
      </c>
      <c r="E64" s="49">
        <f t="shared" si="37"/>
        <v>10</v>
      </c>
      <c r="F64" s="3">
        <f t="shared" si="38"/>
        <v>4.0633888663145065E-3</v>
      </c>
      <c r="G64" s="2">
        <v>0.5</v>
      </c>
      <c r="H64" s="3">
        <f t="shared" si="39"/>
        <v>2.0112630732099759E-2</v>
      </c>
      <c r="I64" s="3">
        <f t="shared" si="40"/>
        <v>0.97988736926790021</v>
      </c>
      <c r="J64" s="5">
        <f t="shared" si="47"/>
        <v>95216.456433959145</v>
      </c>
      <c r="K64" s="5">
        <f t="shared" si="41"/>
        <v>1915.0534278752846</v>
      </c>
      <c r="L64" s="5">
        <f t="shared" si="42"/>
        <v>471294.64860010747</v>
      </c>
      <c r="M64" s="5">
        <f t="shared" si="32"/>
        <v>3172088.6669057328</v>
      </c>
      <c r="N64" s="33">
        <f t="shared" si="43"/>
        <v>33.314500304953597</v>
      </c>
      <c r="O64" s="4"/>
      <c r="Q64" s="27" t="s">
        <v>54</v>
      </c>
      <c r="R64" s="29">
        <f t="shared" si="33"/>
        <v>95216.456433959145</v>
      </c>
      <c r="S64" s="29">
        <f t="shared" si="34"/>
        <v>471294.64860010747</v>
      </c>
      <c r="T64" s="35">
        <f t="shared" si="35"/>
        <v>33.314500304953597</v>
      </c>
      <c r="U64" s="42">
        <v>0.92489605986448908</v>
      </c>
      <c r="V64" s="43">
        <f t="shared" si="48"/>
        <v>7.5103940135510916E-2</v>
      </c>
      <c r="W64" s="29">
        <f t="shared" si="44"/>
        <v>435898.56352545833</v>
      </c>
      <c r="X64" s="29">
        <f t="shared" si="36"/>
        <v>2521274.7552266303</v>
      </c>
      <c r="Y64" s="35">
        <f t="shared" si="45"/>
        <v>26.479401246940466</v>
      </c>
      <c r="Z64" s="36">
        <f t="shared" si="46"/>
        <v>6.8350990580131317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2320</v>
      </c>
      <c r="E65" s="49">
        <f t="shared" si="37"/>
        <v>13</v>
      </c>
      <c r="F65" s="3">
        <f t="shared" si="38"/>
        <v>5.6034482758620689E-3</v>
      </c>
      <c r="G65" s="2">
        <v>0.5</v>
      </c>
      <c r="H65" s="3">
        <f t="shared" si="39"/>
        <v>2.7630180658873536E-2</v>
      </c>
      <c r="I65" s="3">
        <f t="shared" si="40"/>
        <v>0.97236981934112643</v>
      </c>
      <c r="J65" s="5">
        <f t="shared" si="47"/>
        <v>93301.403006083856</v>
      </c>
      <c r="K65" s="5">
        <f t="shared" si="41"/>
        <v>2577.9346207844633</v>
      </c>
      <c r="L65" s="5">
        <f t="shared" si="42"/>
        <v>460062.17847845808</v>
      </c>
      <c r="M65" s="5">
        <f t="shared" si="32"/>
        <v>2700794.0183056253</v>
      </c>
      <c r="N65" s="33">
        <f t="shared" si="43"/>
        <v>28.946981838306506</v>
      </c>
      <c r="O65" s="4"/>
      <c r="Q65" s="27" t="s">
        <v>56</v>
      </c>
      <c r="R65" s="29">
        <f t="shared" si="33"/>
        <v>93301.403006083856</v>
      </c>
      <c r="S65" s="29">
        <f t="shared" si="34"/>
        <v>460062.17847845808</v>
      </c>
      <c r="T65" s="35">
        <f t="shared" si="35"/>
        <v>28.946981838306506</v>
      </c>
      <c r="U65" s="42">
        <v>0.89970667843387275</v>
      </c>
      <c r="V65" s="43">
        <f t="shared" si="48"/>
        <v>0.10029332156612725</v>
      </c>
      <c r="W65" s="29">
        <f t="shared" si="44"/>
        <v>413921.01447190507</v>
      </c>
      <c r="X65" s="29">
        <f t="shared" si="36"/>
        <v>2085376.1917011719</v>
      </c>
      <c r="Y65" s="35">
        <f t="shared" si="45"/>
        <v>22.350962842061357</v>
      </c>
      <c r="Z65" s="36">
        <f t="shared" si="46"/>
        <v>6.5960189962451494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2031</v>
      </c>
      <c r="E66" s="49">
        <f t="shared" si="37"/>
        <v>17</v>
      </c>
      <c r="F66" s="3">
        <f t="shared" si="38"/>
        <v>8.3702609551944852E-3</v>
      </c>
      <c r="G66" s="2">
        <v>0.5</v>
      </c>
      <c r="H66" s="3">
        <f t="shared" si="39"/>
        <v>4.0993489269351334E-2</v>
      </c>
      <c r="I66" s="3">
        <f t="shared" si="40"/>
        <v>0.95900651073064869</v>
      </c>
      <c r="J66" s="5">
        <f t="shared" si="47"/>
        <v>90723.468385299391</v>
      </c>
      <c r="K66" s="5">
        <f t="shared" si="41"/>
        <v>3719.0715277311056</v>
      </c>
      <c r="L66" s="5">
        <f t="shared" si="42"/>
        <v>444319.66310716921</v>
      </c>
      <c r="M66" s="5">
        <f t="shared" si="32"/>
        <v>2240731.8398271673</v>
      </c>
      <c r="N66" s="33">
        <f t="shared" si="43"/>
        <v>24.69848077578844</v>
      </c>
      <c r="O66" s="4"/>
      <c r="Q66" s="27" t="s">
        <v>58</v>
      </c>
      <c r="R66" s="29">
        <f t="shared" si="33"/>
        <v>90723.468385299391</v>
      </c>
      <c r="S66" s="29">
        <f t="shared" si="34"/>
        <v>444319.66310716921</v>
      </c>
      <c r="T66" s="35">
        <f t="shared" si="35"/>
        <v>24.69848077578844</v>
      </c>
      <c r="U66" s="42">
        <v>0.86438699185239576</v>
      </c>
      <c r="V66" s="43">
        <f t="shared" si="48"/>
        <v>0.13561300814760424</v>
      </c>
      <c r="W66" s="29">
        <f t="shared" si="44"/>
        <v>384064.13701407588</v>
      </c>
      <c r="X66" s="29">
        <f t="shared" si="36"/>
        <v>1671455.1772292668</v>
      </c>
      <c r="Y66" s="35">
        <f t="shared" si="45"/>
        <v>18.423625187373297</v>
      </c>
      <c r="Z66" s="36">
        <f t="shared" si="46"/>
        <v>6.2748555884151429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1557</v>
      </c>
      <c r="E67" s="49">
        <f t="shared" si="37"/>
        <v>22</v>
      </c>
      <c r="F67" s="3">
        <f t="shared" si="38"/>
        <v>1.4129736673089274E-2</v>
      </c>
      <c r="G67" s="2">
        <v>0.5</v>
      </c>
      <c r="H67" s="3">
        <f t="shared" si="39"/>
        <v>6.8238213399503728E-2</v>
      </c>
      <c r="I67" s="3">
        <f t="shared" si="40"/>
        <v>0.93176178660049624</v>
      </c>
      <c r="J67" s="5">
        <f t="shared" si="47"/>
        <v>87004.396857568281</v>
      </c>
      <c r="K67" s="5">
        <f t="shared" si="41"/>
        <v>5937.0245994618563</v>
      </c>
      <c r="L67" s="5">
        <f t="shared" si="42"/>
        <v>420179.4227891867</v>
      </c>
      <c r="M67" s="5">
        <f t="shared" si="32"/>
        <v>1796412.1767199982</v>
      </c>
      <c r="N67" s="33">
        <f t="shared" si="43"/>
        <v>20.647372335226219</v>
      </c>
      <c r="O67" s="4"/>
      <c r="Q67" s="27" t="s">
        <v>60</v>
      </c>
      <c r="R67" s="29">
        <f t="shared" si="33"/>
        <v>87004.396857568281</v>
      </c>
      <c r="S67" s="29">
        <f t="shared" si="34"/>
        <v>420179.4227891867</v>
      </c>
      <c r="T67" s="35">
        <f t="shared" si="35"/>
        <v>20.647372335226219</v>
      </c>
      <c r="U67" s="42">
        <v>0.82345390469096191</v>
      </c>
      <c r="V67" s="43">
        <f t="shared" si="48"/>
        <v>0.17654609530903809</v>
      </c>
      <c r="W67" s="29">
        <f t="shared" si="44"/>
        <v>345998.38636655034</v>
      </c>
      <c r="X67" s="29">
        <f t="shared" si="36"/>
        <v>1287391.040215191</v>
      </c>
      <c r="Y67" s="35">
        <f t="shared" si="45"/>
        <v>14.796850351399272</v>
      </c>
      <c r="Z67" s="36">
        <f t="shared" si="46"/>
        <v>5.8505219838269475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1093</v>
      </c>
      <c r="E68" s="49">
        <f t="shared" si="37"/>
        <v>19</v>
      </c>
      <c r="F68" s="3">
        <f t="shared" si="38"/>
        <v>1.7383348581884721E-2</v>
      </c>
      <c r="G68" s="2">
        <v>0.5</v>
      </c>
      <c r="H68" s="3">
        <f t="shared" si="39"/>
        <v>8.3296799649276637E-2</v>
      </c>
      <c r="I68" s="3">
        <f t="shared" si="40"/>
        <v>0.91670320035072339</v>
      </c>
      <c r="J68" s="5">
        <f t="shared" si="47"/>
        <v>81067.372258106421</v>
      </c>
      <c r="K68" s="5">
        <f t="shared" si="41"/>
        <v>6752.6526650768174</v>
      </c>
      <c r="L68" s="5">
        <f t="shared" si="42"/>
        <v>388455.22962783999</v>
      </c>
      <c r="M68" s="5">
        <f t="shared" si="32"/>
        <v>1376232.7539308115</v>
      </c>
      <c r="N68" s="33">
        <f t="shared" si="43"/>
        <v>16.976407592799379</v>
      </c>
      <c r="O68" s="4"/>
      <c r="Q68" s="27" t="s">
        <v>62</v>
      </c>
      <c r="R68" s="29">
        <f t="shared" si="33"/>
        <v>81067.372258106421</v>
      </c>
      <c r="S68" s="29">
        <f t="shared" si="34"/>
        <v>388455.22962783999</v>
      </c>
      <c r="T68" s="35">
        <f t="shared" si="35"/>
        <v>16.976407592799379</v>
      </c>
      <c r="U68" s="42">
        <v>0.7557222850963411</v>
      </c>
      <c r="V68" s="43">
        <f t="shared" si="48"/>
        <v>0.2442777149036589</v>
      </c>
      <c r="W68" s="29">
        <f t="shared" si="44"/>
        <v>293564.27379197511</v>
      </c>
      <c r="X68" s="29">
        <f t="shared" si="36"/>
        <v>941392.65384864074</v>
      </c>
      <c r="Y68" s="35">
        <f t="shared" si="45"/>
        <v>11.612472781915109</v>
      </c>
      <c r="Z68" s="36">
        <f t="shared" si="46"/>
        <v>5.3639348108842704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767</v>
      </c>
      <c r="E69" s="49">
        <f t="shared" si="37"/>
        <v>30</v>
      </c>
      <c r="F69" s="3">
        <f t="shared" si="38"/>
        <v>3.911342894393742E-2</v>
      </c>
      <c r="G69" s="2">
        <v>0.5</v>
      </c>
      <c r="H69" s="3">
        <f t="shared" si="39"/>
        <v>0.17814726840855111</v>
      </c>
      <c r="I69" s="3">
        <f t="shared" si="40"/>
        <v>0.82185273159144889</v>
      </c>
      <c r="J69" s="5">
        <f t="shared" si="47"/>
        <v>74314.7195930296</v>
      </c>
      <c r="K69" s="5">
        <f t="shared" si="41"/>
        <v>13238.964298045656</v>
      </c>
      <c r="L69" s="5">
        <f t="shared" si="42"/>
        <v>338476.1872200339</v>
      </c>
      <c r="M69" s="5">
        <f t="shared" si="32"/>
        <v>987777.52430297155</v>
      </c>
      <c r="N69" s="33">
        <f t="shared" si="43"/>
        <v>13.291815265028879</v>
      </c>
      <c r="O69" s="4"/>
      <c r="Q69" s="27" t="s">
        <v>64</v>
      </c>
      <c r="R69" s="29">
        <f t="shared" si="33"/>
        <v>74314.7195930296</v>
      </c>
      <c r="S69" s="29">
        <f t="shared" si="34"/>
        <v>338476.1872200339</v>
      </c>
      <c r="T69" s="35">
        <f t="shared" si="35"/>
        <v>13.291815265028879</v>
      </c>
      <c r="U69" s="42">
        <v>0.69850988448397933</v>
      </c>
      <c r="V69" s="43">
        <f t="shared" si="48"/>
        <v>0.30149011551602067</v>
      </c>
      <c r="W69" s="29">
        <f t="shared" si="44"/>
        <v>236428.96243564363</v>
      </c>
      <c r="X69" s="29">
        <f t="shared" si="36"/>
        <v>647828.38005666563</v>
      </c>
      <c r="Y69" s="35">
        <f t="shared" si="45"/>
        <v>8.7173629074344134</v>
      </c>
      <c r="Z69" s="36">
        <f t="shared" si="46"/>
        <v>4.5744523575944651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521</v>
      </c>
      <c r="E70" s="49">
        <f t="shared" si="37"/>
        <v>24</v>
      </c>
      <c r="F70" s="3">
        <f t="shared" si="38"/>
        <v>4.6065259117082535E-2</v>
      </c>
      <c r="G70" s="2">
        <v>0.5</v>
      </c>
      <c r="H70" s="3">
        <f t="shared" si="39"/>
        <v>0.20654044750430292</v>
      </c>
      <c r="I70" s="3">
        <f t="shared" si="40"/>
        <v>0.79345955249569711</v>
      </c>
      <c r="J70" s="5">
        <f t="shared" si="47"/>
        <v>61075.755294983945</v>
      </c>
      <c r="K70" s="5">
        <f t="shared" si="41"/>
        <v>12614.613830289283</v>
      </c>
      <c r="L70" s="5">
        <f t="shared" si="42"/>
        <v>273842.24189919652</v>
      </c>
      <c r="M70" s="5">
        <f t="shared" si="32"/>
        <v>649301.33708293759</v>
      </c>
      <c r="N70" s="33">
        <f t="shared" si="43"/>
        <v>10.631081579702768</v>
      </c>
      <c r="O70" s="4"/>
      <c r="Q70" s="27" t="s">
        <v>66</v>
      </c>
      <c r="R70" s="29">
        <f t="shared" si="33"/>
        <v>61075.755294983945</v>
      </c>
      <c r="S70" s="29">
        <f t="shared" si="34"/>
        <v>273842.24189919652</v>
      </c>
      <c r="T70" s="35">
        <f t="shared" si="35"/>
        <v>10.631081579702768</v>
      </c>
      <c r="U70" s="42">
        <v>0.67065690345363116</v>
      </c>
      <c r="V70" s="43">
        <f t="shared" si="48"/>
        <v>0.32934309654636884</v>
      </c>
      <c r="W70" s="29">
        <f t="shared" si="44"/>
        <v>183654.18998691536</v>
      </c>
      <c r="X70" s="29">
        <f t="shared" si="36"/>
        <v>411399.41762102197</v>
      </c>
      <c r="Y70" s="35">
        <f t="shared" si="45"/>
        <v>6.7358875159880265</v>
      </c>
      <c r="Z70" s="36">
        <f t="shared" si="46"/>
        <v>3.8951940637147411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312</v>
      </c>
      <c r="E71" s="49">
        <f t="shared" si="49"/>
        <v>31</v>
      </c>
      <c r="F71" s="3">
        <f t="shared" si="38"/>
        <v>9.9358974358974353E-2</v>
      </c>
      <c r="G71" s="2">
        <v>0.5</v>
      </c>
      <c r="H71" s="3">
        <f t="shared" si="39"/>
        <v>0.39794608472400511</v>
      </c>
      <c r="I71" s="3">
        <f t="shared" si="40"/>
        <v>0.60205391527599494</v>
      </c>
      <c r="J71" s="5">
        <f t="shared" si="47"/>
        <v>48461.141464694665</v>
      </c>
      <c r="K71" s="5">
        <f t="shared" si="41"/>
        <v>19284.921507131381</v>
      </c>
      <c r="L71" s="5">
        <f t="shared" si="42"/>
        <v>194093.40355564491</v>
      </c>
      <c r="M71" s="5">
        <f>L71+M72</f>
        <v>375459.09518374107</v>
      </c>
      <c r="N71" s="33">
        <f t="shared" si="43"/>
        <v>7.7476320993650925</v>
      </c>
      <c r="O71" s="4"/>
      <c r="Q71" s="27" t="s">
        <v>68</v>
      </c>
      <c r="R71" s="29">
        <f t="shared" si="33"/>
        <v>48461.141464694665</v>
      </c>
      <c r="S71" s="29">
        <f t="shared" si="34"/>
        <v>194093.40355564491</v>
      </c>
      <c r="T71" s="35">
        <f t="shared" si="35"/>
        <v>7.7476320993650925</v>
      </c>
      <c r="U71" s="42">
        <v>0.63527807449444496</v>
      </c>
      <c r="V71" s="43">
        <f t="shared" si="48"/>
        <v>0.36472192550555504</v>
      </c>
      <c r="W71" s="29">
        <f t="shared" si="44"/>
        <v>123303.28368290335</v>
      </c>
      <c r="X71" s="29">
        <f>X72+W71</f>
        <v>227745.22763410662</v>
      </c>
      <c r="Y71" s="35">
        <f t="shared" si="45"/>
        <v>4.6995431958618958</v>
      </c>
      <c r="Z71" s="36">
        <f t="shared" si="46"/>
        <v>3.0480889035031966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230</v>
      </c>
      <c r="E72" s="50">
        <f t="shared" si="49"/>
        <v>37</v>
      </c>
      <c r="F72" s="17">
        <f t="shared" si="38"/>
        <v>0.16086956521739129</v>
      </c>
      <c r="G72" s="12"/>
      <c r="H72" s="17">
        <v>1</v>
      </c>
      <c r="I72" s="17">
        <f t="shared" si="40"/>
        <v>0</v>
      </c>
      <c r="J72" s="21">
        <f t="shared" si="47"/>
        <v>29176.219957563288</v>
      </c>
      <c r="K72" s="21">
        <f t="shared" si="41"/>
        <v>29176.219957563288</v>
      </c>
      <c r="L72" s="21">
        <f>K72/F72</f>
        <v>181365.69162809613</v>
      </c>
      <c r="M72" s="21">
        <f>L72</f>
        <v>181365.69162809613</v>
      </c>
      <c r="N72" s="34">
        <f t="shared" si="43"/>
        <v>6.2162162162162167</v>
      </c>
      <c r="O72" s="4"/>
      <c r="Q72" s="30" t="s">
        <v>69</v>
      </c>
      <c r="R72" s="31">
        <f t="shared" si="33"/>
        <v>29176.219957563288</v>
      </c>
      <c r="S72" s="31">
        <f t="shared" si="34"/>
        <v>181365.69162809613</v>
      </c>
      <c r="T72" s="38">
        <f t="shared" si="35"/>
        <v>6.2162162162162167</v>
      </c>
      <c r="U72" s="44">
        <v>0.57586384179742911</v>
      </c>
      <c r="V72" s="45">
        <f t="shared" si="48"/>
        <v>0.42413615820257089</v>
      </c>
      <c r="W72" s="31">
        <f t="shared" si="44"/>
        <v>104441.94395120327</v>
      </c>
      <c r="X72" s="31">
        <f>W72</f>
        <v>104441.94395120327</v>
      </c>
      <c r="Y72" s="38">
        <f t="shared" si="45"/>
        <v>3.5796941517137491</v>
      </c>
      <c r="Z72" s="37">
        <f t="shared" si="46"/>
        <v>2.6365220645024676</v>
      </c>
    </row>
    <row r="73" spans="1:26" s="2" customFormat="1" ht="13.2" x14ac:dyDescent="0.25">
      <c r="B73" s="2" t="s">
        <v>70</v>
      </c>
      <c r="D73" s="25">
        <f>SUM(D54:D72)</f>
        <v>29267</v>
      </c>
      <c r="E73" s="25">
        <f>SUM(E54:E72)</f>
        <v>224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71.851566026555986</v>
      </c>
      <c r="F78" s="55">
        <f>$Y$4</f>
        <v>65.521701758661678</v>
      </c>
      <c r="G78" s="55">
        <f>E78-F78</f>
        <v>6.3298642678943082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80.653804021182779</v>
      </c>
      <c r="F79" s="55">
        <f>$Y$29</f>
        <v>71.261256522731188</v>
      </c>
      <c r="G79" s="55">
        <f t="shared" ref="G79:G80" si="50">E79-F79</f>
        <v>9.3925474984515915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75.999489822322246</v>
      </c>
      <c r="F80" s="55">
        <f>$Y$54</f>
        <v>67.596975294293003</v>
      </c>
      <c r="G80" s="55">
        <f t="shared" si="50"/>
        <v>8.4025145280292435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topLeftCell="A68" workbookViewId="0">
      <selection activeCell="D23" sqref="D23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114</v>
      </c>
      <c r="E4" s="51">
        <v>1</v>
      </c>
      <c r="F4" s="3">
        <f>E4/D4</f>
        <v>8.771929824561403E-3</v>
      </c>
      <c r="G4" s="2">
        <v>0.3</v>
      </c>
      <c r="H4" s="18">
        <f>C4*F4/(1+(1-G4)*C4*F4)</f>
        <v>8.7183958151700082E-3</v>
      </c>
      <c r="I4" s="18">
        <f>1-H4</f>
        <v>0.99128160418483002</v>
      </c>
      <c r="J4" s="41">
        <v>100000</v>
      </c>
      <c r="K4" s="20">
        <f>J4*H4</f>
        <v>871.83958151700085</v>
      </c>
      <c r="L4" s="20">
        <f>C4*(J5+G4*K4)</f>
        <v>99389.7122929381</v>
      </c>
      <c r="M4" s="5">
        <f t="shared" ref="M4:M20" si="0">L4+M5</f>
        <v>7239121.7688856749</v>
      </c>
      <c r="N4" s="32">
        <f>M4/J4</f>
        <v>72.391217688856756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99389.7122929381</v>
      </c>
      <c r="T4" s="35">
        <f t="shared" ref="T4:T22" si="3">N4</f>
        <v>72.391217688856756</v>
      </c>
      <c r="U4" s="42">
        <v>0.96680194174873568</v>
      </c>
      <c r="V4" s="43">
        <f>1-U4</f>
        <v>3.3198058251264317E-2</v>
      </c>
      <c r="W4" s="29">
        <f>S4*U4</f>
        <v>96090.166834660733</v>
      </c>
      <c r="X4" s="29">
        <f t="shared" ref="X4:X20" si="4">X5+W4</f>
        <v>6581825.1706717657</v>
      </c>
      <c r="Y4" s="40">
        <f>X4/R4</f>
        <v>65.81825170671766</v>
      </c>
      <c r="Z4" s="36">
        <f>T4-Y4</f>
        <v>6.5729659821390953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609</v>
      </c>
      <c r="E5" s="51">
        <v>1</v>
      </c>
      <c r="F5" s="3">
        <f t="shared" ref="F5:F22" si="5">E5/D5</f>
        <v>1.6420361247947454E-3</v>
      </c>
      <c r="G5" s="2">
        <v>0.4</v>
      </c>
      <c r="H5" s="3">
        <f t="shared" ref="H5:H21" si="6">C5*F5/(1+(1-G5)*C5*F5)</f>
        <v>6.542361792607131E-3</v>
      </c>
      <c r="I5" s="3">
        <f t="shared" ref="I5:I22" si="7">1-H5</f>
        <v>0.99345763820739286</v>
      </c>
      <c r="J5" s="5">
        <f>I4*J4</f>
        <v>99128.160418483007</v>
      </c>
      <c r="K5" s="5">
        <f t="shared" ref="K5:K22" si="8">J5*H5</f>
        <v>648.53228929331374</v>
      </c>
      <c r="L5" s="5">
        <f t="shared" ref="L5:L21" si="9">C5*(J6+G5*K5)</f>
        <v>394956.16417962807</v>
      </c>
      <c r="M5" s="5">
        <f t="shared" si="0"/>
        <v>7139732.0565927364</v>
      </c>
      <c r="N5" s="33">
        <f t="shared" ref="N5:N22" si="10">M5/J5</f>
        <v>72.025265337835251</v>
      </c>
      <c r="O5" s="4"/>
      <c r="Q5" s="27" t="s">
        <v>36</v>
      </c>
      <c r="R5" s="29">
        <f t="shared" si="1"/>
        <v>99128.160418483007</v>
      </c>
      <c r="S5" s="29">
        <f t="shared" si="2"/>
        <v>394956.16417962807</v>
      </c>
      <c r="T5" s="35">
        <f t="shared" si="3"/>
        <v>72.025265337835251</v>
      </c>
      <c r="U5" s="42">
        <v>0.96680194174873568</v>
      </c>
      <c r="V5" s="43">
        <f>1-U5</f>
        <v>3.3198058251264317E-2</v>
      </c>
      <c r="W5" s="29">
        <f t="shared" ref="W5:W22" si="11">S5*U5</f>
        <v>381844.38643449685</v>
      </c>
      <c r="X5" s="29">
        <f t="shared" si="4"/>
        <v>6485735.0038371049</v>
      </c>
      <c r="Y5" s="35">
        <f t="shared" ref="Y5:Y22" si="12">X5/R5</f>
        <v>65.427775280573073</v>
      </c>
      <c r="Z5" s="36">
        <f t="shared" ref="Z5:Z22" si="13">T5-Y5</f>
        <v>6.5974900572621777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800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98479.628129189688</v>
      </c>
      <c r="K6" s="5">
        <f t="shared" si="8"/>
        <v>0</v>
      </c>
      <c r="L6" s="5">
        <f t="shared" si="9"/>
        <v>492398.14064594847</v>
      </c>
      <c r="M6" s="5">
        <f t="shared" si="0"/>
        <v>6744775.8924131086</v>
      </c>
      <c r="N6" s="33">
        <f t="shared" si="10"/>
        <v>68.489047131301405</v>
      </c>
      <c r="O6" s="4"/>
      <c r="Q6" s="27" t="s">
        <v>38</v>
      </c>
      <c r="R6" s="29">
        <f t="shared" si="1"/>
        <v>98479.628129189688</v>
      </c>
      <c r="S6" s="29">
        <f t="shared" si="2"/>
        <v>492398.14064594847</v>
      </c>
      <c r="T6" s="35">
        <f t="shared" si="3"/>
        <v>68.489047131301405</v>
      </c>
      <c r="U6" s="42">
        <v>0.96680194174873568</v>
      </c>
      <c r="V6" s="43">
        <f>1-U6</f>
        <v>3.3198058251264317E-2</v>
      </c>
      <c r="W6" s="29">
        <f t="shared" si="11"/>
        <v>476051.47848997003</v>
      </c>
      <c r="X6" s="29">
        <f t="shared" si="4"/>
        <v>6103890.6174026085</v>
      </c>
      <c r="Y6" s="35">
        <f t="shared" si="12"/>
        <v>61.981251689895394</v>
      </c>
      <c r="Z6" s="36">
        <f t="shared" si="13"/>
        <v>6.5077954414060102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991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98479.628129189688</v>
      </c>
      <c r="K7" s="5">
        <f t="shared" si="8"/>
        <v>0</v>
      </c>
      <c r="L7" s="5">
        <f t="shared" si="9"/>
        <v>492398.14064594847</v>
      </c>
      <c r="M7" s="5">
        <f t="shared" si="0"/>
        <v>6252377.7517671604</v>
      </c>
      <c r="N7" s="33">
        <f t="shared" si="10"/>
        <v>63.489047131301412</v>
      </c>
      <c r="O7" s="4"/>
      <c r="Q7" s="27" t="s">
        <v>40</v>
      </c>
      <c r="R7" s="29">
        <f t="shared" si="1"/>
        <v>98479.628129189688</v>
      </c>
      <c r="S7" s="29">
        <f t="shared" si="2"/>
        <v>492398.14064594847</v>
      </c>
      <c r="T7" s="35">
        <f t="shared" si="3"/>
        <v>63.489047131301412</v>
      </c>
      <c r="U7" s="42">
        <v>0.96680194174873568</v>
      </c>
      <c r="V7" s="43">
        <f>1-U7</f>
        <v>3.3198058251264317E-2</v>
      </c>
      <c r="W7" s="29">
        <f t="shared" si="11"/>
        <v>476051.47848997003</v>
      </c>
      <c r="X7" s="29">
        <f t="shared" si="4"/>
        <v>5627839.1389126386</v>
      </c>
      <c r="Y7" s="35">
        <f t="shared" si="12"/>
        <v>57.147241981151716</v>
      </c>
      <c r="Z7" s="36">
        <f t="shared" si="13"/>
        <v>6.3418051501496961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978</v>
      </c>
      <c r="E8" s="51">
        <v>1</v>
      </c>
      <c r="F8" s="3">
        <f t="shared" si="5"/>
        <v>1.0224948875255625E-3</v>
      </c>
      <c r="G8" s="2">
        <v>0.5</v>
      </c>
      <c r="H8" s="3">
        <f t="shared" si="6"/>
        <v>5.0994390617032127E-3</v>
      </c>
      <c r="I8" s="3">
        <f t="shared" si="7"/>
        <v>0.99490056093829682</v>
      </c>
      <c r="J8" s="5">
        <f t="shared" si="14"/>
        <v>98479.628129189688</v>
      </c>
      <c r="K8" s="5">
        <f t="shared" si="8"/>
        <v>502.19086246399638</v>
      </c>
      <c r="L8" s="5">
        <f t="shared" si="9"/>
        <v>491142.66348978848</v>
      </c>
      <c r="M8" s="5">
        <f t="shared" si="0"/>
        <v>5759979.6111212121</v>
      </c>
      <c r="N8" s="33">
        <f t="shared" si="10"/>
        <v>58.489047131301412</v>
      </c>
      <c r="O8" s="4"/>
      <c r="Q8" s="27" t="s">
        <v>42</v>
      </c>
      <c r="R8" s="29">
        <f t="shared" si="1"/>
        <v>98479.628129189688</v>
      </c>
      <c r="S8" s="29">
        <f t="shared" si="2"/>
        <v>491142.66348978848</v>
      </c>
      <c r="T8" s="35">
        <f t="shared" si="3"/>
        <v>58.489047131301412</v>
      </c>
      <c r="U8" s="42">
        <v>0.96680194174873568</v>
      </c>
      <c r="V8" s="43">
        <f>1-U8</f>
        <v>3.3198058251264317E-2</v>
      </c>
      <c r="W8" s="29">
        <f t="shared" si="11"/>
        <v>474837.68073757336</v>
      </c>
      <c r="X8" s="29">
        <f t="shared" si="4"/>
        <v>5151787.6604226688</v>
      </c>
      <c r="Y8" s="35">
        <f t="shared" si="12"/>
        <v>52.313232272408044</v>
      </c>
      <c r="Z8" s="36">
        <f t="shared" si="13"/>
        <v>6.1758148588933679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1026</v>
      </c>
      <c r="E9" s="51">
        <v>1</v>
      </c>
      <c r="F9" s="3">
        <f t="shared" si="5"/>
        <v>9.7465886939571145E-4</v>
      </c>
      <c r="G9" s="2">
        <v>0.5</v>
      </c>
      <c r="H9" s="3">
        <f t="shared" si="6"/>
        <v>4.8614487117160906E-3</v>
      </c>
      <c r="I9" s="3">
        <f t="shared" si="7"/>
        <v>0.99513855128828388</v>
      </c>
      <c r="J9" s="5">
        <f t="shared" si="14"/>
        <v>97977.437266725698</v>
      </c>
      <c r="K9" s="5">
        <f t="shared" si="8"/>
        <v>476.31228617756773</v>
      </c>
      <c r="L9" s="5">
        <f t="shared" si="9"/>
        <v>488696.40561818448</v>
      </c>
      <c r="M9" s="5">
        <f t="shared" si="0"/>
        <v>5268836.9476314234</v>
      </c>
      <c r="N9" s="33">
        <f t="shared" si="10"/>
        <v>53.776023282666358</v>
      </c>
      <c r="O9" s="4"/>
      <c r="Q9" s="27" t="s">
        <v>44</v>
      </c>
      <c r="R9" s="29">
        <f t="shared" si="1"/>
        <v>97977.437266725698</v>
      </c>
      <c r="S9" s="29">
        <f t="shared" si="2"/>
        <v>488696.40561818448</v>
      </c>
      <c r="T9" s="35">
        <f t="shared" si="3"/>
        <v>53.776023282666358</v>
      </c>
      <c r="U9" s="42">
        <v>0.9555940589531835</v>
      </c>
      <c r="V9" s="43">
        <f t="shared" ref="V9:V22" si="15">1-U9</f>
        <v>4.4405941046816499E-2</v>
      </c>
      <c r="W9" s="29">
        <f t="shared" si="11"/>
        <v>466995.38184051227</v>
      </c>
      <c r="X9" s="29">
        <f t="shared" si="4"/>
        <v>4676949.9796850951</v>
      </c>
      <c r="Y9" s="35">
        <f t="shared" si="12"/>
        <v>47.734969500712211</v>
      </c>
      <c r="Z9" s="36">
        <f t="shared" si="13"/>
        <v>6.0410537819541474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1148</v>
      </c>
      <c r="E10" s="51">
        <v>0</v>
      </c>
      <c r="F10" s="3">
        <f t="shared" si="5"/>
        <v>0</v>
      </c>
      <c r="G10" s="2">
        <v>0.5</v>
      </c>
      <c r="H10" s="3">
        <f t="shared" si="6"/>
        <v>0</v>
      </c>
      <c r="I10" s="3">
        <f t="shared" si="7"/>
        <v>1</v>
      </c>
      <c r="J10" s="5">
        <f t="shared" si="14"/>
        <v>97501.12498054812</v>
      </c>
      <c r="K10" s="5">
        <f t="shared" si="8"/>
        <v>0</v>
      </c>
      <c r="L10" s="5">
        <f t="shared" si="9"/>
        <v>487505.62490274059</v>
      </c>
      <c r="M10" s="5">
        <f t="shared" si="0"/>
        <v>4780140.5420132391</v>
      </c>
      <c r="N10" s="33">
        <f t="shared" si="10"/>
        <v>49.026516801389697</v>
      </c>
      <c r="O10" s="4"/>
      <c r="Q10" s="27" t="s">
        <v>46</v>
      </c>
      <c r="R10" s="29">
        <f t="shared" si="1"/>
        <v>97501.12498054812</v>
      </c>
      <c r="S10" s="29">
        <f t="shared" si="2"/>
        <v>487505.62490274059</v>
      </c>
      <c r="T10" s="35">
        <f t="shared" si="3"/>
        <v>49.026516801389697</v>
      </c>
      <c r="U10" s="42">
        <v>0.96363095511775332</v>
      </c>
      <c r="V10" s="43">
        <f t="shared" si="15"/>
        <v>3.6369044882246682E-2</v>
      </c>
      <c r="W10" s="29">
        <f t="shared" si="11"/>
        <v>469775.51095030509</v>
      </c>
      <c r="X10" s="29">
        <f t="shared" si="4"/>
        <v>4209954.597844583</v>
      </c>
      <c r="Y10" s="35">
        <f t="shared" si="12"/>
        <v>43.178523311238578</v>
      </c>
      <c r="Z10" s="36">
        <f t="shared" si="13"/>
        <v>5.8479934901511186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1107</v>
      </c>
      <c r="E11" s="51">
        <v>1</v>
      </c>
      <c r="F11" s="3">
        <f t="shared" si="5"/>
        <v>9.0334236675700087E-4</v>
      </c>
      <c r="G11" s="2">
        <v>0.5</v>
      </c>
      <c r="H11" s="3">
        <f t="shared" si="6"/>
        <v>4.5065344749887336E-3</v>
      </c>
      <c r="I11" s="3">
        <f t="shared" si="7"/>
        <v>0.99549346552501128</v>
      </c>
      <c r="J11" s="5">
        <f t="shared" si="14"/>
        <v>97501.12498054812</v>
      </c>
      <c r="K11" s="5">
        <f t="shared" si="8"/>
        <v>439.39218107502535</v>
      </c>
      <c r="L11" s="5">
        <f t="shared" si="9"/>
        <v>486407.14445005311</v>
      </c>
      <c r="M11" s="5">
        <f t="shared" si="0"/>
        <v>4292634.9171104981</v>
      </c>
      <c r="N11" s="33">
        <f t="shared" si="10"/>
        <v>44.02651680138969</v>
      </c>
      <c r="O11" s="4"/>
      <c r="Q11" s="27" t="s">
        <v>48</v>
      </c>
      <c r="R11" s="29">
        <f t="shared" si="1"/>
        <v>97501.12498054812</v>
      </c>
      <c r="S11" s="29">
        <f t="shared" si="2"/>
        <v>486407.14445005311</v>
      </c>
      <c r="T11" s="35">
        <f t="shared" si="3"/>
        <v>44.02651680138969</v>
      </c>
      <c r="U11" s="42">
        <v>0.96005435016735896</v>
      </c>
      <c r="V11" s="43">
        <f t="shared" si="15"/>
        <v>3.9945649832641039E-2</v>
      </c>
      <c r="W11" s="29">
        <f t="shared" si="11"/>
        <v>466977.29498175642</v>
      </c>
      <c r="X11" s="29">
        <f t="shared" si="4"/>
        <v>3740179.0868942775</v>
      </c>
      <c r="Y11" s="35">
        <f t="shared" si="12"/>
        <v>38.360368535649805</v>
      </c>
      <c r="Z11" s="36">
        <f t="shared" si="13"/>
        <v>5.6661482657398849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1134</v>
      </c>
      <c r="E12" s="51">
        <v>4</v>
      </c>
      <c r="F12" s="3">
        <f t="shared" si="5"/>
        <v>3.5273368606701938E-3</v>
      </c>
      <c r="G12" s="2">
        <v>0.5</v>
      </c>
      <c r="H12" s="3">
        <f t="shared" si="6"/>
        <v>1.7482517482517484E-2</v>
      </c>
      <c r="I12" s="3">
        <f t="shared" si="7"/>
        <v>0.9825174825174825</v>
      </c>
      <c r="J12" s="5">
        <f t="shared" si="14"/>
        <v>97061.732799473102</v>
      </c>
      <c r="K12" s="5">
        <f t="shared" si="8"/>
        <v>1696.8834405502291</v>
      </c>
      <c r="L12" s="5">
        <f t="shared" si="9"/>
        <v>481066.45539598999</v>
      </c>
      <c r="M12" s="5">
        <f t="shared" si="0"/>
        <v>3806227.772660445</v>
      </c>
      <c r="N12" s="33">
        <f t="shared" si="10"/>
        <v>39.214504654723278</v>
      </c>
      <c r="O12" s="4"/>
      <c r="Q12" s="27" t="s">
        <v>50</v>
      </c>
      <c r="R12" s="29">
        <f t="shared" si="1"/>
        <v>97061.732799473102</v>
      </c>
      <c r="S12" s="29">
        <f t="shared" si="2"/>
        <v>481066.45539598999</v>
      </c>
      <c r="T12" s="35">
        <f t="shared" si="3"/>
        <v>39.214504654723278</v>
      </c>
      <c r="U12" s="42">
        <v>0.94127750867207383</v>
      </c>
      <c r="V12" s="43">
        <f t="shared" si="15"/>
        <v>5.8722491327926174E-2</v>
      </c>
      <c r="W12" s="29">
        <f t="shared" si="11"/>
        <v>452817.03464084282</v>
      </c>
      <c r="X12" s="29">
        <f t="shared" si="4"/>
        <v>3273201.7919125212</v>
      </c>
      <c r="Y12" s="35">
        <f t="shared" si="12"/>
        <v>33.722886430173951</v>
      </c>
      <c r="Z12" s="36">
        <f t="shared" si="13"/>
        <v>5.4916182245493275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1175</v>
      </c>
      <c r="E13" s="51">
        <v>11</v>
      </c>
      <c r="F13" s="3">
        <f t="shared" si="5"/>
        <v>9.3617021276595751E-3</v>
      </c>
      <c r="G13" s="2">
        <v>0.5</v>
      </c>
      <c r="H13" s="3">
        <f t="shared" si="6"/>
        <v>4.5738045738045741E-2</v>
      </c>
      <c r="I13" s="3">
        <f t="shared" si="7"/>
        <v>0.95426195426195426</v>
      </c>
      <c r="J13" s="5">
        <f t="shared" si="14"/>
        <v>95364.849358922875</v>
      </c>
      <c r="K13" s="5">
        <f t="shared" si="8"/>
        <v>4361.8018417802568</v>
      </c>
      <c r="L13" s="5">
        <f t="shared" si="9"/>
        <v>465919.74219016376</v>
      </c>
      <c r="M13" s="5">
        <f t="shared" si="0"/>
        <v>3325161.3172644549</v>
      </c>
      <c r="N13" s="33">
        <f t="shared" si="10"/>
        <v>34.867787655697001</v>
      </c>
      <c r="O13" s="4"/>
      <c r="Q13" s="27" t="s">
        <v>52</v>
      </c>
      <c r="R13" s="29">
        <f t="shared" si="1"/>
        <v>95364.849358922875</v>
      </c>
      <c r="S13" s="29">
        <f t="shared" si="2"/>
        <v>465919.74219016376</v>
      </c>
      <c r="T13" s="35">
        <f t="shared" si="3"/>
        <v>34.867787655697001</v>
      </c>
      <c r="U13" s="42">
        <v>0.95386474178345915</v>
      </c>
      <c r="V13" s="43">
        <f t="shared" si="15"/>
        <v>4.6135258216540853E-2</v>
      </c>
      <c r="W13" s="29">
        <f t="shared" si="11"/>
        <v>444424.41457603639</v>
      </c>
      <c r="X13" s="29">
        <f t="shared" si="4"/>
        <v>2820384.7572716782</v>
      </c>
      <c r="Y13" s="35">
        <f t="shared" si="12"/>
        <v>29.574678471484283</v>
      </c>
      <c r="Z13" s="36">
        <f t="shared" si="13"/>
        <v>5.2931091842127174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1241</v>
      </c>
      <c r="E14" s="51">
        <v>8</v>
      </c>
      <c r="F14" s="3">
        <f t="shared" si="5"/>
        <v>6.4464141821112004E-3</v>
      </c>
      <c r="G14" s="2">
        <v>0.5</v>
      </c>
      <c r="H14" s="3">
        <f t="shared" si="6"/>
        <v>3.1720856463124503E-2</v>
      </c>
      <c r="I14" s="3">
        <f t="shared" si="7"/>
        <v>0.9682791435368755</v>
      </c>
      <c r="J14" s="5">
        <f t="shared" si="14"/>
        <v>91003.047517142622</v>
      </c>
      <c r="K14" s="5">
        <f t="shared" si="8"/>
        <v>2886.6946079981799</v>
      </c>
      <c r="L14" s="5">
        <f t="shared" si="9"/>
        <v>447798.50106571766</v>
      </c>
      <c r="M14" s="5">
        <f t="shared" si="0"/>
        <v>2859241.5750742913</v>
      </c>
      <c r="N14" s="33">
        <f t="shared" si="10"/>
        <v>31.419184885381824</v>
      </c>
      <c r="O14" s="4"/>
      <c r="Q14" s="27" t="s">
        <v>54</v>
      </c>
      <c r="R14" s="29">
        <f t="shared" si="1"/>
        <v>91003.047517142622</v>
      </c>
      <c r="S14" s="29">
        <f t="shared" si="2"/>
        <v>447798.50106571766</v>
      </c>
      <c r="T14" s="35">
        <f t="shared" si="3"/>
        <v>31.419184885381824</v>
      </c>
      <c r="U14" s="42">
        <v>0.94210046609890041</v>
      </c>
      <c r="V14" s="43">
        <f t="shared" si="15"/>
        <v>5.7899533901099587E-2</v>
      </c>
      <c r="W14" s="29">
        <f t="shared" si="11"/>
        <v>421871.17657240154</v>
      </c>
      <c r="X14" s="29">
        <f t="shared" si="4"/>
        <v>2375960.3426956418</v>
      </c>
      <c r="Y14" s="35">
        <f t="shared" si="12"/>
        <v>26.108579959897192</v>
      </c>
      <c r="Z14" s="36">
        <f t="shared" si="13"/>
        <v>5.3106049254846326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1135</v>
      </c>
      <c r="E15" s="51">
        <v>10</v>
      </c>
      <c r="F15" s="3">
        <f t="shared" si="5"/>
        <v>8.8105726872246704E-3</v>
      </c>
      <c r="G15" s="2">
        <v>0.5</v>
      </c>
      <c r="H15" s="3">
        <f t="shared" si="6"/>
        <v>4.3103448275862072E-2</v>
      </c>
      <c r="I15" s="3">
        <f t="shared" si="7"/>
        <v>0.9568965517241379</v>
      </c>
      <c r="J15" s="5">
        <f t="shared" si="14"/>
        <v>88116.352909144436</v>
      </c>
      <c r="K15" s="5">
        <f t="shared" si="8"/>
        <v>3798.1186598769154</v>
      </c>
      <c r="L15" s="5">
        <f t="shared" si="9"/>
        <v>431086.46789602994</v>
      </c>
      <c r="M15" s="5">
        <f t="shared" si="0"/>
        <v>2411443.0740085738</v>
      </c>
      <c r="N15" s="33">
        <f t="shared" si="10"/>
        <v>27.366578329620378</v>
      </c>
      <c r="O15" s="4"/>
      <c r="Q15" s="27" t="s">
        <v>56</v>
      </c>
      <c r="R15" s="29">
        <f t="shared" si="1"/>
        <v>88116.352909144436</v>
      </c>
      <c r="S15" s="29">
        <f t="shared" si="2"/>
        <v>431086.46789602994</v>
      </c>
      <c r="T15" s="35">
        <f t="shared" si="3"/>
        <v>27.366578329620378</v>
      </c>
      <c r="U15" s="42">
        <v>0.91645683631107144</v>
      </c>
      <c r="V15" s="43">
        <f t="shared" si="15"/>
        <v>8.3543163688928557E-2</v>
      </c>
      <c r="W15" s="29">
        <f t="shared" si="11"/>
        <v>395072.14054450986</v>
      </c>
      <c r="X15" s="29">
        <f t="shared" si="4"/>
        <v>1954089.1661232403</v>
      </c>
      <c r="Y15" s="35">
        <f t="shared" si="12"/>
        <v>22.176237458875253</v>
      </c>
      <c r="Z15" s="36">
        <f t="shared" si="13"/>
        <v>5.1903408707451248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993</v>
      </c>
      <c r="E16" s="51">
        <v>11</v>
      </c>
      <c r="F16" s="3">
        <f t="shared" si="5"/>
        <v>1.1077542799597181E-2</v>
      </c>
      <c r="G16" s="2">
        <v>0.5</v>
      </c>
      <c r="H16" s="3">
        <f t="shared" si="6"/>
        <v>5.3895149436550722E-2</v>
      </c>
      <c r="I16" s="3">
        <f t="shared" si="7"/>
        <v>0.94610485056344928</v>
      </c>
      <c r="J16" s="5">
        <f t="shared" si="14"/>
        <v>84318.234249267523</v>
      </c>
      <c r="K16" s="5">
        <f t="shared" si="8"/>
        <v>4544.3438350903625</v>
      </c>
      <c r="L16" s="5">
        <f t="shared" si="9"/>
        <v>410230.31165861175</v>
      </c>
      <c r="M16" s="5">
        <f t="shared" si="0"/>
        <v>1980356.606112544</v>
      </c>
      <c r="N16" s="33">
        <f t="shared" si="10"/>
        <v>23.486694470594269</v>
      </c>
      <c r="O16" s="4"/>
      <c r="Q16" s="27" t="s">
        <v>58</v>
      </c>
      <c r="R16" s="29">
        <f t="shared" si="1"/>
        <v>84318.234249267523</v>
      </c>
      <c r="S16" s="29">
        <f t="shared" si="2"/>
        <v>410230.31165861175</v>
      </c>
      <c r="T16" s="35">
        <f t="shared" si="3"/>
        <v>23.486694470594269</v>
      </c>
      <c r="U16" s="42">
        <v>0.8859396016463057</v>
      </c>
      <c r="V16" s="43">
        <f t="shared" si="15"/>
        <v>0.1140603983536943</v>
      </c>
      <c r="W16" s="29">
        <f t="shared" si="11"/>
        <v>363439.27889407036</v>
      </c>
      <c r="X16" s="29">
        <f t="shared" si="4"/>
        <v>1559017.0255787305</v>
      </c>
      <c r="Y16" s="35">
        <f t="shared" si="12"/>
        <v>18.489678293900869</v>
      </c>
      <c r="Z16" s="36">
        <f t="shared" si="13"/>
        <v>4.9970161766933998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809</v>
      </c>
      <c r="E17" s="51">
        <v>10</v>
      </c>
      <c r="F17" s="3">
        <f t="shared" si="5"/>
        <v>1.2360939431396786E-2</v>
      </c>
      <c r="G17" s="2">
        <v>0.5</v>
      </c>
      <c r="H17" s="3">
        <f t="shared" si="6"/>
        <v>5.9952038369304551E-2</v>
      </c>
      <c r="I17" s="3">
        <f t="shared" si="7"/>
        <v>0.94004796163069548</v>
      </c>
      <c r="J17" s="5">
        <f t="shared" si="14"/>
        <v>79773.890414177164</v>
      </c>
      <c r="K17" s="5">
        <f t="shared" si="8"/>
        <v>4782.6073389794456</v>
      </c>
      <c r="L17" s="5">
        <f t="shared" si="9"/>
        <v>386912.93372343713</v>
      </c>
      <c r="M17" s="5">
        <f t="shared" si="0"/>
        <v>1570126.2944539322</v>
      </c>
      <c r="N17" s="33">
        <f t="shared" si="10"/>
        <v>19.682207879069345</v>
      </c>
      <c r="O17" s="4"/>
      <c r="Q17" s="27" t="s">
        <v>60</v>
      </c>
      <c r="R17" s="29">
        <f t="shared" si="1"/>
        <v>79773.890414177164</v>
      </c>
      <c r="S17" s="29">
        <f t="shared" si="2"/>
        <v>386912.93372343713</v>
      </c>
      <c r="T17" s="35">
        <f t="shared" si="3"/>
        <v>19.682207879069345</v>
      </c>
      <c r="U17" s="42">
        <v>0.85631920960893304</v>
      </c>
      <c r="V17" s="43">
        <f t="shared" si="15"/>
        <v>0.14368079039106696</v>
      </c>
      <c r="W17" s="29">
        <f t="shared" si="11"/>
        <v>331320.97759352718</v>
      </c>
      <c r="X17" s="29">
        <f t="shared" si="4"/>
        <v>1195577.7466846602</v>
      </c>
      <c r="Y17" s="35">
        <f t="shared" si="12"/>
        <v>14.987080866651402</v>
      </c>
      <c r="Z17" s="36">
        <f t="shared" si="13"/>
        <v>4.6951270124179434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520</v>
      </c>
      <c r="E18" s="51">
        <v>15</v>
      </c>
      <c r="F18" s="3">
        <f t="shared" si="5"/>
        <v>2.8846153846153848E-2</v>
      </c>
      <c r="G18" s="2">
        <v>0.5</v>
      </c>
      <c r="H18" s="3">
        <f t="shared" si="6"/>
        <v>0.13452914798206281</v>
      </c>
      <c r="I18" s="3">
        <f t="shared" si="7"/>
        <v>0.86547085201793716</v>
      </c>
      <c r="J18" s="5">
        <f t="shared" si="14"/>
        <v>74991.283075197716</v>
      </c>
      <c r="K18" s="5">
        <f t="shared" si="8"/>
        <v>10088.513418188035</v>
      </c>
      <c r="L18" s="5">
        <f t="shared" si="9"/>
        <v>349735.13183051848</v>
      </c>
      <c r="M18" s="5">
        <f t="shared" si="0"/>
        <v>1183213.3607304951</v>
      </c>
      <c r="N18" s="33">
        <f t="shared" si="10"/>
        <v>15.778011952989583</v>
      </c>
      <c r="O18" s="4"/>
      <c r="Q18" s="27" t="s">
        <v>62</v>
      </c>
      <c r="R18" s="29">
        <f t="shared" si="1"/>
        <v>74991.283075197716</v>
      </c>
      <c r="S18" s="29">
        <f t="shared" si="2"/>
        <v>349735.13183051848</v>
      </c>
      <c r="T18" s="35">
        <f t="shared" si="3"/>
        <v>15.778011952989583</v>
      </c>
      <c r="U18" s="42">
        <v>0.77613843304153718</v>
      </c>
      <c r="V18" s="43">
        <f t="shared" si="15"/>
        <v>0.22386156695846282</v>
      </c>
      <c r="W18" s="29">
        <f t="shared" si="11"/>
        <v>271442.87719851406</v>
      </c>
      <c r="X18" s="29">
        <f t="shared" si="4"/>
        <v>864256.76909113303</v>
      </c>
      <c r="Y18" s="35">
        <f t="shared" si="12"/>
        <v>11.524763061121346</v>
      </c>
      <c r="Z18" s="36">
        <f t="shared" si="13"/>
        <v>4.2532488918682372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359</v>
      </c>
      <c r="E19" s="51">
        <v>9</v>
      </c>
      <c r="F19" s="3">
        <f t="shared" si="5"/>
        <v>2.5069637883008356E-2</v>
      </c>
      <c r="G19" s="2">
        <v>0.5</v>
      </c>
      <c r="H19" s="3">
        <f t="shared" si="6"/>
        <v>0.11795543905635648</v>
      </c>
      <c r="I19" s="3">
        <f t="shared" si="7"/>
        <v>0.88204456094364347</v>
      </c>
      <c r="J19" s="5">
        <f t="shared" si="14"/>
        <v>64902.769657009681</v>
      </c>
      <c r="K19" s="5">
        <f t="shared" si="8"/>
        <v>7655.634690866148</v>
      </c>
      <c r="L19" s="5">
        <f t="shared" si="9"/>
        <v>305374.761557883</v>
      </c>
      <c r="M19" s="5">
        <f t="shared" si="0"/>
        <v>833478.22889997659</v>
      </c>
      <c r="N19" s="33">
        <f t="shared" si="10"/>
        <v>12.841951634801438</v>
      </c>
      <c r="O19" s="4"/>
      <c r="Q19" s="27" t="s">
        <v>64</v>
      </c>
      <c r="R19" s="29">
        <f t="shared" si="1"/>
        <v>64902.769657009681</v>
      </c>
      <c r="S19" s="29">
        <f t="shared" si="2"/>
        <v>305374.761557883</v>
      </c>
      <c r="T19" s="35">
        <f t="shared" si="3"/>
        <v>12.841951634801438</v>
      </c>
      <c r="U19" s="42">
        <v>0.73716277889453141</v>
      </c>
      <c r="V19" s="43">
        <f t="shared" si="15"/>
        <v>0.26283722110546859</v>
      </c>
      <c r="W19" s="29">
        <f t="shared" si="11"/>
        <v>225110.90783426396</v>
      </c>
      <c r="X19" s="29">
        <f t="shared" si="4"/>
        <v>592813.89189261897</v>
      </c>
      <c r="Y19" s="35">
        <f t="shared" si="12"/>
        <v>9.1338766438697494</v>
      </c>
      <c r="Z19" s="36">
        <f t="shared" si="13"/>
        <v>3.7080749909316886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232</v>
      </c>
      <c r="E20" s="51">
        <v>13</v>
      </c>
      <c r="F20" s="3">
        <f t="shared" si="5"/>
        <v>5.6034482758620691E-2</v>
      </c>
      <c r="G20" s="2">
        <v>0.5</v>
      </c>
      <c r="H20" s="3">
        <f t="shared" si="6"/>
        <v>0.24574669187145559</v>
      </c>
      <c r="I20" s="3">
        <f t="shared" si="7"/>
        <v>0.75425330812854441</v>
      </c>
      <c r="J20" s="5">
        <f t="shared" si="14"/>
        <v>57247.134966143531</v>
      </c>
      <c r="K20" s="5">
        <f t="shared" si="8"/>
        <v>14068.294037048505</v>
      </c>
      <c r="L20" s="5">
        <f t="shared" si="9"/>
        <v>251064.93973809638</v>
      </c>
      <c r="M20" s="5">
        <f t="shared" si="0"/>
        <v>528103.46734209359</v>
      </c>
      <c r="N20" s="33">
        <f t="shared" si="10"/>
        <v>9.2249763705103973</v>
      </c>
      <c r="O20" s="4"/>
      <c r="Q20" s="27" t="s">
        <v>66</v>
      </c>
      <c r="R20" s="29">
        <f t="shared" si="1"/>
        <v>57247.134966143531</v>
      </c>
      <c r="S20" s="29">
        <f t="shared" si="2"/>
        <v>251064.93973809638</v>
      </c>
      <c r="T20" s="35">
        <f t="shared" si="3"/>
        <v>9.2249763705103973</v>
      </c>
      <c r="U20" s="42">
        <v>0.7271372759570951</v>
      </c>
      <c r="V20" s="43">
        <f t="shared" si="15"/>
        <v>0.2728627240429049</v>
      </c>
      <c r="W20" s="29">
        <f t="shared" si="11"/>
        <v>182558.67636949164</v>
      </c>
      <c r="X20" s="29">
        <f t="shared" si="4"/>
        <v>367702.98405835498</v>
      </c>
      <c r="Y20" s="35">
        <f t="shared" si="12"/>
        <v>6.4230809852024526</v>
      </c>
      <c r="Z20" s="36">
        <f t="shared" si="13"/>
        <v>2.8018953853079447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130</v>
      </c>
      <c r="E21" s="51">
        <v>18</v>
      </c>
      <c r="F21" s="3">
        <f t="shared" si="5"/>
        <v>0.13846153846153847</v>
      </c>
      <c r="G21" s="2">
        <v>0.5</v>
      </c>
      <c r="H21" s="3">
        <f t="shared" si="6"/>
        <v>0.51428571428571423</v>
      </c>
      <c r="I21" s="3">
        <f t="shared" si="7"/>
        <v>0.48571428571428577</v>
      </c>
      <c r="J21" s="5">
        <f t="shared" si="14"/>
        <v>43178.840929095022</v>
      </c>
      <c r="K21" s="5">
        <f t="shared" si="8"/>
        <v>22206.261049248867</v>
      </c>
      <c r="L21" s="5">
        <f t="shared" si="9"/>
        <v>160378.55202235293</v>
      </c>
      <c r="M21" s="5">
        <f>L21+M22</f>
        <v>277038.52760399715</v>
      </c>
      <c r="N21" s="33">
        <f t="shared" si="10"/>
        <v>6.4160714285714278</v>
      </c>
      <c r="O21" s="4"/>
      <c r="Q21" s="27" t="s">
        <v>68</v>
      </c>
      <c r="R21" s="29">
        <f t="shared" si="1"/>
        <v>43178.840929095022</v>
      </c>
      <c r="S21" s="29">
        <f t="shared" si="2"/>
        <v>160378.55202235293</v>
      </c>
      <c r="T21" s="35">
        <f t="shared" si="3"/>
        <v>6.4160714285714278</v>
      </c>
      <c r="U21" s="42">
        <v>0.68635947845240242</v>
      </c>
      <c r="V21" s="43">
        <f t="shared" si="15"/>
        <v>0.31364052154759758</v>
      </c>
      <c r="W21" s="29">
        <f t="shared" si="11"/>
        <v>110077.33932101364</v>
      </c>
      <c r="X21" s="29">
        <f>X22+W21</f>
        <v>185144.30768886331</v>
      </c>
      <c r="Y21" s="35">
        <f t="shared" si="12"/>
        <v>4.2878480224351803</v>
      </c>
      <c r="Z21" s="36">
        <f t="shared" si="13"/>
        <v>2.1282234061362475</v>
      </c>
    </row>
    <row r="22" spans="1:26" s="2" customFormat="1" x14ac:dyDescent="0.25">
      <c r="A22" s="12">
        <v>19</v>
      </c>
      <c r="B22" s="13" t="s">
        <v>69</v>
      </c>
      <c r="C22" s="12"/>
      <c r="D22">
        <v>89</v>
      </c>
      <c r="E22" s="51">
        <v>16</v>
      </c>
      <c r="F22" s="17">
        <f t="shared" si="5"/>
        <v>0.1797752808988764</v>
      </c>
      <c r="G22" s="12"/>
      <c r="H22" s="17">
        <v>1</v>
      </c>
      <c r="I22" s="17">
        <f t="shared" si="7"/>
        <v>0</v>
      </c>
      <c r="J22" s="21">
        <f t="shared" si="14"/>
        <v>20972.579879846155</v>
      </c>
      <c r="K22" s="21">
        <f t="shared" si="8"/>
        <v>20972.579879846155</v>
      </c>
      <c r="L22" s="21">
        <f>K22/F22</f>
        <v>116659.97558164423</v>
      </c>
      <c r="M22" s="21">
        <f>L22</f>
        <v>116659.97558164423</v>
      </c>
      <c r="N22" s="34">
        <f t="shared" si="10"/>
        <v>5.5625</v>
      </c>
      <c r="O22" s="4"/>
      <c r="Q22" s="30" t="s">
        <v>69</v>
      </c>
      <c r="R22" s="31">
        <f t="shared" si="1"/>
        <v>20972.579879846155</v>
      </c>
      <c r="S22" s="31">
        <f t="shared" si="2"/>
        <v>116659.97558164423</v>
      </c>
      <c r="T22" s="38">
        <f t="shared" si="3"/>
        <v>5.5625</v>
      </c>
      <c r="U22" s="44">
        <v>0.64346806172022719</v>
      </c>
      <c r="V22" s="45">
        <f t="shared" si="15"/>
        <v>0.35653193827977281</v>
      </c>
      <c r="W22" s="31">
        <f t="shared" si="11"/>
        <v>75066.968367849651</v>
      </c>
      <c r="X22" s="31">
        <f>W22</f>
        <v>75066.968367849651</v>
      </c>
      <c r="Y22" s="38">
        <f t="shared" si="12"/>
        <v>3.5792910933187638</v>
      </c>
      <c r="Z22" s="37">
        <f t="shared" si="13"/>
        <v>1.9832089066812362</v>
      </c>
    </row>
    <row r="23" spans="1:26" s="2" customFormat="1" ht="13.2" x14ac:dyDescent="0.25">
      <c r="B23" s="2" t="s">
        <v>70</v>
      </c>
      <c r="D23" s="25">
        <f>SUM(D4:D22)</f>
        <v>14590</v>
      </c>
      <c r="E23" s="25">
        <f>SUM(E4:E22)</f>
        <v>130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119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8036822.3752636518</v>
      </c>
      <c r="N29" s="32">
        <f>M29/J29</f>
        <v>80.368223752636524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80.368223752636524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7082350.0105034802</v>
      </c>
      <c r="Y29" s="40">
        <f>X29/R29</f>
        <v>70.823500105034796</v>
      </c>
      <c r="Z29" s="36">
        <f>T29-Y29</f>
        <v>9.5447236476017281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543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7936822.3752636518</v>
      </c>
      <c r="N30" s="33">
        <f t="shared" ref="N30:N47" si="26">M30/J30</f>
        <v>79.368223752636524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79.368223752636524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6986485.3365005162</v>
      </c>
      <c r="Y30" s="35">
        <f t="shared" ref="Y30:Y47" si="28">X30/R30</f>
        <v>69.86485336500516</v>
      </c>
      <c r="Z30" s="36">
        <f t="shared" ref="Z30:Z47" si="29">T30-Y30</f>
        <v>9.5033703876313638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802</v>
      </c>
      <c r="E31" s="51">
        <v>1</v>
      </c>
      <c r="F31" s="3">
        <f t="shared" si="21"/>
        <v>1.2468827930174563E-3</v>
      </c>
      <c r="G31" s="2">
        <v>0.5</v>
      </c>
      <c r="H31" s="3">
        <f t="shared" si="22"/>
        <v>6.2150403977625857E-3</v>
      </c>
      <c r="I31" s="3">
        <f t="shared" si="23"/>
        <v>0.99378495960223745</v>
      </c>
      <c r="J31" s="5">
        <f t="shared" ref="J31:J47" si="30">I30*J30</f>
        <v>100000</v>
      </c>
      <c r="K31" s="5">
        <f t="shared" si="24"/>
        <v>621.50403977625854</v>
      </c>
      <c r="L31" s="5">
        <f t="shared" si="25"/>
        <v>498446.23990055936</v>
      </c>
      <c r="M31" s="5">
        <f t="shared" si="16"/>
        <v>7536822.3752636518</v>
      </c>
      <c r="N31" s="33">
        <f t="shared" si="26"/>
        <v>75.368223752636524</v>
      </c>
      <c r="O31" s="4"/>
      <c r="Q31" s="27" t="s">
        <v>38</v>
      </c>
      <c r="R31" s="29">
        <f t="shared" si="17"/>
        <v>100000</v>
      </c>
      <c r="S31" s="29">
        <f t="shared" si="18"/>
        <v>498446.23990055936</v>
      </c>
      <c r="T31" s="35">
        <f t="shared" si="19"/>
        <v>75.368223752636524</v>
      </c>
      <c r="U31" s="42">
        <v>0.95864674002964168</v>
      </c>
      <c r="V31" s="43">
        <f>1-U31</f>
        <v>4.1353259970358325E-2</v>
      </c>
      <c r="W31" s="29">
        <f t="shared" si="27"/>
        <v>477833.86296070396</v>
      </c>
      <c r="X31" s="29">
        <f t="shared" si="20"/>
        <v>6603026.64048866</v>
      </c>
      <c r="Y31" s="35">
        <f t="shared" si="28"/>
        <v>66.030266404886603</v>
      </c>
      <c r="Z31" s="36">
        <f t="shared" si="29"/>
        <v>9.3379573477499207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849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99378.49596022375</v>
      </c>
      <c r="K32" s="5">
        <f t="shared" si="24"/>
        <v>0</v>
      </c>
      <c r="L32" s="5">
        <f t="shared" si="25"/>
        <v>496892.47980111872</v>
      </c>
      <c r="M32" s="5">
        <f t="shared" si="16"/>
        <v>7038376.1353630926</v>
      </c>
      <c r="N32" s="33">
        <f t="shared" si="26"/>
        <v>70.823934970601726</v>
      </c>
      <c r="O32" s="4"/>
      <c r="Q32" s="27" t="s">
        <v>40</v>
      </c>
      <c r="R32" s="29">
        <f t="shared" si="17"/>
        <v>99378.49596022375</v>
      </c>
      <c r="S32" s="29">
        <f t="shared" si="18"/>
        <v>496892.47980111872</v>
      </c>
      <c r="T32" s="35">
        <f t="shared" si="19"/>
        <v>70.823934970601726</v>
      </c>
      <c r="U32" s="42">
        <v>0.95864674002964168</v>
      </c>
      <c r="V32" s="43">
        <f>1-U32</f>
        <v>4.1353259970358325E-2</v>
      </c>
      <c r="W32" s="29">
        <f t="shared" si="27"/>
        <v>476344.35590658704</v>
      </c>
      <c r="X32" s="29">
        <f t="shared" si="20"/>
        <v>6125192.7775279563</v>
      </c>
      <c r="Y32" s="35">
        <f t="shared" si="28"/>
        <v>61.634991738852285</v>
      </c>
      <c r="Z32" s="36">
        <f t="shared" si="29"/>
        <v>9.1889432317494411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918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99378.49596022375</v>
      </c>
      <c r="K33" s="5">
        <f t="shared" si="24"/>
        <v>0</v>
      </c>
      <c r="L33" s="5">
        <f t="shared" si="25"/>
        <v>496892.47980111872</v>
      </c>
      <c r="M33" s="5">
        <f t="shared" si="16"/>
        <v>6541483.6555619743</v>
      </c>
      <c r="N33" s="33">
        <f t="shared" si="26"/>
        <v>65.823934970601726</v>
      </c>
      <c r="O33" s="4"/>
      <c r="Q33" s="27" t="s">
        <v>42</v>
      </c>
      <c r="R33" s="29">
        <f t="shared" si="17"/>
        <v>99378.49596022375</v>
      </c>
      <c r="S33" s="29">
        <f t="shared" si="18"/>
        <v>496892.47980111872</v>
      </c>
      <c r="T33" s="35">
        <f t="shared" si="19"/>
        <v>65.823934970601726</v>
      </c>
      <c r="U33" s="42">
        <v>0.95864674002964168</v>
      </c>
      <c r="V33" s="43">
        <f>1-U33</f>
        <v>4.1353259970358325E-2</v>
      </c>
      <c r="W33" s="29">
        <f t="shared" si="27"/>
        <v>476344.35590658704</v>
      </c>
      <c r="X33" s="29">
        <f t="shared" si="20"/>
        <v>5648848.4216213692</v>
      </c>
      <c r="Y33" s="35">
        <f t="shared" si="28"/>
        <v>56.841758038704079</v>
      </c>
      <c r="Z33" s="36">
        <f t="shared" si="29"/>
        <v>8.9821769318976479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1051</v>
      </c>
      <c r="E34" s="51">
        <v>1</v>
      </c>
      <c r="F34" s="3">
        <f t="shared" si="21"/>
        <v>9.5147478591817321E-4</v>
      </c>
      <c r="G34" s="2">
        <v>0.5</v>
      </c>
      <c r="H34" s="3">
        <f t="shared" si="22"/>
        <v>4.7460844803037493E-3</v>
      </c>
      <c r="I34" s="3">
        <f t="shared" si="23"/>
        <v>0.99525391551969622</v>
      </c>
      <c r="J34" s="5">
        <f t="shared" si="30"/>
        <v>99378.49596022375</v>
      </c>
      <c r="K34" s="5">
        <f t="shared" si="24"/>
        <v>471.65873735274681</v>
      </c>
      <c r="L34" s="5">
        <f t="shared" si="25"/>
        <v>495713.33295773691</v>
      </c>
      <c r="M34" s="5">
        <f t="shared" si="16"/>
        <v>6044591.1757608559</v>
      </c>
      <c r="N34" s="33">
        <f t="shared" si="26"/>
        <v>60.823934970601726</v>
      </c>
      <c r="O34" s="4"/>
      <c r="Q34" s="27" t="s">
        <v>44</v>
      </c>
      <c r="R34" s="29">
        <f t="shared" si="17"/>
        <v>99378.49596022375</v>
      </c>
      <c r="S34" s="29">
        <f t="shared" si="18"/>
        <v>495713.33295773691</v>
      </c>
      <c r="T34" s="35">
        <f t="shared" si="19"/>
        <v>60.823934970601726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480435.55573661445</v>
      </c>
      <c r="X34" s="29">
        <f t="shared" si="20"/>
        <v>5172504.0657147821</v>
      </c>
      <c r="Y34" s="35">
        <f t="shared" si="28"/>
        <v>52.048524338555872</v>
      </c>
      <c r="Z34" s="36">
        <f t="shared" si="29"/>
        <v>8.7754106320458547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1122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98906.837222871007</v>
      </c>
      <c r="K35" s="5">
        <f t="shared" si="24"/>
        <v>0</v>
      </c>
      <c r="L35" s="5">
        <f t="shared" si="25"/>
        <v>494534.18611435505</v>
      </c>
      <c r="M35" s="5">
        <f t="shared" si="16"/>
        <v>5548877.8428031188</v>
      </c>
      <c r="N35" s="33">
        <f t="shared" si="26"/>
        <v>56.102065323346608</v>
      </c>
      <c r="O35" s="4"/>
      <c r="Q35" s="27" t="s">
        <v>46</v>
      </c>
      <c r="R35" s="29">
        <f t="shared" si="17"/>
        <v>98906.837222871007</v>
      </c>
      <c r="S35" s="29">
        <f t="shared" si="18"/>
        <v>494534.18611435505</v>
      </c>
      <c r="T35" s="35">
        <f t="shared" si="19"/>
        <v>56.102065323346608</v>
      </c>
      <c r="U35" s="42">
        <v>0.96192878092594225</v>
      </c>
      <c r="V35" s="43">
        <f t="shared" si="31"/>
        <v>3.8071219074057749E-2</v>
      </c>
      <c r="W35" s="29">
        <f t="shared" si="27"/>
        <v>475706.66677518457</v>
      </c>
      <c r="X35" s="29">
        <f t="shared" si="20"/>
        <v>4692068.5099781677</v>
      </c>
      <c r="Y35" s="35">
        <f t="shared" si="28"/>
        <v>47.439273580301929</v>
      </c>
      <c r="Z35" s="36">
        <f t="shared" si="29"/>
        <v>8.6627917430446786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939</v>
      </c>
      <c r="E36" s="51">
        <v>1</v>
      </c>
      <c r="F36" s="3">
        <f t="shared" si="21"/>
        <v>1.0649627263045794E-3</v>
      </c>
      <c r="G36" s="2">
        <v>0.5</v>
      </c>
      <c r="H36" s="3">
        <f t="shared" si="22"/>
        <v>5.3106744556558694E-3</v>
      </c>
      <c r="I36" s="3">
        <f t="shared" si="23"/>
        <v>0.99468932554434408</v>
      </c>
      <c r="J36" s="5">
        <f t="shared" si="30"/>
        <v>98906.837222871007</v>
      </c>
      <c r="K36" s="5">
        <f t="shared" si="24"/>
        <v>525.26201392921416</v>
      </c>
      <c r="L36" s="5">
        <f t="shared" si="25"/>
        <v>493221.03107953205</v>
      </c>
      <c r="M36" s="5">
        <f t="shared" si="16"/>
        <v>5054343.6566887638</v>
      </c>
      <c r="N36" s="33">
        <f t="shared" si="26"/>
        <v>51.102065323346608</v>
      </c>
      <c r="O36" s="4"/>
      <c r="Q36" s="27" t="s">
        <v>48</v>
      </c>
      <c r="R36" s="29">
        <f t="shared" si="17"/>
        <v>98906.837222871007</v>
      </c>
      <c r="S36" s="29">
        <f t="shared" si="18"/>
        <v>493221.03107953205</v>
      </c>
      <c r="T36" s="35">
        <f t="shared" si="19"/>
        <v>51.102065323346608</v>
      </c>
      <c r="U36" s="42">
        <v>0.95558309086652893</v>
      </c>
      <c r="V36" s="43">
        <f t="shared" si="31"/>
        <v>4.4416909133471072E-2</v>
      </c>
      <c r="W36" s="29">
        <f t="shared" si="27"/>
        <v>471313.67735935556</v>
      </c>
      <c r="X36" s="29">
        <f t="shared" si="20"/>
        <v>4216361.843202983</v>
      </c>
      <c r="Y36" s="35">
        <f t="shared" si="28"/>
        <v>42.629629675672213</v>
      </c>
      <c r="Z36" s="36">
        <f t="shared" si="29"/>
        <v>8.4724356476743949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1047</v>
      </c>
      <c r="E37" s="51">
        <v>3</v>
      </c>
      <c r="F37" s="3">
        <f t="shared" si="21"/>
        <v>2.8653295128939827E-3</v>
      </c>
      <c r="G37" s="2">
        <v>0.5</v>
      </c>
      <c r="H37" s="3">
        <f t="shared" si="22"/>
        <v>1.4224751066856329E-2</v>
      </c>
      <c r="I37" s="3">
        <f t="shared" si="23"/>
        <v>0.98577524893314372</v>
      </c>
      <c r="J37" s="5">
        <f t="shared" si="30"/>
        <v>98381.575208941795</v>
      </c>
      <c r="K37" s="5">
        <f t="shared" si="24"/>
        <v>1399.4534169124008</v>
      </c>
      <c r="L37" s="5">
        <f t="shared" si="25"/>
        <v>488409.24250242801</v>
      </c>
      <c r="M37" s="5">
        <f t="shared" si="16"/>
        <v>4561122.6256092321</v>
      </c>
      <c r="N37" s="33">
        <f t="shared" si="26"/>
        <v>46.361553125393307</v>
      </c>
      <c r="O37" s="4"/>
      <c r="Q37" s="27" t="s">
        <v>50</v>
      </c>
      <c r="R37" s="29">
        <f t="shared" si="17"/>
        <v>98381.575208941795</v>
      </c>
      <c r="S37" s="29">
        <f t="shared" si="18"/>
        <v>488409.24250242801</v>
      </c>
      <c r="T37" s="35">
        <f t="shared" si="19"/>
        <v>46.361553125393307</v>
      </c>
      <c r="U37" s="42">
        <v>0.95343645724036619</v>
      </c>
      <c r="V37" s="43">
        <f t="shared" si="31"/>
        <v>4.6563542759633814E-2</v>
      </c>
      <c r="W37" s="29">
        <f t="shared" si="27"/>
        <v>465667.17785496585</v>
      </c>
      <c r="X37" s="29">
        <f t="shared" si="20"/>
        <v>3745048.1658436274</v>
      </c>
      <c r="Y37" s="35">
        <f t="shared" si="28"/>
        <v>38.066560307556898</v>
      </c>
      <c r="Z37" s="36">
        <f t="shared" si="29"/>
        <v>8.294992817836409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1192</v>
      </c>
      <c r="E38" s="51">
        <v>4</v>
      </c>
      <c r="F38" s="3">
        <f t="shared" si="21"/>
        <v>3.3557046979865771E-3</v>
      </c>
      <c r="G38" s="2">
        <v>0.5</v>
      </c>
      <c r="H38" s="3">
        <f t="shared" si="22"/>
        <v>1.6638935108153081E-2</v>
      </c>
      <c r="I38" s="3">
        <f t="shared" si="23"/>
        <v>0.98336106489184694</v>
      </c>
      <c r="J38" s="5">
        <f t="shared" si="30"/>
        <v>96982.1217920294</v>
      </c>
      <c r="K38" s="5">
        <f t="shared" si="24"/>
        <v>1613.679231148576</v>
      </c>
      <c r="L38" s="5">
        <f t="shared" si="25"/>
        <v>480876.41088227555</v>
      </c>
      <c r="M38" s="5">
        <f t="shared" si="16"/>
        <v>4072713.3831068045</v>
      </c>
      <c r="N38" s="33">
        <f t="shared" si="26"/>
        <v>41.994475969915577</v>
      </c>
      <c r="O38" s="4"/>
      <c r="Q38" s="27" t="s">
        <v>52</v>
      </c>
      <c r="R38" s="29">
        <f t="shared" si="17"/>
        <v>96982.1217920294</v>
      </c>
      <c r="S38" s="29">
        <f t="shared" si="18"/>
        <v>480876.41088227555</v>
      </c>
      <c r="T38" s="35">
        <f t="shared" si="19"/>
        <v>41.994475969915577</v>
      </c>
      <c r="U38" s="42">
        <v>0.93748024841036759</v>
      </c>
      <c r="V38" s="43">
        <f t="shared" si="31"/>
        <v>6.2519751589632411E-2</v>
      </c>
      <c r="W38" s="29">
        <f t="shared" si="27"/>
        <v>450812.13712860167</v>
      </c>
      <c r="X38" s="29">
        <f t="shared" si="20"/>
        <v>3279380.9879886615</v>
      </c>
      <c r="Y38" s="35">
        <f t="shared" si="28"/>
        <v>33.814283781303921</v>
      </c>
      <c r="Z38" s="36">
        <f t="shared" si="29"/>
        <v>8.180192188611656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1231</v>
      </c>
      <c r="E39" s="51">
        <v>4</v>
      </c>
      <c r="F39" s="3">
        <f t="shared" si="21"/>
        <v>3.249390739236393E-3</v>
      </c>
      <c r="G39" s="2">
        <v>0.5</v>
      </c>
      <c r="H39" s="3">
        <f t="shared" si="22"/>
        <v>1.6116035455278E-2</v>
      </c>
      <c r="I39" s="3">
        <f t="shared" si="23"/>
        <v>0.98388396454472204</v>
      </c>
      <c r="J39" s="5">
        <f t="shared" si="30"/>
        <v>95368.442560880823</v>
      </c>
      <c r="K39" s="5">
        <f t="shared" si="24"/>
        <v>1536.9612016257988</v>
      </c>
      <c r="L39" s="5">
        <f t="shared" si="25"/>
        <v>472999.80980033963</v>
      </c>
      <c r="M39" s="5">
        <f t="shared" si="16"/>
        <v>3591836.9722245289</v>
      </c>
      <c r="N39" s="33">
        <f t="shared" si="26"/>
        <v>37.662741214753403</v>
      </c>
      <c r="O39" s="4"/>
      <c r="Q39" s="27" t="s">
        <v>54</v>
      </c>
      <c r="R39" s="29">
        <f t="shared" si="17"/>
        <v>95368.442560880823</v>
      </c>
      <c r="S39" s="29">
        <f t="shared" si="18"/>
        <v>472999.80980033963</v>
      </c>
      <c r="T39" s="35">
        <f t="shared" si="19"/>
        <v>37.662741214753403</v>
      </c>
      <c r="U39" s="42">
        <v>0.91788799906018037</v>
      </c>
      <c r="V39" s="43">
        <f t="shared" si="31"/>
        <v>8.2112000939819629E-2</v>
      </c>
      <c r="W39" s="29">
        <f t="shared" si="27"/>
        <v>434160.84897347965</v>
      </c>
      <c r="X39" s="29">
        <f t="shared" si="20"/>
        <v>2828568.8508600597</v>
      </c>
      <c r="Y39" s="35">
        <f t="shared" si="28"/>
        <v>29.659379716244946</v>
      </c>
      <c r="Z39" s="36">
        <f t="shared" si="29"/>
        <v>8.0033614985084576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1237</v>
      </c>
      <c r="E40" s="51">
        <v>4</v>
      </c>
      <c r="F40" s="3">
        <f t="shared" si="21"/>
        <v>3.2336297493936943E-3</v>
      </c>
      <c r="G40" s="2">
        <v>0.5</v>
      </c>
      <c r="H40" s="3">
        <f t="shared" si="22"/>
        <v>1.6038492381716115E-2</v>
      </c>
      <c r="I40" s="3">
        <f t="shared" si="23"/>
        <v>0.98396150761828394</v>
      </c>
      <c r="J40" s="5">
        <f t="shared" si="30"/>
        <v>93831.481359255034</v>
      </c>
      <c r="K40" s="5">
        <f t="shared" si="24"/>
        <v>1504.9154989455494</v>
      </c>
      <c r="L40" s="5">
        <f t="shared" si="25"/>
        <v>465395.11804891133</v>
      </c>
      <c r="M40" s="5">
        <f t="shared" si="16"/>
        <v>3118837.162424189</v>
      </c>
      <c r="N40" s="33">
        <f t="shared" si="26"/>
        <v>33.238707491817337</v>
      </c>
      <c r="O40" s="4"/>
      <c r="Q40" s="27" t="s">
        <v>56</v>
      </c>
      <c r="R40" s="29">
        <f t="shared" si="17"/>
        <v>93831.481359255034</v>
      </c>
      <c r="S40" s="29">
        <f t="shared" si="18"/>
        <v>465395.11804891133</v>
      </c>
      <c r="T40" s="35">
        <f t="shared" si="19"/>
        <v>33.238707491817337</v>
      </c>
      <c r="U40" s="42">
        <v>0.89571782863194893</v>
      </c>
      <c r="V40" s="43">
        <f t="shared" si="31"/>
        <v>0.10428217136805107</v>
      </c>
      <c r="W40" s="29">
        <f t="shared" si="27"/>
        <v>416862.7045946804</v>
      </c>
      <c r="X40" s="29">
        <f t="shared" si="20"/>
        <v>2394408.0018865801</v>
      </c>
      <c r="Y40" s="35">
        <f t="shared" si="28"/>
        <v>25.518173295368193</v>
      </c>
      <c r="Z40" s="36">
        <f t="shared" si="29"/>
        <v>7.7205341964491438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1067</v>
      </c>
      <c r="E41" s="51">
        <v>6</v>
      </c>
      <c r="F41" s="3">
        <f t="shared" si="21"/>
        <v>5.6232427366447986E-3</v>
      </c>
      <c r="G41" s="2">
        <v>0.5</v>
      </c>
      <c r="H41" s="3">
        <f t="shared" si="22"/>
        <v>2.7726432532347509E-2</v>
      </c>
      <c r="I41" s="3">
        <f t="shared" si="23"/>
        <v>0.97227356746765248</v>
      </c>
      <c r="J41" s="5">
        <f t="shared" si="30"/>
        <v>92326.565860309493</v>
      </c>
      <c r="K41" s="5">
        <f t="shared" si="24"/>
        <v>2559.8862992692098</v>
      </c>
      <c r="L41" s="5">
        <f t="shared" si="25"/>
        <v>455233.11355337442</v>
      </c>
      <c r="M41" s="5">
        <f t="shared" si="16"/>
        <v>2653442.0443752776</v>
      </c>
      <c r="N41" s="33">
        <f t="shared" si="26"/>
        <v>28.739745918741821</v>
      </c>
      <c r="O41" s="4"/>
      <c r="Q41" s="27" t="s">
        <v>58</v>
      </c>
      <c r="R41" s="29">
        <f t="shared" si="17"/>
        <v>92326.565860309493</v>
      </c>
      <c r="S41" s="29">
        <f t="shared" si="18"/>
        <v>455233.11355337442</v>
      </c>
      <c r="T41" s="35">
        <f t="shared" si="19"/>
        <v>28.739745918741821</v>
      </c>
      <c r="U41" s="42">
        <v>0.86473435856680392</v>
      </c>
      <c r="V41" s="43">
        <f t="shared" si="31"/>
        <v>0.13526564143319608</v>
      </c>
      <c r="W41" s="29">
        <f t="shared" si="27"/>
        <v>393655.71444694622</v>
      </c>
      <c r="X41" s="29">
        <f t="shared" si="20"/>
        <v>1977545.2972918996</v>
      </c>
      <c r="Y41" s="35">
        <f t="shared" si="28"/>
        <v>21.419027978187064</v>
      </c>
      <c r="Z41" s="36">
        <f t="shared" si="29"/>
        <v>7.3207179405547578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849</v>
      </c>
      <c r="E42" s="51">
        <v>6</v>
      </c>
      <c r="F42" s="3">
        <f t="shared" si="21"/>
        <v>7.0671378091872791E-3</v>
      </c>
      <c r="G42" s="2">
        <v>0.5</v>
      </c>
      <c r="H42" s="3">
        <f t="shared" si="22"/>
        <v>3.4722222222222224E-2</v>
      </c>
      <c r="I42" s="3">
        <f t="shared" si="23"/>
        <v>0.96527777777777779</v>
      </c>
      <c r="J42" s="5">
        <f t="shared" si="30"/>
        <v>89766.679561040277</v>
      </c>
      <c r="K42" s="5">
        <f t="shared" si="24"/>
        <v>3116.8985958694543</v>
      </c>
      <c r="L42" s="5">
        <f t="shared" si="25"/>
        <v>441041.15131552774</v>
      </c>
      <c r="M42" s="5">
        <f t="shared" si="16"/>
        <v>2198208.930821903</v>
      </c>
      <c r="N42" s="33">
        <f t="shared" si="26"/>
        <v>24.488027646462594</v>
      </c>
      <c r="O42" s="4"/>
      <c r="Q42" s="27" t="s">
        <v>60</v>
      </c>
      <c r="R42" s="29">
        <f t="shared" si="17"/>
        <v>89766.679561040277</v>
      </c>
      <c r="S42" s="29">
        <f t="shared" si="18"/>
        <v>441041.15131552774</v>
      </c>
      <c r="T42" s="35">
        <f t="shared" si="19"/>
        <v>24.488027646462594</v>
      </c>
      <c r="U42" s="42">
        <v>0.81758889711164551</v>
      </c>
      <c r="V42" s="43">
        <f t="shared" si="31"/>
        <v>0.18241110288835449</v>
      </c>
      <c r="W42" s="29">
        <f t="shared" si="27"/>
        <v>360590.34848491265</v>
      </c>
      <c r="X42" s="29">
        <f t="shared" si="20"/>
        <v>1583889.5828449533</v>
      </c>
      <c r="Y42" s="35">
        <f t="shared" si="28"/>
        <v>17.644515655365499</v>
      </c>
      <c r="Z42" s="36">
        <f t="shared" si="29"/>
        <v>6.8435119910970954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655</v>
      </c>
      <c r="E43" s="51">
        <v>7</v>
      </c>
      <c r="F43" s="3">
        <f t="shared" si="21"/>
        <v>1.0687022900763359E-2</v>
      </c>
      <c r="G43" s="2">
        <v>0.5</v>
      </c>
      <c r="H43" s="3">
        <f t="shared" si="22"/>
        <v>5.2044609665427503E-2</v>
      </c>
      <c r="I43" s="3">
        <f t="shared" si="23"/>
        <v>0.94795539033457255</v>
      </c>
      <c r="J43" s="5">
        <f t="shared" si="30"/>
        <v>86649.780965170823</v>
      </c>
      <c r="K43" s="5">
        <f t="shared" si="24"/>
        <v>4509.6540279271057</v>
      </c>
      <c r="L43" s="5">
        <f t="shared" si="25"/>
        <v>421974.7697560364</v>
      </c>
      <c r="M43" s="5">
        <f t="shared" si="16"/>
        <v>1757167.7795063755</v>
      </c>
      <c r="N43" s="33">
        <f t="shared" si="26"/>
        <v>20.278963892738229</v>
      </c>
      <c r="O43" s="4"/>
      <c r="Q43" s="27" t="s">
        <v>62</v>
      </c>
      <c r="R43" s="29">
        <f t="shared" si="17"/>
        <v>86649.780965170823</v>
      </c>
      <c r="S43" s="29">
        <f t="shared" si="18"/>
        <v>421974.7697560364</v>
      </c>
      <c r="T43" s="35">
        <f t="shared" si="19"/>
        <v>20.278963892738229</v>
      </c>
      <c r="U43" s="42">
        <v>0.77888026534586052</v>
      </c>
      <c r="V43" s="43">
        <f t="shared" si="31"/>
        <v>0.22111973465413948</v>
      </c>
      <c r="W43" s="29">
        <f t="shared" si="27"/>
        <v>328667.82063684001</v>
      </c>
      <c r="X43" s="29">
        <f t="shared" si="20"/>
        <v>1223299.2343600406</v>
      </c>
      <c r="Y43" s="35">
        <f t="shared" si="28"/>
        <v>14.117741796159299</v>
      </c>
      <c r="Z43" s="36">
        <f t="shared" si="29"/>
        <v>6.1612220965789302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430</v>
      </c>
      <c r="E44" s="51">
        <v>5</v>
      </c>
      <c r="F44" s="3">
        <f t="shared" si="21"/>
        <v>1.1627906976744186E-2</v>
      </c>
      <c r="G44" s="2">
        <v>0.5</v>
      </c>
      <c r="H44" s="3">
        <f t="shared" si="22"/>
        <v>5.6497175141242938E-2</v>
      </c>
      <c r="I44" s="3">
        <f t="shared" si="23"/>
        <v>0.94350282485875703</v>
      </c>
      <c r="J44" s="5">
        <f t="shared" si="30"/>
        <v>82140.126937243724</v>
      </c>
      <c r="K44" s="5">
        <f t="shared" si="24"/>
        <v>4640.6851376973855</v>
      </c>
      <c r="L44" s="5">
        <f t="shared" si="25"/>
        <v>399098.92184197507</v>
      </c>
      <c r="M44" s="5">
        <f t="shared" si="16"/>
        <v>1335193.0097503392</v>
      </c>
      <c r="N44" s="33">
        <f t="shared" si="26"/>
        <v>16.255063871163074</v>
      </c>
      <c r="O44" s="4"/>
      <c r="Q44" s="27" t="s">
        <v>64</v>
      </c>
      <c r="R44" s="29">
        <f t="shared" si="17"/>
        <v>82140.126937243724</v>
      </c>
      <c r="S44" s="29">
        <f t="shared" si="18"/>
        <v>399098.92184197507</v>
      </c>
      <c r="T44" s="35">
        <f t="shared" si="19"/>
        <v>16.255063871163074</v>
      </c>
      <c r="U44" s="42">
        <v>0.71980976748499381</v>
      </c>
      <c r="V44" s="43">
        <f t="shared" si="31"/>
        <v>0.28019023251500619</v>
      </c>
      <c r="W44" s="29">
        <f t="shared" si="27"/>
        <v>287275.30213458382</v>
      </c>
      <c r="X44" s="29">
        <f t="shared" si="20"/>
        <v>894631.41372320068</v>
      </c>
      <c r="Y44" s="35">
        <f t="shared" si="28"/>
        <v>10.891527041426565</v>
      </c>
      <c r="Z44" s="36">
        <f t="shared" si="29"/>
        <v>5.3635368297365087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293</v>
      </c>
      <c r="E45" s="51">
        <v>19</v>
      </c>
      <c r="F45" s="3">
        <f t="shared" si="21"/>
        <v>6.4846416382252553E-2</v>
      </c>
      <c r="G45" s="2">
        <v>0.5</v>
      </c>
      <c r="H45" s="3">
        <f t="shared" si="22"/>
        <v>0.27900146842878115</v>
      </c>
      <c r="I45" s="3">
        <f t="shared" si="23"/>
        <v>0.72099853157121885</v>
      </c>
      <c r="J45" s="5">
        <f t="shared" si="30"/>
        <v>77499.44179954633</v>
      </c>
      <c r="K45" s="5">
        <f t="shared" si="24"/>
        <v>21622.458064484286</v>
      </c>
      <c r="L45" s="5">
        <f t="shared" si="25"/>
        <v>333441.06383652089</v>
      </c>
      <c r="M45" s="5">
        <f t="shared" si="16"/>
        <v>936094.08790836425</v>
      </c>
      <c r="N45" s="33">
        <f t="shared" si="26"/>
        <v>12.078720390394398</v>
      </c>
      <c r="O45" s="4"/>
      <c r="Q45" s="27" t="s">
        <v>66</v>
      </c>
      <c r="R45" s="29">
        <f t="shared" si="17"/>
        <v>77499.44179954633</v>
      </c>
      <c r="S45" s="29">
        <f t="shared" si="18"/>
        <v>333441.06383652089</v>
      </c>
      <c r="T45" s="35">
        <f t="shared" si="19"/>
        <v>12.078720390394398</v>
      </c>
      <c r="U45" s="42">
        <v>0.68480776711742686</v>
      </c>
      <c r="V45" s="43">
        <f t="shared" si="31"/>
        <v>0.31519223288257314</v>
      </c>
      <c r="W45" s="29">
        <f t="shared" si="27"/>
        <v>228343.03039114724</v>
      </c>
      <c r="X45" s="29">
        <f t="shared" si="20"/>
        <v>607356.11158861686</v>
      </c>
      <c r="Y45" s="35">
        <f t="shared" si="28"/>
        <v>7.8369094987748964</v>
      </c>
      <c r="Z45" s="36">
        <f t="shared" si="29"/>
        <v>4.2418108916195019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195</v>
      </c>
      <c r="E46" s="51">
        <v>10</v>
      </c>
      <c r="F46" s="3">
        <f t="shared" si="21"/>
        <v>5.128205128205128E-2</v>
      </c>
      <c r="G46" s="2">
        <v>0.5</v>
      </c>
      <c r="H46" s="3">
        <f t="shared" si="22"/>
        <v>0.22727272727272727</v>
      </c>
      <c r="I46" s="3">
        <f t="shared" si="23"/>
        <v>0.77272727272727271</v>
      </c>
      <c r="J46" s="5">
        <f t="shared" si="30"/>
        <v>55876.983735062044</v>
      </c>
      <c r="K46" s="5">
        <f t="shared" si="24"/>
        <v>12699.314485241373</v>
      </c>
      <c r="L46" s="5">
        <f t="shared" si="25"/>
        <v>247636.63246220676</v>
      </c>
      <c r="M46" s="5">
        <f>L46+M47</f>
        <v>602653.02407184336</v>
      </c>
      <c r="N46" s="33">
        <f t="shared" si="26"/>
        <v>10.785353535353535</v>
      </c>
      <c r="O46" s="4"/>
      <c r="Q46" s="27" t="s">
        <v>68</v>
      </c>
      <c r="R46" s="29">
        <f t="shared" si="17"/>
        <v>55876.983735062044</v>
      </c>
      <c r="S46" s="29">
        <f t="shared" si="18"/>
        <v>247636.63246220676</v>
      </c>
      <c r="T46" s="35">
        <f t="shared" si="19"/>
        <v>10.785353535353535</v>
      </c>
      <c r="U46" s="42">
        <v>0.65629805890441617</v>
      </c>
      <c r="V46" s="43">
        <f t="shared" si="31"/>
        <v>0.34370194109558383</v>
      </c>
      <c r="W46" s="29">
        <f t="shared" si="27"/>
        <v>162523.44119857263</v>
      </c>
      <c r="X46" s="29">
        <f>X47+W46</f>
        <v>379013.08119746967</v>
      </c>
      <c r="Y46" s="35">
        <f t="shared" si="28"/>
        <v>6.7829910611235116</v>
      </c>
      <c r="Z46" s="36">
        <f t="shared" si="29"/>
        <v>4.002362474230023</v>
      </c>
    </row>
    <row r="47" spans="1:26" s="2" customFormat="1" x14ac:dyDescent="0.25">
      <c r="A47" s="12">
        <v>19</v>
      </c>
      <c r="B47" s="13" t="s">
        <v>69</v>
      </c>
      <c r="C47" s="12"/>
      <c r="D47">
        <v>148</v>
      </c>
      <c r="E47" s="51">
        <v>18</v>
      </c>
      <c r="F47" s="17">
        <f t="shared" si="21"/>
        <v>0.12162162162162163</v>
      </c>
      <c r="G47" s="12"/>
      <c r="H47" s="17">
        <v>1</v>
      </c>
      <c r="I47" s="17">
        <f t="shared" si="23"/>
        <v>0</v>
      </c>
      <c r="J47" s="21">
        <f t="shared" si="30"/>
        <v>43177.669249820668</v>
      </c>
      <c r="K47" s="21">
        <f t="shared" si="24"/>
        <v>43177.669249820668</v>
      </c>
      <c r="L47" s="21">
        <f>K47/F47</f>
        <v>355016.3916096366</v>
      </c>
      <c r="M47" s="21">
        <f>L47</f>
        <v>355016.3916096366</v>
      </c>
      <c r="N47" s="34">
        <f t="shared" si="26"/>
        <v>8.2222222222222214</v>
      </c>
      <c r="O47" s="4"/>
      <c r="Q47" s="30" t="s">
        <v>69</v>
      </c>
      <c r="R47" s="31">
        <f t="shared" si="17"/>
        <v>43177.669249820668</v>
      </c>
      <c r="S47" s="31">
        <f t="shared" si="18"/>
        <v>355016.3916096366</v>
      </c>
      <c r="T47" s="38">
        <f t="shared" si="19"/>
        <v>8.2222222222222214</v>
      </c>
      <c r="U47" s="44">
        <v>0.6098018151143324</v>
      </c>
      <c r="V47" s="45">
        <f t="shared" si="31"/>
        <v>0.3901981848856676</v>
      </c>
      <c r="W47" s="31">
        <f t="shared" si="27"/>
        <v>216489.63999889704</v>
      </c>
      <c r="X47" s="31">
        <f>W47</f>
        <v>216489.63999889704</v>
      </c>
      <c r="Y47" s="38">
        <f t="shared" si="28"/>
        <v>5.0139260353845101</v>
      </c>
      <c r="Z47" s="37">
        <f t="shared" si="29"/>
        <v>3.2082961868377113</v>
      </c>
    </row>
    <row r="48" spans="1:26" s="2" customFormat="1" ht="13.2" x14ac:dyDescent="0.25">
      <c r="B48" s="2" t="s">
        <v>70</v>
      </c>
      <c r="D48" s="25">
        <f>SUM(D29:D47)</f>
        <v>14687</v>
      </c>
      <c r="E48" s="25">
        <f>SUM(E29:E47)</f>
        <v>89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233</v>
      </c>
      <c r="E54" s="49">
        <f>E4+E29</f>
        <v>1</v>
      </c>
      <c r="F54" s="3">
        <f>E54/D54</f>
        <v>4.2918454935622317E-3</v>
      </c>
      <c r="G54" s="2">
        <v>0.3</v>
      </c>
      <c r="H54" s="18">
        <f>C54*F54/(1+(1-G54)*C54*F54)</f>
        <v>4.2789901583226361E-3</v>
      </c>
      <c r="I54" s="18">
        <f>1-H54</f>
        <v>0.99572100984167733</v>
      </c>
      <c r="J54" s="19">
        <v>100000</v>
      </c>
      <c r="K54" s="20">
        <f>J54*H54</f>
        <v>427.89901583226361</v>
      </c>
      <c r="L54" s="20">
        <f>C54*(J55+G54*K54)</f>
        <v>99700.470688917412</v>
      </c>
      <c r="M54" s="5">
        <f t="shared" ref="M54:M70" si="32">L54+M55</f>
        <v>7621068.9932628712</v>
      </c>
      <c r="N54" s="32">
        <f>M54/J54</f>
        <v>76.210689932628711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99700.470688917412</v>
      </c>
      <c r="T54" s="35">
        <f t="shared" ref="T54:T72" si="35">N54</f>
        <v>76.210689932628711</v>
      </c>
      <c r="U54" s="42">
        <v>0.96170886472285344</v>
      </c>
      <c r="V54" s="43">
        <f>1-U54</f>
        <v>3.829113527714656E-2</v>
      </c>
      <c r="W54" s="29">
        <f>S54*U54</f>
        <v>95882.826478572897</v>
      </c>
      <c r="X54" s="29">
        <f t="shared" ref="X54:X70" si="36">X55+W54</f>
        <v>6756269.7965074498</v>
      </c>
      <c r="Y54" s="40">
        <f>X54/R54</f>
        <v>67.562697965074491</v>
      </c>
      <c r="Z54" s="36">
        <f>T54-Y54</f>
        <v>8.6479919675542192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1152</v>
      </c>
      <c r="E55" s="49">
        <f t="shared" si="37"/>
        <v>1</v>
      </c>
      <c r="F55" s="3">
        <f t="shared" ref="F55:F72" si="38">E55/D55</f>
        <v>8.6805555555555551E-4</v>
      </c>
      <c r="G55" s="2">
        <v>0.4</v>
      </c>
      <c r="H55" s="3">
        <f t="shared" ref="H55:H71" si="39">C55*F55/(1+(1-G55)*C55*F55)</f>
        <v>3.4650034650034645E-3</v>
      </c>
      <c r="I55" s="3">
        <f t="shared" ref="I55:I72" si="40">1-H55</f>
        <v>0.99653499653499655</v>
      </c>
      <c r="J55" s="5">
        <f>I54*J54</f>
        <v>99572.10098416773</v>
      </c>
      <c r="K55" s="5">
        <f t="shared" ref="K55:K72" si="41">J55*H55</f>
        <v>345.01767492781607</v>
      </c>
      <c r="L55" s="5">
        <f t="shared" ref="L55:L71" si="42">C55*(J56+G55*K55)</f>
        <v>397460.36151684413</v>
      </c>
      <c r="M55" s="5">
        <f t="shared" si="32"/>
        <v>7521368.5225739535</v>
      </c>
      <c r="N55" s="33">
        <f t="shared" ref="N55:N72" si="43">M55/J55</f>
        <v>75.536906906984655</v>
      </c>
      <c r="O55" s="4"/>
      <c r="Q55" s="27" t="s">
        <v>36</v>
      </c>
      <c r="R55" s="29">
        <f t="shared" si="33"/>
        <v>99572.10098416773</v>
      </c>
      <c r="S55" s="29">
        <f t="shared" si="34"/>
        <v>397460.36151684413</v>
      </c>
      <c r="T55" s="35">
        <f t="shared" si="35"/>
        <v>75.536906906984655</v>
      </c>
      <c r="U55" s="42">
        <v>0.96170886472285344</v>
      </c>
      <c r="V55" s="43">
        <f>1-U55</f>
        <v>3.829113527714656E-2</v>
      </c>
      <c r="W55" s="29">
        <f t="shared" ref="W55:W72" si="44">S55*U55</f>
        <v>382241.15304669907</v>
      </c>
      <c r="X55" s="29">
        <f t="shared" si="36"/>
        <v>6660386.9700288773</v>
      </c>
      <c r="Y55" s="35">
        <f t="shared" ref="Y55:Y72" si="45">X55/R55</f>
        <v>66.890091744553018</v>
      </c>
      <c r="Z55" s="36">
        <f t="shared" ref="Z55:Z72" si="46">T55-Y55</f>
        <v>8.6468151624316363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1602</v>
      </c>
      <c r="E56" s="49">
        <f t="shared" si="37"/>
        <v>1</v>
      </c>
      <c r="F56" s="3">
        <f t="shared" si="38"/>
        <v>6.2421972534332086E-4</v>
      </c>
      <c r="G56" s="2">
        <v>0.5</v>
      </c>
      <c r="H56" s="3">
        <f t="shared" si="39"/>
        <v>3.1162355874104078E-3</v>
      </c>
      <c r="I56" s="3">
        <f t="shared" si="40"/>
        <v>0.99688376441258963</v>
      </c>
      <c r="J56" s="5">
        <f t="shared" ref="J56:J72" si="47">I55*J55</f>
        <v>99227.083309239912</v>
      </c>
      <c r="K56" s="5">
        <f t="shared" si="41"/>
        <v>309.2149682431907</v>
      </c>
      <c r="L56" s="5">
        <f t="shared" si="42"/>
        <v>495362.37912559154</v>
      </c>
      <c r="M56" s="5">
        <f t="shared" si="32"/>
        <v>7123908.161057109</v>
      </c>
      <c r="N56" s="33">
        <f t="shared" si="43"/>
        <v>71.793989337120209</v>
      </c>
      <c r="O56" s="4"/>
      <c r="Q56" s="27" t="s">
        <v>38</v>
      </c>
      <c r="R56" s="29">
        <f t="shared" si="33"/>
        <v>99227.083309239912</v>
      </c>
      <c r="S56" s="29">
        <f t="shared" si="34"/>
        <v>495362.37912559154</v>
      </c>
      <c r="T56" s="35">
        <f t="shared" si="35"/>
        <v>71.793989337120209</v>
      </c>
      <c r="U56" s="42">
        <v>0.96170886472285344</v>
      </c>
      <c r="V56" s="43">
        <f>1-U56</f>
        <v>3.829113527714656E-2</v>
      </c>
      <c r="W56" s="29">
        <f t="shared" si="44"/>
        <v>476394.39125528437</v>
      </c>
      <c r="X56" s="29">
        <f t="shared" si="36"/>
        <v>6278145.816982178</v>
      </c>
      <c r="Y56" s="35">
        <f t="shared" si="45"/>
        <v>63.270486318905682</v>
      </c>
      <c r="Z56" s="36">
        <f t="shared" si="46"/>
        <v>8.5235030182145266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1840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98917.86834099672</v>
      </c>
      <c r="K57" s="5">
        <f t="shared" si="41"/>
        <v>0</v>
      </c>
      <c r="L57" s="5">
        <f t="shared" si="42"/>
        <v>494589.34170498361</v>
      </c>
      <c r="M57" s="5">
        <f t="shared" si="32"/>
        <v>6628545.7819315176</v>
      </c>
      <c r="N57" s="33">
        <f t="shared" si="43"/>
        <v>67.010600744863638</v>
      </c>
      <c r="O57" s="4"/>
      <c r="Q57" s="27" t="s">
        <v>40</v>
      </c>
      <c r="R57" s="29">
        <f t="shared" si="33"/>
        <v>98917.86834099672</v>
      </c>
      <c r="S57" s="29">
        <f t="shared" si="34"/>
        <v>494589.34170498361</v>
      </c>
      <c r="T57" s="35">
        <f t="shared" si="35"/>
        <v>67.010600744863638</v>
      </c>
      <c r="U57" s="42">
        <v>0.96170886472285344</v>
      </c>
      <c r="V57" s="43">
        <f>1-U57</f>
        <v>3.829113527714656E-2</v>
      </c>
      <c r="W57" s="29">
        <f t="shared" si="44"/>
        <v>475650.95431512321</v>
      </c>
      <c r="X57" s="29">
        <f t="shared" si="36"/>
        <v>5801751.4257268934</v>
      </c>
      <c r="Y57" s="35">
        <f t="shared" si="45"/>
        <v>58.652208372775306</v>
      </c>
      <c r="Z57" s="36">
        <f t="shared" si="46"/>
        <v>8.358392372088332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1896</v>
      </c>
      <c r="E58" s="49">
        <f t="shared" si="37"/>
        <v>1</v>
      </c>
      <c r="F58" s="3">
        <f t="shared" si="38"/>
        <v>5.274261603375527E-4</v>
      </c>
      <c r="G58" s="2">
        <v>0.5</v>
      </c>
      <c r="H58" s="3">
        <f t="shared" si="39"/>
        <v>2.6336581511719778E-3</v>
      </c>
      <c r="I58" s="3">
        <f t="shared" si="40"/>
        <v>0.997366341848828</v>
      </c>
      <c r="J58" s="5">
        <f t="shared" si="47"/>
        <v>98917.86834099672</v>
      </c>
      <c r="K58" s="5">
        <f t="shared" si="41"/>
        <v>260.51585025282253</v>
      </c>
      <c r="L58" s="5">
        <f t="shared" si="42"/>
        <v>493938.05207935156</v>
      </c>
      <c r="M58" s="5">
        <f t="shared" si="32"/>
        <v>6133956.4402265344</v>
      </c>
      <c r="N58" s="33">
        <f t="shared" si="43"/>
        <v>62.010600744863638</v>
      </c>
      <c r="O58" s="4"/>
      <c r="Q58" s="27" t="s">
        <v>42</v>
      </c>
      <c r="R58" s="29">
        <f t="shared" si="33"/>
        <v>98917.86834099672</v>
      </c>
      <c r="S58" s="29">
        <f t="shared" si="34"/>
        <v>493938.05207935156</v>
      </c>
      <c r="T58" s="35">
        <f t="shared" si="35"/>
        <v>62.010600744863638</v>
      </c>
      <c r="U58" s="42">
        <v>0.96170886472285344</v>
      </c>
      <c r="V58" s="43">
        <f>1-U58</f>
        <v>3.829113527714656E-2</v>
      </c>
      <c r="W58" s="29">
        <f t="shared" si="44"/>
        <v>475024.60330865084</v>
      </c>
      <c r="X58" s="29">
        <f t="shared" si="36"/>
        <v>5326100.4714117702</v>
      </c>
      <c r="Y58" s="35">
        <f t="shared" si="45"/>
        <v>53.843664049161042</v>
      </c>
      <c r="Z58" s="36">
        <f t="shared" si="46"/>
        <v>8.1669366957025957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2077</v>
      </c>
      <c r="E59" s="49">
        <f t="shared" si="37"/>
        <v>2</v>
      </c>
      <c r="F59" s="3">
        <f t="shared" si="38"/>
        <v>9.6292729898892631E-4</v>
      </c>
      <c r="G59" s="2">
        <v>0.5</v>
      </c>
      <c r="H59" s="3">
        <f t="shared" si="39"/>
        <v>4.8030739673390966E-3</v>
      </c>
      <c r="I59" s="3">
        <f t="shared" si="40"/>
        <v>0.99519692603266086</v>
      </c>
      <c r="J59" s="5">
        <f t="shared" si="47"/>
        <v>98657.352490743899</v>
      </c>
      <c r="K59" s="5">
        <f t="shared" si="41"/>
        <v>473.858561434889</v>
      </c>
      <c r="L59" s="5">
        <f t="shared" si="42"/>
        <v>492102.11605013226</v>
      </c>
      <c r="M59" s="5">
        <f t="shared" si="32"/>
        <v>5640018.3881471828</v>
      </c>
      <c r="N59" s="33">
        <f t="shared" si="43"/>
        <v>57.167745188340959</v>
      </c>
      <c r="O59" s="4"/>
      <c r="Q59" s="27" t="s">
        <v>44</v>
      </c>
      <c r="R59" s="29">
        <f t="shared" si="33"/>
        <v>98657.352490743899</v>
      </c>
      <c r="S59" s="29">
        <f t="shared" si="34"/>
        <v>492102.11605013226</v>
      </c>
      <c r="T59" s="35">
        <f t="shared" si="35"/>
        <v>57.167745188340959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473939.45816145209</v>
      </c>
      <c r="X59" s="29">
        <f t="shared" si="36"/>
        <v>4851075.8681031195</v>
      </c>
      <c r="Y59" s="35">
        <f t="shared" si="45"/>
        <v>49.170951233039126</v>
      </c>
      <c r="Z59" s="36">
        <f t="shared" si="46"/>
        <v>7.9967939553018326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2270</v>
      </c>
      <c r="E60" s="49">
        <f t="shared" si="37"/>
        <v>0</v>
      </c>
      <c r="F60" s="3">
        <f t="shared" si="38"/>
        <v>0</v>
      </c>
      <c r="G60" s="2">
        <v>0.5</v>
      </c>
      <c r="H60" s="3">
        <f t="shared" si="39"/>
        <v>0</v>
      </c>
      <c r="I60" s="3">
        <f t="shared" si="40"/>
        <v>1</v>
      </c>
      <c r="J60" s="5">
        <f t="shared" si="47"/>
        <v>98183.493929308999</v>
      </c>
      <c r="K60" s="5">
        <f t="shared" si="41"/>
        <v>0</v>
      </c>
      <c r="L60" s="5">
        <f t="shared" si="42"/>
        <v>490917.46964654501</v>
      </c>
      <c r="M60" s="5">
        <f t="shared" si="32"/>
        <v>5147916.2720970502</v>
      </c>
      <c r="N60" s="33">
        <f t="shared" si="43"/>
        <v>52.431585657396667</v>
      </c>
      <c r="O60" s="4"/>
      <c r="Q60" s="27" t="s">
        <v>46</v>
      </c>
      <c r="R60" s="29">
        <f t="shared" si="33"/>
        <v>98183.493929308999</v>
      </c>
      <c r="S60" s="29">
        <f t="shared" si="34"/>
        <v>490917.46964654501</v>
      </c>
      <c r="T60" s="35">
        <f t="shared" si="35"/>
        <v>52.431585657396667</v>
      </c>
      <c r="U60" s="42">
        <v>0.95736753435116873</v>
      </c>
      <c r="V60" s="43">
        <f t="shared" si="48"/>
        <v>4.2632465648831275E-2</v>
      </c>
      <c r="W60" s="29">
        <f t="shared" si="44"/>
        <v>469988.44748542749</v>
      </c>
      <c r="X60" s="29">
        <f t="shared" si="36"/>
        <v>4377136.4099416677</v>
      </c>
      <c r="Y60" s="35">
        <f t="shared" si="45"/>
        <v>44.581184013406123</v>
      </c>
      <c r="Z60" s="36">
        <f t="shared" si="46"/>
        <v>7.8504016439905442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2046</v>
      </c>
      <c r="E61" s="49">
        <f t="shared" si="37"/>
        <v>2</v>
      </c>
      <c r="F61" s="3">
        <f t="shared" si="38"/>
        <v>9.7751710654936461E-4</v>
      </c>
      <c r="G61" s="2">
        <v>0.5</v>
      </c>
      <c r="H61" s="3">
        <f t="shared" si="39"/>
        <v>4.8756704046806435E-3</v>
      </c>
      <c r="I61" s="3">
        <f t="shared" si="40"/>
        <v>0.99512432959531938</v>
      </c>
      <c r="J61" s="5">
        <f t="shared" si="47"/>
        <v>98183.493929308999</v>
      </c>
      <c r="K61" s="5">
        <f t="shared" si="41"/>
        <v>478.71035557927354</v>
      </c>
      <c r="L61" s="5">
        <f t="shared" si="42"/>
        <v>489720.69375759683</v>
      </c>
      <c r="M61" s="5">
        <f t="shared" si="32"/>
        <v>4656998.8024505051</v>
      </c>
      <c r="N61" s="33">
        <f t="shared" si="43"/>
        <v>47.43158565739666</v>
      </c>
      <c r="O61" s="4"/>
      <c r="Q61" s="27" t="s">
        <v>48</v>
      </c>
      <c r="R61" s="29">
        <f t="shared" si="33"/>
        <v>98183.493929308999</v>
      </c>
      <c r="S61" s="29">
        <f t="shared" si="34"/>
        <v>489720.69375759683</v>
      </c>
      <c r="T61" s="35">
        <f t="shared" si="35"/>
        <v>47.43158565739666</v>
      </c>
      <c r="U61" s="42">
        <v>0.95681081085376496</v>
      </c>
      <c r="V61" s="43">
        <f t="shared" si="48"/>
        <v>4.3189189146235041E-2</v>
      </c>
      <c r="W61" s="29">
        <f t="shared" si="44"/>
        <v>468570.05408607452</v>
      </c>
      <c r="X61" s="29">
        <f t="shared" si="36"/>
        <v>3907147.9624562399</v>
      </c>
      <c r="Y61" s="35">
        <f t="shared" si="45"/>
        <v>39.794346341650275</v>
      </c>
      <c r="Z61" s="36">
        <f t="shared" si="46"/>
        <v>7.6372393157463847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2181</v>
      </c>
      <c r="E62" s="49">
        <f t="shared" si="37"/>
        <v>7</v>
      </c>
      <c r="F62" s="3">
        <f t="shared" si="38"/>
        <v>3.2095369096744614E-3</v>
      </c>
      <c r="G62" s="2">
        <v>0.5</v>
      </c>
      <c r="H62" s="3">
        <f t="shared" si="39"/>
        <v>1.5919945417329998E-2</v>
      </c>
      <c r="I62" s="3">
        <f t="shared" si="40"/>
        <v>0.98408005458267001</v>
      </c>
      <c r="J62" s="5">
        <f t="shared" si="47"/>
        <v>97704.783573729728</v>
      </c>
      <c r="K62" s="5">
        <f t="shared" si="41"/>
        <v>1555.4548215058178</v>
      </c>
      <c r="L62" s="5">
        <f t="shared" si="42"/>
        <v>484635.28081488411</v>
      </c>
      <c r="M62" s="5">
        <f t="shared" si="32"/>
        <v>4167278.1086929082</v>
      </c>
      <c r="N62" s="33">
        <f t="shared" si="43"/>
        <v>42.651730614071802</v>
      </c>
      <c r="O62" s="4"/>
      <c r="Q62" s="27" t="s">
        <v>50</v>
      </c>
      <c r="R62" s="29">
        <f t="shared" si="33"/>
        <v>97704.783573729728</v>
      </c>
      <c r="S62" s="29">
        <f t="shared" si="34"/>
        <v>484635.28081488411</v>
      </c>
      <c r="T62" s="35">
        <f t="shared" si="35"/>
        <v>42.651730614071802</v>
      </c>
      <c r="U62" s="42">
        <v>0.94800928093814252</v>
      </c>
      <c r="V62" s="43">
        <f t="shared" si="48"/>
        <v>5.1990719061857482E-2</v>
      </c>
      <c r="W62" s="29">
        <f t="shared" si="44"/>
        <v>459438.74408257304</v>
      </c>
      <c r="X62" s="29">
        <f t="shared" si="36"/>
        <v>3438577.9083701652</v>
      </c>
      <c r="Y62" s="35">
        <f t="shared" si="45"/>
        <v>35.193547159084126</v>
      </c>
      <c r="Z62" s="36">
        <f t="shared" si="46"/>
        <v>7.458183454987676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2367</v>
      </c>
      <c r="E63" s="49">
        <f t="shared" si="37"/>
        <v>15</v>
      </c>
      <c r="F63" s="3">
        <f t="shared" si="38"/>
        <v>6.3371356147021544E-3</v>
      </c>
      <c r="G63" s="2">
        <v>0.5</v>
      </c>
      <c r="H63" s="3">
        <f t="shared" si="39"/>
        <v>3.1191515907673117E-2</v>
      </c>
      <c r="I63" s="3">
        <f t="shared" si="40"/>
        <v>0.96880848409232689</v>
      </c>
      <c r="J63" s="5">
        <f t="shared" si="47"/>
        <v>96149.328752223912</v>
      </c>
      <c r="K63" s="5">
        <f t="shared" si="41"/>
        <v>2999.0433172870844</v>
      </c>
      <c r="L63" s="5">
        <f t="shared" si="42"/>
        <v>473249.03546790185</v>
      </c>
      <c r="M63" s="5">
        <f t="shared" si="32"/>
        <v>3682642.827878024</v>
      </c>
      <c r="N63" s="33">
        <f t="shared" si="43"/>
        <v>38.301284841708743</v>
      </c>
      <c r="O63" s="4"/>
      <c r="Q63" s="27" t="s">
        <v>52</v>
      </c>
      <c r="R63" s="29">
        <f t="shared" si="33"/>
        <v>96149.328752223912</v>
      </c>
      <c r="S63" s="29">
        <f t="shared" si="34"/>
        <v>473249.03546790185</v>
      </c>
      <c r="T63" s="35">
        <f t="shared" si="35"/>
        <v>38.301284841708743</v>
      </c>
      <c r="U63" s="42">
        <v>0.94216194080535964</v>
      </c>
      <c r="V63" s="43">
        <f t="shared" si="48"/>
        <v>5.7838059194640357E-2</v>
      </c>
      <c r="W63" s="29">
        <f t="shared" si="44"/>
        <v>445877.2297407029</v>
      </c>
      <c r="X63" s="29">
        <f t="shared" si="36"/>
        <v>2979139.1642875923</v>
      </c>
      <c r="Y63" s="35">
        <f t="shared" si="45"/>
        <v>30.984502990809339</v>
      </c>
      <c r="Z63" s="36">
        <f t="shared" si="46"/>
        <v>7.3167818508994031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2472</v>
      </c>
      <c r="E64" s="49">
        <f t="shared" si="37"/>
        <v>12</v>
      </c>
      <c r="F64" s="3">
        <f t="shared" si="38"/>
        <v>4.8543689320388345E-3</v>
      </c>
      <c r="G64" s="2">
        <v>0.5</v>
      </c>
      <c r="H64" s="3">
        <f t="shared" si="39"/>
        <v>2.3980815347721816E-2</v>
      </c>
      <c r="I64" s="3">
        <f t="shared" si="40"/>
        <v>0.97601918465227822</v>
      </c>
      <c r="J64" s="5">
        <f t="shared" si="47"/>
        <v>93150.285434936828</v>
      </c>
      <c r="K64" s="5">
        <f t="shared" si="41"/>
        <v>2233.8197946028008</v>
      </c>
      <c r="L64" s="5">
        <f t="shared" si="42"/>
        <v>460166.87768817716</v>
      </c>
      <c r="M64" s="5">
        <f t="shared" si="32"/>
        <v>3209393.7924101222</v>
      </c>
      <c r="N64" s="33">
        <f t="shared" si="43"/>
        <v>34.453934063914431</v>
      </c>
      <c r="O64" s="4"/>
      <c r="Q64" s="27" t="s">
        <v>54</v>
      </c>
      <c r="R64" s="29">
        <f t="shared" si="33"/>
        <v>93150.285434936828</v>
      </c>
      <c r="S64" s="29">
        <f t="shared" si="34"/>
        <v>460166.87768817716</v>
      </c>
      <c r="T64" s="35">
        <f t="shared" si="35"/>
        <v>34.453934063914431</v>
      </c>
      <c r="U64" s="42">
        <v>0.92489605986448908</v>
      </c>
      <c r="V64" s="43">
        <f t="shared" si="48"/>
        <v>7.5103940135510916E-2</v>
      </c>
      <c r="W64" s="29">
        <f t="shared" si="44"/>
        <v>425606.53205393936</v>
      </c>
      <c r="X64" s="29">
        <f t="shared" si="36"/>
        <v>2533261.9345468893</v>
      </c>
      <c r="Y64" s="35">
        <f t="shared" si="45"/>
        <v>27.195428577793358</v>
      </c>
      <c r="Z64" s="36">
        <f t="shared" si="46"/>
        <v>7.2585054861210736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2372</v>
      </c>
      <c r="E65" s="49">
        <f t="shared" si="37"/>
        <v>14</v>
      </c>
      <c r="F65" s="3">
        <f t="shared" si="38"/>
        <v>5.902192242833052E-3</v>
      </c>
      <c r="G65" s="2">
        <v>0.5</v>
      </c>
      <c r="H65" s="3">
        <f t="shared" si="39"/>
        <v>2.9081844619858743E-2</v>
      </c>
      <c r="I65" s="3">
        <f t="shared" si="40"/>
        <v>0.97091815538014126</v>
      </c>
      <c r="J65" s="5">
        <f t="shared" si="47"/>
        <v>90916.465640334034</v>
      </c>
      <c r="K65" s="5">
        <f t="shared" si="41"/>
        <v>2644.0185271389205</v>
      </c>
      <c r="L65" s="5">
        <f t="shared" si="42"/>
        <v>447972.28188382287</v>
      </c>
      <c r="M65" s="5">
        <f t="shared" si="32"/>
        <v>2749226.9147219453</v>
      </c>
      <c r="N65" s="33">
        <f t="shared" si="43"/>
        <v>30.239043008973752</v>
      </c>
      <c r="O65" s="4"/>
      <c r="Q65" s="27" t="s">
        <v>56</v>
      </c>
      <c r="R65" s="29">
        <f t="shared" si="33"/>
        <v>90916.465640334034</v>
      </c>
      <c r="S65" s="29">
        <f t="shared" si="34"/>
        <v>447972.28188382287</v>
      </c>
      <c r="T65" s="35">
        <f t="shared" si="35"/>
        <v>30.239043008973752</v>
      </c>
      <c r="U65" s="42">
        <v>0.89970667843387275</v>
      </c>
      <c r="V65" s="43">
        <f t="shared" si="48"/>
        <v>0.10029332156612725</v>
      </c>
      <c r="W65" s="29">
        <f t="shared" si="44"/>
        <v>403043.65376413683</v>
      </c>
      <c r="X65" s="29">
        <f t="shared" si="36"/>
        <v>2107655.4024929497</v>
      </c>
      <c r="Y65" s="35">
        <f t="shared" si="45"/>
        <v>23.182328829530665</v>
      </c>
      <c r="Z65" s="36">
        <f t="shared" si="46"/>
        <v>7.0567141794430874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2060</v>
      </c>
      <c r="E66" s="49">
        <f t="shared" si="37"/>
        <v>17</v>
      </c>
      <c r="F66" s="3">
        <f t="shared" si="38"/>
        <v>8.2524271844660203E-3</v>
      </c>
      <c r="G66" s="2">
        <v>0.5</v>
      </c>
      <c r="H66" s="3">
        <f t="shared" si="39"/>
        <v>4.042806183115339E-2</v>
      </c>
      <c r="I66" s="3">
        <f t="shared" si="40"/>
        <v>0.95957193816884656</v>
      </c>
      <c r="J66" s="5">
        <f t="shared" si="47"/>
        <v>88272.447113195114</v>
      </c>
      <c r="K66" s="5">
        <f t="shared" si="41"/>
        <v>3568.6839498794698</v>
      </c>
      <c r="L66" s="5">
        <f t="shared" si="42"/>
        <v>432440.52569127688</v>
      </c>
      <c r="M66" s="5">
        <f t="shared" si="32"/>
        <v>2301254.6328381225</v>
      </c>
      <c r="N66" s="33">
        <f t="shared" si="43"/>
        <v>26.069908653230563</v>
      </c>
      <c r="O66" s="4"/>
      <c r="Q66" s="27" t="s">
        <v>58</v>
      </c>
      <c r="R66" s="29">
        <f t="shared" si="33"/>
        <v>88272.447113195114</v>
      </c>
      <c r="S66" s="29">
        <f t="shared" si="34"/>
        <v>432440.52569127688</v>
      </c>
      <c r="T66" s="35">
        <f t="shared" si="35"/>
        <v>26.069908653230563</v>
      </c>
      <c r="U66" s="42">
        <v>0.86438699185239576</v>
      </c>
      <c r="V66" s="43">
        <f t="shared" si="48"/>
        <v>0.13561300814760424</v>
      </c>
      <c r="W66" s="29">
        <f t="shared" si="44"/>
        <v>373795.96515735151</v>
      </c>
      <c r="X66" s="29">
        <f t="shared" si="36"/>
        <v>1704611.7487288131</v>
      </c>
      <c r="Y66" s="35">
        <f t="shared" si="45"/>
        <v>19.310802005329304</v>
      </c>
      <c r="Z66" s="36">
        <f t="shared" si="46"/>
        <v>6.7591066479012589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1658</v>
      </c>
      <c r="E67" s="49">
        <f t="shared" si="37"/>
        <v>16</v>
      </c>
      <c r="F67" s="3">
        <f t="shared" si="38"/>
        <v>9.6501809408926411E-3</v>
      </c>
      <c r="G67" s="2">
        <v>0.5</v>
      </c>
      <c r="H67" s="3">
        <f t="shared" si="39"/>
        <v>4.7114252061248522E-2</v>
      </c>
      <c r="I67" s="3">
        <f t="shared" si="40"/>
        <v>0.95288574793875147</v>
      </c>
      <c r="J67" s="5">
        <f t="shared" si="47"/>
        <v>84703.763163315642</v>
      </c>
      <c r="K67" s="5">
        <f t="shared" si="41"/>
        <v>3990.7544482127505</v>
      </c>
      <c r="L67" s="5">
        <f t="shared" si="42"/>
        <v>413541.92969604628</v>
      </c>
      <c r="M67" s="5">
        <f t="shared" si="32"/>
        <v>1868814.1071468459</v>
      </c>
      <c r="N67" s="33">
        <f t="shared" si="43"/>
        <v>22.062940740231607</v>
      </c>
      <c r="O67" s="4"/>
      <c r="Q67" s="27" t="s">
        <v>60</v>
      </c>
      <c r="R67" s="29">
        <f t="shared" si="33"/>
        <v>84703.763163315642</v>
      </c>
      <c r="S67" s="29">
        <f t="shared" si="34"/>
        <v>413541.92969604628</v>
      </c>
      <c r="T67" s="35">
        <f t="shared" si="35"/>
        <v>22.062940740231607</v>
      </c>
      <c r="U67" s="42">
        <v>0.82345390469096191</v>
      </c>
      <c r="V67" s="43">
        <f t="shared" si="48"/>
        <v>0.17654609530903809</v>
      </c>
      <c r="W67" s="29">
        <f t="shared" si="44"/>
        <v>340532.71676164458</v>
      </c>
      <c r="X67" s="29">
        <f t="shared" si="36"/>
        <v>1330815.7835714617</v>
      </c>
      <c r="Y67" s="35">
        <f t="shared" si="45"/>
        <v>15.711412738599845</v>
      </c>
      <c r="Z67" s="36">
        <f t="shared" si="46"/>
        <v>6.3515280016317615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1175</v>
      </c>
      <c r="E68" s="49">
        <f t="shared" si="37"/>
        <v>22</v>
      </c>
      <c r="F68" s="3">
        <f t="shared" si="38"/>
        <v>1.872340425531915E-2</v>
      </c>
      <c r="G68" s="2">
        <v>0.5</v>
      </c>
      <c r="H68" s="3">
        <f t="shared" si="39"/>
        <v>8.9430894308943104E-2</v>
      </c>
      <c r="I68" s="3">
        <f t="shared" si="40"/>
        <v>0.91056910569105687</v>
      </c>
      <c r="J68" s="5">
        <f t="shared" si="47"/>
        <v>80713.008715102886</v>
      </c>
      <c r="K68" s="5">
        <f t="shared" si="41"/>
        <v>7218.2365517571698</v>
      </c>
      <c r="L68" s="5">
        <f t="shared" si="42"/>
        <v>385519.45219612151</v>
      </c>
      <c r="M68" s="5">
        <f t="shared" si="32"/>
        <v>1455272.1774507996</v>
      </c>
      <c r="N68" s="33">
        <f t="shared" si="43"/>
        <v>18.030206042591637</v>
      </c>
      <c r="O68" s="4"/>
      <c r="Q68" s="27" t="s">
        <v>62</v>
      </c>
      <c r="R68" s="29">
        <f t="shared" si="33"/>
        <v>80713.008715102886</v>
      </c>
      <c r="S68" s="29">
        <f t="shared" si="34"/>
        <v>385519.45219612151</v>
      </c>
      <c r="T68" s="35">
        <f t="shared" si="35"/>
        <v>18.030206042591637</v>
      </c>
      <c r="U68" s="42">
        <v>0.7557222850963411</v>
      </c>
      <c r="V68" s="43">
        <f t="shared" si="48"/>
        <v>0.2442777149036589</v>
      </c>
      <c r="W68" s="29">
        <f t="shared" si="44"/>
        <v>291345.64136274258</v>
      </c>
      <c r="X68" s="29">
        <f t="shared" si="36"/>
        <v>990283.06680981722</v>
      </c>
      <c r="Y68" s="35">
        <f t="shared" si="45"/>
        <v>12.269187861714752</v>
      </c>
      <c r="Z68" s="36">
        <f t="shared" si="46"/>
        <v>5.761018180876885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789</v>
      </c>
      <c r="E69" s="49">
        <f t="shared" si="37"/>
        <v>14</v>
      </c>
      <c r="F69" s="3">
        <f t="shared" si="38"/>
        <v>1.7743979721166033E-2</v>
      </c>
      <c r="G69" s="2">
        <v>0.5</v>
      </c>
      <c r="H69" s="3">
        <f t="shared" si="39"/>
        <v>8.4951456310679629E-2</v>
      </c>
      <c r="I69" s="3">
        <f t="shared" si="40"/>
        <v>0.91504854368932032</v>
      </c>
      <c r="J69" s="5">
        <f t="shared" si="47"/>
        <v>73494.772163345711</v>
      </c>
      <c r="K69" s="5">
        <f t="shared" si="41"/>
        <v>6243.4879264978163</v>
      </c>
      <c r="L69" s="5">
        <f t="shared" si="42"/>
        <v>351865.141000484</v>
      </c>
      <c r="M69" s="5">
        <f t="shared" si="32"/>
        <v>1069752.7252546782</v>
      </c>
      <c r="N69" s="33">
        <f t="shared" si="43"/>
        <v>14.555494136060462</v>
      </c>
      <c r="O69" s="4"/>
      <c r="Q69" s="27" t="s">
        <v>64</v>
      </c>
      <c r="R69" s="29">
        <f t="shared" si="33"/>
        <v>73494.772163345711</v>
      </c>
      <c r="S69" s="29">
        <f t="shared" si="34"/>
        <v>351865.141000484</v>
      </c>
      <c r="T69" s="35">
        <f t="shared" si="35"/>
        <v>14.555494136060462</v>
      </c>
      <c r="U69" s="42">
        <v>0.69850988448397933</v>
      </c>
      <c r="V69" s="43">
        <f t="shared" si="48"/>
        <v>0.30149011551602067</v>
      </c>
      <c r="W69" s="29">
        <f t="shared" si="44"/>
        <v>245781.27899418719</v>
      </c>
      <c r="X69" s="29">
        <f t="shared" si="36"/>
        <v>698937.4254470747</v>
      </c>
      <c r="Y69" s="35">
        <f t="shared" si="45"/>
        <v>9.5100291472929825</v>
      </c>
      <c r="Z69" s="36">
        <f t="shared" si="46"/>
        <v>5.0454649887674794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525</v>
      </c>
      <c r="E70" s="49">
        <f t="shared" si="37"/>
        <v>32</v>
      </c>
      <c r="F70" s="3">
        <f t="shared" si="38"/>
        <v>6.0952380952380952E-2</v>
      </c>
      <c r="G70" s="2">
        <v>0.5</v>
      </c>
      <c r="H70" s="3">
        <f t="shared" si="39"/>
        <v>0.26446280991735543</v>
      </c>
      <c r="I70" s="3">
        <f t="shared" si="40"/>
        <v>0.73553719008264462</v>
      </c>
      <c r="J70" s="5">
        <f t="shared" si="47"/>
        <v>67251.284236847889</v>
      </c>
      <c r="K70" s="5">
        <f t="shared" si="41"/>
        <v>17785.463599827544</v>
      </c>
      <c r="L70" s="5">
        <f t="shared" si="42"/>
        <v>291792.7621846706</v>
      </c>
      <c r="M70" s="5">
        <f t="shared" si="32"/>
        <v>717887.58425419405</v>
      </c>
      <c r="N70" s="33">
        <f t="shared" si="43"/>
        <v>10.674704466994458</v>
      </c>
      <c r="O70" s="4"/>
      <c r="Q70" s="27" t="s">
        <v>66</v>
      </c>
      <c r="R70" s="29">
        <f t="shared" si="33"/>
        <v>67251.284236847889</v>
      </c>
      <c r="S70" s="29">
        <f t="shared" si="34"/>
        <v>291792.7621846706</v>
      </c>
      <c r="T70" s="35">
        <f t="shared" si="35"/>
        <v>10.674704466994458</v>
      </c>
      <c r="U70" s="42">
        <v>0.67065690345363116</v>
      </c>
      <c r="V70" s="43">
        <f t="shared" si="48"/>
        <v>0.32934309654636884</v>
      </c>
      <c r="W70" s="29">
        <f t="shared" si="44"/>
        <v>195692.83033695299</v>
      </c>
      <c r="X70" s="29">
        <f t="shared" si="36"/>
        <v>453156.14645288745</v>
      </c>
      <c r="Y70" s="35">
        <f t="shared" si="45"/>
        <v>6.7382526831301321</v>
      </c>
      <c r="Z70" s="36">
        <f t="shared" si="46"/>
        <v>3.9364517838643254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325</v>
      </c>
      <c r="E71" s="49">
        <f t="shared" si="49"/>
        <v>28</v>
      </c>
      <c r="F71" s="3">
        <f t="shared" si="38"/>
        <v>8.615384615384615E-2</v>
      </c>
      <c r="G71" s="2">
        <v>0.5</v>
      </c>
      <c r="H71" s="3">
        <f t="shared" si="39"/>
        <v>0.35443037974683544</v>
      </c>
      <c r="I71" s="3">
        <f t="shared" si="40"/>
        <v>0.64556962025316456</v>
      </c>
      <c r="J71" s="5">
        <f t="shared" si="47"/>
        <v>49465.820637020348</v>
      </c>
      <c r="K71" s="5">
        <f t="shared" si="41"/>
        <v>17532.189592867973</v>
      </c>
      <c r="L71" s="5">
        <f t="shared" si="42"/>
        <v>203498.6292029318</v>
      </c>
      <c r="M71" s="5">
        <f>L71+M72</f>
        <v>426094.82206952339</v>
      </c>
      <c r="N71" s="33">
        <f t="shared" si="43"/>
        <v>8.613924050632912</v>
      </c>
      <c r="O71" s="4"/>
      <c r="Q71" s="27" t="s">
        <v>68</v>
      </c>
      <c r="R71" s="29">
        <f t="shared" si="33"/>
        <v>49465.820637020348</v>
      </c>
      <c r="S71" s="29">
        <f t="shared" si="34"/>
        <v>203498.6292029318</v>
      </c>
      <c r="T71" s="35">
        <f t="shared" si="35"/>
        <v>8.613924050632912</v>
      </c>
      <c r="U71" s="42">
        <v>0.63527807449444496</v>
      </c>
      <c r="V71" s="43">
        <f t="shared" si="48"/>
        <v>0.36472192550555504</v>
      </c>
      <c r="W71" s="29">
        <f t="shared" si="44"/>
        <v>129278.21732229754</v>
      </c>
      <c r="X71" s="29">
        <f>X72+W71</f>
        <v>257463.31611593446</v>
      </c>
      <c r="Y71" s="35">
        <f t="shared" si="45"/>
        <v>5.2048730375908949</v>
      </c>
      <c r="Z71" s="36">
        <f t="shared" si="46"/>
        <v>3.4090510130420171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237</v>
      </c>
      <c r="E72" s="50">
        <f t="shared" si="49"/>
        <v>34</v>
      </c>
      <c r="F72" s="17">
        <f t="shared" si="38"/>
        <v>0.14345991561181434</v>
      </c>
      <c r="G72" s="12"/>
      <c r="H72" s="17">
        <v>1</v>
      </c>
      <c r="I72" s="17">
        <f t="shared" si="40"/>
        <v>0</v>
      </c>
      <c r="J72" s="21">
        <f t="shared" si="47"/>
        <v>31933.631044152375</v>
      </c>
      <c r="K72" s="21">
        <f t="shared" si="41"/>
        <v>31933.631044152375</v>
      </c>
      <c r="L72" s="21">
        <f>K72/F72</f>
        <v>222596.19286659156</v>
      </c>
      <c r="M72" s="21">
        <f>L72</f>
        <v>222596.19286659156</v>
      </c>
      <c r="N72" s="34">
        <f t="shared" si="43"/>
        <v>6.9705882352941178</v>
      </c>
      <c r="O72" s="4"/>
      <c r="Q72" s="30" t="s">
        <v>69</v>
      </c>
      <c r="R72" s="31">
        <f t="shared" si="33"/>
        <v>31933.631044152375</v>
      </c>
      <c r="S72" s="31">
        <f t="shared" si="34"/>
        <v>222596.19286659156</v>
      </c>
      <c r="T72" s="38">
        <f t="shared" si="35"/>
        <v>6.9705882352941178</v>
      </c>
      <c r="U72" s="44">
        <v>0.57586384179742911</v>
      </c>
      <c r="V72" s="45">
        <f t="shared" si="48"/>
        <v>0.42413615820257089</v>
      </c>
      <c r="W72" s="31">
        <f t="shared" si="44"/>
        <v>128185.09879363691</v>
      </c>
      <c r="X72" s="31">
        <f>W72</f>
        <v>128185.09879363691</v>
      </c>
      <c r="Y72" s="38">
        <f t="shared" si="45"/>
        <v>4.0141097207644325</v>
      </c>
      <c r="Z72" s="37">
        <f t="shared" si="46"/>
        <v>2.9564785145296852</v>
      </c>
    </row>
    <row r="73" spans="1:26" s="2" customFormat="1" ht="13.2" x14ac:dyDescent="0.25">
      <c r="B73" s="2" t="s">
        <v>70</v>
      </c>
      <c r="D73" s="25">
        <f>SUM(D54:D72)</f>
        <v>29277</v>
      </c>
      <c r="E73" s="25">
        <f>SUM(E54:E72)</f>
        <v>219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72.391217688856756</v>
      </c>
      <c r="F78" s="55">
        <f>$Y$4</f>
        <v>65.81825170671766</v>
      </c>
      <c r="G78" s="55">
        <f>E78-F78</f>
        <v>6.5729659821390953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80.368223752636524</v>
      </c>
      <c r="F79" s="55">
        <f>$Y$29</f>
        <v>70.823500105034796</v>
      </c>
      <c r="G79" s="55">
        <f t="shared" ref="G79:G80" si="50">E79-F79</f>
        <v>9.5447236476017281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76.210689932628711</v>
      </c>
      <c r="F80" s="55">
        <f>$Y$54</f>
        <v>67.562697965074491</v>
      </c>
      <c r="G80" s="55">
        <f t="shared" si="50"/>
        <v>8.6479919675542192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workbookViewId="0">
      <selection sqref="A1:XFD104857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120</v>
      </c>
      <c r="E4" s="51">
        <v>1</v>
      </c>
      <c r="F4" s="3">
        <f>E4/D4</f>
        <v>8.3333333333333332E-3</v>
      </c>
      <c r="G4" s="2">
        <v>0.3</v>
      </c>
      <c r="H4" s="18">
        <f>C4*F4/(1+(1-G4)*C4*F4)</f>
        <v>8.2850041425020712E-3</v>
      </c>
      <c r="I4" s="18">
        <f>1-H4</f>
        <v>0.99171499585749789</v>
      </c>
      <c r="J4" s="41">
        <v>100000</v>
      </c>
      <c r="K4" s="20">
        <f>J4*H4</f>
        <v>828.50041425020709</v>
      </c>
      <c r="L4" s="20">
        <f>C4*(J5+G4*K4)</f>
        <v>99420.049710024847</v>
      </c>
      <c r="M4" s="5">
        <f t="shared" ref="M4:M20" si="0">L4+M5</f>
        <v>7074000.5452281181</v>
      </c>
      <c r="N4" s="32">
        <f>M4/J4</f>
        <v>70.740005452281181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99420.049710024847</v>
      </c>
      <c r="T4" s="35">
        <f t="shared" ref="T4:T22" si="3">N4</f>
        <v>70.740005452281181</v>
      </c>
      <c r="U4" s="42">
        <v>0.96680194174873568</v>
      </c>
      <c r="V4" s="43">
        <f>1-U4</f>
        <v>3.3198058251264317E-2</v>
      </c>
      <c r="W4" s="29">
        <f>S4*U4</f>
        <v>96119.497108407842</v>
      </c>
      <c r="X4" s="29">
        <f t="shared" ref="X4:X20" si="4">X5+W4</f>
        <v>6458047.0262362082</v>
      </c>
      <c r="Y4" s="40">
        <f>X4/R4</f>
        <v>64.580470262362084</v>
      </c>
      <c r="Z4" s="36">
        <f>T4-Y4</f>
        <v>6.1595351899190973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561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99171.499585749785</v>
      </c>
      <c r="K5" s="5">
        <f t="shared" ref="K5:K22" si="8">J5*H5</f>
        <v>0</v>
      </c>
      <c r="L5" s="5">
        <f t="shared" ref="L5:L21" si="9">C5*(J6+G5*K5)</f>
        <v>396685.99834299914</v>
      </c>
      <c r="M5" s="5">
        <f t="shared" si="0"/>
        <v>6974580.495518093</v>
      </c>
      <c r="N5" s="33">
        <f t="shared" ref="N5:N22" si="10">M5/J5</f>
        <v>70.32847667577559</v>
      </c>
      <c r="O5" s="4"/>
      <c r="Q5" s="27" t="s">
        <v>36</v>
      </c>
      <c r="R5" s="29">
        <f t="shared" si="1"/>
        <v>99171.499585749785</v>
      </c>
      <c r="S5" s="29">
        <f t="shared" si="2"/>
        <v>396685.99834299914</v>
      </c>
      <c r="T5" s="35">
        <f t="shared" si="3"/>
        <v>70.32847667577559</v>
      </c>
      <c r="U5" s="42">
        <v>0.96680194174873568</v>
      </c>
      <c r="V5" s="43">
        <f>1-U5</f>
        <v>3.3198058251264317E-2</v>
      </c>
      <c r="W5" s="29">
        <f t="shared" ref="W5:W22" si="11">S5*U5</f>
        <v>383516.7934625473</v>
      </c>
      <c r="X5" s="29">
        <f t="shared" si="4"/>
        <v>6361927.5291277999</v>
      </c>
      <c r="Y5" s="35">
        <f t="shared" ref="Y5:Y22" si="12">X5/R5</f>
        <v>64.150764642082336</v>
      </c>
      <c r="Z5" s="36">
        <f t="shared" ref="Z5:Z22" si="13">T5-Y5</f>
        <v>6.1777120336932541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779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99171.499585749785</v>
      </c>
      <c r="K6" s="5">
        <f t="shared" si="8"/>
        <v>0</v>
      </c>
      <c r="L6" s="5">
        <f t="shared" si="9"/>
        <v>495857.49792874896</v>
      </c>
      <c r="M6" s="5">
        <f t="shared" si="0"/>
        <v>6577894.4971750937</v>
      </c>
      <c r="N6" s="33">
        <f t="shared" si="10"/>
        <v>66.32847667577559</v>
      </c>
      <c r="O6" s="4"/>
      <c r="Q6" s="27" t="s">
        <v>38</v>
      </c>
      <c r="R6" s="29">
        <f t="shared" si="1"/>
        <v>99171.499585749785</v>
      </c>
      <c r="S6" s="29">
        <f t="shared" si="2"/>
        <v>495857.49792874896</v>
      </c>
      <c r="T6" s="35">
        <f t="shared" si="3"/>
        <v>66.32847667577559</v>
      </c>
      <c r="U6" s="42">
        <v>0.96680194174873568</v>
      </c>
      <c r="V6" s="43">
        <f>1-U6</f>
        <v>3.3198058251264317E-2</v>
      </c>
      <c r="W6" s="29">
        <f t="shared" si="11"/>
        <v>479395.99182818417</v>
      </c>
      <c r="X6" s="29">
        <f t="shared" si="4"/>
        <v>5978410.7356652524</v>
      </c>
      <c r="Y6" s="35">
        <f t="shared" si="12"/>
        <v>60.283556875087385</v>
      </c>
      <c r="Z6" s="36">
        <f t="shared" si="13"/>
        <v>6.0449198006882057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1001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99171.499585749785</v>
      </c>
      <c r="K7" s="5">
        <f t="shared" si="8"/>
        <v>0</v>
      </c>
      <c r="L7" s="5">
        <f t="shared" si="9"/>
        <v>495857.49792874896</v>
      </c>
      <c r="M7" s="5">
        <f t="shared" si="0"/>
        <v>6082036.9992463449</v>
      </c>
      <c r="N7" s="33">
        <f t="shared" si="10"/>
        <v>61.328476675775597</v>
      </c>
      <c r="O7" s="4"/>
      <c r="Q7" s="27" t="s">
        <v>40</v>
      </c>
      <c r="R7" s="29">
        <f t="shared" si="1"/>
        <v>99171.499585749785</v>
      </c>
      <c r="S7" s="29">
        <f t="shared" si="2"/>
        <v>495857.49792874896</v>
      </c>
      <c r="T7" s="35">
        <f t="shared" si="3"/>
        <v>61.328476675775597</v>
      </c>
      <c r="U7" s="42">
        <v>0.96680194174873568</v>
      </c>
      <c r="V7" s="43">
        <f>1-U7</f>
        <v>3.3198058251264317E-2</v>
      </c>
      <c r="W7" s="29">
        <f t="shared" si="11"/>
        <v>479395.99182818417</v>
      </c>
      <c r="X7" s="29">
        <f t="shared" si="4"/>
        <v>5499014.7438370679</v>
      </c>
      <c r="Y7" s="35">
        <f t="shared" si="12"/>
        <v>55.449547166343706</v>
      </c>
      <c r="Z7" s="36">
        <f t="shared" si="13"/>
        <v>5.8789295094318916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960</v>
      </c>
      <c r="E8" s="51">
        <v>4</v>
      </c>
      <c r="F8" s="3">
        <f t="shared" si="5"/>
        <v>4.1666666666666666E-3</v>
      </c>
      <c r="G8" s="2">
        <v>0.5</v>
      </c>
      <c r="H8" s="3">
        <f t="shared" si="6"/>
        <v>2.0618556701030924E-2</v>
      </c>
      <c r="I8" s="3">
        <f t="shared" si="7"/>
        <v>0.97938144329896903</v>
      </c>
      <c r="J8" s="5">
        <f t="shared" si="14"/>
        <v>99171.499585749785</v>
      </c>
      <c r="K8" s="5">
        <f t="shared" si="8"/>
        <v>2044.7731873350467</v>
      </c>
      <c r="L8" s="5">
        <f t="shared" si="9"/>
        <v>490745.56496041128</v>
      </c>
      <c r="M8" s="5">
        <f t="shared" si="0"/>
        <v>5586179.5013175961</v>
      </c>
      <c r="N8" s="33">
        <f t="shared" si="10"/>
        <v>56.328476675775597</v>
      </c>
      <c r="O8" s="4"/>
      <c r="Q8" s="27" t="s">
        <v>42</v>
      </c>
      <c r="R8" s="29">
        <f t="shared" si="1"/>
        <v>99171.499585749785</v>
      </c>
      <c r="S8" s="29">
        <f t="shared" si="2"/>
        <v>490745.56496041128</v>
      </c>
      <c r="T8" s="35">
        <f t="shared" si="3"/>
        <v>56.328476675775597</v>
      </c>
      <c r="U8" s="42">
        <v>0.96680194174873568</v>
      </c>
      <c r="V8" s="43">
        <f>1-U8</f>
        <v>3.3198058251264317E-2</v>
      </c>
      <c r="W8" s="29">
        <f t="shared" si="11"/>
        <v>474453.76510830596</v>
      </c>
      <c r="X8" s="29">
        <f t="shared" si="4"/>
        <v>5019618.7520088833</v>
      </c>
      <c r="Y8" s="35">
        <f t="shared" si="12"/>
        <v>50.61553745760002</v>
      </c>
      <c r="Z8" s="36">
        <f t="shared" si="13"/>
        <v>5.7129392181755776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976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97126.726398414728</v>
      </c>
      <c r="K9" s="5">
        <f t="shared" si="8"/>
        <v>0</v>
      </c>
      <c r="L9" s="5">
        <f t="shared" si="9"/>
        <v>485633.63199207361</v>
      </c>
      <c r="M9" s="5">
        <f t="shared" si="0"/>
        <v>5095433.9363571843</v>
      </c>
      <c r="N9" s="33">
        <f t="shared" si="10"/>
        <v>52.461707763686661</v>
      </c>
      <c r="O9" s="4"/>
      <c r="Q9" s="27" t="s">
        <v>44</v>
      </c>
      <c r="R9" s="29">
        <f t="shared" si="1"/>
        <v>97126.726398414728</v>
      </c>
      <c r="S9" s="29">
        <f t="shared" si="2"/>
        <v>485633.63199207361</v>
      </c>
      <c r="T9" s="35">
        <f t="shared" si="3"/>
        <v>52.461707763686661</v>
      </c>
      <c r="U9" s="42">
        <v>0.9555940589531835</v>
      </c>
      <c r="V9" s="43">
        <f t="shared" ref="V9:V22" si="15">1-U9</f>
        <v>4.4405941046816499E-2</v>
      </c>
      <c r="W9" s="29">
        <f t="shared" si="11"/>
        <v>464068.61355948221</v>
      </c>
      <c r="X9" s="29">
        <f t="shared" si="4"/>
        <v>4545164.9869005773</v>
      </c>
      <c r="Y9" s="35">
        <f t="shared" si="12"/>
        <v>46.796233698397991</v>
      </c>
      <c r="Z9" s="36">
        <f t="shared" si="13"/>
        <v>5.6654740652886701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1135</v>
      </c>
      <c r="E10" s="51">
        <v>3</v>
      </c>
      <c r="F10" s="3">
        <f t="shared" si="5"/>
        <v>2.6431718061674008E-3</v>
      </c>
      <c r="G10" s="2">
        <v>0.5</v>
      </c>
      <c r="H10" s="3">
        <f t="shared" si="6"/>
        <v>1.3129102844638949E-2</v>
      </c>
      <c r="I10" s="3">
        <f t="shared" si="7"/>
        <v>0.98687089715536103</v>
      </c>
      <c r="J10" s="5">
        <f t="shared" si="14"/>
        <v>97126.726398414728</v>
      </c>
      <c r="K10" s="5">
        <f t="shared" si="8"/>
        <v>1275.1867798478957</v>
      </c>
      <c r="L10" s="5">
        <f t="shared" si="9"/>
        <v>482445.66504245391</v>
      </c>
      <c r="M10" s="5">
        <f t="shared" si="0"/>
        <v>4609800.3043651106</v>
      </c>
      <c r="N10" s="33">
        <f t="shared" si="10"/>
        <v>47.461707763686661</v>
      </c>
      <c r="O10" s="4"/>
      <c r="Q10" s="27" t="s">
        <v>46</v>
      </c>
      <c r="R10" s="29">
        <f t="shared" si="1"/>
        <v>97126.726398414728</v>
      </c>
      <c r="S10" s="29">
        <f t="shared" si="2"/>
        <v>482445.66504245391</v>
      </c>
      <c r="T10" s="35">
        <f t="shared" si="3"/>
        <v>47.461707763686661</v>
      </c>
      <c r="U10" s="42">
        <v>0.96363095511775332</v>
      </c>
      <c r="V10" s="43">
        <f t="shared" si="15"/>
        <v>3.6369044882246682E-2</v>
      </c>
      <c r="W10" s="29">
        <f t="shared" si="11"/>
        <v>464899.57699727954</v>
      </c>
      <c r="X10" s="29">
        <f t="shared" si="4"/>
        <v>4081096.3733410952</v>
      </c>
      <c r="Y10" s="35">
        <f t="shared" si="12"/>
        <v>42.018263403632076</v>
      </c>
      <c r="Z10" s="36">
        <f t="shared" si="13"/>
        <v>5.4434443600545848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1124</v>
      </c>
      <c r="E11" s="51">
        <v>3</v>
      </c>
      <c r="F11" s="3">
        <f t="shared" si="5"/>
        <v>2.6690391459074734E-3</v>
      </c>
      <c r="G11" s="2">
        <v>0.5</v>
      </c>
      <c r="H11" s="3">
        <f t="shared" si="6"/>
        <v>1.3256738842244809E-2</v>
      </c>
      <c r="I11" s="3">
        <f t="shared" si="7"/>
        <v>0.98674326115775524</v>
      </c>
      <c r="J11" s="5">
        <f t="shared" si="14"/>
        <v>95851.539618566836</v>
      </c>
      <c r="K11" s="5">
        <f t="shared" si="8"/>
        <v>1270.6788283504222</v>
      </c>
      <c r="L11" s="5">
        <f t="shared" si="9"/>
        <v>476081.00102195813</v>
      </c>
      <c r="M11" s="5">
        <f t="shared" si="0"/>
        <v>4127354.6393226567</v>
      </c>
      <c r="N11" s="33">
        <f t="shared" si="10"/>
        <v>43.059867955664757</v>
      </c>
      <c r="O11" s="4"/>
      <c r="Q11" s="27" t="s">
        <v>48</v>
      </c>
      <c r="R11" s="29">
        <f t="shared" si="1"/>
        <v>95851.539618566836</v>
      </c>
      <c r="S11" s="29">
        <f t="shared" si="2"/>
        <v>476081.00102195813</v>
      </c>
      <c r="T11" s="35">
        <f t="shared" si="3"/>
        <v>43.059867955664757</v>
      </c>
      <c r="U11" s="42">
        <v>0.96005435016735896</v>
      </c>
      <c r="V11" s="43">
        <f t="shared" si="15"/>
        <v>3.9945649832641039E-2</v>
      </c>
      <c r="W11" s="29">
        <f t="shared" si="11"/>
        <v>457063.63606316177</v>
      </c>
      <c r="X11" s="29">
        <f t="shared" si="4"/>
        <v>3616196.7963438155</v>
      </c>
      <c r="Y11" s="35">
        <f t="shared" si="12"/>
        <v>37.727060104972409</v>
      </c>
      <c r="Z11" s="36">
        <f t="shared" si="13"/>
        <v>5.3328078506923475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1094</v>
      </c>
      <c r="E12" s="51">
        <v>2</v>
      </c>
      <c r="F12" s="3">
        <f t="shared" si="5"/>
        <v>1.8281535648994515E-3</v>
      </c>
      <c r="G12" s="2">
        <v>0.5</v>
      </c>
      <c r="H12" s="3">
        <f t="shared" si="6"/>
        <v>9.0991810737033677E-3</v>
      </c>
      <c r="I12" s="3">
        <f t="shared" si="7"/>
        <v>0.99090081892629667</v>
      </c>
      <c r="J12" s="5">
        <f t="shared" si="14"/>
        <v>94580.860790216422</v>
      </c>
      <c r="K12" s="5">
        <f t="shared" si="8"/>
        <v>860.60837843691024</v>
      </c>
      <c r="L12" s="5">
        <f t="shared" si="9"/>
        <v>470752.78300498985</v>
      </c>
      <c r="M12" s="5">
        <f t="shared" si="0"/>
        <v>3651273.6383006987</v>
      </c>
      <c r="N12" s="33">
        <f t="shared" si="10"/>
        <v>38.604783333483802</v>
      </c>
      <c r="O12" s="4"/>
      <c r="Q12" s="27" t="s">
        <v>50</v>
      </c>
      <c r="R12" s="29">
        <f t="shared" si="1"/>
        <v>94580.860790216422</v>
      </c>
      <c r="S12" s="29">
        <f t="shared" si="2"/>
        <v>470752.78300498985</v>
      </c>
      <c r="T12" s="35">
        <f t="shared" si="3"/>
        <v>38.604783333483802</v>
      </c>
      <c r="U12" s="42">
        <v>0.94127750867207383</v>
      </c>
      <c r="V12" s="43">
        <f t="shared" si="15"/>
        <v>5.8722491327926174E-2</v>
      </c>
      <c r="W12" s="29">
        <f t="shared" si="11"/>
        <v>443109.00678738224</v>
      </c>
      <c r="X12" s="29">
        <f t="shared" si="4"/>
        <v>3159133.1602806537</v>
      </c>
      <c r="Y12" s="35">
        <f t="shared" si="12"/>
        <v>33.401399964922277</v>
      </c>
      <c r="Z12" s="36">
        <f t="shared" si="13"/>
        <v>5.2033833685615249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1113</v>
      </c>
      <c r="E13" s="51">
        <v>9</v>
      </c>
      <c r="F13" s="3">
        <f t="shared" si="5"/>
        <v>8.0862533692722376E-3</v>
      </c>
      <c r="G13" s="2">
        <v>0.5</v>
      </c>
      <c r="H13" s="3">
        <f t="shared" si="6"/>
        <v>3.9630118890356669E-2</v>
      </c>
      <c r="I13" s="3">
        <f t="shared" si="7"/>
        <v>0.96036988110964328</v>
      </c>
      <c r="J13" s="5">
        <f t="shared" si="14"/>
        <v>93720.252411779511</v>
      </c>
      <c r="K13" s="5">
        <f t="shared" si="8"/>
        <v>3714.1447455130583</v>
      </c>
      <c r="L13" s="5">
        <f t="shared" si="9"/>
        <v>459315.9001951149</v>
      </c>
      <c r="M13" s="5">
        <f t="shared" si="0"/>
        <v>3180520.8552957089</v>
      </c>
      <c r="N13" s="33">
        <f t="shared" si="10"/>
        <v>33.936324043616807</v>
      </c>
      <c r="O13" s="4"/>
      <c r="Q13" s="27" t="s">
        <v>52</v>
      </c>
      <c r="R13" s="29">
        <f t="shared" si="1"/>
        <v>93720.252411779511</v>
      </c>
      <c r="S13" s="29">
        <f t="shared" si="2"/>
        <v>459315.9001951149</v>
      </c>
      <c r="T13" s="35">
        <f t="shared" si="3"/>
        <v>33.936324043616807</v>
      </c>
      <c r="U13" s="42">
        <v>0.95386474178345915</v>
      </c>
      <c r="V13" s="43">
        <f t="shared" si="15"/>
        <v>4.6135258216540853E-2</v>
      </c>
      <c r="W13" s="29">
        <f t="shared" si="11"/>
        <v>438125.24253665039</v>
      </c>
      <c r="X13" s="29">
        <f t="shared" si="4"/>
        <v>2716024.1534932717</v>
      </c>
      <c r="Y13" s="35">
        <f t="shared" si="12"/>
        <v>28.98011991644935</v>
      </c>
      <c r="Z13" s="36">
        <f t="shared" si="13"/>
        <v>4.9562041271674566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1285</v>
      </c>
      <c r="E14" s="51">
        <v>6</v>
      </c>
      <c r="F14" s="3">
        <f t="shared" si="5"/>
        <v>4.6692607003891049E-3</v>
      </c>
      <c r="G14" s="2">
        <v>0.5</v>
      </c>
      <c r="H14" s="3">
        <f t="shared" si="6"/>
        <v>2.3076923076923078E-2</v>
      </c>
      <c r="I14" s="3">
        <f t="shared" si="7"/>
        <v>0.97692307692307689</v>
      </c>
      <c r="J14" s="5">
        <f t="shared" si="14"/>
        <v>90006.107666266442</v>
      </c>
      <c r="K14" s="5">
        <f t="shared" si="8"/>
        <v>2077.0640230676872</v>
      </c>
      <c r="L14" s="5">
        <f t="shared" si="9"/>
        <v>444837.87827366294</v>
      </c>
      <c r="M14" s="5">
        <f t="shared" si="0"/>
        <v>2721204.9551005941</v>
      </c>
      <c r="N14" s="33">
        <f t="shared" si="10"/>
        <v>30.2335588734772</v>
      </c>
      <c r="O14" s="4"/>
      <c r="Q14" s="27" t="s">
        <v>54</v>
      </c>
      <c r="R14" s="29">
        <f t="shared" si="1"/>
        <v>90006.107666266442</v>
      </c>
      <c r="S14" s="29">
        <f t="shared" si="2"/>
        <v>444837.87827366294</v>
      </c>
      <c r="T14" s="35">
        <f t="shared" si="3"/>
        <v>30.2335588734772</v>
      </c>
      <c r="U14" s="42">
        <v>0.94210046609890041</v>
      </c>
      <c r="V14" s="43">
        <f t="shared" si="15"/>
        <v>5.7899533901099587E-2</v>
      </c>
      <c r="W14" s="29">
        <f t="shared" si="11"/>
        <v>419081.97246006376</v>
      </c>
      <c r="X14" s="29">
        <f t="shared" si="4"/>
        <v>2277898.9109566212</v>
      </c>
      <c r="Y14" s="35">
        <f t="shared" si="12"/>
        <v>25.308270405413378</v>
      </c>
      <c r="Z14" s="36">
        <f t="shared" si="13"/>
        <v>4.9252884680638225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1182</v>
      </c>
      <c r="E15" s="51">
        <v>10</v>
      </c>
      <c r="F15" s="3">
        <f t="shared" si="5"/>
        <v>8.4602368866328256E-3</v>
      </c>
      <c r="G15" s="2">
        <v>0.5</v>
      </c>
      <c r="H15" s="3">
        <f t="shared" si="6"/>
        <v>4.1425020712510356E-2</v>
      </c>
      <c r="I15" s="3">
        <f t="shared" si="7"/>
        <v>0.95857497928748969</v>
      </c>
      <c r="J15" s="5">
        <f t="shared" si="14"/>
        <v>87929.043643198747</v>
      </c>
      <c r="K15" s="5">
        <f t="shared" si="8"/>
        <v>3642.4624541507351</v>
      </c>
      <c r="L15" s="5">
        <f t="shared" si="9"/>
        <v>430539.06208061683</v>
      </c>
      <c r="M15" s="5">
        <f t="shared" si="0"/>
        <v>2276367.076826931</v>
      </c>
      <c r="N15" s="33">
        <f t="shared" si="10"/>
        <v>25.888682311433357</v>
      </c>
      <c r="O15" s="4"/>
      <c r="Q15" s="27" t="s">
        <v>56</v>
      </c>
      <c r="R15" s="29">
        <f t="shared" si="1"/>
        <v>87929.043643198747</v>
      </c>
      <c r="S15" s="29">
        <f t="shared" si="2"/>
        <v>430539.06208061683</v>
      </c>
      <c r="T15" s="35">
        <f t="shared" si="3"/>
        <v>25.888682311433357</v>
      </c>
      <c r="U15" s="42">
        <v>0.91645683631107144</v>
      </c>
      <c r="V15" s="43">
        <f t="shared" si="15"/>
        <v>8.3543163688928557E-2</v>
      </c>
      <c r="W15" s="29">
        <f t="shared" si="11"/>
        <v>394570.46674273809</v>
      </c>
      <c r="X15" s="29">
        <f t="shared" si="4"/>
        <v>1858816.9384965573</v>
      </c>
      <c r="Y15" s="35">
        <f t="shared" si="12"/>
        <v>21.139965379804693</v>
      </c>
      <c r="Z15" s="36">
        <f t="shared" si="13"/>
        <v>4.7487169316286639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983</v>
      </c>
      <c r="E16" s="51">
        <v>9</v>
      </c>
      <c r="F16" s="3">
        <f t="shared" si="5"/>
        <v>9.1556459816887082E-3</v>
      </c>
      <c r="G16" s="2">
        <v>0.5</v>
      </c>
      <c r="H16" s="3">
        <f t="shared" si="6"/>
        <v>4.4753853804077572E-2</v>
      </c>
      <c r="I16" s="3">
        <f t="shared" si="7"/>
        <v>0.95524614619592241</v>
      </c>
      <c r="J16" s="5">
        <f t="shared" si="14"/>
        <v>84286.581189048011</v>
      </c>
      <c r="K16" s="5">
        <f t="shared" si="8"/>
        <v>3772.1493321801695</v>
      </c>
      <c r="L16" s="5">
        <f t="shared" si="9"/>
        <v>412002.53261478967</v>
      </c>
      <c r="M16" s="5">
        <f t="shared" si="0"/>
        <v>1845828.0147463139</v>
      </c>
      <c r="N16" s="33">
        <f t="shared" si="10"/>
        <v>21.899429170181556</v>
      </c>
      <c r="O16" s="4"/>
      <c r="Q16" s="27" t="s">
        <v>58</v>
      </c>
      <c r="R16" s="29">
        <f t="shared" si="1"/>
        <v>84286.581189048011</v>
      </c>
      <c r="S16" s="29">
        <f t="shared" si="2"/>
        <v>412002.53261478967</v>
      </c>
      <c r="T16" s="35">
        <f t="shared" si="3"/>
        <v>21.899429170181556</v>
      </c>
      <c r="U16" s="42">
        <v>0.8859396016463057</v>
      </c>
      <c r="V16" s="43">
        <f t="shared" si="15"/>
        <v>0.1140603983536943</v>
      </c>
      <c r="W16" s="29">
        <f t="shared" si="11"/>
        <v>365009.35962201585</v>
      </c>
      <c r="X16" s="29">
        <f t="shared" si="4"/>
        <v>1464246.4717538191</v>
      </c>
      <c r="Y16" s="35">
        <f t="shared" si="12"/>
        <v>17.372237088008497</v>
      </c>
      <c r="Z16" s="36">
        <f t="shared" si="13"/>
        <v>4.5271920821730589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846</v>
      </c>
      <c r="E17" s="51">
        <v>16</v>
      </c>
      <c r="F17" s="3">
        <f t="shared" si="5"/>
        <v>1.8912529550827423E-2</v>
      </c>
      <c r="G17" s="2">
        <v>0.5</v>
      </c>
      <c r="H17" s="3">
        <f t="shared" si="6"/>
        <v>9.0293453724604955E-2</v>
      </c>
      <c r="I17" s="3">
        <f t="shared" si="7"/>
        <v>0.90970654627539504</v>
      </c>
      <c r="J17" s="5">
        <f t="shared" si="14"/>
        <v>80514.431856867843</v>
      </c>
      <c r="K17" s="5">
        <f t="shared" si="8"/>
        <v>7269.9261270309553</v>
      </c>
      <c r="L17" s="5">
        <f t="shared" si="9"/>
        <v>384397.34396676184</v>
      </c>
      <c r="M17" s="5">
        <f t="shared" si="0"/>
        <v>1433825.4821315242</v>
      </c>
      <c r="N17" s="33">
        <f t="shared" si="10"/>
        <v>17.808304040205677</v>
      </c>
      <c r="O17" s="4"/>
      <c r="Q17" s="27" t="s">
        <v>60</v>
      </c>
      <c r="R17" s="29">
        <f t="shared" si="1"/>
        <v>80514.431856867843</v>
      </c>
      <c r="S17" s="29">
        <f t="shared" si="2"/>
        <v>384397.34396676184</v>
      </c>
      <c r="T17" s="35">
        <f t="shared" si="3"/>
        <v>17.808304040205677</v>
      </c>
      <c r="U17" s="42">
        <v>0.85631920960893304</v>
      </c>
      <c r="V17" s="43">
        <f t="shared" si="15"/>
        <v>0.14368079039106696</v>
      </c>
      <c r="W17" s="29">
        <f t="shared" si="11"/>
        <v>329166.82976139069</v>
      </c>
      <c r="X17" s="29">
        <f t="shared" si="4"/>
        <v>1099237.1121318033</v>
      </c>
      <c r="Y17" s="35">
        <f t="shared" si="12"/>
        <v>13.652671785425246</v>
      </c>
      <c r="Z17" s="36">
        <f t="shared" si="13"/>
        <v>4.1556322547804303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562</v>
      </c>
      <c r="E18" s="51">
        <v>20</v>
      </c>
      <c r="F18" s="3">
        <f t="shared" si="5"/>
        <v>3.5587188612099648E-2</v>
      </c>
      <c r="G18" s="2">
        <v>0.5</v>
      </c>
      <c r="H18" s="3">
        <f t="shared" si="6"/>
        <v>0.16339869281045752</v>
      </c>
      <c r="I18" s="3">
        <f t="shared" si="7"/>
        <v>0.83660130718954251</v>
      </c>
      <c r="J18" s="5">
        <f t="shared" si="14"/>
        <v>73244.505729836892</v>
      </c>
      <c r="K18" s="5">
        <f t="shared" si="8"/>
        <v>11968.056491803414</v>
      </c>
      <c r="L18" s="5">
        <f t="shared" si="9"/>
        <v>336302.38741967594</v>
      </c>
      <c r="M18" s="5">
        <f t="shared" si="0"/>
        <v>1049428.1381647624</v>
      </c>
      <c r="N18" s="33">
        <f t="shared" si="10"/>
        <v>14.327738684394824</v>
      </c>
      <c r="O18" s="4"/>
      <c r="Q18" s="27" t="s">
        <v>62</v>
      </c>
      <c r="R18" s="29">
        <f t="shared" si="1"/>
        <v>73244.505729836892</v>
      </c>
      <c r="S18" s="29">
        <f t="shared" si="2"/>
        <v>336302.38741967594</v>
      </c>
      <c r="T18" s="35">
        <f t="shared" si="3"/>
        <v>14.327738684394824</v>
      </c>
      <c r="U18" s="42">
        <v>0.77613843304153718</v>
      </c>
      <c r="V18" s="43">
        <f t="shared" si="15"/>
        <v>0.22386156695846282</v>
      </c>
      <c r="W18" s="29">
        <f t="shared" si="11"/>
        <v>261017.20800003526</v>
      </c>
      <c r="X18" s="29">
        <f t="shared" si="4"/>
        <v>770070.28237041249</v>
      </c>
      <c r="Y18" s="35">
        <f t="shared" si="12"/>
        <v>10.513693480447866</v>
      </c>
      <c r="Z18" s="36">
        <f t="shared" si="13"/>
        <v>3.8140452039469572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362</v>
      </c>
      <c r="E19" s="51">
        <v>16</v>
      </c>
      <c r="F19" s="3">
        <f t="shared" si="5"/>
        <v>4.4198895027624308E-2</v>
      </c>
      <c r="G19" s="2">
        <v>0.5</v>
      </c>
      <c r="H19" s="3">
        <f t="shared" si="6"/>
        <v>0.19900497512437812</v>
      </c>
      <c r="I19" s="3">
        <f t="shared" si="7"/>
        <v>0.80099502487562191</v>
      </c>
      <c r="J19" s="5">
        <f t="shared" si="14"/>
        <v>61276.449238033478</v>
      </c>
      <c r="K19" s="5">
        <f t="shared" si="8"/>
        <v>12194.31825632507</v>
      </c>
      <c r="L19" s="5">
        <f t="shared" si="9"/>
        <v>275896.45054935472</v>
      </c>
      <c r="M19" s="5">
        <f t="shared" si="0"/>
        <v>713125.75074508647</v>
      </c>
      <c r="N19" s="33">
        <f t="shared" si="10"/>
        <v>11.637843896190688</v>
      </c>
      <c r="O19" s="4"/>
      <c r="Q19" s="27" t="s">
        <v>64</v>
      </c>
      <c r="R19" s="29">
        <f t="shared" si="1"/>
        <v>61276.449238033478</v>
      </c>
      <c r="S19" s="29">
        <f t="shared" si="2"/>
        <v>275896.45054935472</v>
      </c>
      <c r="T19" s="35">
        <f t="shared" si="3"/>
        <v>11.637843896190688</v>
      </c>
      <c r="U19" s="42">
        <v>0.73716277889453141</v>
      </c>
      <c r="V19" s="43">
        <f t="shared" si="15"/>
        <v>0.26283722110546859</v>
      </c>
      <c r="W19" s="29">
        <f t="shared" si="11"/>
        <v>203380.5941741</v>
      </c>
      <c r="X19" s="29">
        <f t="shared" si="4"/>
        <v>509053.07437037723</v>
      </c>
      <c r="Y19" s="35">
        <f t="shared" si="12"/>
        <v>8.3074832288815905</v>
      </c>
      <c r="Z19" s="36">
        <f t="shared" si="13"/>
        <v>3.3303606673090975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245</v>
      </c>
      <c r="E20" s="51">
        <v>14</v>
      </c>
      <c r="F20" s="3">
        <f t="shared" si="5"/>
        <v>5.7142857142857141E-2</v>
      </c>
      <c r="G20" s="2">
        <v>0.5</v>
      </c>
      <c r="H20" s="3">
        <f t="shared" si="6"/>
        <v>0.25</v>
      </c>
      <c r="I20" s="3">
        <f t="shared" si="7"/>
        <v>0.75</v>
      </c>
      <c r="J20" s="5">
        <f t="shared" si="14"/>
        <v>49082.130981708411</v>
      </c>
      <c r="K20" s="5">
        <f t="shared" si="8"/>
        <v>12270.532745427103</v>
      </c>
      <c r="L20" s="5">
        <f t="shared" si="9"/>
        <v>214734.3230449743</v>
      </c>
      <c r="M20" s="5">
        <f t="shared" si="0"/>
        <v>437229.30019573175</v>
      </c>
      <c r="N20" s="33">
        <f t="shared" si="10"/>
        <v>8.9081156716417897</v>
      </c>
      <c r="O20" s="4"/>
      <c r="Q20" s="27" t="s">
        <v>66</v>
      </c>
      <c r="R20" s="29">
        <f t="shared" si="1"/>
        <v>49082.130981708411</v>
      </c>
      <c r="S20" s="29">
        <f t="shared" si="2"/>
        <v>214734.3230449743</v>
      </c>
      <c r="T20" s="35">
        <f t="shared" si="3"/>
        <v>8.9081156716417897</v>
      </c>
      <c r="U20" s="42">
        <v>0.7271372759570951</v>
      </c>
      <c r="V20" s="43">
        <f t="shared" si="15"/>
        <v>0.2728627240429049</v>
      </c>
      <c r="W20" s="29">
        <f t="shared" si="11"/>
        <v>156141.33071341348</v>
      </c>
      <c r="X20" s="29">
        <f t="shared" si="4"/>
        <v>305672.4801962772</v>
      </c>
      <c r="Y20" s="35">
        <f t="shared" si="12"/>
        <v>6.2277752428922275</v>
      </c>
      <c r="Z20" s="36">
        <f t="shared" si="13"/>
        <v>2.6803404287495622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135</v>
      </c>
      <c r="E21" s="51">
        <v>13</v>
      </c>
      <c r="F21" s="3">
        <f t="shared" si="5"/>
        <v>9.6296296296296297E-2</v>
      </c>
      <c r="G21" s="2">
        <v>0.5</v>
      </c>
      <c r="H21" s="3">
        <f t="shared" si="6"/>
        <v>0.38805970149253732</v>
      </c>
      <c r="I21" s="3">
        <f t="shared" si="7"/>
        <v>0.61194029850746268</v>
      </c>
      <c r="J21" s="5">
        <f t="shared" si="14"/>
        <v>36811.598236281308</v>
      </c>
      <c r="K21" s="5">
        <f t="shared" si="8"/>
        <v>14285.097823034537</v>
      </c>
      <c r="L21" s="5">
        <f t="shared" si="9"/>
        <v>148345.24662382019</v>
      </c>
      <c r="M21" s="5">
        <f>L21+M22</f>
        <v>222494.97715075745</v>
      </c>
      <c r="N21" s="33">
        <f t="shared" si="10"/>
        <v>6.04415422885572</v>
      </c>
      <c r="O21" s="4"/>
      <c r="Q21" s="27" t="s">
        <v>68</v>
      </c>
      <c r="R21" s="29">
        <f t="shared" si="1"/>
        <v>36811.598236281308</v>
      </c>
      <c r="S21" s="29">
        <f t="shared" si="2"/>
        <v>148345.24662382019</v>
      </c>
      <c r="T21" s="35">
        <f t="shared" si="3"/>
        <v>6.04415422885572</v>
      </c>
      <c r="U21" s="42">
        <v>0.68635947845240242</v>
      </c>
      <c r="V21" s="43">
        <f t="shared" si="15"/>
        <v>0.31364052154759758</v>
      </c>
      <c r="W21" s="29">
        <f t="shared" si="11"/>
        <v>101818.16610361823</v>
      </c>
      <c r="X21" s="29">
        <f>X22+W21</f>
        <v>149531.14948286372</v>
      </c>
      <c r="Y21" s="35">
        <f t="shared" si="12"/>
        <v>4.0620662141065811</v>
      </c>
      <c r="Z21" s="36">
        <f t="shared" si="13"/>
        <v>1.9820880147491389</v>
      </c>
    </row>
    <row r="22" spans="1:26" s="2" customFormat="1" x14ac:dyDescent="0.25">
      <c r="A22" s="12">
        <v>19</v>
      </c>
      <c r="B22" s="13" t="s">
        <v>69</v>
      </c>
      <c r="C22" s="12"/>
      <c r="D22">
        <v>79</v>
      </c>
      <c r="E22" s="51">
        <v>24</v>
      </c>
      <c r="F22" s="17">
        <f t="shared" si="5"/>
        <v>0.30379746835443039</v>
      </c>
      <c r="G22" s="12"/>
      <c r="H22" s="17">
        <v>1</v>
      </c>
      <c r="I22" s="17">
        <f t="shared" si="7"/>
        <v>0</v>
      </c>
      <c r="J22" s="21">
        <f t="shared" si="14"/>
        <v>22526.500413246769</v>
      </c>
      <c r="K22" s="21">
        <f t="shared" si="8"/>
        <v>22526.500413246769</v>
      </c>
      <c r="L22" s="21">
        <f>K22/F22</f>
        <v>74149.730526937274</v>
      </c>
      <c r="M22" s="21">
        <f>L22</f>
        <v>74149.730526937274</v>
      </c>
      <c r="N22" s="34">
        <f t="shared" si="10"/>
        <v>3.2916666666666661</v>
      </c>
      <c r="O22" s="4"/>
      <c r="Q22" s="30" t="s">
        <v>69</v>
      </c>
      <c r="R22" s="31">
        <f t="shared" si="1"/>
        <v>22526.500413246769</v>
      </c>
      <c r="S22" s="31">
        <f t="shared" si="2"/>
        <v>74149.730526937274</v>
      </c>
      <c r="T22" s="38">
        <f t="shared" si="3"/>
        <v>3.2916666666666661</v>
      </c>
      <c r="U22" s="44">
        <v>0.64346806172022719</v>
      </c>
      <c r="V22" s="45">
        <f t="shared" si="15"/>
        <v>0.35653193827977281</v>
      </c>
      <c r="W22" s="31">
        <f t="shared" si="11"/>
        <v>47712.983379245488</v>
      </c>
      <c r="X22" s="31">
        <f>W22</f>
        <v>47712.983379245488</v>
      </c>
      <c r="Y22" s="38">
        <f t="shared" si="12"/>
        <v>2.1180823698290809</v>
      </c>
      <c r="Z22" s="37">
        <f t="shared" si="13"/>
        <v>1.1735842968375851</v>
      </c>
    </row>
    <row r="23" spans="1:26" s="2" customFormat="1" ht="13.2" x14ac:dyDescent="0.25">
      <c r="B23" s="2" t="s">
        <v>70</v>
      </c>
      <c r="D23" s="25">
        <f>SUM(D4:D22)</f>
        <v>14542</v>
      </c>
      <c r="E23" s="25">
        <f>SUM(E4:E22)</f>
        <v>150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110</v>
      </c>
      <c r="E29" s="51">
        <v>1</v>
      </c>
      <c r="F29" s="3">
        <f>E29/D29</f>
        <v>9.0909090909090905E-3</v>
      </c>
      <c r="G29" s="2">
        <v>0.3</v>
      </c>
      <c r="H29" s="18">
        <f>C29*F29/(1+(1-G29)*C29*F29)</f>
        <v>9.0334236675700084E-3</v>
      </c>
      <c r="I29" s="18">
        <f>1-H29</f>
        <v>0.99096657633243002</v>
      </c>
      <c r="J29" s="19">
        <v>100000</v>
      </c>
      <c r="K29" s="20">
        <f>J29*H29</f>
        <v>903.34236675700083</v>
      </c>
      <c r="L29" s="20">
        <f>C29*(J30+G29*K29)</f>
        <v>99367.660343270094</v>
      </c>
      <c r="M29" s="5">
        <f t="shared" ref="M29:M45" si="16">L29+M30</f>
        <v>7773283.1191690015</v>
      </c>
      <c r="N29" s="32">
        <f>M29/J29</f>
        <v>77.732831191690011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99367.660343270094</v>
      </c>
      <c r="T29" s="35">
        <f t="shared" ref="T29:T47" si="19">N29</f>
        <v>77.732831191690011</v>
      </c>
      <c r="U29" s="42">
        <v>0.95864674002964168</v>
      </c>
      <c r="V29" s="43">
        <f>1-U29</f>
        <v>4.1353259970358325E-2</v>
      </c>
      <c r="W29" s="29">
        <f>S29*U29</f>
        <v>95258.483652448587</v>
      </c>
      <c r="X29" s="29">
        <f t="shared" ref="X29:X45" si="20">X30+W29</f>
        <v>6874352.5330323856</v>
      </c>
      <c r="Y29" s="40">
        <f>X29/R29</f>
        <v>68.743525330323862</v>
      </c>
      <c r="Z29" s="36">
        <f>T29-Y29</f>
        <v>8.9893058613661481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505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99096.657633242998</v>
      </c>
      <c r="K30" s="5">
        <f t="shared" ref="K30:K47" si="24">J30*H30</f>
        <v>0</v>
      </c>
      <c r="L30" s="5">
        <f t="shared" ref="L30:L46" si="25">C30*(J31+G30*K30)</f>
        <v>396386.63053297199</v>
      </c>
      <c r="M30" s="5">
        <f t="shared" si="16"/>
        <v>7673915.4588257316</v>
      </c>
      <c r="N30" s="33">
        <f t="shared" ref="N30:N47" si="26">M30/J30</f>
        <v>77.438691093163953</v>
      </c>
      <c r="O30" s="4"/>
      <c r="Q30" s="27" t="s">
        <v>36</v>
      </c>
      <c r="R30" s="29">
        <f t="shared" si="17"/>
        <v>99096.657633242998</v>
      </c>
      <c r="S30" s="29">
        <f t="shared" si="18"/>
        <v>396386.63053297199</v>
      </c>
      <c r="T30" s="35">
        <f t="shared" si="19"/>
        <v>77.438691093163953</v>
      </c>
      <c r="U30" s="42">
        <v>0.95864674002964168</v>
      </c>
      <c r="V30" s="43">
        <f>1-U30</f>
        <v>4.1353259970358325E-2</v>
      </c>
      <c r="W30" s="29">
        <f t="shared" ref="W30:W47" si="27">S30*U30</f>
        <v>379994.75115176762</v>
      </c>
      <c r="X30" s="29">
        <f t="shared" si="20"/>
        <v>6779094.0493799374</v>
      </c>
      <c r="Y30" s="35">
        <f t="shared" ref="Y30:Y47" si="28">X30/R30</f>
        <v>68.408907134581497</v>
      </c>
      <c r="Z30" s="36">
        <f t="shared" ref="Z30:Z47" si="29">T30-Y30</f>
        <v>9.0297839585824562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792</v>
      </c>
      <c r="E31" s="51">
        <v>1</v>
      </c>
      <c r="F31" s="3">
        <f t="shared" si="21"/>
        <v>1.2626262626262627E-3</v>
      </c>
      <c r="G31" s="2">
        <v>0.5</v>
      </c>
      <c r="H31" s="3">
        <f t="shared" si="22"/>
        <v>6.2932662051604785E-3</v>
      </c>
      <c r="I31" s="3">
        <f t="shared" si="23"/>
        <v>0.99370673379483954</v>
      </c>
      <c r="J31" s="5">
        <f t="shared" ref="J31:J47" si="30">I30*J30</f>
        <v>99096.657633242998</v>
      </c>
      <c r="K31" s="5">
        <f t="shared" si="24"/>
        <v>623.64164652764634</v>
      </c>
      <c r="L31" s="5">
        <f t="shared" si="25"/>
        <v>493924.18404989591</v>
      </c>
      <c r="M31" s="5">
        <f t="shared" si="16"/>
        <v>7277528.8282927601</v>
      </c>
      <c r="N31" s="33">
        <f t="shared" si="26"/>
        <v>73.438691093163953</v>
      </c>
      <c r="O31" s="4"/>
      <c r="Q31" s="27" t="s">
        <v>38</v>
      </c>
      <c r="R31" s="29">
        <f t="shared" si="17"/>
        <v>99096.657633242998</v>
      </c>
      <c r="S31" s="29">
        <f t="shared" si="18"/>
        <v>493924.18404989591</v>
      </c>
      <c r="T31" s="35">
        <f t="shared" si="19"/>
        <v>73.438691093163953</v>
      </c>
      <c r="U31" s="42">
        <v>0.95864674002964168</v>
      </c>
      <c r="V31" s="43">
        <f>1-U31</f>
        <v>4.1353259970358325E-2</v>
      </c>
      <c r="W31" s="29">
        <f t="shared" si="27"/>
        <v>473498.80886123347</v>
      </c>
      <c r="X31" s="29">
        <f t="shared" si="20"/>
        <v>6399099.2982281698</v>
      </c>
      <c r="Y31" s="35">
        <f t="shared" si="28"/>
        <v>64.57432017446294</v>
      </c>
      <c r="Z31" s="36">
        <f t="shared" si="29"/>
        <v>8.8643709187010131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849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98473.015986715356</v>
      </c>
      <c r="K32" s="5">
        <f t="shared" si="24"/>
        <v>0</v>
      </c>
      <c r="L32" s="5">
        <f t="shared" si="25"/>
        <v>492365.07993357675</v>
      </c>
      <c r="M32" s="5">
        <f t="shared" si="16"/>
        <v>6783604.6442428641</v>
      </c>
      <c r="N32" s="33">
        <f t="shared" si="26"/>
        <v>68.88795449464061</v>
      </c>
      <c r="O32" s="4"/>
      <c r="Q32" s="27" t="s">
        <v>40</v>
      </c>
      <c r="R32" s="29">
        <f t="shared" si="17"/>
        <v>98473.015986715356</v>
      </c>
      <c r="S32" s="29">
        <f t="shared" si="18"/>
        <v>492365.07993357675</v>
      </c>
      <c r="T32" s="35">
        <f t="shared" si="19"/>
        <v>68.88795449464061</v>
      </c>
      <c r="U32" s="42">
        <v>0.95864674002964168</v>
      </c>
      <c r="V32" s="43">
        <f>1-U32</f>
        <v>4.1353259970358325E-2</v>
      </c>
      <c r="W32" s="29">
        <f t="shared" si="27"/>
        <v>472004.17878275731</v>
      </c>
      <c r="X32" s="29">
        <f t="shared" si="20"/>
        <v>5925600.4893669365</v>
      </c>
      <c r="Y32" s="35">
        <f t="shared" si="28"/>
        <v>60.174865469402683</v>
      </c>
      <c r="Z32" s="36">
        <f t="shared" si="29"/>
        <v>8.7130890252379274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888</v>
      </c>
      <c r="E33" s="51">
        <v>2</v>
      </c>
      <c r="F33" s="3">
        <f t="shared" si="21"/>
        <v>2.2522522522522522E-3</v>
      </c>
      <c r="G33" s="2">
        <v>0.5</v>
      </c>
      <c r="H33" s="3">
        <f t="shared" si="22"/>
        <v>1.1198208286674132E-2</v>
      </c>
      <c r="I33" s="3">
        <f t="shared" si="23"/>
        <v>0.98880179171332583</v>
      </c>
      <c r="J33" s="5">
        <f t="shared" si="30"/>
        <v>98473.015986715356</v>
      </c>
      <c r="K33" s="5">
        <f t="shared" si="24"/>
        <v>1102.7213436362301</v>
      </c>
      <c r="L33" s="5">
        <f t="shared" si="25"/>
        <v>489608.27657448617</v>
      </c>
      <c r="M33" s="5">
        <f t="shared" si="16"/>
        <v>6291239.5643092869</v>
      </c>
      <c r="N33" s="33">
        <f t="shared" si="26"/>
        <v>63.887954494640596</v>
      </c>
      <c r="O33" s="4"/>
      <c r="Q33" s="27" t="s">
        <v>42</v>
      </c>
      <c r="R33" s="29">
        <f t="shared" si="17"/>
        <v>98473.015986715356</v>
      </c>
      <c r="S33" s="29">
        <f t="shared" si="18"/>
        <v>489608.27657448617</v>
      </c>
      <c r="T33" s="35">
        <f t="shared" si="19"/>
        <v>63.887954494640596</v>
      </c>
      <c r="U33" s="42">
        <v>0.95864674002964168</v>
      </c>
      <c r="V33" s="43">
        <f>1-U33</f>
        <v>4.1353259970358325E-2</v>
      </c>
      <c r="W33" s="29">
        <f t="shared" si="27"/>
        <v>469361.37822966237</v>
      </c>
      <c r="X33" s="29">
        <f t="shared" si="20"/>
        <v>5453596.3105841791</v>
      </c>
      <c r="Y33" s="35">
        <f t="shared" si="28"/>
        <v>55.381631769254476</v>
      </c>
      <c r="Z33" s="36">
        <f t="shared" si="29"/>
        <v>8.50632272538612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1022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97370.29464307912</v>
      </c>
      <c r="K34" s="5">
        <f t="shared" si="24"/>
        <v>0</v>
      </c>
      <c r="L34" s="5">
        <f t="shared" si="25"/>
        <v>486851.47321539558</v>
      </c>
      <c r="M34" s="5">
        <f t="shared" si="16"/>
        <v>5801631.2877348009</v>
      </c>
      <c r="N34" s="33">
        <f t="shared" si="26"/>
        <v>59.58317481734322</v>
      </c>
      <c r="O34" s="4"/>
      <c r="Q34" s="27" t="s">
        <v>44</v>
      </c>
      <c r="R34" s="29">
        <f t="shared" si="17"/>
        <v>97370.29464307912</v>
      </c>
      <c r="S34" s="29">
        <f t="shared" si="18"/>
        <v>486851.47321539558</v>
      </c>
      <c r="T34" s="35">
        <f t="shared" si="19"/>
        <v>59.58317481734322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471846.81658616941</v>
      </c>
      <c r="X34" s="29">
        <f t="shared" si="20"/>
        <v>4984234.9323545163</v>
      </c>
      <c r="Y34" s="35">
        <f t="shared" si="28"/>
        <v>51.188454863207973</v>
      </c>
      <c r="Z34" s="36">
        <f t="shared" si="29"/>
        <v>8.3947199541352475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1115</v>
      </c>
      <c r="E35" s="51">
        <v>1</v>
      </c>
      <c r="F35" s="3">
        <f t="shared" si="21"/>
        <v>8.9686098654708521E-4</v>
      </c>
      <c r="G35" s="2">
        <v>0.5</v>
      </c>
      <c r="H35" s="3">
        <f t="shared" si="22"/>
        <v>4.4742729306487703E-3</v>
      </c>
      <c r="I35" s="3">
        <f t="shared" si="23"/>
        <v>0.99552572706935127</v>
      </c>
      <c r="J35" s="5">
        <f t="shared" si="30"/>
        <v>97370.29464307912</v>
      </c>
      <c r="K35" s="5">
        <f t="shared" si="24"/>
        <v>435.66127357082388</v>
      </c>
      <c r="L35" s="5">
        <f t="shared" si="25"/>
        <v>485762.32003146852</v>
      </c>
      <c r="M35" s="5">
        <f t="shared" si="16"/>
        <v>5314779.8145194054</v>
      </c>
      <c r="N35" s="33">
        <f t="shared" si="26"/>
        <v>54.58317481734322</v>
      </c>
      <c r="O35" s="4"/>
      <c r="Q35" s="27" t="s">
        <v>46</v>
      </c>
      <c r="R35" s="29">
        <f t="shared" si="17"/>
        <v>97370.29464307912</v>
      </c>
      <c r="S35" s="29">
        <f t="shared" si="18"/>
        <v>485762.32003146852</v>
      </c>
      <c r="T35" s="35">
        <f t="shared" si="19"/>
        <v>54.58317481734322</v>
      </c>
      <c r="U35" s="42">
        <v>0.96192878092594225</v>
      </c>
      <c r="V35" s="43">
        <f t="shared" si="31"/>
        <v>3.8071219074057749E-2</v>
      </c>
      <c r="W35" s="29">
        <f t="shared" si="27"/>
        <v>467268.75632762793</v>
      </c>
      <c r="X35" s="29">
        <f t="shared" si="20"/>
        <v>4512388.1157683469</v>
      </c>
      <c r="Y35" s="35">
        <f t="shared" si="28"/>
        <v>46.342553776888238</v>
      </c>
      <c r="Z35" s="36">
        <f t="shared" si="29"/>
        <v>8.2406210404549824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977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96934.633369508301</v>
      </c>
      <c r="K36" s="5">
        <f t="shared" si="24"/>
        <v>0</v>
      </c>
      <c r="L36" s="5">
        <f t="shared" si="25"/>
        <v>484673.16684754152</v>
      </c>
      <c r="M36" s="5">
        <f t="shared" si="16"/>
        <v>4829017.4944879366</v>
      </c>
      <c r="N36" s="33">
        <f t="shared" si="26"/>
        <v>49.817256501915544</v>
      </c>
      <c r="O36" s="4"/>
      <c r="Q36" s="27" t="s">
        <v>48</v>
      </c>
      <c r="R36" s="29">
        <f t="shared" si="17"/>
        <v>96934.633369508301</v>
      </c>
      <c r="S36" s="29">
        <f t="shared" si="18"/>
        <v>484673.16684754152</v>
      </c>
      <c r="T36" s="35">
        <f t="shared" si="19"/>
        <v>49.817256501915544</v>
      </c>
      <c r="U36" s="42">
        <v>0.95558309086652893</v>
      </c>
      <c r="V36" s="43">
        <f t="shared" si="31"/>
        <v>4.4416909133471072E-2</v>
      </c>
      <c r="W36" s="29">
        <f t="shared" si="27"/>
        <v>463145.48283624259</v>
      </c>
      <c r="X36" s="29">
        <f t="shared" si="20"/>
        <v>4045119.3594407192</v>
      </c>
      <c r="Y36" s="35">
        <f t="shared" si="28"/>
        <v>41.730382824279083</v>
      </c>
      <c r="Z36" s="36">
        <f t="shared" si="29"/>
        <v>8.0868736776364614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988</v>
      </c>
      <c r="E37" s="51">
        <v>2</v>
      </c>
      <c r="F37" s="3">
        <f t="shared" si="21"/>
        <v>2.0242914979757085E-3</v>
      </c>
      <c r="G37" s="2">
        <v>0.5</v>
      </c>
      <c r="H37" s="3">
        <f t="shared" si="22"/>
        <v>1.0070493454179255E-2</v>
      </c>
      <c r="I37" s="3">
        <f t="shared" si="23"/>
        <v>0.98992950654582079</v>
      </c>
      <c r="J37" s="5">
        <f t="shared" si="30"/>
        <v>96934.633369508301</v>
      </c>
      <c r="K37" s="5">
        <f t="shared" si="24"/>
        <v>976.17959083089931</v>
      </c>
      <c r="L37" s="5">
        <f t="shared" si="25"/>
        <v>482232.71787046426</v>
      </c>
      <c r="M37" s="5">
        <f t="shared" si="16"/>
        <v>4344344.3276403947</v>
      </c>
      <c r="N37" s="33">
        <f t="shared" si="26"/>
        <v>44.817256501915537</v>
      </c>
      <c r="O37" s="4"/>
      <c r="Q37" s="27" t="s">
        <v>50</v>
      </c>
      <c r="R37" s="29">
        <f t="shared" si="17"/>
        <v>96934.633369508301</v>
      </c>
      <c r="S37" s="29">
        <f t="shared" si="18"/>
        <v>482232.71787046426</v>
      </c>
      <c r="T37" s="35">
        <f t="shared" si="19"/>
        <v>44.817256501915537</v>
      </c>
      <c r="U37" s="42">
        <v>0.95343645724036619</v>
      </c>
      <c r="V37" s="43">
        <f t="shared" si="31"/>
        <v>4.6563542759633814E-2</v>
      </c>
      <c r="W37" s="29">
        <f t="shared" si="27"/>
        <v>459778.25409180846</v>
      </c>
      <c r="X37" s="29">
        <f t="shared" si="20"/>
        <v>3581973.8766044765</v>
      </c>
      <c r="Y37" s="35">
        <f t="shared" si="28"/>
        <v>36.952467369946433</v>
      </c>
      <c r="Z37" s="36">
        <f t="shared" si="29"/>
        <v>7.8647891319691041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1156</v>
      </c>
      <c r="E38" s="51">
        <v>5</v>
      </c>
      <c r="F38" s="3">
        <f t="shared" si="21"/>
        <v>4.3252595155709346E-3</v>
      </c>
      <c r="G38" s="2">
        <v>0.5</v>
      </c>
      <c r="H38" s="3">
        <f t="shared" si="22"/>
        <v>2.1394950791613181E-2</v>
      </c>
      <c r="I38" s="3">
        <f t="shared" si="23"/>
        <v>0.97860504920838687</v>
      </c>
      <c r="J38" s="5">
        <f t="shared" si="30"/>
        <v>95958.453778677402</v>
      </c>
      <c r="K38" s="5">
        <f t="shared" si="24"/>
        <v>2053.0263966340908</v>
      </c>
      <c r="L38" s="5">
        <f t="shared" si="25"/>
        <v>474659.70290180179</v>
      </c>
      <c r="M38" s="5">
        <f t="shared" si="16"/>
        <v>3862111.6097699301</v>
      </c>
      <c r="N38" s="33">
        <f t="shared" si="26"/>
        <v>40.247747412413148</v>
      </c>
      <c r="O38" s="4"/>
      <c r="Q38" s="27" t="s">
        <v>52</v>
      </c>
      <c r="R38" s="29">
        <f t="shared" si="17"/>
        <v>95958.453778677402</v>
      </c>
      <c r="S38" s="29">
        <f t="shared" si="18"/>
        <v>474659.70290180179</v>
      </c>
      <c r="T38" s="35">
        <f t="shared" si="19"/>
        <v>40.247747412413148</v>
      </c>
      <c r="U38" s="42">
        <v>0.93748024841036759</v>
      </c>
      <c r="V38" s="43">
        <f t="shared" si="31"/>
        <v>6.2519751589632411E-2</v>
      </c>
      <c r="W38" s="29">
        <f t="shared" si="27"/>
        <v>444984.0961867724</v>
      </c>
      <c r="X38" s="29">
        <f t="shared" si="20"/>
        <v>3122195.6225126679</v>
      </c>
      <c r="Y38" s="35">
        <f t="shared" si="28"/>
        <v>32.536952186764395</v>
      </c>
      <c r="Z38" s="36">
        <f t="shared" si="29"/>
        <v>7.7107952256487522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1258</v>
      </c>
      <c r="E39" s="51">
        <v>8</v>
      </c>
      <c r="F39" s="3">
        <f t="shared" si="21"/>
        <v>6.3593004769475362E-3</v>
      </c>
      <c r="G39" s="2">
        <v>0.5</v>
      </c>
      <c r="H39" s="3">
        <f t="shared" si="22"/>
        <v>3.1298904538341159E-2</v>
      </c>
      <c r="I39" s="3">
        <f t="shared" si="23"/>
        <v>0.96870109546165883</v>
      </c>
      <c r="J39" s="5">
        <f t="shared" si="30"/>
        <v>93905.427382043315</v>
      </c>
      <c r="K39" s="5">
        <f t="shared" si="24"/>
        <v>2939.1370072627014</v>
      </c>
      <c r="L39" s="5">
        <f t="shared" si="25"/>
        <v>462179.29439205979</v>
      </c>
      <c r="M39" s="5">
        <f t="shared" si="16"/>
        <v>3387451.9068681281</v>
      </c>
      <c r="N39" s="33">
        <f t="shared" si="26"/>
        <v>36.073015173943823</v>
      </c>
      <c r="O39" s="4"/>
      <c r="Q39" s="27" t="s">
        <v>54</v>
      </c>
      <c r="R39" s="29">
        <f t="shared" si="17"/>
        <v>93905.427382043315</v>
      </c>
      <c r="S39" s="29">
        <f t="shared" si="18"/>
        <v>462179.29439205979</v>
      </c>
      <c r="T39" s="35">
        <f t="shared" si="19"/>
        <v>36.073015173943823</v>
      </c>
      <c r="U39" s="42">
        <v>0.91788799906018037</v>
      </c>
      <c r="V39" s="43">
        <f t="shared" si="31"/>
        <v>8.2112000939819629E-2</v>
      </c>
      <c r="W39" s="29">
        <f t="shared" si="27"/>
        <v>424228.82773657382</v>
      </c>
      <c r="X39" s="29">
        <f t="shared" si="20"/>
        <v>2677211.5263258955</v>
      </c>
      <c r="Y39" s="35">
        <f t="shared" si="28"/>
        <v>28.509657013049647</v>
      </c>
      <c r="Z39" s="36">
        <f t="shared" si="29"/>
        <v>7.5633581608941753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1238</v>
      </c>
      <c r="E40" s="51">
        <v>3</v>
      </c>
      <c r="F40" s="3">
        <f t="shared" si="21"/>
        <v>2.4232633279483036E-3</v>
      </c>
      <c r="G40" s="2">
        <v>0.5</v>
      </c>
      <c r="H40" s="3">
        <f t="shared" si="22"/>
        <v>1.2043356081894822E-2</v>
      </c>
      <c r="I40" s="3">
        <f t="shared" si="23"/>
        <v>0.98795664391810523</v>
      </c>
      <c r="J40" s="5">
        <f t="shared" si="30"/>
        <v>90966.290374780612</v>
      </c>
      <c r="K40" s="5">
        <f t="shared" si="24"/>
        <v>1095.5394264325246</v>
      </c>
      <c r="L40" s="5">
        <f t="shared" si="25"/>
        <v>452092.60330782179</v>
      </c>
      <c r="M40" s="5">
        <f t="shared" si="16"/>
        <v>2925272.6124760685</v>
      </c>
      <c r="N40" s="33">
        <f t="shared" si="26"/>
        <v>32.157765260339424</v>
      </c>
      <c r="O40" s="4"/>
      <c r="Q40" s="27" t="s">
        <v>56</v>
      </c>
      <c r="R40" s="29">
        <f t="shared" si="17"/>
        <v>90966.290374780612</v>
      </c>
      <c r="S40" s="29">
        <f t="shared" si="18"/>
        <v>452092.60330782179</v>
      </c>
      <c r="T40" s="35">
        <f t="shared" si="19"/>
        <v>32.157765260339424</v>
      </c>
      <c r="U40" s="42">
        <v>0.89571782863194893</v>
      </c>
      <c r="V40" s="43">
        <f t="shared" si="31"/>
        <v>0.10428217136805107</v>
      </c>
      <c r="W40" s="29">
        <f t="shared" si="27"/>
        <v>404947.40497544716</v>
      </c>
      <c r="X40" s="29">
        <f t="shared" si="20"/>
        <v>2252982.6985893217</v>
      </c>
      <c r="Y40" s="35">
        <f t="shared" si="28"/>
        <v>24.767226291267299</v>
      </c>
      <c r="Z40" s="36">
        <f t="shared" si="29"/>
        <v>7.390538969072125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1097</v>
      </c>
      <c r="E41" s="51">
        <v>6</v>
      </c>
      <c r="F41" s="3">
        <f t="shared" si="21"/>
        <v>5.4694621695533276E-3</v>
      </c>
      <c r="G41" s="2">
        <v>0.5</v>
      </c>
      <c r="H41" s="3">
        <f t="shared" si="22"/>
        <v>2.6978417266187056E-2</v>
      </c>
      <c r="I41" s="3">
        <f t="shared" si="23"/>
        <v>0.9730215827338129</v>
      </c>
      <c r="J41" s="5">
        <f t="shared" si="30"/>
        <v>89870.750948348097</v>
      </c>
      <c r="K41" s="5">
        <f t="shared" si="24"/>
        <v>2424.5706191101112</v>
      </c>
      <c r="L41" s="5">
        <f t="shared" si="25"/>
        <v>443292.32819396514</v>
      </c>
      <c r="M41" s="5">
        <f t="shared" si="16"/>
        <v>2473180.0091682468</v>
      </c>
      <c r="N41" s="33">
        <f t="shared" si="26"/>
        <v>27.51929835981532</v>
      </c>
      <c r="O41" s="4"/>
      <c r="Q41" s="27" t="s">
        <v>58</v>
      </c>
      <c r="R41" s="29">
        <f t="shared" si="17"/>
        <v>89870.750948348097</v>
      </c>
      <c r="S41" s="29">
        <f t="shared" si="18"/>
        <v>443292.32819396514</v>
      </c>
      <c r="T41" s="35">
        <f t="shared" si="19"/>
        <v>27.51929835981532</v>
      </c>
      <c r="U41" s="42">
        <v>0.86473435856680392</v>
      </c>
      <c r="V41" s="43">
        <f t="shared" si="31"/>
        <v>0.13526564143319608</v>
      </c>
      <c r="W41" s="29">
        <f t="shared" si="27"/>
        <v>383330.10707839357</v>
      </c>
      <c r="X41" s="29">
        <f t="shared" si="20"/>
        <v>1848035.2936138744</v>
      </c>
      <c r="Y41" s="35">
        <f t="shared" si="28"/>
        <v>20.563256388900161</v>
      </c>
      <c r="Z41" s="36">
        <f t="shared" si="29"/>
        <v>6.9560419709151589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881</v>
      </c>
      <c r="E42" s="51">
        <v>11</v>
      </c>
      <c r="F42" s="3">
        <f t="shared" si="21"/>
        <v>1.2485811577752554E-2</v>
      </c>
      <c r="G42" s="2">
        <v>0.5</v>
      </c>
      <c r="H42" s="3">
        <f t="shared" si="22"/>
        <v>6.0539350577875614E-2</v>
      </c>
      <c r="I42" s="3">
        <f t="shared" si="23"/>
        <v>0.93946064942212437</v>
      </c>
      <c r="J42" s="5">
        <f t="shared" si="30"/>
        <v>87446.180329237977</v>
      </c>
      <c r="K42" s="5">
        <f t="shared" si="24"/>
        <v>5293.9349676478687</v>
      </c>
      <c r="L42" s="5">
        <f t="shared" si="25"/>
        <v>423996.06422707019</v>
      </c>
      <c r="M42" s="5">
        <f t="shared" si="16"/>
        <v>2029887.6809742819</v>
      </c>
      <c r="N42" s="33">
        <f t="shared" si="26"/>
        <v>23.212994247795418</v>
      </c>
      <c r="O42" s="4"/>
      <c r="Q42" s="27" t="s">
        <v>60</v>
      </c>
      <c r="R42" s="29">
        <f t="shared" si="17"/>
        <v>87446.180329237977</v>
      </c>
      <c r="S42" s="29">
        <f t="shared" si="18"/>
        <v>423996.06422707019</v>
      </c>
      <c r="T42" s="35">
        <f t="shared" si="19"/>
        <v>23.212994247795418</v>
      </c>
      <c r="U42" s="42">
        <v>0.81758889711164551</v>
      </c>
      <c r="V42" s="43">
        <f t="shared" si="31"/>
        <v>0.18241110288835449</v>
      </c>
      <c r="W42" s="29">
        <f t="shared" si="27"/>
        <v>346654.47453108872</v>
      </c>
      <c r="X42" s="29">
        <f t="shared" si="20"/>
        <v>1464705.1865354809</v>
      </c>
      <c r="Y42" s="35">
        <f t="shared" si="28"/>
        <v>16.749790339850339</v>
      </c>
      <c r="Z42" s="36">
        <f t="shared" si="29"/>
        <v>6.4632039079450792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694</v>
      </c>
      <c r="E43" s="51">
        <v>15</v>
      </c>
      <c r="F43" s="3">
        <f t="shared" si="21"/>
        <v>2.1613832853025938E-2</v>
      </c>
      <c r="G43" s="2">
        <v>0.5</v>
      </c>
      <c r="H43" s="3">
        <f t="shared" si="22"/>
        <v>0.10252904989747094</v>
      </c>
      <c r="I43" s="3">
        <f t="shared" si="23"/>
        <v>0.89747095010252909</v>
      </c>
      <c r="J43" s="5">
        <f t="shared" si="30"/>
        <v>82152.245361590103</v>
      </c>
      <c r="K43" s="5">
        <f t="shared" si="24"/>
        <v>8422.9916638677478</v>
      </c>
      <c r="L43" s="5">
        <f t="shared" si="25"/>
        <v>389703.74764828122</v>
      </c>
      <c r="M43" s="5">
        <f t="shared" si="16"/>
        <v>1605891.6167472117</v>
      </c>
      <c r="N43" s="33">
        <f t="shared" si="26"/>
        <v>19.547750760541462</v>
      </c>
      <c r="O43" s="4"/>
      <c r="Q43" s="27" t="s">
        <v>62</v>
      </c>
      <c r="R43" s="29">
        <f t="shared" si="17"/>
        <v>82152.245361590103</v>
      </c>
      <c r="S43" s="29">
        <f t="shared" si="18"/>
        <v>389703.74764828122</v>
      </c>
      <c r="T43" s="35">
        <f t="shared" si="19"/>
        <v>19.547750760541462</v>
      </c>
      <c r="U43" s="42">
        <v>0.77888026534586052</v>
      </c>
      <c r="V43" s="43">
        <f t="shared" si="31"/>
        <v>0.22111973465413948</v>
      </c>
      <c r="W43" s="29">
        <f t="shared" si="27"/>
        <v>303532.55837456952</v>
      </c>
      <c r="X43" s="29">
        <f t="shared" si="20"/>
        <v>1118050.7120043922</v>
      </c>
      <c r="Y43" s="35">
        <f t="shared" si="28"/>
        <v>13.609496698274439</v>
      </c>
      <c r="Z43" s="36">
        <f t="shared" si="29"/>
        <v>5.9382540622670223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438</v>
      </c>
      <c r="E44" s="51">
        <v>6</v>
      </c>
      <c r="F44" s="3">
        <f t="shared" si="21"/>
        <v>1.3698630136986301E-2</v>
      </c>
      <c r="G44" s="2">
        <v>0.5</v>
      </c>
      <c r="H44" s="3">
        <f t="shared" si="22"/>
        <v>6.6225165562913912E-2</v>
      </c>
      <c r="I44" s="3">
        <f t="shared" si="23"/>
        <v>0.93377483443708609</v>
      </c>
      <c r="J44" s="5">
        <f t="shared" si="30"/>
        <v>73729.253697722364</v>
      </c>
      <c r="K44" s="5">
        <f t="shared" si="24"/>
        <v>4882.732032961746</v>
      </c>
      <c r="L44" s="5">
        <f t="shared" si="25"/>
        <v>356439.43840620742</v>
      </c>
      <c r="M44" s="5">
        <f t="shared" si="16"/>
        <v>1216187.8690989304</v>
      </c>
      <c r="N44" s="33">
        <f t="shared" si="26"/>
        <v>16.495323200816568</v>
      </c>
      <c r="O44" s="4"/>
      <c r="Q44" s="27" t="s">
        <v>64</v>
      </c>
      <c r="R44" s="29">
        <f t="shared" si="17"/>
        <v>73729.253697722364</v>
      </c>
      <c r="S44" s="29">
        <f t="shared" si="18"/>
        <v>356439.43840620742</v>
      </c>
      <c r="T44" s="35">
        <f t="shared" si="19"/>
        <v>16.495323200816568</v>
      </c>
      <c r="U44" s="42">
        <v>0.71980976748499381</v>
      </c>
      <c r="V44" s="43">
        <f t="shared" si="31"/>
        <v>0.28019023251500619</v>
      </c>
      <c r="W44" s="29">
        <f t="shared" si="27"/>
        <v>256568.58928165393</v>
      </c>
      <c r="X44" s="29">
        <f t="shared" si="20"/>
        <v>814518.15362982266</v>
      </c>
      <c r="Y44" s="35">
        <f t="shared" si="28"/>
        <v>11.0474216512378</v>
      </c>
      <c r="Z44" s="36">
        <f t="shared" si="29"/>
        <v>5.4479015495787682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304</v>
      </c>
      <c r="E45" s="51">
        <v>14</v>
      </c>
      <c r="F45" s="3">
        <f t="shared" si="21"/>
        <v>4.6052631578947366E-2</v>
      </c>
      <c r="G45" s="2">
        <v>0.5</v>
      </c>
      <c r="H45" s="3">
        <f t="shared" si="22"/>
        <v>0.20648967551622419</v>
      </c>
      <c r="I45" s="3">
        <f t="shared" si="23"/>
        <v>0.79351032448377579</v>
      </c>
      <c r="J45" s="5">
        <f t="shared" si="30"/>
        <v>68846.521664760614</v>
      </c>
      <c r="K45" s="5">
        <f t="shared" si="24"/>
        <v>14216.095918977118</v>
      </c>
      <c r="L45" s="5">
        <f t="shared" si="25"/>
        <v>308692.36852636031</v>
      </c>
      <c r="M45" s="5">
        <f t="shared" si="16"/>
        <v>859748.43069272302</v>
      </c>
      <c r="N45" s="33">
        <f t="shared" si="26"/>
        <v>12.48789931434966</v>
      </c>
      <c r="O45" s="4"/>
      <c r="Q45" s="27" t="s">
        <v>66</v>
      </c>
      <c r="R45" s="29">
        <f t="shared" si="17"/>
        <v>68846.521664760614</v>
      </c>
      <c r="S45" s="29">
        <f t="shared" si="18"/>
        <v>308692.36852636031</v>
      </c>
      <c r="T45" s="35">
        <f t="shared" si="19"/>
        <v>12.48789931434966</v>
      </c>
      <c r="U45" s="42">
        <v>0.68480776711742686</v>
      </c>
      <c r="V45" s="43">
        <f t="shared" si="31"/>
        <v>0.31519223288257314</v>
      </c>
      <c r="W45" s="29">
        <f t="shared" si="27"/>
        <v>211394.93161672665</v>
      </c>
      <c r="X45" s="29">
        <f t="shared" si="20"/>
        <v>557949.56434816867</v>
      </c>
      <c r="Y45" s="35">
        <f t="shared" si="28"/>
        <v>8.1042520501621436</v>
      </c>
      <c r="Z45" s="36">
        <f t="shared" si="29"/>
        <v>4.3836472641875162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205</v>
      </c>
      <c r="E46" s="51">
        <v>17</v>
      </c>
      <c r="F46" s="3">
        <f t="shared" si="21"/>
        <v>8.2926829268292687E-2</v>
      </c>
      <c r="G46" s="2">
        <v>0.5</v>
      </c>
      <c r="H46" s="3">
        <f t="shared" si="22"/>
        <v>0.34343434343434348</v>
      </c>
      <c r="I46" s="3">
        <f t="shared" si="23"/>
        <v>0.65656565656565657</v>
      </c>
      <c r="J46" s="5">
        <f t="shared" si="30"/>
        <v>54630.425745783497</v>
      </c>
      <c r="K46" s="5">
        <f t="shared" si="24"/>
        <v>18761.964397541811</v>
      </c>
      <c r="L46" s="5">
        <f t="shared" si="25"/>
        <v>226247.21773506299</v>
      </c>
      <c r="M46" s="5">
        <f>L46+M47</f>
        <v>551056.06216636277</v>
      </c>
      <c r="N46" s="33">
        <f t="shared" si="26"/>
        <v>10.086980920314254</v>
      </c>
      <c r="O46" s="4"/>
      <c r="Q46" s="27" t="s">
        <v>68</v>
      </c>
      <c r="R46" s="29">
        <f t="shared" si="17"/>
        <v>54630.425745783497</v>
      </c>
      <c r="S46" s="29">
        <f t="shared" si="18"/>
        <v>226247.21773506299</v>
      </c>
      <c r="T46" s="35">
        <f t="shared" si="19"/>
        <v>10.086980920314254</v>
      </c>
      <c r="U46" s="42">
        <v>0.65629805890441617</v>
      </c>
      <c r="V46" s="43">
        <f t="shared" si="31"/>
        <v>0.34370194109558383</v>
      </c>
      <c r="W46" s="29">
        <f t="shared" si="27"/>
        <v>148485.60983204664</v>
      </c>
      <c r="X46" s="29">
        <f>X47+W46</f>
        <v>346554.63273144199</v>
      </c>
      <c r="Y46" s="35">
        <f t="shared" si="28"/>
        <v>6.3436194757861628</v>
      </c>
      <c r="Z46" s="36">
        <f t="shared" si="29"/>
        <v>3.7433614445280909</v>
      </c>
    </row>
    <row r="47" spans="1:26" s="2" customFormat="1" x14ac:dyDescent="0.25">
      <c r="A47" s="12">
        <v>19</v>
      </c>
      <c r="B47" s="13" t="s">
        <v>69</v>
      </c>
      <c r="C47" s="12"/>
      <c r="D47">
        <v>163</v>
      </c>
      <c r="E47" s="51">
        <v>18</v>
      </c>
      <c r="F47" s="17">
        <f t="shared" si="21"/>
        <v>0.11042944785276074</v>
      </c>
      <c r="G47" s="12"/>
      <c r="H47" s="17">
        <v>1</v>
      </c>
      <c r="I47" s="17">
        <f t="shared" si="23"/>
        <v>0</v>
      </c>
      <c r="J47" s="21">
        <f t="shared" si="30"/>
        <v>35868.46134824169</v>
      </c>
      <c r="K47" s="21">
        <f t="shared" si="24"/>
        <v>35868.46134824169</v>
      </c>
      <c r="L47" s="21">
        <f>K47/F47</f>
        <v>324808.84443129972</v>
      </c>
      <c r="M47" s="21">
        <f>L47</f>
        <v>324808.84443129972</v>
      </c>
      <c r="N47" s="34">
        <f t="shared" si="26"/>
        <v>9.0555555555555554</v>
      </c>
      <c r="O47" s="4"/>
      <c r="Q47" s="30" t="s">
        <v>69</v>
      </c>
      <c r="R47" s="31">
        <f t="shared" si="17"/>
        <v>35868.46134824169</v>
      </c>
      <c r="S47" s="31">
        <f t="shared" si="18"/>
        <v>324808.84443129972</v>
      </c>
      <c r="T47" s="38">
        <f t="shared" si="19"/>
        <v>9.0555555555555554</v>
      </c>
      <c r="U47" s="44">
        <v>0.6098018151143324</v>
      </c>
      <c r="V47" s="45">
        <f t="shared" si="31"/>
        <v>0.3901981848856676</v>
      </c>
      <c r="W47" s="31">
        <f t="shared" si="27"/>
        <v>198069.02289939538</v>
      </c>
      <c r="X47" s="31">
        <f>W47</f>
        <v>198069.02289939538</v>
      </c>
      <c r="Y47" s="38">
        <f t="shared" si="28"/>
        <v>5.5220942146464536</v>
      </c>
      <c r="Z47" s="37">
        <f t="shared" si="29"/>
        <v>3.5334613409091018</v>
      </c>
    </row>
    <row r="48" spans="1:26" s="2" customFormat="1" ht="13.2" x14ac:dyDescent="0.25">
      <c r="B48" s="2" t="s">
        <v>70</v>
      </c>
      <c r="D48" s="25">
        <f>SUM(D29:D47)</f>
        <v>14680</v>
      </c>
      <c r="E48" s="25">
        <f>SUM(E29:E47)</f>
        <v>110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230</v>
      </c>
      <c r="E54" s="49">
        <f>E4+E29</f>
        <v>2</v>
      </c>
      <c r="F54" s="3">
        <f>E54/D54</f>
        <v>8.6956521739130436E-3</v>
      </c>
      <c r="G54" s="2">
        <v>0.3</v>
      </c>
      <c r="H54" s="18">
        <f>C54*F54/(1+(1-G54)*C54*F54)</f>
        <v>8.6430423509075184E-3</v>
      </c>
      <c r="I54" s="18">
        <f>1-H54</f>
        <v>0.99135695764909249</v>
      </c>
      <c r="J54" s="19">
        <v>100000</v>
      </c>
      <c r="K54" s="20">
        <f>J54*H54</f>
        <v>864.30423509075183</v>
      </c>
      <c r="L54" s="20">
        <f>C54*(J55+G54*K54)</f>
        <v>99394.987035436483</v>
      </c>
      <c r="M54" s="5">
        <f t="shared" ref="M54:M70" si="32">L54+M55</f>
        <v>7387298.9747100016</v>
      </c>
      <c r="N54" s="32">
        <f>M54/J54</f>
        <v>73.872989747100021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99394.987035436483</v>
      </c>
      <c r="T54" s="35">
        <f t="shared" ref="T54:T72" si="35">N54</f>
        <v>73.872989747100021</v>
      </c>
      <c r="U54" s="42">
        <v>0.96170886472285344</v>
      </c>
      <c r="V54" s="43">
        <f>1-U54</f>
        <v>3.829113527714656E-2</v>
      </c>
      <c r="W54" s="29">
        <f>S54*U54</f>
        <v>95589.040140992351</v>
      </c>
      <c r="X54" s="29">
        <f t="shared" ref="X54:X70" si="36">X55+W54</f>
        <v>6584221.2925638212</v>
      </c>
      <c r="Y54" s="40">
        <f>X54/R54</f>
        <v>65.842212925638208</v>
      </c>
      <c r="Z54" s="36">
        <f>T54-Y54</f>
        <v>8.0307768214618136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1066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99135.695764909251</v>
      </c>
      <c r="K55" s="5">
        <f t="shared" ref="K55:K72" si="41">J55*H55</f>
        <v>0</v>
      </c>
      <c r="L55" s="5">
        <f t="shared" ref="L55:L71" si="42">C55*(J56+G55*K55)</f>
        <v>396542.783059637</v>
      </c>
      <c r="M55" s="5">
        <f t="shared" si="32"/>
        <v>7287903.9876745651</v>
      </c>
      <c r="N55" s="33">
        <f t="shared" ref="N55:N72" si="43">M55/J55</f>
        <v>73.514428193020677</v>
      </c>
      <c r="O55" s="4"/>
      <c r="Q55" s="27" t="s">
        <v>36</v>
      </c>
      <c r="R55" s="29">
        <f t="shared" si="33"/>
        <v>99135.695764909251</v>
      </c>
      <c r="S55" s="29">
        <f t="shared" si="34"/>
        <v>396542.783059637</v>
      </c>
      <c r="T55" s="35">
        <f t="shared" si="35"/>
        <v>73.514428193020677</v>
      </c>
      <c r="U55" s="42">
        <v>0.96170886472285344</v>
      </c>
      <c r="V55" s="43">
        <f>1-U55</f>
        <v>3.829113527714656E-2</v>
      </c>
      <c r="W55" s="29">
        <f t="shared" ref="W55:W72" si="44">S55*U55</f>
        <v>381358.70971032424</v>
      </c>
      <c r="X55" s="29">
        <f t="shared" si="36"/>
        <v>6488632.2524228292</v>
      </c>
      <c r="Y55" s="35">
        <f t="shared" ref="Y55:Y72" si="45">X55/R55</f>
        <v>65.452027166985289</v>
      </c>
      <c r="Z55" s="36">
        <f t="shared" ref="Z55:Z72" si="46">T55-Y55</f>
        <v>8.0624010260353884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1571</v>
      </c>
      <c r="E56" s="49">
        <f t="shared" si="37"/>
        <v>1</v>
      </c>
      <c r="F56" s="3">
        <f t="shared" si="38"/>
        <v>6.3653723742838951E-4</v>
      </c>
      <c r="G56" s="2">
        <v>0.5</v>
      </c>
      <c r="H56" s="3">
        <f t="shared" si="39"/>
        <v>3.177629488401652E-3</v>
      </c>
      <c r="I56" s="3">
        <f t="shared" si="40"/>
        <v>0.99682237051159839</v>
      </c>
      <c r="J56" s="5">
        <f t="shared" ref="J56:J72" si="47">I55*J55</f>
        <v>99135.695764909251</v>
      </c>
      <c r="K56" s="5">
        <f t="shared" si="41"/>
        <v>315.01651021579039</v>
      </c>
      <c r="L56" s="5">
        <f t="shared" si="42"/>
        <v>494890.93754900678</v>
      </c>
      <c r="M56" s="5">
        <f t="shared" si="32"/>
        <v>6891361.204614928</v>
      </c>
      <c r="N56" s="33">
        <f t="shared" si="43"/>
        <v>69.514428193020677</v>
      </c>
      <c r="O56" s="4"/>
      <c r="Q56" s="27" t="s">
        <v>38</v>
      </c>
      <c r="R56" s="29">
        <f t="shared" si="33"/>
        <v>99135.695764909251</v>
      </c>
      <c r="S56" s="29">
        <f t="shared" si="34"/>
        <v>494890.93754900678</v>
      </c>
      <c r="T56" s="35">
        <f t="shared" si="35"/>
        <v>69.514428193020677</v>
      </c>
      <c r="U56" s="42">
        <v>0.96170886472285344</v>
      </c>
      <c r="V56" s="43">
        <f>1-U56</f>
        <v>3.829113527714656E-2</v>
      </c>
      <c r="W56" s="29">
        <f t="shared" si="44"/>
        <v>475941.00171188387</v>
      </c>
      <c r="X56" s="29">
        <f t="shared" si="36"/>
        <v>6107273.542712505</v>
      </c>
      <c r="Y56" s="35">
        <f t="shared" si="45"/>
        <v>61.605191708093884</v>
      </c>
      <c r="Z56" s="36">
        <f t="shared" si="46"/>
        <v>7.9092364849267938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1850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98820.679254693459</v>
      </c>
      <c r="K57" s="5">
        <f t="shared" si="41"/>
        <v>0</v>
      </c>
      <c r="L57" s="5">
        <f t="shared" si="42"/>
        <v>494103.39627346728</v>
      </c>
      <c r="M57" s="5">
        <f t="shared" si="32"/>
        <v>6396470.2670659209</v>
      </c>
      <c r="N57" s="33">
        <f t="shared" si="43"/>
        <v>64.728054039985992</v>
      </c>
      <c r="O57" s="4"/>
      <c r="Q57" s="27" t="s">
        <v>40</v>
      </c>
      <c r="R57" s="29">
        <f t="shared" si="33"/>
        <v>98820.679254693459</v>
      </c>
      <c r="S57" s="29">
        <f t="shared" si="34"/>
        <v>494103.39627346728</v>
      </c>
      <c r="T57" s="35">
        <f t="shared" si="35"/>
        <v>64.728054039985992</v>
      </c>
      <c r="U57" s="42">
        <v>0.96170886472285344</v>
      </c>
      <c r="V57" s="43">
        <f>1-U57</f>
        <v>3.829113527714656E-2</v>
      </c>
      <c r="W57" s="29">
        <f t="shared" si="44"/>
        <v>475183.6162858624</v>
      </c>
      <c r="X57" s="29">
        <f t="shared" si="36"/>
        <v>5631332.5410006214</v>
      </c>
      <c r="Y57" s="35">
        <f t="shared" si="45"/>
        <v>56.98536564889239</v>
      </c>
      <c r="Z57" s="36">
        <f t="shared" si="46"/>
        <v>7.7426883910936013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1848</v>
      </c>
      <c r="E58" s="49">
        <f t="shared" si="37"/>
        <v>6</v>
      </c>
      <c r="F58" s="3">
        <f t="shared" si="38"/>
        <v>3.246753246753247E-3</v>
      </c>
      <c r="G58" s="2">
        <v>0.5</v>
      </c>
      <c r="H58" s="3">
        <f t="shared" si="39"/>
        <v>1.6103059581320453E-2</v>
      </c>
      <c r="I58" s="3">
        <f t="shared" si="40"/>
        <v>0.98389694041867959</v>
      </c>
      <c r="J58" s="5">
        <f t="shared" si="47"/>
        <v>98820.679254693459</v>
      </c>
      <c r="K58" s="5">
        <f t="shared" si="41"/>
        <v>1591.3152859048869</v>
      </c>
      <c r="L58" s="5">
        <f t="shared" si="42"/>
        <v>490125.10805870511</v>
      </c>
      <c r="M58" s="5">
        <f t="shared" si="32"/>
        <v>5902366.8707924532</v>
      </c>
      <c r="N58" s="33">
        <f t="shared" si="43"/>
        <v>59.728054039985985</v>
      </c>
      <c r="O58" s="4"/>
      <c r="Q58" s="27" t="s">
        <v>42</v>
      </c>
      <c r="R58" s="29">
        <f t="shared" si="33"/>
        <v>98820.679254693459</v>
      </c>
      <c r="S58" s="29">
        <f t="shared" si="34"/>
        <v>490125.10805870511</v>
      </c>
      <c r="T58" s="35">
        <f t="shared" si="35"/>
        <v>59.728054039985985</v>
      </c>
      <c r="U58" s="42">
        <v>0.96170886472285344</v>
      </c>
      <c r="V58" s="43">
        <f>1-U58</f>
        <v>3.829113527714656E-2</v>
      </c>
      <c r="W58" s="29">
        <f t="shared" si="44"/>
        <v>471357.66124330316</v>
      </c>
      <c r="X58" s="29">
        <f t="shared" si="36"/>
        <v>5156148.924714759</v>
      </c>
      <c r="Y58" s="35">
        <f t="shared" si="45"/>
        <v>52.176821325278119</v>
      </c>
      <c r="Z58" s="36">
        <f t="shared" si="46"/>
        <v>7.5512327147078651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1998</v>
      </c>
      <c r="E59" s="49">
        <f t="shared" si="37"/>
        <v>0</v>
      </c>
      <c r="F59" s="3">
        <f t="shared" si="38"/>
        <v>0</v>
      </c>
      <c r="G59" s="2">
        <v>0.5</v>
      </c>
      <c r="H59" s="3">
        <f t="shared" si="39"/>
        <v>0</v>
      </c>
      <c r="I59" s="3">
        <f t="shared" si="40"/>
        <v>1</v>
      </c>
      <c r="J59" s="5">
        <f t="shared" si="47"/>
        <v>97229.363968788573</v>
      </c>
      <c r="K59" s="5">
        <f t="shared" si="41"/>
        <v>0</v>
      </c>
      <c r="L59" s="5">
        <f t="shared" si="42"/>
        <v>486146.81984394288</v>
      </c>
      <c r="M59" s="5">
        <f t="shared" si="32"/>
        <v>5412241.7627337482</v>
      </c>
      <c r="N59" s="33">
        <f t="shared" si="43"/>
        <v>55.664683402342554</v>
      </c>
      <c r="O59" s="4"/>
      <c r="Q59" s="27" t="s">
        <v>44</v>
      </c>
      <c r="R59" s="29">
        <f t="shared" si="33"/>
        <v>97229.363968788573</v>
      </c>
      <c r="S59" s="29">
        <f t="shared" si="34"/>
        <v>486146.81984394288</v>
      </c>
      <c r="T59" s="35">
        <f t="shared" si="35"/>
        <v>55.664683402342554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468203.96187908133</v>
      </c>
      <c r="X59" s="29">
        <f t="shared" si="36"/>
        <v>4684791.2634714562</v>
      </c>
      <c r="Y59" s="35">
        <f t="shared" si="45"/>
        <v>48.182885007612647</v>
      </c>
      <c r="Z59" s="36">
        <f t="shared" si="46"/>
        <v>7.4817983947299069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2250</v>
      </c>
      <c r="E60" s="49">
        <f t="shared" si="37"/>
        <v>4</v>
      </c>
      <c r="F60" s="3">
        <f t="shared" si="38"/>
        <v>1.7777777777777779E-3</v>
      </c>
      <c r="G60" s="2">
        <v>0.5</v>
      </c>
      <c r="H60" s="3">
        <f t="shared" si="39"/>
        <v>8.8495575221238937E-3</v>
      </c>
      <c r="I60" s="3">
        <f t="shared" si="40"/>
        <v>0.99115044247787609</v>
      </c>
      <c r="J60" s="5">
        <f t="shared" si="47"/>
        <v>97229.363968788573</v>
      </c>
      <c r="K60" s="5">
        <f t="shared" si="41"/>
        <v>860.43684928131484</v>
      </c>
      <c r="L60" s="5">
        <f t="shared" si="42"/>
        <v>483995.72772073955</v>
      </c>
      <c r="M60" s="5">
        <f t="shared" si="32"/>
        <v>4926094.942889805</v>
      </c>
      <c r="N60" s="33">
        <f t="shared" si="43"/>
        <v>50.664683402342547</v>
      </c>
      <c r="O60" s="4"/>
      <c r="Q60" s="27" t="s">
        <v>46</v>
      </c>
      <c r="R60" s="29">
        <f t="shared" si="33"/>
        <v>97229.363968788573</v>
      </c>
      <c r="S60" s="29">
        <f t="shared" si="34"/>
        <v>483995.72772073955</v>
      </c>
      <c r="T60" s="35">
        <f t="shared" si="35"/>
        <v>50.664683402342547</v>
      </c>
      <c r="U60" s="42">
        <v>0.95736753435116873</v>
      </c>
      <c r="V60" s="43">
        <f t="shared" si="48"/>
        <v>4.2632465648831275E-2</v>
      </c>
      <c r="W60" s="29">
        <f t="shared" si="44"/>
        <v>463361.79648450401</v>
      </c>
      <c r="X60" s="29">
        <f t="shared" si="36"/>
        <v>4216587.3015923752</v>
      </c>
      <c r="Y60" s="35">
        <f t="shared" si="45"/>
        <v>43.367426562061382</v>
      </c>
      <c r="Z60" s="36">
        <f t="shared" si="46"/>
        <v>7.2972568402811646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2101</v>
      </c>
      <c r="E61" s="49">
        <f t="shared" si="37"/>
        <v>3</v>
      </c>
      <c r="F61" s="3">
        <f t="shared" si="38"/>
        <v>1.4278914802475012E-3</v>
      </c>
      <c r="G61" s="2">
        <v>0.5</v>
      </c>
      <c r="H61" s="3">
        <f t="shared" si="39"/>
        <v>7.1140621294759317E-3</v>
      </c>
      <c r="I61" s="3">
        <f t="shared" si="40"/>
        <v>0.99288593787052404</v>
      </c>
      <c r="J61" s="5">
        <f t="shared" si="47"/>
        <v>96368.927119507251</v>
      </c>
      <c r="K61" s="5">
        <f t="shared" si="41"/>
        <v>685.57453487911266</v>
      </c>
      <c r="L61" s="5">
        <f t="shared" si="42"/>
        <v>480130.6992603385</v>
      </c>
      <c r="M61" s="5">
        <f t="shared" si="32"/>
        <v>4442099.2151690656</v>
      </c>
      <c r="N61" s="33">
        <f t="shared" si="43"/>
        <v>46.094725218434895</v>
      </c>
      <c r="O61" s="4"/>
      <c r="Q61" s="27" t="s">
        <v>48</v>
      </c>
      <c r="R61" s="29">
        <f t="shared" si="33"/>
        <v>96368.927119507251</v>
      </c>
      <c r="S61" s="29">
        <f t="shared" si="34"/>
        <v>480130.6992603385</v>
      </c>
      <c r="T61" s="35">
        <f t="shared" si="35"/>
        <v>46.094725218434895</v>
      </c>
      <c r="U61" s="42">
        <v>0.95681081085376496</v>
      </c>
      <c r="V61" s="43">
        <f t="shared" si="48"/>
        <v>4.3189189146235041E-2</v>
      </c>
      <c r="W61" s="29">
        <f t="shared" si="44"/>
        <v>459394.24367506965</v>
      </c>
      <c r="X61" s="29">
        <f t="shared" si="36"/>
        <v>3753225.5051078713</v>
      </c>
      <c r="Y61" s="35">
        <f t="shared" si="45"/>
        <v>38.946428245003609</v>
      </c>
      <c r="Z61" s="36">
        <f t="shared" si="46"/>
        <v>7.148296973431286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2082</v>
      </c>
      <c r="E62" s="49">
        <f t="shared" si="37"/>
        <v>4</v>
      </c>
      <c r="F62" s="3">
        <f t="shared" si="38"/>
        <v>1.9212295869356388E-3</v>
      </c>
      <c r="G62" s="2">
        <v>0.5</v>
      </c>
      <c r="H62" s="3">
        <f t="shared" si="39"/>
        <v>9.5602294455066923E-3</v>
      </c>
      <c r="I62" s="3">
        <f t="shared" si="40"/>
        <v>0.99043977055449328</v>
      </c>
      <c r="J62" s="5">
        <f t="shared" si="47"/>
        <v>95683.352584628141</v>
      </c>
      <c r="K62" s="5">
        <f t="shared" si="41"/>
        <v>914.7548048243608</v>
      </c>
      <c r="L62" s="5">
        <f t="shared" si="42"/>
        <v>476129.87591107981</v>
      </c>
      <c r="M62" s="5">
        <f t="shared" si="32"/>
        <v>3961968.5159087274</v>
      </c>
      <c r="N62" s="33">
        <f t="shared" si="43"/>
        <v>41.407082934353944</v>
      </c>
      <c r="O62" s="4"/>
      <c r="Q62" s="27" t="s">
        <v>50</v>
      </c>
      <c r="R62" s="29">
        <f t="shared" si="33"/>
        <v>95683.352584628141</v>
      </c>
      <c r="S62" s="29">
        <f t="shared" si="34"/>
        <v>476129.87591107981</v>
      </c>
      <c r="T62" s="35">
        <f t="shared" si="35"/>
        <v>41.407082934353944</v>
      </c>
      <c r="U62" s="42">
        <v>0.94800928093814252</v>
      </c>
      <c r="V62" s="43">
        <f t="shared" si="48"/>
        <v>5.1990719061857482E-2</v>
      </c>
      <c r="W62" s="29">
        <f t="shared" si="44"/>
        <v>451375.54129562981</v>
      </c>
      <c r="X62" s="29">
        <f t="shared" si="36"/>
        <v>3293831.2614328014</v>
      </c>
      <c r="Y62" s="35">
        <f t="shared" si="45"/>
        <v>34.424287741376304</v>
      </c>
      <c r="Z62" s="36">
        <f t="shared" si="46"/>
        <v>6.9827951929776404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2269</v>
      </c>
      <c r="E63" s="49">
        <f t="shared" si="37"/>
        <v>14</v>
      </c>
      <c r="F63" s="3">
        <f t="shared" si="38"/>
        <v>6.1701189951520498E-3</v>
      </c>
      <c r="G63" s="2">
        <v>0.5</v>
      </c>
      <c r="H63" s="3">
        <f t="shared" si="39"/>
        <v>3.0381944444444448E-2</v>
      </c>
      <c r="I63" s="3">
        <f t="shared" si="40"/>
        <v>0.96961805555555558</v>
      </c>
      <c r="J63" s="5">
        <f t="shared" si="47"/>
        <v>94768.597779803778</v>
      </c>
      <c r="K63" s="5">
        <f t="shared" si="41"/>
        <v>2879.2542728239</v>
      </c>
      <c r="L63" s="5">
        <f t="shared" si="42"/>
        <v>466644.85321695916</v>
      </c>
      <c r="M63" s="5">
        <f t="shared" si="32"/>
        <v>3485838.6399976476</v>
      </c>
      <c r="N63" s="33">
        <f t="shared" si="43"/>
        <v>36.782633927928792</v>
      </c>
      <c r="O63" s="4"/>
      <c r="Q63" s="27" t="s">
        <v>52</v>
      </c>
      <c r="R63" s="29">
        <f t="shared" si="33"/>
        <v>94768.597779803778</v>
      </c>
      <c r="S63" s="29">
        <f t="shared" si="34"/>
        <v>466644.85321695916</v>
      </c>
      <c r="T63" s="35">
        <f t="shared" si="35"/>
        <v>36.782633927928792</v>
      </c>
      <c r="U63" s="42">
        <v>0.94216194080535964</v>
      </c>
      <c r="V63" s="43">
        <f t="shared" si="48"/>
        <v>5.7838059194640357E-2</v>
      </c>
      <c r="W63" s="29">
        <f t="shared" si="44"/>
        <v>439655.02057372243</v>
      </c>
      <c r="X63" s="29">
        <f t="shared" si="36"/>
        <v>2842455.7201371714</v>
      </c>
      <c r="Y63" s="35">
        <f t="shared" si="45"/>
        <v>29.993645434552686</v>
      </c>
      <c r="Z63" s="36">
        <f t="shared" si="46"/>
        <v>6.788988493376106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2543</v>
      </c>
      <c r="E64" s="49">
        <f t="shared" si="37"/>
        <v>14</v>
      </c>
      <c r="F64" s="3">
        <f t="shared" si="38"/>
        <v>5.5053086905230047E-3</v>
      </c>
      <c r="G64" s="2">
        <v>0.5</v>
      </c>
      <c r="H64" s="3">
        <f t="shared" si="39"/>
        <v>2.7152831652443758E-2</v>
      </c>
      <c r="I64" s="3">
        <f t="shared" si="40"/>
        <v>0.97284716834755625</v>
      </c>
      <c r="J64" s="5">
        <f t="shared" si="47"/>
        <v>91889.343506979887</v>
      </c>
      <c r="K64" s="5">
        <f t="shared" si="41"/>
        <v>2495.0558748986009</v>
      </c>
      <c r="L64" s="5">
        <f t="shared" si="42"/>
        <v>453209.07784765295</v>
      </c>
      <c r="M64" s="5">
        <f t="shared" si="32"/>
        <v>3019193.7867806884</v>
      </c>
      <c r="N64" s="33">
        <f t="shared" si="43"/>
        <v>32.856843585473555</v>
      </c>
      <c r="O64" s="4"/>
      <c r="Q64" s="27" t="s">
        <v>54</v>
      </c>
      <c r="R64" s="29">
        <f t="shared" si="33"/>
        <v>91889.343506979887</v>
      </c>
      <c r="S64" s="29">
        <f t="shared" si="34"/>
        <v>453209.07784765295</v>
      </c>
      <c r="T64" s="35">
        <f t="shared" si="35"/>
        <v>32.856843585473555</v>
      </c>
      <c r="U64" s="42">
        <v>0.92489605986448908</v>
      </c>
      <c r="V64" s="43">
        <f t="shared" si="48"/>
        <v>7.5103940135510916E-2</v>
      </c>
      <c r="W64" s="29">
        <f t="shared" si="44"/>
        <v>419171.29039611272</v>
      </c>
      <c r="X64" s="29">
        <f t="shared" si="36"/>
        <v>2402800.6995634488</v>
      </c>
      <c r="Y64" s="35">
        <f t="shared" si="45"/>
        <v>26.148850430963552</v>
      </c>
      <c r="Z64" s="36">
        <f t="shared" si="46"/>
        <v>6.7079931545100031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2420</v>
      </c>
      <c r="E65" s="49">
        <f t="shared" si="37"/>
        <v>13</v>
      </c>
      <c r="F65" s="3">
        <f t="shared" si="38"/>
        <v>5.371900826446281E-3</v>
      </c>
      <c r="G65" s="2">
        <v>0.5</v>
      </c>
      <c r="H65" s="3">
        <f t="shared" si="39"/>
        <v>2.6503567787971458E-2</v>
      </c>
      <c r="I65" s="3">
        <f t="shared" si="40"/>
        <v>0.97349643221202853</v>
      </c>
      <c r="J65" s="5">
        <f t="shared" si="47"/>
        <v>89394.287632081294</v>
      </c>
      <c r="K65" s="5">
        <f t="shared" si="41"/>
        <v>2369.2675621142848</v>
      </c>
      <c r="L65" s="5">
        <f t="shared" si="42"/>
        <v>441048.26925512077</v>
      </c>
      <c r="M65" s="5">
        <f t="shared" si="32"/>
        <v>2565984.7089330354</v>
      </c>
      <c r="N65" s="33">
        <f t="shared" si="43"/>
        <v>28.704123908832067</v>
      </c>
      <c r="O65" s="4"/>
      <c r="Q65" s="27" t="s">
        <v>56</v>
      </c>
      <c r="R65" s="29">
        <f t="shared" si="33"/>
        <v>89394.287632081294</v>
      </c>
      <c r="S65" s="29">
        <f t="shared" si="34"/>
        <v>441048.26925512077</v>
      </c>
      <c r="T65" s="35">
        <f t="shared" si="35"/>
        <v>28.704123908832067</v>
      </c>
      <c r="U65" s="42">
        <v>0.89970667843387275</v>
      </c>
      <c r="V65" s="43">
        <f t="shared" si="48"/>
        <v>0.10029332156612725</v>
      </c>
      <c r="W65" s="29">
        <f t="shared" si="44"/>
        <v>396814.07336053305</v>
      </c>
      <c r="X65" s="29">
        <f t="shared" si="36"/>
        <v>1983629.4091673361</v>
      </c>
      <c r="Y65" s="35">
        <f t="shared" si="45"/>
        <v>22.189666271868841</v>
      </c>
      <c r="Z65" s="36">
        <f t="shared" si="46"/>
        <v>6.5144576369632254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2080</v>
      </c>
      <c r="E66" s="49">
        <f t="shared" si="37"/>
        <v>15</v>
      </c>
      <c r="F66" s="3">
        <f t="shared" si="38"/>
        <v>7.2115384615384619E-3</v>
      </c>
      <c r="G66" s="2">
        <v>0.5</v>
      </c>
      <c r="H66" s="3">
        <f t="shared" si="39"/>
        <v>3.541912632821724E-2</v>
      </c>
      <c r="I66" s="3">
        <f t="shared" si="40"/>
        <v>0.9645808736717828</v>
      </c>
      <c r="J66" s="5">
        <f t="shared" si="47"/>
        <v>87025.020069967009</v>
      </c>
      <c r="K66" s="5">
        <f t="shared" si="41"/>
        <v>3082.3501795738021</v>
      </c>
      <c r="L66" s="5">
        <f t="shared" si="42"/>
        <v>427419.22490090062</v>
      </c>
      <c r="M66" s="5">
        <f t="shared" si="32"/>
        <v>2124936.4396779146</v>
      </c>
      <c r="N66" s="33">
        <f t="shared" si="43"/>
        <v>24.417534612109169</v>
      </c>
      <c r="O66" s="4"/>
      <c r="Q66" s="27" t="s">
        <v>58</v>
      </c>
      <c r="R66" s="29">
        <f t="shared" si="33"/>
        <v>87025.020069967009</v>
      </c>
      <c r="S66" s="29">
        <f t="shared" si="34"/>
        <v>427419.22490090062</v>
      </c>
      <c r="T66" s="35">
        <f t="shared" si="35"/>
        <v>24.417534612109169</v>
      </c>
      <c r="U66" s="42">
        <v>0.86438699185239576</v>
      </c>
      <c r="V66" s="43">
        <f t="shared" si="48"/>
        <v>0.13561300814760424</v>
      </c>
      <c r="W66" s="29">
        <f t="shared" si="44"/>
        <v>369455.6180719721</v>
      </c>
      <c r="X66" s="29">
        <f t="shared" si="36"/>
        <v>1586815.3358068031</v>
      </c>
      <c r="Y66" s="35">
        <f t="shared" si="45"/>
        <v>18.234012868150145</v>
      </c>
      <c r="Z66" s="36">
        <f t="shared" si="46"/>
        <v>6.1835217439590231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1727</v>
      </c>
      <c r="E67" s="49">
        <f t="shared" si="37"/>
        <v>27</v>
      </c>
      <c r="F67" s="3">
        <f t="shared" si="38"/>
        <v>1.5634047481181239E-2</v>
      </c>
      <c r="G67" s="2">
        <v>0.5</v>
      </c>
      <c r="H67" s="3">
        <f t="shared" si="39"/>
        <v>7.5229869044302039E-2</v>
      </c>
      <c r="I67" s="3">
        <f t="shared" si="40"/>
        <v>0.92477013095569793</v>
      </c>
      <c r="J67" s="5">
        <f t="shared" si="47"/>
        <v>83942.669890393212</v>
      </c>
      <c r="K67" s="5">
        <f t="shared" si="41"/>
        <v>6314.9960630833575</v>
      </c>
      <c r="L67" s="5">
        <f t="shared" si="42"/>
        <v>403925.85929425759</v>
      </c>
      <c r="M67" s="5">
        <f t="shared" si="32"/>
        <v>1697517.2147770142</v>
      </c>
      <c r="N67" s="33">
        <f t="shared" si="43"/>
        <v>20.22234004462236</v>
      </c>
      <c r="O67" s="4"/>
      <c r="Q67" s="27" t="s">
        <v>60</v>
      </c>
      <c r="R67" s="29">
        <f t="shared" si="33"/>
        <v>83942.669890393212</v>
      </c>
      <c r="S67" s="29">
        <f t="shared" si="34"/>
        <v>403925.85929425759</v>
      </c>
      <c r="T67" s="35">
        <f t="shared" si="35"/>
        <v>20.22234004462236</v>
      </c>
      <c r="U67" s="42">
        <v>0.82345390469096191</v>
      </c>
      <c r="V67" s="43">
        <f t="shared" si="48"/>
        <v>0.17654609530903809</v>
      </c>
      <c r="W67" s="29">
        <f t="shared" si="44"/>
        <v>332614.32604150847</v>
      </c>
      <c r="X67" s="29">
        <f t="shared" si="36"/>
        <v>1217359.7177348309</v>
      </c>
      <c r="Y67" s="35">
        <f t="shared" si="45"/>
        <v>14.502275413974546</v>
      </c>
      <c r="Z67" s="36">
        <f t="shared" si="46"/>
        <v>5.7200646306478138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1256</v>
      </c>
      <c r="E68" s="49">
        <f t="shared" si="37"/>
        <v>35</v>
      </c>
      <c r="F68" s="3">
        <f t="shared" si="38"/>
        <v>2.7866242038216561E-2</v>
      </c>
      <c r="G68" s="2">
        <v>0.5</v>
      </c>
      <c r="H68" s="3">
        <f t="shared" si="39"/>
        <v>0.13025679196129514</v>
      </c>
      <c r="I68" s="3">
        <f t="shared" si="40"/>
        <v>0.86974320803870486</v>
      </c>
      <c r="J68" s="5">
        <f t="shared" si="47"/>
        <v>77627.673827309845</v>
      </c>
      <c r="K68" s="5">
        <f t="shared" si="41"/>
        <v>10111.531760163174</v>
      </c>
      <c r="L68" s="5">
        <f t="shared" si="42"/>
        <v>362859.53973614133</v>
      </c>
      <c r="M68" s="5">
        <f t="shared" si="32"/>
        <v>1293591.3554827566</v>
      </c>
      <c r="N68" s="33">
        <f t="shared" si="43"/>
        <v>16.664048936471726</v>
      </c>
      <c r="O68" s="4"/>
      <c r="Q68" s="27" t="s">
        <v>62</v>
      </c>
      <c r="R68" s="29">
        <f t="shared" si="33"/>
        <v>77627.673827309845</v>
      </c>
      <c r="S68" s="29">
        <f t="shared" si="34"/>
        <v>362859.53973614133</v>
      </c>
      <c r="T68" s="35">
        <f t="shared" si="35"/>
        <v>16.664048936471726</v>
      </c>
      <c r="U68" s="42">
        <v>0.7557222850963411</v>
      </c>
      <c r="V68" s="43">
        <f t="shared" si="48"/>
        <v>0.2442777149036589</v>
      </c>
      <c r="W68" s="29">
        <f t="shared" si="44"/>
        <v>274221.04053840332</v>
      </c>
      <c r="X68" s="29">
        <f t="shared" si="36"/>
        <v>884745.39169332245</v>
      </c>
      <c r="Y68" s="35">
        <f t="shared" si="45"/>
        <v>11.397293620591064</v>
      </c>
      <c r="Z68" s="36">
        <f t="shared" si="46"/>
        <v>5.2667553158806619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800</v>
      </c>
      <c r="E69" s="49">
        <f t="shared" si="37"/>
        <v>22</v>
      </c>
      <c r="F69" s="3">
        <f t="shared" si="38"/>
        <v>2.75E-2</v>
      </c>
      <c r="G69" s="2">
        <v>0.5</v>
      </c>
      <c r="H69" s="3">
        <f t="shared" si="39"/>
        <v>0.12865497076023391</v>
      </c>
      <c r="I69" s="3">
        <f t="shared" si="40"/>
        <v>0.87134502923976609</v>
      </c>
      <c r="J69" s="5">
        <f t="shared" si="47"/>
        <v>67516.142067146677</v>
      </c>
      <c r="K69" s="5">
        <f t="shared" si="41"/>
        <v>8686.2872834925547</v>
      </c>
      <c r="L69" s="5">
        <f t="shared" si="42"/>
        <v>315864.99212700198</v>
      </c>
      <c r="M69" s="5">
        <f t="shared" si="32"/>
        <v>930731.81574661541</v>
      </c>
      <c r="N69" s="33">
        <f t="shared" si="43"/>
        <v>13.78532284651242</v>
      </c>
      <c r="O69" s="4"/>
      <c r="Q69" s="27" t="s">
        <v>64</v>
      </c>
      <c r="R69" s="29">
        <f t="shared" si="33"/>
        <v>67516.142067146677</v>
      </c>
      <c r="S69" s="29">
        <f t="shared" si="34"/>
        <v>315864.99212700198</v>
      </c>
      <c r="T69" s="35">
        <f t="shared" si="35"/>
        <v>13.78532284651242</v>
      </c>
      <c r="U69" s="42">
        <v>0.69850988448397933</v>
      </c>
      <c r="V69" s="43">
        <f t="shared" si="48"/>
        <v>0.30149011551602067</v>
      </c>
      <c r="W69" s="29">
        <f t="shared" si="44"/>
        <v>220634.8191631652</v>
      </c>
      <c r="X69" s="29">
        <f t="shared" si="36"/>
        <v>610524.35115491913</v>
      </c>
      <c r="Y69" s="35">
        <f t="shared" si="45"/>
        <v>9.0426427290193168</v>
      </c>
      <c r="Z69" s="36">
        <f t="shared" si="46"/>
        <v>4.7426801174931033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549</v>
      </c>
      <c r="E70" s="49">
        <f t="shared" si="37"/>
        <v>28</v>
      </c>
      <c r="F70" s="3">
        <f t="shared" si="38"/>
        <v>5.1001821493624776E-2</v>
      </c>
      <c r="G70" s="2">
        <v>0.5</v>
      </c>
      <c r="H70" s="3">
        <f t="shared" si="39"/>
        <v>0.22617124394184168</v>
      </c>
      <c r="I70" s="3">
        <f t="shared" si="40"/>
        <v>0.77382875605815826</v>
      </c>
      <c r="J70" s="5">
        <f t="shared" si="47"/>
        <v>58829.854783654126</v>
      </c>
      <c r="K70" s="5">
        <f t="shared" si="41"/>
        <v>13305.621437336958</v>
      </c>
      <c r="L70" s="5">
        <f t="shared" si="42"/>
        <v>260885.2203249282</v>
      </c>
      <c r="M70" s="5">
        <f t="shared" si="32"/>
        <v>614866.82361961342</v>
      </c>
      <c r="N70" s="33">
        <f t="shared" si="43"/>
        <v>10.451612125863248</v>
      </c>
      <c r="O70" s="4"/>
      <c r="Q70" s="27" t="s">
        <v>66</v>
      </c>
      <c r="R70" s="29">
        <f t="shared" si="33"/>
        <v>58829.854783654126</v>
      </c>
      <c r="S70" s="29">
        <f t="shared" si="34"/>
        <v>260885.2203249282</v>
      </c>
      <c r="T70" s="35">
        <f t="shared" si="35"/>
        <v>10.451612125863248</v>
      </c>
      <c r="U70" s="42">
        <v>0.67065690345363116</v>
      </c>
      <c r="V70" s="43">
        <f t="shared" si="48"/>
        <v>0.32934309654636884</v>
      </c>
      <c r="W70" s="29">
        <f t="shared" si="44"/>
        <v>174964.47401993466</v>
      </c>
      <c r="X70" s="29">
        <f t="shared" si="36"/>
        <v>389889.53199175396</v>
      </c>
      <c r="Y70" s="35">
        <f t="shared" si="45"/>
        <v>6.6274093897659041</v>
      </c>
      <c r="Z70" s="36">
        <f t="shared" si="46"/>
        <v>3.8242027360973436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340</v>
      </c>
      <c r="E71" s="49">
        <f t="shared" si="49"/>
        <v>30</v>
      </c>
      <c r="F71" s="3">
        <f t="shared" si="38"/>
        <v>8.8235294117647065E-2</v>
      </c>
      <c r="G71" s="2">
        <v>0.5</v>
      </c>
      <c r="H71" s="3">
        <f t="shared" si="39"/>
        <v>0.36144578313253012</v>
      </c>
      <c r="I71" s="3">
        <f t="shared" si="40"/>
        <v>0.63855421686746983</v>
      </c>
      <c r="J71" s="5">
        <f t="shared" si="47"/>
        <v>45524.23334631716</v>
      </c>
      <c r="K71" s="5">
        <f t="shared" si="41"/>
        <v>16454.542173367649</v>
      </c>
      <c r="L71" s="5">
        <f t="shared" si="42"/>
        <v>186484.81129816669</v>
      </c>
      <c r="M71" s="5">
        <f>L71+M72</f>
        <v>353981.60329468525</v>
      </c>
      <c r="N71" s="33">
        <f t="shared" si="43"/>
        <v>7.7756741250717143</v>
      </c>
      <c r="O71" s="4"/>
      <c r="Q71" s="27" t="s">
        <v>68</v>
      </c>
      <c r="R71" s="29">
        <f t="shared" si="33"/>
        <v>45524.23334631716</v>
      </c>
      <c r="S71" s="29">
        <f t="shared" si="34"/>
        <v>186484.81129816669</v>
      </c>
      <c r="T71" s="35">
        <f t="shared" si="35"/>
        <v>7.7756741250717143</v>
      </c>
      <c r="U71" s="42">
        <v>0.63527807449444496</v>
      </c>
      <c r="V71" s="43">
        <f t="shared" si="48"/>
        <v>0.36472192550555504</v>
      </c>
      <c r="W71" s="29">
        <f t="shared" si="44"/>
        <v>118469.71184395925</v>
      </c>
      <c r="X71" s="29">
        <f>X72+W71</f>
        <v>214925.0579718193</v>
      </c>
      <c r="Y71" s="35">
        <f t="shared" si="45"/>
        <v>4.7211131780477622</v>
      </c>
      <c r="Z71" s="36">
        <f t="shared" si="46"/>
        <v>3.0545609470239521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242</v>
      </c>
      <c r="E72" s="50">
        <f t="shared" si="49"/>
        <v>42</v>
      </c>
      <c r="F72" s="17">
        <f t="shared" si="38"/>
        <v>0.17355371900826447</v>
      </c>
      <c r="G72" s="12"/>
      <c r="H72" s="17">
        <v>1</v>
      </c>
      <c r="I72" s="17">
        <f t="shared" si="40"/>
        <v>0</v>
      </c>
      <c r="J72" s="21">
        <f t="shared" si="47"/>
        <v>29069.691172949508</v>
      </c>
      <c r="K72" s="21">
        <f t="shared" si="41"/>
        <v>29069.691172949508</v>
      </c>
      <c r="L72" s="21">
        <f>K72/F72</f>
        <v>167496.79199651859</v>
      </c>
      <c r="M72" s="21">
        <f>L72</f>
        <v>167496.79199651859</v>
      </c>
      <c r="N72" s="34">
        <f t="shared" si="43"/>
        <v>5.7619047619047619</v>
      </c>
      <c r="O72" s="4"/>
      <c r="Q72" s="30" t="s">
        <v>69</v>
      </c>
      <c r="R72" s="31">
        <f t="shared" si="33"/>
        <v>29069.691172949508</v>
      </c>
      <c r="S72" s="31">
        <f t="shared" si="34"/>
        <v>167496.79199651859</v>
      </c>
      <c r="T72" s="38">
        <f t="shared" si="35"/>
        <v>5.7619047619047619</v>
      </c>
      <c r="U72" s="44">
        <v>0.57586384179742911</v>
      </c>
      <c r="V72" s="45">
        <f t="shared" si="48"/>
        <v>0.42413615820257089</v>
      </c>
      <c r="W72" s="31">
        <f t="shared" si="44"/>
        <v>96455.346127860073</v>
      </c>
      <c r="X72" s="31">
        <f>W72</f>
        <v>96455.346127860073</v>
      </c>
      <c r="Y72" s="38">
        <f t="shared" si="45"/>
        <v>3.3180726122613771</v>
      </c>
      <c r="Z72" s="37">
        <f t="shared" si="46"/>
        <v>2.4438321496433848</v>
      </c>
    </row>
    <row r="73" spans="1:26" s="2" customFormat="1" ht="13.2" x14ac:dyDescent="0.25">
      <c r="B73" s="2" t="s">
        <v>70</v>
      </c>
      <c r="D73" s="25">
        <f>SUM(D54:D72)</f>
        <v>29222</v>
      </c>
      <c r="E73" s="25">
        <f>SUM(E54:E72)</f>
        <v>260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70.740005452281181</v>
      </c>
      <c r="F78" s="55">
        <f>$Y$4</f>
        <v>64.580470262362084</v>
      </c>
      <c r="G78" s="55">
        <f>E78-F78</f>
        <v>6.1595351899190973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77.732831191690011</v>
      </c>
      <c r="F79" s="55">
        <f>$Y$29</f>
        <v>68.743525330323862</v>
      </c>
      <c r="G79" s="55">
        <f t="shared" ref="G79:G80" si="50">E79-F79</f>
        <v>8.9893058613661481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73.872989747100021</v>
      </c>
      <c r="F80" s="55">
        <f>$Y$54</f>
        <v>65.842212925638208</v>
      </c>
      <c r="G80" s="55">
        <f t="shared" si="50"/>
        <v>8.0307768214618136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88FDA-966D-134C-85C0-97657FEF1554}">
  <dimension ref="A1:Z80"/>
  <sheetViews>
    <sheetView workbookViewId="0">
      <selection activeCell="D4" sqref="D4:E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ht="14.4" x14ac:dyDescent="0.3">
      <c r="A4" s="2">
        <v>1</v>
      </c>
      <c r="B4" s="1">
        <v>0</v>
      </c>
      <c r="C4" s="1">
        <v>1</v>
      </c>
      <c r="D4" s="58">
        <v>109</v>
      </c>
      <c r="E4" s="56">
        <v>1</v>
      </c>
      <c r="F4" s="3">
        <f>E4/D4</f>
        <v>9.1743119266055051E-3</v>
      </c>
      <c r="G4" s="2">
        <v>0.3</v>
      </c>
      <c r="H4" s="18">
        <f>C4*F4/(1+(1-G4)*C4*F4)</f>
        <v>9.1157702825888798E-3</v>
      </c>
      <c r="I4" s="18">
        <f>1-H4</f>
        <v>0.99088422971741108</v>
      </c>
      <c r="J4" s="41">
        <v>100000</v>
      </c>
      <c r="K4" s="20">
        <f>J4*H4</f>
        <v>911.57702825888794</v>
      </c>
      <c r="L4" s="20">
        <f>C4*(J5+G4*K4)</f>
        <v>99361.896080218779</v>
      </c>
      <c r="M4" s="5">
        <f t="shared" ref="M4:M20" si="0">L4+M5</f>
        <v>7150232.9343507616</v>
      </c>
      <c r="N4" s="32">
        <f>M4/J4</f>
        <v>71.502329343507611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99361.896080218779</v>
      </c>
      <c r="T4" s="35">
        <f t="shared" ref="T4:T22" si="3">N4</f>
        <v>71.502329343507611</v>
      </c>
      <c r="U4" s="42">
        <v>0.96680194174873568</v>
      </c>
      <c r="V4" s="43">
        <f>1-U4</f>
        <v>3.3198058251264317E-2</v>
      </c>
      <c r="W4" s="29">
        <f>S4*U4</f>
        <v>96063.274066191603</v>
      </c>
      <c r="X4" s="29">
        <f t="shared" ref="X4:X20" si="4">X5+W4</f>
        <v>6511067.8233600622</v>
      </c>
      <c r="Y4" s="40">
        <f>X4/R4</f>
        <v>65.110678233600623</v>
      </c>
      <c r="Z4" s="36">
        <f>T4-Y4</f>
        <v>6.3916511099069879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9">
        <v>537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99088.422971741107</v>
      </c>
      <c r="K5" s="5">
        <f t="shared" ref="K5:K22" si="8">J5*H5</f>
        <v>0</v>
      </c>
      <c r="L5" s="5">
        <f t="shared" ref="L5:L21" si="9">C5*(J6+G5*K5)</f>
        <v>396353.69188696443</v>
      </c>
      <c r="M5" s="5">
        <f t="shared" si="0"/>
        <v>7050871.0382705424</v>
      </c>
      <c r="N5" s="33">
        <f t="shared" ref="N5:N22" si="10">M5/J5</f>
        <v>71.157364572058739</v>
      </c>
      <c r="O5" s="4"/>
      <c r="Q5" s="27" t="s">
        <v>36</v>
      </c>
      <c r="R5" s="29">
        <f t="shared" si="1"/>
        <v>99088.422971741107</v>
      </c>
      <c r="S5" s="29">
        <f t="shared" si="2"/>
        <v>396353.69188696443</v>
      </c>
      <c r="T5" s="35">
        <f t="shared" si="3"/>
        <v>71.157364572058739</v>
      </c>
      <c r="U5" s="42">
        <v>0.96680194174873568</v>
      </c>
      <c r="V5" s="43">
        <f>1-U5</f>
        <v>3.3198058251264317E-2</v>
      </c>
      <c r="W5" s="29">
        <f t="shared" ref="W5:W22" si="11">S5*U5</f>
        <v>383195.51893559733</v>
      </c>
      <c r="X5" s="29">
        <f t="shared" si="4"/>
        <v>6415004.549293871</v>
      </c>
      <c r="Y5" s="35">
        <f t="shared" ref="Y5:Y22" si="12">X5/R5</f>
        <v>64.740202305201265</v>
      </c>
      <c r="Z5" s="36">
        <f t="shared" ref="Z5:Z22" si="13">T5-Y5</f>
        <v>6.4171622668574742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9">
        <v>797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99088.422971741107</v>
      </c>
      <c r="K6" s="5">
        <f t="shared" si="8"/>
        <v>0</v>
      </c>
      <c r="L6" s="5">
        <f t="shared" si="9"/>
        <v>495442.11485870555</v>
      </c>
      <c r="M6" s="5">
        <f t="shared" si="0"/>
        <v>6654517.3463835781</v>
      </c>
      <c r="N6" s="33">
        <f t="shared" si="10"/>
        <v>67.157364572058739</v>
      </c>
      <c r="O6" s="4"/>
      <c r="Q6" s="27" t="s">
        <v>38</v>
      </c>
      <c r="R6" s="29">
        <f t="shared" si="1"/>
        <v>99088.422971741107</v>
      </c>
      <c r="S6" s="29">
        <f t="shared" si="2"/>
        <v>495442.11485870555</v>
      </c>
      <c r="T6" s="35">
        <f t="shared" si="3"/>
        <v>67.157364572058739</v>
      </c>
      <c r="U6" s="42">
        <v>0.96680194174873568</v>
      </c>
      <c r="V6" s="43">
        <f>1-U6</f>
        <v>3.3198058251264317E-2</v>
      </c>
      <c r="W6" s="29">
        <f t="shared" si="11"/>
        <v>478994.39866949664</v>
      </c>
      <c r="X6" s="29">
        <f t="shared" si="4"/>
        <v>6031809.0303582735</v>
      </c>
      <c r="Y6" s="35">
        <f t="shared" si="12"/>
        <v>60.872994538206314</v>
      </c>
      <c r="Z6" s="36">
        <f t="shared" si="13"/>
        <v>6.2843700338524258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9">
        <v>953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99088.422971741107</v>
      </c>
      <c r="K7" s="5">
        <f t="shared" si="8"/>
        <v>0</v>
      </c>
      <c r="L7" s="5">
        <f t="shared" si="9"/>
        <v>495442.11485870555</v>
      </c>
      <c r="M7" s="5">
        <f t="shared" si="0"/>
        <v>6159075.2315248726</v>
      </c>
      <c r="N7" s="33">
        <f t="shared" si="10"/>
        <v>62.157364572058746</v>
      </c>
      <c r="O7" s="4"/>
      <c r="Q7" s="27" t="s">
        <v>40</v>
      </c>
      <c r="R7" s="29">
        <f t="shared" si="1"/>
        <v>99088.422971741107</v>
      </c>
      <c r="S7" s="29">
        <f t="shared" si="2"/>
        <v>495442.11485870555</v>
      </c>
      <c r="T7" s="35">
        <f t="shared" si="3"/>
        <v>62.157364572058746</v>
      </c>
      <c r="U7" s="42">
        <v>0.96680194174873568</v>
      </c>
      <c r="V7" s="43">
        <f>1-U7</f>
        <v>3.3198058251264317E-2</v>
      </c>
      <c r="W7" s="29">
        <f t="shared" si="11"/>
        <v>478994.39866949664</v>
      </c>
      <c r="X7" s="29">
        <f t="shared" si="4"/>
        <v>5552814.6316887774</v>
      </c>
      <c r="Y7" s="35">
        <f t="shared" si="12"/>
        <v>56.038984829462642</v>
      </c>
      <c r="Z7" s="36">
        <f t="shared" si="13"/>
        <v>6.1183797425961046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9">
        <v>933</v>
      </c>
      <c r="E8" s="51">
        <v>1</v>
      </c>
      <c r="F8" s="3">
        <f t="shared" si="5"/>
        <v>1.0718113612004287E-3</v>
      </c>
      <c r="G8" s="2">
        <v>0.5</v>
      </c>
      <c r="H8" s="3">
        <f t="shared" si="6"/>
        <v>5.3447354355959384E-3</v>
      </c>
      <c r="I8" s="3">
        <f t="shared" si="7"/>
        <v>0.99465526456440401</v>
      </c>
      <c r="J8" s="5">
        <f t="shared" si="14"/>
        <v>99088.422971741107</v>
      </c>
      <c r="K8" s="5">
        <f t="shared" si="8"/>
        <v>529.60140551438326</v>
      </c>
      <c r="L8" s="5">
        <f t="shared" si="9"/>
        <v>494118.11134491954</v>
      </c>
      <c r="M8" s="5">
        <f t="shared" si="0"/>
        <v>5663633.116666167</v>
      </c>
      <c r="N8" s="33">
        <f t="shared" si="10"/>
        <v>57.157364572058746</v>
      </c>
      <c r="O8" s="4"/>
      <c r="Q8" s="27" t="s">
        <v>42</v>
      </c>
      <c r="R8" s="29">
        <f t="shared" si="1"/>
        <v>99088.422971741107</v>
      </c>
      <c r="S8" s="29">
        <f t="shared" si="2"/>
        <v>494118.11134491954</v>
      </c>
      <c r="T8" s="35">
        <f t="shared" si="3"/>
        <v>57.157364572058746</v>
      </c>
      <c r="U8" s="42">
        <v>0.96680194174873568</v>
      </c>
      <c r="V8" s="43">
        <f>1-U8</f>
        <v>3.3198058251264317E-2</v>
      </c>
      <c r="W8" s="29">
        <f t="shared" si="11"/>
        <v>477714.34950148617</v>
      </c>
      <c r="X8" s="29">
        <f t="shared" si="4"/>
        <v>5073820.2330192812</v>
      </c>
      <c r="Y8" s="35">
        <f t="shared" si="12"/>
        <v>51.20497512071897</v>
      </c>
      <c r="Z8" s="36">
        <f t="shared" si="13"/>
        <v>5.9523894513397764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9">
        <v>983</v>
      </c>
      <c r="E9" s="51">
        <v>3</v>
      </c>
      <c r="F9" s="3">
        <f t="shared" si="5"/>
        <v>3.0518819938962359E-3</v>
      </c>
      <c r="G9" s="2">
        <v>0.5</v>
      </c>
      <c r="H9" s="3">
        <f t="shared" si="6"/>
        <v>1.5143866733972739E-2</v>
      </c>
      <c r="I9" s="3">
        <f t="shared" si="7"/>
        <v>0.98485613326602728</v>
      </c>
      <c r="J9" s="5">
        <f t="shared" si="14"/>
        <v>98558.821566226718</v>
      </c>
      <c r="K9" s="5">
        <f t="shared" si="8"/>
        <v>1492.5616592563358</v>
      </c>
      <c r="L9" s="5">
        <f t="shared" si="9"/>
        <v>489062.70368299278</v>
      </c>
      <c r="M9" s="5">
        <f t="shared" si="0"/>
        <v>5169515.0053212475</v>
      </c>
      <c r="N9" s="33">
        <f t="shared" si="10"/>
        <v>52.451063468200921</v>
      </c>
      <c r="O9" s="4"/>
      <c r="Q9" s="27" t="s">
        <v>44</v>
      </c>
      <c r="R9" s="29">
        <f t="shared" si="1"/>
        <v>98558.821566226718</v>
      </c>
      <c r="S9" s="29">
        <f t="shared" si="2"/>
        <v>489062.70368299278</v>
      </c>
      <c r="T9" s="35">
        <f t="shared" si="3"/>
        <v>52.451063468200921</v>
      </c>
      <c r="U9" s="42">
        <v>0.9555940589531835</v>
      </c>
      <c r="V9" s="43">
        <f t="shared" ref="V9:V22" si="15">1-U9</f>
        <v>4.4405941046816499E-2</v>
      </c>
      <c r="W9" s="29">
        <f t="shared" si="11"/>
        <v>467345.41409504914</v>
      </c>
      <c r="X9" s="29">
        <f t="shared" si="4"/>
        <v>4596105.8835177952</v>
      </c>
      <c r="Y9" s="35">
        <f t="shared" si="12"/>
        <v>46.633125381165769</v>
      </c>
      <c r="Z9" s="36">
        <f t="shared" si="13"/>
        <v>5.8179380870351523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9">
        <v>1100</v>
      </c>
      <c r="E10" s="51">
        <v>2</v>
      </c>
      <c r="F10" s="3">
        <f t="shared" si="5"/>
        <v>1.8181818181818182E-3</v>
      </c>
      <c r="G10" s="2">
        <v>0.5</v>
      </c>
      <c r="H10" s="3">
        <f t="shared" si="6"/>
        <v>9.0497737556561077E-3</v>
      </c>
      <c r="I10" s="3">
        <f t="shared" si="7"/>
        <v>0.99095022624434392</v>
      </c>
      <c r="J10" s="5">
        <f t="shared" si="14"/>
        <v>97066.259906970387</v>
      </c>
      <c r="K10" s="5">
        <f t="shared" si="8"/>
        <v>878.42769146579531</v>
      </c>
      <c r="L10" s="5">
        <f t="shared" si="9"/>
        <v>483135.23030618741</v>
      </c>
      <c r="M10" s="5">
        <f t="shared" si="0"/>
        <v>4680452.3016382549</v>
      </c>
      <c r="N10" s="33">
        <f t="shared" si="10"/>
        <v>48.219147478475669</v>
      </c>
      <c r="O10" s="4"/>
      <c r="Q10" s="27" t="s">
        <v>46</v>
      </c>
      <c r="R10" s="29">
        <f t="shared" si="1"/>
        <v>97066.259906970387</v>
      </c>
      <c r="S10" s="29">
        <f t="shared" si="2"/>
        <v>483135.23030618741</v>
      </c>
      <c r="T10" s="35">
        <f t="shared" si="3"/>
        <v>48.219147478475669</v>
      </c>
      <c r="U10" s="42">
        <v>0.96363095511775332</v>
      </c>
      <c r="V10" s="43">
        <f t="shared" si="15"/>
        <v>3.6369044882246682E-2</v>
      </c>
      <c r="W10" s="29">
        <f t="shared" si="11"/>
        <v>465564.06343098707</v>
      </c>
      <c r="X10" s="29">
        <f t="shared" si="4"/>
        <v>4128760.4694227464</v>
      </c>
      <c r="Y10" s="35">
        <f t="shared" si="12"/>
        <v>42.535485279641001</v>
      </c>
      <c r="Z10" s="36">
        <f t="shared" si="13"/>
        <v>5.6836621988346678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9">
        <v>1154</v>
      </c>
      <c r="E11" s="51">
        <v>4</v>
      </c>
      <c r="F11" s="3">
        <f t="shared" si="5"/>
        <v>3.4662045060658577E-3</v>
      </c>
      <c r="G11" s="2">
        <v>0.5</v>
      </c>
      <c r="H11" s="3">
        <f t="shared" si="6"/>
        <v>1.7182130584192441E-2</v>
      </c>
      <c r="I11" s="3">
        <f t="shared" si="7"/>
        <v>0.98281786941580751</v>
      </c>
      <c r="J11" s="5">
        <f t="shared" si="14"/>
        <v>96187.83221550459</v>
      </c>
      <c r="K11" s="5">
        <f t="shared" si="8"/>
        <v>1652.7118937371924</v>
      </c>
      <c r="L11" s="5">
        <f t="shared" si="9"/>
        <v>476807.38134317996</v>
      </c>
      <c r="M11" s="5">
        <f t="shared" si="0"/>
        <v>4197317.0713320673</v>
      </c>
      <c r="N11" s="33">
        <f t="shared" si="10"/>
        <v>43.636673939466313</v>
      </c>
      <c r="O11" s="4"/>
      <c r="Q11" s="27" t="s">
        <v>48</v>
      </c>
      <c r="R11" s="29">
        <f t="shared" si="1"/>
        <v>96187.83221550459</v>
      </c>
      <c r="S11" s="29">
        <f t="shared" si="2"/>
        <v>476807.38134317996</v>
      </c>
      <c r="T11" s="35">
        <f t="shared" si="3"/>
        <v>43.636673939466313</v>
      </c>
      <c r="U11" s="42">
        <v>0.96005435016735896</v>
      </c>
      <c r="V11" s="43">
        <f t="shared" si="15"/>
        <v>3.9945649832641039E-2</v>
      </c>
      <c r="W11" s="29">
        <f t="shared" si="11"/>
        <v>457761.00065042678</v>
      </c>
      <c r="X11" s="29">
        <f t="shared" si="4"/>
        <v>3663196.4059917592</v>
      </c>
      <c r="Y11" s="35">
        <f t="shared" si="12"/>
        <v>38.083781717676402</v>
      </c>
      <c r="Z11" s="36">
        <f t="shared" si="13"/>
        <v>5.5528922217899108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9">
        <v>1037</v>
      </c>
      <c r="E12" s="51">
        <v>5</v>
      </c>
      <c r="F12" s="3">
        <f t="shared" si="5"/>
        <v>4.8216007714561235E-3</v>
      </c>
      <c r="G12" s="2">
        <v>0.5</v>
      </c>
      <c r="H12" s="3">
        <f t="shared" si="6"/>
        <v>2.3820867079561697E-2</v>
      </c>
      <c r="I12" s="3">
        <f t="shared" si="7"/>
        <v>0.97617913292043834</v>
      </c>
      <c r="J12" s="5">
        <f t="shared" si="14"/>
        <v>94535.12032176739</v>
      </c>
      <c r="K12" s="5">
        <f t="shared" si="8"/>
        <v>2251.9085355351926</v>
      </c>
      <c r="L12" s="5">
        <f t="shared" si="9"/>
        <v>467045.83026999899</v>
      </c>
      <c r="M12" s="5">
        <f t="shared" si="0"/>
        <v>3720509.6899888869</v>
      </c>
      <c r="N12" s="33">
        <f t="shared" si="10"/>
        <v>39.35584656078565</v>
      </c>
      <c r="O12" s="4"/>
      <c r="Q12" s="27" t="s">
        <v>50</v>
      </c>
      <c r="R12" s="29">
        <f t="shared" si="1"/>
        <v>94535.12032176739</v>
      </c>
      <c r="S12" s="29">
        <f t="shared" si="2"/>
        <v>467045.83026999899</v>
      </c>
      <c r="T12" s="35">
        <f t="shared" si="3"/>
        <v>39.35584656078565</v>
      </c>
      <c r="U12" s="42">
        <v>0.94127750867207383</v>
      </c>
      <c r="V12" s="43">
        <f t="shared" si="15"/>
        <v>5.8722491327926174E-2</v>
      </c>
      <c r="W12" s="29">
        <f t="shared" si="11"/>
        <v>439619.73555222491</v>
      </c>
      <c r="X12" s="29">
        <f t="shared" si="4"/>
        <v>3205435.4053413323</v>
      </c>
      <c r="Y12" s="35">
        <f t="shared" si="12"/>
        <v>33.907349929116847</v>
      </c>
      <c r="Z12" s="36">
        <f t="shared" si="13"/>
        <v>5.448496631668803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9">
        <v>1116</v>
      </c>
      <c r="E13" s="51">
        <v>2</v>
      </c>
      <c r="F13" s="3">
        <f t="shared" si="5"/>
        <v>1.7921146953405018E-3</v>
      </c>
      <c r="G13" s="2">
        <v>0.5</v>
      </c>
      <c r="H13" s="3">
        <f t="shared" si="6"/>
        <v>8.9206066012488833E-3</v>
      </c>
      <c r="I13" s="3">
        <f t="shared" si="7"/>
        <v>0.99107939339875106</v>
      </c>
      <c r="J13" s="5">
        <f t="shared" si="14"/>
        <v>92283.211786232205</v>
      </c>
      <c r="K13" s="5">
        <f t="shared" si="8"/>
        <v>823.2222282447118</v>
      </c>
      <c r="L13" s="5">
        <f t="shared" si="9"/>
        <v>459358.00336054922</v>
      </c>
      <c r="M13" s="5">
        <f t="shared" si="0"/>
        <v>3253463.8597188881</v>
      </c>
      <c r="N13" s="33">
        <f t="shared" si="10"/>
        <v>35.255208360707215</v>
      </c>
      <c r="O13" s="4"/>
      <c r="Q13" s="27" t="s">
        <v>52</v>
      </c>
      <c r="R13" s="29">
        <f t="shared" si="1"/>
        <v>92283.211786232205</v>
      </c>
      <c r="S13" s="29">
        <f t="shared" si="2"/>
        <v>459358.00336054922</v>
      </c>
      <c r="T13" s="35">
        <f t="shared" si="3"/>
        <v>35.255208360707215</v>
      </c>
      <c r="U13" s="42">
        <v>0.95386474178345915</v>
      </c>
      <c r="V13" s="43">
        <f t="shared" si="15"/>
        <v>4.6135258216540853E-2</v>
      </c>
      <c r="W13" s="29">
        <f t="shared" si="11"/>
        <v>438165.40326167562</v>
      </c>
      <c r="X13" s="29">
        <f t="shared" si="4"/>
        <v>2765815.6697891075</v>
      </c>
      <c r="Y13" s="35">
        <f t="shared" si="12"/>
        <v>29.970951555044831</v>
      </c>
      <c r="Z13" s="36">
        <f t="shared" si="13"/>
        <v>5.284256805662384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9">
        <v>1291</v>
      </c>
      <c r="E14" s="51">
        <v>9</v>
      </c>
      <c r="F14" s="3">
        <f t="shared" si="5"/>
        <v>6.9713400464756006E-3</v>
      </c>
      <c r="G14" s="2">
        <v>0.5</v>
      </c>
      <c r="H14" s="3">
        <f t="shared" si="6"/>
        <v>3.4259611724400459E-2</v>
      </c>
      <c r="I14" s="3">
        <f t="shared" si="7"/>
        <v>0.96574038827559949</v>
      </c>
      <c r="J14" s="5">
        <f t="shared" si="14"/>
        <v>91459.989557987486</v>
      </c>
      <c r="K14" s="5">
        <f t="shared" si="8"/>
        <v>3133.3837305743714</v>
      </c>
      <c r="L14" s="5">
        <f t="shared" si="9"/>
        <v>449466.48846350145</v>
      </c>
      <c r="M14" s="5">
        <f t="shared" si="0"/>
        <v>2794105.8563583391</v>
      </c>
      <c r="N14" s="33">
        <f t="shared" si="10"/>
        <v>30.550034718589373</v>
      </c>
      <c r="O14" s="4"/>
      <c r="Q14" s="27" t="s">
        <v>54</v>
      </c>
      <c r="R14" s="29">
        <f t="shared" si="1"/>
        <v>91459.989557987486</v>
      </c>
      <c r="S14" s="29">
        <f t="shared" si="2"/>
        <v>449466.48846350145</v>
      </c>
      <c r="T14" s="35">
        <f t="shared" si="3"/>
        <v>30.550034718589373</v>
      </c>
      <c r="U14" s="42">
        <v>0.94210046609890041</v>
      </c>
      <c r="V14" s="43">
        <f t="shared" si="15"/>
        <v>5.7899533901099587E-2</v>
      </c>
      <c r="W14" s="29">
        <f t="shared" si="11"/>
        <v>423442.58827730076</v>
      </c>
      <c r="X14" s="29">
        <f t="shared" si="4"/>
        <v>2327650.266527432</v>
      </c>
      <c r="Y14" s="35">
        <f t="shared" si="12"/>
        <v>25.449929283576559</v>
      </c>
      <c r="Z14" s="36">
        <f t="shared" si="13"/>
        <v>5.1001054350128143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9">
        <v>1124</v>
      </c>
      <c r="E15" s="51">
        <v>13</v>
      </c>
      <c r="F15" s="3">
        <f t="shared" si="5"/>
        <v>1.1565836298932384E-2</v>
      </c>
      <c r="G15" s="2">
        <v>0.5</v>
      </c>
      <c r="H15" s="3">
        <f t="shared" si="6"/>
        <v>5.6204063986165148E-2</v>
      </c>
      <c r="I15" s="3">
        <f t="shared" si="7"/>
        <v>0.94379593601383482</v>
      </c>
      <c r="J15" s="5">
        <f t="shared" si="14"/>
        <v>88326.605827413106</v>
      </c>
      <c r="K15" s="5">
        <f t="shared" si="8"/>
        <v>4964.3142056047136</v>
      </c>
      <c r="L15" s="5">
        <f t="shared" si="9"/>
        <v>429222.24362305371</v>
      </c>
      <c r="M15" s="5">
        <f t="shared" si="0"/>
        <v>2344639.3678948376</v>
      </c>
      <c r="N15" s="33">
        <f t="shared" si="10"/>
        <v>26.545108871002871</v>
      </c>
      <c r="O15" s="4"/>
      <c r="Q15" s="27" t="s">
        <v>56</v>
      </c>
      <c r="R15" s="29">
        <f t="shared" si="1"/>
        <v>88326.605827413106</v>
      </c>
      <c r="S15" s="29">
        <f t="shared" si="2"/>
        <v>429222.24362305371</v>
      </c>
      <c r="T15" s="35">
        <f t="shared" si="3"/>
        <v>26.545108871002871</v>
      </c>
      <c r="U15" s="42">
        <v>0.91645683631107144</v>
      </c>
      <c r="V15" s="43">
        <f t="shared" si="15"/>
        <v>8.3543163688928557E-2</v>
      </c>
      <c r="W15" s="29">
        <f t="shared" si="11"/>
        <v>393363.65946512378</v>
      </c>
      <c r="X15" s="29">
        <f t="shared" si="4"/>
        <v>1904207.6782501312</v>
      </c>
      <c r="Y15" s="35">
        <f t="shared" si="12"/>
        <v>21.558709976593939</v>
      </c>
      <c r="Z15" s="36">
        <f t="shared" si="13"/>
        <v>4.9863988944089321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9">
        <v>1062</v>
      </c>
      <c r="E16" s="51">
        <v>8</v>
      </c>
      <c r="F16" s="3">
        <f t="shared" si="5"/>
        <v>7.5329566854990581E-3</v>
      </c>
      <c r="G16" s="2">
        <v>0.5</v>
      </c>
      <c r="H16" s="3">
        <f t="shared" si="6"/>
        <v>3.6968576709796669E-2</v>
      </c>
      <c r="I16" s="3">
        <f t="shared" si="7"/>
        <v>0.9630314232902033</v>
      </c>
      <c r="J16" s="5">
        <f t="shared" si="14"/>
        <v>83362.291621808385</v>
      </c>
      <c r="K16" s="5">
        <f t="shared" si="8"/>
        <v>3081.7852725252633</v>
      </c>
      <c r="L16" s="5">
        <f t="shared" si="9"/>
        <v>409106.99492772878</v>
      </c>
      <c r="M16" s="5">
        <f t="shared" si="0"/>
        <v>1915417.1242717837</v>
      </c>
      <c r="N16" s="33">
        <f t="shared" si="10"/>
        <v>22.977020988836301</v>
      </c>
      <c r="O16" s="4"/>
      <c r="Q16" s="27" t="s">
        <v>58</v>
      </c>
      <c r="R16" s="29">
        <f t="shared" si="1"/>
        <v>83362.291621808385</v>
      </c>
      <c r="S16" s="29">
        <f t="shared" si="2"/>
        <v>409106.99492772878</v>
      </c>
      <c r="T16" s="35">
        <f t="shared" si="3"/>
        <v>22.977020988836301</v>
      </c>
      <c r="U16" s="42">
        <v>0.8859396016463057</v>
      </c>
      <c r="V16" s="43">
        <f t="shared" si="15"/>
        <v>0.1140603983536943</v>
      </c>
      <c r="W16" s="29">
        <f t="shared" si="11"/>
        <v>362444.08811698924</v>
      </c>
      <c r="X16" s="29">
        <f t="shared" si="4"/>
        <v>1510844.0187850073</v>
      </c>
      <c r="Y16" s="35">
        <f t="shared" si="12"/>
        <v>18.12383020418018</v>
      </c>
      <c r="Z16" s="36">
        <f t="shared" si="13"/>
        <v>4.8531907846561211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9">
        <v>874</v>
      </c>
      <c r="E17" s="51">
        <v>21</v>
      </c>
      <c r="F17" s="3">
        <f t="shared" si="5"/>
        <v>2.4027459954233409E-2</v>
      </c>
      <c r="G17" s="2">
        <v>0.5</v>
      </c>
      <c r="H17" s="3">
        <f t="shared" si="6"/>
        <v>0.11332973556395035</v>
      </c>
      <c r="I17" s="3">
        <f t="shared" si="7"/>
        <v>0.88667026443604968</v>
      </c>
      <c r="J17" s="5">
        <f t="shared" si="14"/>
        <v>80280.506349283125</v>
      </c>
      <c r="K17" s="5">
        <f t="shared" si="8"/>
        <v>9098.1685555042932</v>
      </c>
      <c r="L17" s="5">
        <f t="shared" si="9"/>
        <v>378657.11035765486</v>
      </c>
      <c r="M17" s="5">
        <f t="shared" si="0"/>
        <v>1506310.129344055</v>
      </c>
      <c r="N17" s="33">
        <f t="shared" si="10"/>
        <v>18.763087053666869</v>
      </c>
      <c r="O17" s="4"/>
      <c r="Q17" s="27" t="s">
        <v>60</v>
      </c>
      <c r="R17" s="29">
        <f t="shared" si="1"/>
        <v>80280.506349283125</v>
      </c>
      <c r="S17" s="29">
        <f t="shared" si="2"/>
        <v>378657.11035765486</v>
      </c>
      <c r="T17" s="35">
        <f t="shared" si="3"/>
        <v>18.763087053666869</v>
      </c>
      <c r="U17" s="42">
        <v>0.85631920960893304</v>
      </c>
      <c r="V17" s="43">
        <f t="shared" si="15"/>
        <v>0.14368079039106696</v>
      </c>
      <c r="W17" s="29">
        <f t="shared" si="11"/>
        <v>324251.35745426954</v>
      </c>
      <c r="X17" s="29">
        <f t="shared" si="4"/>
        <v>1148399.9306680181</v>
      </c>
      <c r="Y17" s="35">
        <f t="shared" si="12"/>
        <v>14.304841647006787</v>
      </c>
      <c r="Z17" s="36">
        <f t="shared" si="13"/>
        <v>4.4582454066600814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9">
        <v>585</v>
      </c>
      <c r="E18" s="51">
        <v>13</v>
      </c>
      <c r="F18" s="3">
        <f t="shared" si="5"/>
        <v>2.2222222222222223E-2</v>
      </c>
      <c r="G18" s="2">
        <v>0.5</v>
      </c>
      <c r="H18" s="3">
        <f t="shared" si="6"/>
        <v>0.10526315789473685</v>
      </c>
      <c r="I18" s="3">
        <f t="shared" si="7"/>
        <v>0.89473684210526316</v>
      </c>
      <c r="J18" s="5">
        <f t="shared" si="14"/>
        <v>71182.337793778832</v>
      </c>
      <c r="K18" s="5">
        <f t="shared" si="8"/>
        <v>7492.8776625030359</v>
      </c>
      <c r="L18" s="5">
        <f t="shared" si="9"/>
        <v>337179.49481263652</v>
      </c>
      <c r="M18" s="5">
        <f t="shared" si="0"/>
        <v>1127653.0189864002</v>
      </c>
      <c r="N18" s="33">
        <f t="shared" si="10"/>
        <v>15.841753080002865</v>
      </c>
      <c r="O18" s="4"/>
      <c r="Q18" s="27" t="s">
        <v>62</v>
      </c>
      <c r="R18" s="29">
        <f t="shared" si="1"/>
        <v>71182.337793778832</v>
      </c>
      <c r="S18" s="29">
        <f t="shared" si="2"/>
        <v>337179.49481263652</v>
      </c>
      <c r="T18" s="35">
        <f t="shared" si="3"/>
        <v>15.841753080002865</v>
      </c>
      <c r="U18" s="42">
        <v>0.77613843304153718</v>
      </c>
      <c r="V18" s="43">
        <f t="shared" si="15"/>
        <v>0.22386156695846282</v>
      </c>
      <c r="W18" s="29">
        <f t="shared" si="11"/>
        <v>261697.96475761684</v>
      </c>
      <c r="X18" s="29">
        <f t="shared" si="4"/>
        <v>824148.57321374852</v>
      </c>
      <c r="Y18" s="35">
        <f t="shared" si="12"/>
        <v>11.57799250147383</v>
      </c>
      <c r="Z18" s="36">
        <f t="shared" si="13"/>
        <v>4.2637605785290358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9">
        <v>388</v>
      </c>
      <c r="E19" s="51">
        <v>15</v>
      </c>
      <c r="F19" s="3">
        <f t="shared" si="5"/>
        <v>3.8659793814432991E-2</v>
      </c>
      <c r="G19" s="2">
        <v>0.5</v>
      </c>
      <c r="H19" s="3">
        <f t="shared" si="6"/>
        <v>0.1762632197414806</v>
      </c>
      <c r="I19" s="3">
        <f t="shared" si="7"/>
        <v>0.82373678025851937</v>
      </c>
      <c r="J19" s="5">
        <f t="shared" si="14"/>
        <v>63689.460131275795</v>
      </c>
      <c r="K19" s="5">
        <f t="shared" si="8"/>
        <v>11226.109306335333</v>
      </c>
      <c r="L19" s="5">
        <f t="shared" si="9"/>
        <v>290382.02739054064</v>
      </c>
      <c r="M19" s="5">
        <f t="shared" si="0"/>
        <v>790473.52417376381</v>
      </c>
      <c r="N19" s="33">
        <f t="shared" si="10"/>
        <v>12.41137108941497</v>
      </c>
      <c r="O19" s="4"/>
      <c r="Q19" s="27" t="s">
        <v>64</v>
      </c>
      <c r="R19" s="29">
        <f t="shared" si="1"/>
        <v>63689.460131275795</v>
      </c>
      <c r="S19" s="29">
        <f t="shared" si="2"/>
        <v>290382.02739054064</v>
      </c>
      <c r="T19" s="35">
        <f t="shared" si="3"/>
        <v>12.41137108941497</v>
      </c>
      <c r="U19" s="42">
        <v>0.73716277889453141</v>
      </c>
      <c r="V19" s="43">
        <f t="shared" si="15"/>
        <v>0.26283722110546859</v>
      </c>
      <c r="W19" s="29">
        <f t="shared" si="11"/>
        <v>214058.82225223887</v>
      </c>
      <c r="X19" s="29">
        <f t="shared" si="4"/>
        <v>562450.60845613165</v>
      </c>
      <c r="Y19" s="35">
        <f t="shared" si="12"/>
        <v>8.8311410914273196</v>
      </c>
      <c r="Z19" s="36">
        <f t="shared" si="13"/>
        <v>3.5802299979876508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9">
        <v>251</v>
      </c>
      <c r="E20" s="51">
        <v>12</v>
      </c>
      <c r="F20" s="3">
        <f t="shared" si="5"/>
        <v>4.7808764940239043E-2</v>
      </c>
      <c r="G20" s="2">
        <v>0.5</v>
      </c>
      <c r="H20" s="3">
        <f t="shared" si="6"/>
        <v>0.2135231316725979</v>
      </c>
      <c r="I20" s="3">
        <f t="shared" si="7"/>
        <v>0.78647686832740216</v>
      </c>
      <c r="J20" s="5">
        <f t="shared" si="14"/>
        <v>52463.350824940462</v>
      </c>
      <c r="K20" s="5">
        <f t="shared" si="8"/>
        <v>11202.13896617946</v>
      </c>
      <c r="L20" s="5">
        <f t="shared" si="9"/>
        <v>234311.40670925364</v>
      </c>
      <c r="M20" s="5">
        <f t="shared" si="0"/>
        <v>500091.49678322312</v>
      </c>
      <c r="N20" s="33">
        <f t="shared" si="10"/>
        <v>9.5322065579060471</v>
      </c>
      <c r="O20" s="4"/>
      <c r="Q20" s="27" t="s">
        <v>66</v>
      </c>
      <c r="R20" s="29">
        <f t="shared" si="1"/>
        <v>52463.350824940462</v>
      </c>
      <c r="S20" s="29">
        <f t="shared" si="2"/>
        <v>234311.40670925364</v>
      </c>
      <c r="T20" s="35">
        <f t="shared" si="3"/>
        <v>9.5322065579060471</v>
      </c>
      <c r="U20" s="42">
        <v>0.7271372759570951</v>
      </c>
      <c r="V20" s="43">
        <f t="shared" si="15"/>
        <v>0.2728627240429049</v>
      </c>
      <c r="W20" s="29">
        <f t="shared" si="11"/>
        <v>170376.5580002417</v>
      </c>
      <c r="X20" s="29">
        <f t="shared" si="4"/>
        <v>348391.78620389279</v>
      </c>
      <c r="Y20" s="35">
        <f t="shared" si="12"/>
        <v>6.6406697385076559</v>
      </c>
      <c r="Z20" s="36">
        <f t="shared" si="13"/>
        <v>2.8915368193983912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9">
        <v>132</v>
      </c>
      <c r="E21" s="51">
        <v>14</v>
      </c>
      <c r="F21" s="3">
        <f t="shared" si="5"/>
        <v>0.10606060606060606</v>
      </c>
      <c r="G21" s="2">
        <v>0.5</v>
      </c>
      <c r="H21" s="3">
        <f t="shared" si="6"/>
        <v>0.41916167664670656</v>
      </c>
      <c r="I21" s="3">
        <f t="shared" si="7"/>
        <v>0.58083832335329344</v>
      </c>
      <c r="J21" s="5">
        <f t="shared" si="14"/>
        <v>41261.211858761002</v>
      </c>
      <c r="K21" s="5">
        <f t="shared" si="8"/>
        <v>17295.118743193234</v>
      </c>
      <c r="L21" s="5">
        <f t="shared" si="9"/>
        <v>163068.26243582193</v>
      </c>
      <c r="M21" s="5">
        <f>L21+M22</f>
        <v>265780.09007396951</v>
      </c>
      <c r="N21" s="33">
        <f t="shared" si="10"/>
        <v>6.4414029084687767</v>
      </c>
      <c r="O21" s="4"/>
      <c r="Q21" s="27" t="s">
        <v>68</v>
      </c>
      <c r="R21" s="29">
        <f t="shared" si="1"/>
        <v>41261.211858761002</v>
      </c>
      <c r="S21" s="29">
        <f t="shared" si="2"/>
        <v>163068.26243582193</v>
      </c>
      <c r="T21" s="35">
        <f t="shared" si="3"/>
        <v>6.4414029084687767</v>
      </c>
      <c r="U21" s="42">
        <v>0.68635947845240242</v>
      </c>
      <c r="V21" s="43">
        <f t="shared" si="15"/>
        <v>0.31364052154759758</v>
      </c>
      <c r="W21" s="29">
        <f t="shared" si="11"/>
        <v>111923.44755759023</v>
      </c>
      <c r="X21" s="29">
        <f>X22+W21</f>
        <v>178015.22820365112</v>
      </c>
      <c r="Y21" s="35">
        <f t="shared" si="12"/>
        <v>4.3143480325542862</v>
      </c>
      <c r="Z21" s="36">
        <f t="shared" si="13"/>
        <v>2.1270548759144905</v>
      </c>
    </row>
    <row r="22" spans="1:26" s="2" customFormat="1" ht="14.4" x14ac:dyDescent="0.3">
      <c r="A22" s="12">
        <v>19</v>
      </c>
      <c r="B22" s="13" t="s">
        <v>69</v>
      </c>
      <c r="C22" s="12"/>
      <c r="D22" s="60">
        <v>90</v>
      </c>
      <c r="E22" s="57">
        <v>21</v>
      </c>
      <c r="F22" s="17">
        <f t="shared" si="5"/>
        <v>0.23333333333333334</v>
      </c>
      <c r="G22" s="12"/>
      <c r="H22" s="17">
        <v>1</v>
      </c>
      <c r="I22" s="17">
        <f t="shared" si="7"/>
        <v>0</v>
      </c>
      <c r="J22" s="21">
        <f t="shared" si="14"/>
        <v>23966.093115567768</v>
      </c>
      <c r="K22" s="21">
        <f t="shared" si="8"/>
        <v>23966.093115567768</v>
      </c>
      <c r="L22" s="21">
        <f>K22/F22</f>
        <v>102711.82763814757</v>
      </c>
      <c r="M22" s="21">
        <f>L22</f>
        <v>102711.82763814757</v>
      </c>
      <c r="N22" s="34">
        <f t="shared" si="10"/>
        <v>4.2857142857142856</v>
      </c>
      <c r="O22" s="4"/>
      <c r="Q22" s="30" t="s">
        <v>69</v>
      </c>
      <c r="R22" s="31">
        <f t="shared" si="1"/>
        <v>23966.093115567768</v>
      </c>
      <c r="S22" s="31">
        <f t="shared" si="2"/>
        <v>102711.82763814757</v>
      </c>
      <c r="T22" s="38">
        <f t="shared" si="3"/>
        <v>4.2857142857142856</v>
      </c>
      <c r="U22" s="44">
        <v>0.64346806172022719</v>
      </c>
      <c r="V22" s="45">
        <f t="shared" si="15"/>
        <v>0.35653193827977281</v>
      </c>
      <c r="W22" s="31">
        <f t="shared" si="11"/>
        <v>66091.780646060884</v>
      </c>
      <c r="X22" s="31">
        <f>W22</f>
        <v>66091.780646060884</v>
      </c>
      <c r="Y22" s="38">
        <f t="shared" si="12"/>
        <v>2.7577202645152594</v>
      </c>
      <c r="Z22" s="37">
        <f t="shared" si="13"/>
        <v>1.5279940211990262</v>
      </c>
    </row>
    <row r="23" spans="1:26" s="2" customFormat="1" ht="13.2" x14ac:dyDescent="0.25">
      <c r="B23" s="2" t="s">
        <v>70</v>
      </c>
      <c r="D23" s="25">
        <f>SUM(D4:D22)</f>
        <v>14516</v>
      </c>
      <c r="E23" s="61">
        <f>SUM(E4:E22)</f>
        <v>144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ht="14.4" x14ac:dyDescent="0.3">
      <c r="A29" s="2">
        <v>1</v>
      </c>
      <c r="B29" s="1">
        <v>0</v>
      </c>
      <c r="C29" s="1">
        <v>1</v>
      </c>
      <c r="D29" s="58">
        <v>98</v>
      </c>
      <c r="E29" s="56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8055627.6228772122</v>
      </c>
      <c r="N29" s="32">
        <f>M29/J29</f>
        <v>80.55627622877212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80.55627622877212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7101372.5600298699</v>
      </c>
      <c r="Y29" s="40">
        <f>X29/R29</f>
        <v>71.013725600298699</v>
      </c>
      <c r="Z29" s="36">
        <f>T29-Y29</f>
        <v>9.5425506284734212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9">
        <v>485</v>
      </c>
      <c r="E30" s="51">
        <v>1</v>
      </c>
      <c r="F30" s="3">
        <f t="shared" ref="F30:F47" si="21">E30/D30</f>
        <v>2.0618556701030928E-3</v>
      </c>
      <c r="G30" s="2">
        <v>0.4</v>
      </c>
      <c r="H30" s="3">
        <f t="shared" ref="H30:H46" si="22">C30*F30/(1+(1-G30)*C30*F30)</f>
        <v>8.2068116536725497E-3</v>
      </c>
      <c r="I30" s="3">
        <f t="shared" ref="I30:I47" si="23">1-H30</f>
        <v>0.99179318834632746</v>
      </c>
      <c r="J30" s="5">
        <f>I29*J29</f>
        <v>100000</v>
      </c>
      <c r="K30" s="5">
        <f t="shared" ref="K30:K47" si="24">J30*H30</f>
        <v>820.68116536725495</v>
      </c>
      <c r="L30" s="5">
        <f t="shared" ref="L30:L46" si="25">C30*(J31+G30*K30)</f>
        <v>398030.36520311859</v>
      </c>
      <c r="M30" s="5">
        <f t="shared" si="16"/>
        <v>7955627.6228772122</v>
      </c>
      <c r="N30" s="33">
        <f t="shared" ref="N30:N47" si="26">M30/J30</f>
        <v>79.55627622877212</v>
      </c>
      <c r="O30" s="4"/>
      <c r="Q30" s="27" t="s">
        <v>36</v>
      </c>
      <c r="R30" s="29">
        <f t="shared" si="17"/>
        <v>100000</v>
      </c>
      <c r="S30" s="29">
        <f t="shared" si="18"/>
        <v>398030.36520311859</v>
      </c>
      <c r="T30" s="35">
        <f t="shared" si="19"/>
        <v>79.55627622877212</v>
      </c>
      <c r="U30" s="42">
        <v>0.95864674002964168</v>
      </c>
      <c r="V30" s="43">
        <f>1-U30</f>
        <v>4.1353259970358325E-2</v>
      </c>
      <c r="W30" s="29">
        <f t="shared" ref="W30:W47" si="27">S30*U30</f>
        <v>381570.51203477738</v>
      </c>
      <c r="X30" s="29">
        <f t="shared" si="20"/>
        <v>7005507.8860269058</v>
      </c>
      <c r="Y30" s="35">
        <f t="shared" ref="Y30:Y47" si="28">X30/R30</f>
        <v>70.055078860269063</v>
      </c>
      <c r="Z30" s="36">
        <f t="shared" ref="Z30:Z47" si="29">T30-Y30</f>
        <v>9.5011973685030569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9">
        <v>759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99179.318834632752</v>
      </c>
      <c r="K31" s="5">
        <f t="shared" si="24"/>
        <v>0</v>
      </c>
      <c r="L31" s="5">
        <f t="shared" si="25"/>
        <v>495896.59417316376</v>
      </c>
      <c r="M31" s="5">
        <f t="shared" si="16"/>
        <v>7557597.2576740934</v>
      </c>
      <c r="N31" s="33">
        <f t="shared" si="26"/>
        <v>76.20134264357371</v>
      </c>
      <c r="O31" s="4"/>
      <c r="Q31" s="27" t="s">
        <v>38</v>
      </c>
      <c r="R31" s="29">
        <f t="shared" si="17"/>
        <v>99179.318834632752</v>
      </c>
      <c r="S31" s="29">
        <f t="shared" si="18"/>
        <v>495896.59417316376</v>
      </c>
      <c r="T31" s="35">
        <f t="shared" si="19"/>
        <v>76.20134264357371</v>
      </c>
      <c r="U31" s="42">
        <v>0.95864674002964168</v>
      </c>
      <c r="V31" s="43">
        <f>1-U31</f>
        <v>4.1353259970358325E-2</v>
      </c>
      <c r="W31" s="29">
        <f t="shared" si="27"/>
        <v>475389.65339590563</v>
      </c>
      <c r="X31" s="29">
        <f t="shared" si="20"/>
        <v>6623937.3739921283</v>
      </c>
      <c r="Y31" s="35">
        <f t="shared" si="28"/>
        <v>66.787486058828364</v>
      </c>
      <c r="Z31" s="36">
        <f t="shared" si="29"/>
        <v>9.4138565847453464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9">
        <v>855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99179.318834632752</v>
      </c>
      <c r="K32" s="5">
        <f t="shared" si="24"/>
        <v>0</v>
      </c>
      <c r="L32" s="5">
        <f t="shared" si="25"/>
        <v>495896.59417316376</v>
      </c>
      <c r="M32" s="5">
        <f t="shared" si="16"/>
        <v>7061700.6635009293</v>
      </c>
      <c r="N32" s="33">
        <f t="shared" si="26"/>
        <v>71.201342643573696</v>
      </c>
      <c r="O32" s="4"/>
      <c r="Q32" s="27" t="s">
        <v>40</v>
      </c>
      <c r="R32" s="29">
        <f t="shared" si="17"/>
        <v>99179.318834632752</v>
      </c>
      <c r="S32" s="29">
        <f t="shared" si="18"/>
        <v>495896.59417316376</v>
      </c>
      <c r="T32" s="35">
        <f t="shared" si="19"/>
        <v>71.201342643573696</v>
      </c>
      <c r="U32" s="42">
        <v>0.95864674002964168</v>
      </c>
      <c r="V32" s="43">
        <f>1-U32</f>
        <v>4.1353259970358325E-2</v>
      </c>
      <c r="W32" s="29">
        <f t="shared" si="27"/>
        <v>475389.65339590563</v>
      </c>
      <c r="X32" s="29">
        <f t="shared" si="20"/>
        <v>6148547.7205962222</v>
      </c>
      <c r="Y32" s="35">
        <f t="shared" si="28"/>
        <v>61.99425235868015</v>
      </c>
      <c r="Z32" s="36">
        <f t="shared" si="29"/>
        <v>9.2070902848935461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9">
        <v>857</v>
      </c>
      <c r="E33" s="51">
        <v>3</v>
      </c>
      <c r="F33" s="3">
        <f t="shared" si="21"/>
        <v>3.5005834305717621E-3</v>
      </c>
      <c r="G33" s="2">
        <v>0.5</v>
      </c>
      <c r="H33" s="3">
        <f t="shared" si="22"/>
        <v>1.7351069982648928E-2</v>
      </c>
      <c r="I33" s="3">
        <f t="shared" si="23"/>
        <v>0.9826489300173511</v>
      </c>
      <c r="J33" s="5">
        <f t="shared" si="30"/>
        <v>99179.318834632752</v>
      </c>
      <c r="K33" s="5">
        <f t="shared" si="24"/>
        <v>1720.8673019311639</v>
      </c>
      <c r="L33" s="5">
        <f t="shared" si="25"/>
        <v>491594.42591833585</v>
      </c>
      <c r="M33" s="5">
        <f t="shared" si="16"/>
        <v>6565804.0693277651</v>
      </c>
      <c r="N33" s="33">
        <f t="shared" si="26"/>
        <v>66.201342643573696</v>
      </c>
      <c r="O33" s="4"/>
      <c r="Q33" s="27" t="s">
        <v>42</v>
      </c>
      <c r="R33" s="29">
        <f t="shared" si="17"/>
        <v>99179.318834632752</v>
      </c>
      <c r="S33" s="29">
        <f t="shared" si="18"/>
        <v>491594.42591833585</v>
      </c>
      <c r="T33" s="35">
        <f t="shared" si="19"/>
        <v>66.201342643573696</v>
      </c>
      <c r="U33" s="42">
        <v>0.95864674002964168</v>
      </c>
      <c r="V33" s="43">
        <f>1-U33</f>
        <v>4.1353259970358325E-2</v>
      </c>
      <c r="W33" s="29">
        <f t="shared" si="27"/>
        <v>471265.39382335584</v>
      </c>
      <c r="X33" s="29">
        <f t="shared" si="20"/>
        <v>5673158.0672003161</v>
      </c>
      <c r="Y33" s="35">
        <f t="shared" si="28"/>
        <v>57.201018658531936</v>
      </c>
      <c r="Z33" s="36">
        <f t="shared" si="29"/>
        <v>9.00032398504176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9">
        <v>1007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97458.451532701583</v>
      </c>
      <c r="K34" s="5">
        <f t="shared" si="24"/>
        <v>0</v>
      </c>
      <c r="L34" s="5">
        <f t="shared" si="25"/>
        <v>487292.25766350795</v>
      </c>
      <c r="M34" s="5">
        <f t="shared" si="16"/>
        <v>6074209.6434094291</v>
      </c>
      <c r="N34" s="33">
        <f t="shared" si="26"/>
        <v>62.326145633160053</v>
      </c>
      <c r="O34" s="4"/>
      <c r="Q34" s="27" t="s">
        <v>44</v>
      </c>
      <c r="R34" s="29">
        <f t="shared" si="17"/>
        <v>97458.451532701583</v>
      </c>
      <c r="S34" s="29">
        <f t="shared" si="18"/>
        <v>487292.25766350795</v>
      </c>
      <c r="T34" s="35">
        <f t="shared" si="19"/>
        <v>62.326145633160053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472274.01615335752</v>
      </c>
      <c r="X34" s="29">
        <f t="shared" si="20"/>
        <v>5201892.6733769607</v>
      </c>
      <c r="Y34" s="35">
        <f t="shared" si="28"/>
        <v>53.375490699557211</v>
      </c>
      <c r="Z34" s="36">
        <f t="shared" si="29"/>
        <v>8.9506549336028414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9">
        <v>1066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97458.451532701583</v>
      </c>
      <c r="K35" s="5">
        <f t="shared" si="24"/>
        <v>0</v>
      </c>
      <c r="L35" s="5">
        <f t="shared" si="25"/>
        <v>487292.25766350795</v>
      </c>
      <c r="M35" s="5">
        <f t="shared" si="16"/>
        <v>5586917.3857459212</v>
      </c>
      <c r="N35" s="33">
        <f t="shared" si="26"/>
        <v>57.326145633160046</v>
      </c>
      <c r="O35" s="4"/>
      <c r="Q35" s="27" t="s">
        <v>46</v>
      </c>
      <c r="R35" s="29">
        <f t="shared" si="17"/>
        <v>97458.451532701583</v>
      </c>
      <c r="S35" s="29">
        <f t="shared" si="18"/>
        <v>487292.25766350795</v>
      </c>
      <c r="T35" s="35">
        <f t="shared" si="19"/>
        <v>57.326145633160046</v>
      </c>
      <c r="U35" s="42">
        <v>0.96192878092594225</v>
      </c>
      <c r="V35" s="43">
        <f t="shared" si="31"/>
        <v>3.8071219074057749E-2</v>
      </c>
      <c r="W35" s="29">
        <f t="shared" si="27"/>
        <v>468740.44736890832</v>
      </c>
      <c r="X35" s="29">
        <f t="shared" si="20"/>
        <v>4729618.6572236028</v>
      </c>
      <c r="Y35" s="35">
        <f t="shared" si="28"/>
        <v>48.529589613237476</v>
      </c>
      <c r="Z35" s="36">
        <f t="shared" si="29"/>
        <v>8.7965560199225692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9">
        <v>1015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97458.451532701583</v>
      </c>
      <c r="K36" s="5">
        <f t="shared" si="24"/>
        <v>0</v>
      </c>
      <c r="L36" s="5">
        <f t="shared" si="25"/>
        <v>487292.25766350795</v>
      </c>
      <c r="M36" s="5">
        <f t="shared" si="16"/>
        <v>5099625.1280824132</v>
      </c>
      <c r="N36" s="33">
        <f t="shared" si="26"/>
        <v>52.326145633160046</v>
      </c>
      <c r="O36" s="4"/>
      <c r="Q36" s="27" t="s">
        <v>48</v>
      </c>
      <c r="R36" s="29">
        <f t="shared" si="17"/>
        <v>97458.451532701583</v>
      </c>
      <c r="S36" s="29">
        <f t="shared" si="18"/>
        <v>487292.25766350795</v>
      </c>
      <c r="T36" s="35">
        <f t="shared" si="19"/>
        <v>52.326145633160046</v>
      </c>
      <c r="U36" s="42">
        <v>0.95558309086652893</v>
      </c>
      <c r="V36" s="43">
        <f t="shared" si="31"/>
        <v>4.4416909133471072E-2</v>
      </c>
      <c r="W36" s="29">
        <f t="shared" si="27"/>
        <v>465648.24173342396</v>
      </c>
      <c r="X36" s="29">
        <f t="shared" si="20"/>
        <v>4260878.2098546941</v>
      </c>
      <c r="Y36" s="35">
        <f t="shared" si="28"/>
        <v>43.71994570860776</v>
      </c>
      <c r="Z36" s="36">
        <f t="shared" si="29"/>
        <v>8.6061999245522856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9">
        <v>941</v>
      </c>
      <c r="E37" s="51">
        <v>1</v>
      </c>
      <c r="F37" s="3">
        <f t="shared" si="21"/>
        <v>1.0626992561105207E-3</v>
      </c>
      <c r="G37" s="2">
        <v>0.5</v>
      </c>
      <c r="H37" s="3">
        <f t="shared" si="22"/>
        <v>5.2994170641229455E-3</v>
      </c>
      <c r="I37" s="3">
        <f t="shared" si="23"/>
        <v>0.99470058293587704</v>
      </c>
      <c r="J37" s="5">
        <f t="shared" si="30"/>
        <v>97458.451532701583</v>
      </c>
      <c r="K37" s="5">
        <f t="shared" si="24"/>
        <v>516.47298109539781</v>
      </c>
      <c r="L37" s="5">
        <f t="shared" si="25"/>
        <v>486001.07521076943</v>
      </c>
      <c r="M37" s="5">
        <f t="shared" si="16"/>
        <v>4612332.8704189053</v>
      </c>
      <c r="N37" s="33">
        <f t="shared" si="26"/>
        <v>47.326145633160046</v>
      </c>
      <c r="O37" s="4"/>
      <c r="Q37" s="27" t="s">
        <v>50</v>
      </c>
      <c r="R37" s="29">
        <f t="shared" si="17"/>
        <v>97458.451532701583</v>
      </c>
      <c r="S37" s="29">
        <f t="shared" si="18"/>
        <v>486001.07521076943</v>
      </c>
      <c r="T37" s="35">
        <f t="shared" si="19"/>
        <v>47.326145633160046</v>
      </c>
      <c r="U37" s="42">
        <v>0.95343645724036619</v>
      </c>
      <c r="V37" s="43">
        <f t="shared" si="31"/>
        <v>4.6563542759633814E-2</v>
      </c>
      <c r="W37" s="29">
        <f t="shared" si="27"/>
        <v>463371.14336396474</v>
      </c>
      <c r="X37" s="29">
        <f t="shared" si="20"/>
        <v>3795229.9681212697</v>
      </c>
      <c r="Y37" s="35">
        <f t="shared" si="28"/>
        <v>38.94203025427511</v>
      </c>
      <c r="Z37" s="36">
        <f t="shared" si="29"/>
        <v>8.3841153788849354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9">
        <v>1129</v>
      </c>
      <c r="E38" s="51">
        <v>0</v>
      </c>
      <c r="F38" s="3">
        <f t="shared" si="21"/>
        <v>0</v>
      </c>
      <c r="G38" s="2">
        <v>0.5</v>
      </c>
      <c r="H38" s="3">
        <f t="shared" si="22"/>
        <v>0</v>
      </c>
      <c r="I38" s="3">
        <f t="shared" si="23"/>
        <v>1</v>
      </c>
      <c r="J38" s="5">
        <f t="shared" si="30"/>
        <v>96941.978551606182</v>
      </c>
      <c r="K38" s="5">
        <f t="shared" si="24"/>
        <v>0</v>
      </c>
      <c r="L38" s="5">
        <f t="shared" si="25"/>
        <v>484709.89275803091</v>
      </c>
      <c r="M38" s="5">
        <f t="shared" si="16"/>
        <v>4126331.7952081361</v>
      </c>
      <c r="N38" s="33">
        <f t="shared" si="26"/>
        <v>42.56496367063027</v>
      </c>
      <c r="O38" s="4"/>
      <c r="Q38" s="27" t="s">
        <v>52</v>
      </c>
      <c r="R38" s="29">
        <f t="shared" si="17"/>
        <v>96941.978551606182</v>
      </c>
      <c r="S38" s="29">
        <f t="shared" si="18"/>
        <v>484709.89275803091</v>
      </c>
      <c r="T38" s="35">
        <f t="shared" si="19"/>
        <v>42.56496367063027</v>
      </c>
      <c r="U38" s="42">
        <v>0.93748024841036759</v>
      </c>
      <c r="V38" s="43">
        <f t="shared" si="31"/>
        <v>6.2519751589632411E-2</v>
      </c>
      <c r="W38" s="29">
        <f t="shared" si="27"/>
        <v>454405.95066976146</v>
      </c>
      <c r="X38" s="29">
        <f t="shared" si="20"/>
        <v>3331858.824757305</v>
      </c>
      <c r="Y38" s="35">
        <f t="shared" si="28"/>
        <v>34.369618554707138</v>
      </c>
      <c r="Z38" s="36">
        <f t="shared" si="29"/>
        <v>8.1953451159231321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9">
        <v>1229</v>
      </c>
      <c r="E39" s="51">
        <v>2</v>
      </c>
      <c r="F39" s="3">
        <f t="shared" si="21"/>
        <v>1.6273393002441008E-3</v>
      </c>
      <c r="G39" s="2">
        <v>0.5</v>
      </c>
      <c r="H39" s="3">
        <f t="shared" si="22"/>
        <v>8.1037277147487843E-3</v>
      </c>
      <c r="I39" s="3">
        <f t="shared" si="23"/>
        <v>0.99189627228525123</v>
      </c>
      <c r="J39" s="5">
        <f t="shared" si="30"/>
        <v>96941.978551606182</v>
      </c>
      <c r="K39" s="5">
        <f t="shared" si="24"/>
        <v>785.59139831123321</v>
      </c>
      <c r="L39" s="5">
        <f t="shared" si="25"/>
        <v>482745.91426225286</v>
      </c>
      <c r="M39" s="5">
        <f t="shared" si="16"/>
        <v>3641621.9024501052</v>
      </c>
      <c r="N39" s="33">
        <f t="shared" si="26"/>
        <v>37.56496367063027</v>
      </c>
      <c r="O39" s="4"/>
      <c r="Q39" s="27" t="s">
        <v>54</v>
      </c>
      <c r="R39" s="29">
        <f t="shared" si="17"/>
        <v>96941.978551606182</v>
      </c>
      <c r="S39" s="29">
        <f t="shared" si="18"/>
        <v>482745.91426225286</v>
      </c>
      <c r="T39" s="35">
        <f t="shared" si="19"/>
        <v>37.56496367063027</v>
      </c>
      <c r="U39" s="42">
        <v>0.91788799906018037</v>
      </c>
      <c r="V39" s="43">
        <f t="shared" si="31"/>
        <v>8.2112000939819629E-2</v>
      </c>
      <c r="W39" s="29">
        <f t="shared" si="27"/>
        <v>443106.68129665666</v>
      </c>
      <c r="X39" s="29">
        <f t="shared" si="20"/>
        <v>2877452.8740875437</v>
      </c>
      <c r="Y39" s="35">
        <f t="shared" si="28"/>
        <v>29.6822173126553</v>
      </c>
      <c r="Z39" s="36">
        <f t="shared" si="29"/>
        <v>7.8827463579749697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9">
        <v>1241</v>
      </c>
      <c r="E40" s="51">
        <v>6</v>
      </c>
      <c r="F40" s="3">
        <f t="shared" si="21"/>
        <v>4.8348106365834007E-3</v>
      </c>
      <c r="G40" s="2">
        <v>0.5</v>
      </c>
      <c r="H40" s="3">
        <f t="shared" si="22"/>
        <v>2.3885350318471336E-2</v>
      </c>
      <c r="I40" s="3">
        <f t="shared" si="23"/>
        <v>0.97611464968152861</v>
      </c>
      <c r="J40" s="5">
        <f t="shared" si="30"/>
        <v>96156.387153294956</v>
      </c>
      <c r="K40" s="5">
        <f t="shared" si="24"/>
        <v>2296.7289925150067</v>
      </c>
      <c r="L40" s="5">
        <f t="shared" si="25"/>
        <v>475040.11328518728</v>
      </c>
      <c r="M40" s="5">
        <f t="shared" si="16"/>
        <v>3158875.9881878523</v>
      </c>
      <c r="N40" s="33">
        <f t="shared" si="26"/>
        <v>32.851442131991625</v>
      </c>
      <c r="O40" s="4"/>
      <c r="Q40" s="27" t="s">
        <v>56</v>
      </c>
      <c r="R40" s="29">
        <f t="shared" si="17"/>
        <v>96156.387153294956</v>
      </c>
      <c r="S40" s="29">
        <f t="shared" si="18"/>
        <v>475040.11328518728</v>
      </c>
      <c r="T40" s="35">
        <f t="shared" si="19"/>
        <v>32.851442131991625</v>
      </c>
      <c r="U40" s="42">
        <v>0.89571782863194893</v>
      </c>
      <c r="V40" s="43">
        <f t="shared" si="31"/>
        <v>0.10428217136805107</v>
      </c>
      <c r="W40" s="29">
        <f t="shared" si="27"/>
        <v>425501.89878488297</v>
      </c>
      <c r="X40" s="29">
        <f t="shared" si="20"/>
        <v>2434346.1927908869</v>
      </c>
      <c r="Y40" s="35">
        <f t="shared" si="28"/>
        <v>25.316531380385477</v>
      </c>
      <c r="Z40" s="36">
        <f t="shared" si="29"/>
        <v>7.534910751606148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9">
        <v>1167</v>
      </c>
      <c r="E41" s="51">
        <v>5</v>
      </c>
      <c r="F41" s="3">
        <f t="shared" si="21"/>
        <v>4.2844901456726651E-3</v>
      </c>
      <c r="G41" s="2">
        <v>0.5</v>
      </c>
      <c r="H41" s="3">
        <f t="shared" si="22"/>
        <v>2.1195421788893599E-2</v>
      </c>
      <c r="I41" s="3">
        <f t="shared" si="23"/>
        <v>0.97880457821110645</v>
      </c>
      <c r="J41" s="5">
        <f t="shared" si="30"/>
        <v>93859.658160779945</v>
      </c>
      <c r="K41" s="5">
        <f t="shared" si="24"/>
        <v>1989.3950436791001</v>
      </c>
      <c r="L41" s="5">
        <f t="shared" si="25"/>
        <v>464324.80319470202</v>
      </c>
      <c r="M41" s="5">
        <f t="shared" si="16"/>
        <v>2683835.8749026651</v>
      </c>
      <c r="N41" s="33">
        <f t="shared" si="26"/>
        <v>28.594136474536285</v>
      </c>
      <c r="O41" s="4"/>
      <c r="Q41" s="27" t="s">
        <v>58</v>
      </c>
      <c r="R41" s="29">
        <f t="shared" si="17"/>
        <v>93859.658160779945</v>
      </c>
      <c r="S41" s="29">
        <f t="shared" si="18"/>
        <v>464324.80319470202</v>
      </c>
      <c r="T41" s="35">
        <f t="shared" si="19"/>
        <v>28.594136474536285</v>
      </c>
      <c r="U41" s="42">
        <v>0.86473435856680392</v>
      </c>
      <c r="V41" s="43">
        <f t="shared" si="31"/>
        <v>0.13526564143319608</v>
      </c>
      <c r="W41" s="29">
        <f t="shared" si="27"/>
        <v>401517.61085722811</v>
      </c>
      <c r="X41" s="29">
        <f t="shared" si="20"/>
        <v>2008844.2940060038</v>
      </c>
      <c r="Y41" s="35">
        <f t="shared" si="28"/>
        <v>21.402638080834354</v>
      </c>
      <c r="Z41" s="36">
        <f t="shared" si="29"/>
        <v>7.1914983937019308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9">
        <v>915</v>
      </c>
      <c r="E42" s="51">
        <v>3</v>
      </c>
      <c r="F42" s="3">
        <f t="shared" si="21"/>
        <v>3.2786885245901639E-3</v>
      </c>
      <c r="G42" s="2">
        <v>0.5</v>
      </c>
      <c r="H42" s="3">
        <f t="shared" si="22"/>
        <v>1.6260162601626018E-2</v>
      </c>
      <c r="I42" s="3">
        <f t="shared" si="23"/>
        <v>0.98373983739837401</v>
      </c>
      <c r="J42" s="5">
        <f t="shared" si="30"/>
        <v>91870.263117100854</v>
      </c>
      <c r="K42" s="5">
        <f t="shared" si="24"/>
        <v>1493.8254165382255</v>
      </c>
      <c r="L42" s="5">
        <f t="shared" si="25"/>
        <v>455616.7520441587</v>
      </c>
      <c r="M42" s="5">
        <f t="shared" si="16"/>
        <v>2219511.071707963</v>
      </c>
      <c r="N42" s="33">
        <f t="shared" si="26"/>
        <v>24.159189234920351</v>
      </c>
      <c r="O42" s="4"/>
      <c r="Q42" s="27" t="s">
        <v>60</v>
      </c>
      <c r="R42" s="29">
        <f t="shared" si="17"/>
        <v>91870.263117100854</v>
      </c>
      <c r="S42" s="29">
        <f t="shared" si="18"/>
        <v>455616.7520441587</v>
      </c>
      <c r="T42" s="35">
        <f t="shared" si="19"/>
        <v>24.159189234920351</v>
      </c>
      <c r="U42" s="42">
        <v>0.81758889711164551</v>
      </c>
      <c r="V42" s="43">
        <f t="shared" si="31"/>
        <v>0.18241110288835449</v>
      </c>
      <c r="W42" s="29">
        <f t="shared" si="27"/>
        <v>372507.19780937379</v>
      </c>
      <c r="X42" s="29">
        <f t="shared" si="20"/>
        <v>1607326.6831487757</v>
      </c>
      <c r="Y42" s="35">
        <f t="shared" si="28"/>
        <v>17.495614234826174</v>
      </c>
      <c r="Z42" s="36">
        <f t="shared" si="29"/>
        <v>6.6635750000941769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9">
        <v>727</v>
      </c>
      <c r="E43" s="51">
        <v>8</v>
      </c>
      <c r="F43" s="3">
        <f t="shared" si="21"/>
        <v>1.1004126547455296E-2</v>
      </c>
      <c r="G43" s="2">
        <v>0.5</v>
      </c>
      <c r="H43" s="3">
        <f t="shared" si="22"/>
        <v>5.3547523427041492E-2</v>
      </c>
      <c r="I43" s="3">
        <f t="shared" si="23"/>
        <v>0.9464524765729585</v>
      </c>
      <c r="J43" s="5">
        <f t="shared" si="30"/>
        <v>90376.43770056263</v>
      </c>
      <c r="K43" s="5">
        <f t="shared" si="24"/>
        <v>4839.4344150234338</v>
      </c>
      <c r="L43" s="5">
        <f t="shared" si="25"/>
        <v>439783.60246525449</v>
      </c>
      <c r="M43" s="5">
        <f t="shared" si="16"/>
        <v>1763894.3196638043</v>
      </c>
      <c r="N43" s="33">
        <f t="shared" si="26"/>
        <v>19.51719236277027</v>
      </c>
      <c r="O43" s="4"/>
      <c r="Q43" s="27" t="s">
        <v>62</v>
      </c>
      <c r="R43" s="29">
        <f t="shared" si="17"/>
        <v>90376.43770056263</v>
      </c>
      <c r="S43" s="29">
        <f t="shared" si="18"/>
        <v>439783.60246525449</v>
      </c>
      <c r="T43" s="35">
        <f t="shared" si="19"/>
        <v>19.51719236277027</v>
      </c>
      <c r="U43" s="42">
        <v>0.77888026534586052</v>
      </c>
      <c r="V43" s="43">
        <f t="shared" si="31"/>
        <v>0.22111973465413948</v>
      </c>
      <c r="W43" s="29">
        <f t="shared" si="27"/>
        <v>342538.76898289588</v>
      </c>
      <c r="X43" s="29">
        <f t="shared" si="20"/>
        <v>1234819.485339402</v>
      </c>
      <c r="Y43" s="35">
        <f t="shared" si="28"/>
        <v>13.663068790458807</v>
      </c>
      <c r="Z43" s="36">
        <f t="shared" si="29"/>
        <v>5.8541235723114635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9">
        <v>458</v>
      </c>
      <c r="E44" s="51">
        <v>9</v>
      </c>
      <c r="F44" s="3">
        <f t="shared" si="21"/>
        <v>1.9650655021834062E-2</v>
      </c>
      <c r="G44" s="2">
        <v>0.5</v>
      </c>
      <c r="H44" s="3">
        <f t="shared" si="22"/>
        <v>9.3652445369406881E-2</v>
      </c>
      <c r="I44" s="3">
        <f t="shared" si="23"/>
        <v>0.90634755463059313</v>
      </c>
      <c r="J44" s="5">
        <f t="shared" si="30"/>
        <v>85537.003285539191</v>
      </c>
      <c r="K44" s="5">
        <f t="shared" si="24"/>
        <v>8010.7495272617361</v>
      </c>
      <c r="L44" s="5">
        <f t="shared" si="25"/>
        <v>407658.1426095416</v>
      </c>
      <c r="M44" s="5">
        <f t="shared" si="16"/>
        <v>1324110.7171985498</v>
      </c>
      <c r="N44" s="33">
        <f t="shared" si="26"/>
        <v>15.479975523323047</v>
      </c>
      <c r="O44" s="4"/>
      <c r="Q44" s="27" t="s">
        <v>64</v>
      </c>
      <c r="R44" s="29">
        <f t="shared" si="17"/>
        <v>85537.003285539191</v>
      </c>
      <c r="S44" s="29">
        <f t="shared" si="18"/>
        <v>407658.1426095416</v>
      </c>
      <c r="T44" s="35">
        <f t="shared" si="19"/>
        <v>15.479975523323047</v>
      </c>
      <c r="U44" s="42">
        <v>0.71980976748499381</v>
      </c>
      <c r="V44" s="43">
        <f t="shared" si="31"/>
        <v>0.28019023251500619</v>
      </c>
      <c r="W44" s="29">
        <f t="shared" si="27"/>
        <v>293436.3128451386</v>
      </c>
      <c r="X44" s="29">
        <f t="shared" si="20"/>
        <v>892280.71635650611</v>
      </c>
      <c r="Y44" s="35">
        <f t="shared" si="28"/>
        <v>10.431517145601877</v>
      </c>
      <c r="Z44" s="36">
        <f t="shared" si="29"/>
        <v>5.04845837772117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9">
        <v>337</v>
      </c>
      <c r="E45" s="51">
        <v>10</v>
      </c>
      <c r="F45" s="3">
        <f t="shared" si="21"/>
        <v>2.967359050445104E-2</v>
      </c>
      <c r="G45" s="2">
        <v>0.5</v>
      </c>
      <c r="H45" s="3">
        <f t="shared" si="22"/>
        <v>0.13812154696132597</v>
      </c>
      <c r="I45" s="3">
        <f t="shared" si="23"/>
        <v>0.86187845303867405</v>
      </c>
      <c r="J45" s="5">
        <f t="shared" si="30"/>
        <v>77526.253758277453</v>
      </c>
      <c r="K45" s="5">
        <f t="shared" si="24"/>
        <v>10708.046099209594</v>
      </c>
      <c r="L45" s="5">
        <f t="shared" si="25"/>
        <v>360861.15354336333</v>
      </c>
      <c r="M45" s="5">
        <f t="shared" si="16"/>
        <v>916452.57458900823</v>
      </c>
      <c r="N45" s="33">
        <f t="shared" si="26"/>
        <v>11.821189986123365</v>
      </c>
      <c r="O45" s="4"/>
      <c r="Q45" s="27" t="s">
        <v>66</v>
      </c>
      <c r="R45" s="29">
        <f t="shared" si="17"/>
        <v>77526.253758277453</v>
      </c>
      <c r="S45" s="29">
        <f t="shared" si="18"/>
        <v>360861.15354336333</v>
      </c>
      <c r="T45" s="35">
        <f t="shared" si="19"/>
        <v>11.821189986123365</v>
      </c>
      <c r="U45" s="42">
        <v>0.68480776711742686</v>
      </c>
      <c r="V45" s="43">
        <f t="shared" si="31"/>
        <v>0.31519223288257314</v>
      </c>
      <c r="W45" s="29">
        <f t="shared" si="27"/>
        <v>247120.52079744957</v>
      </c>
      <c r="X45" s="29">
        <f t="shared" si="20"/>
        <v>598844.40351136751</v>
      </c>
      <c r="Y45" s="35">
        <f t="shared" si="28"/>
        <v>7.724407855157442</v>
      </c>
      <c r="Z45" s="36">
        <f t="shared" si="29"/>
        <v>4.0967821309659227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9">
        <v>198</v>
      </c>
      <c r="E46" s="51">
        <v>16</v>
      </c>
      <c r="F46" s="3">
        <f t="shared" si="21"/>
        <v>8.0808080808080815E-2</v>
      </c>
      <c r="G46" s="2">
        <v>0.5</v>
      </c>
      <c r="H46" s="3">
        <f t="shared" si="22"/>
        <v>0.33613445378151263</v>
      </c>
      <c r="I46" s="3">
        <f t="shared" si="23"/>
        <v>0.66386554621848737</v>
      </c>
      <c r="J46" s="5">
        <f t="shared" si="30"/>
        <v>66818.207659067863</v>
      </c>
      <c r="K46" s="5">
        <f t="shared" si="24"/>
        <v>22459.901734140461</v>
      </c>
      <c r="L46" s="5">
        <f t="shared" si="25"/>
        <v>277941.28395998816</v>
      </c>
      <c r="M46" s="5">
        <f>L46+M47</f>
        <v>555591.42104564491</v>
      </c>
      <c r="N46" s="33">
        <f t="shared" si="26"/>
        <v>8.3149704326174909</v>
      </c>
      <c r="O46" s="4"/>
      <c r="Q46" s="27" t="s">
        <v>68</v>
      </c>
      <c r="R46" s="29">
        <f t="shared" si="17"/>
        <v>66818.207659067863</v>
      </c>
      <c r="S46" s="29">
        <f t="shared" si="18"/>
        <v>277941.28395998816</v>
      </c>
      <c r="T46" s="35">
        <f t="shared" si="19"/>
        <v>8.3149704326174909</v>
      </c>
      <c r="U46" s="42">
        <v>0.65629805890441617</v>
      </c>
      <c r="V46" s="43">
        <f t="shared" si="31"/>
        <v>0.34370194109558383</v>
      </c>
      <c r="W46" s="29">
        <f t="shared" si="27"/>
        <v>182412.32515234136</v>
      </c>
      <c r="X46" s="29">
        <f>X47+W46</f>
        <v>351723.88271391799</v>
      </c>
      <c r="Y46" s="35">
        <f t="shared" si="28"/>
        <v>5.2638928076093903</v>
      </c>
      <c r="Z46" s="36">
        <f t="shared" si="29"/>
        <v>3.0510776250081006</v>
      </c>
    </row>
    <row r="47" spans="1:26" s="2" customFormat="1" ht="14.4" x14ac:dyDescent="0.3">
      <c r="A47" s="12">
        <v>19</v>
      </c>
      <c r="B47" s="13" t="s">
        <v>69</v>
      </c>
      <c r="C47" s="12"/>
      <c r="D47" s="60">
        <v>169</v>
      </c>
      <c r="E47" s="57">
        <v>27</v>
      </c>
      <c r="F47" s="17">
        <f t="shared" si="21"/>
        <v>0.15976331360946747</v>
      </c>
      <c r="G47" s="12"/>
      <c r="H47" s="17">
        <v>1</v>
      </c>
      <c r="I47" s="17">
        <f t="shared" si="23"/>
        <v>0</v>
      </c>
      <c r="J47" s="21">
        <f t="shared" si="30"/>
        <v>44358.305924927401</v>
      </c>
      <c r="K47" s="21">
        <f t="shared" si="24"/>
        <v>44358.305924927401</v>
      </c>
      <c r="L47" s="21">
        <f>K47/F47</f>
        <v>277650.13708565669</v>
      </c>
      <c r="M47" s="21">
        <f>L47</f>
        <v>277650.13708565669</v>
      </c>
      <c r="N47" s="34">
        <f t="shared" si="26"/>
        <v>6.2592592592592595</v>
      </c>
      <c r="O47" s="4"/>
      <c r="Q47" s="30" t="s">
        <v>69</v>
      </c>
      <c r="R47" s="31">
        <f t="shared" si="17"/>
        <v>44358.305924927401</v>
      </c>
      <c r="S47" s="31">
        <f t="shared" si="18"/>
        <v>277650.13708565669</v>
      </c>
      <c r="T47" s="38">
        <f t="shared" si="19"/>
        <v>6.2592592592592595</v>
      </c>
      <c r="U47" s="44">
        <v>0.6098018151143324</v>
      </c>
      <c r="V47" s="45">
        <f t="shared" si="31"/>
        <v>0.3901981848856676</v>
      </c>
      <c r="W47" s="31">
        <f t="shared" si="27"/>
        <v>169311.55756157666</v>
      </c>
      <c r="X47" s="31">
        <f>W47</f>
        <v>169311.55756157666</v>
      </c>
      <c r="Y47" s="38">
        <f t="shared" si="28"/>
        <v>3.8169076575674876</v>
      </c>
      <c r="Z47" s="37">
        <f t="shared" si="29"/>
        <v>2.4423516016917719</v>
      </c>
    </row>
    <row r="48" spans="1:26" s="2" customFormat="1" ht="13.2" x14ac:dyDescent="0.25">
      <c r="B48" s="2" t="s">
        <v>70</v>
      </c>
      <c r="D48" s="25">
        <f>SUM(D29:D47)</f>
        <v>14653</v>
      </c>
      <c r="E48" s="61">
        <f>SUM(E29:E47)</f>
        <v>91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207</v>
      </c>
      <c r="E54" s="49">
        <f>E4+E29</f>
        <v>1</v>
      </c>
      <c r="F54" s="3">
        <f>E54/D54</f>
        <v>4.830917874396135E-3</v>
      </c>
      <c r="G54" s="2">
        <v>0.3</v>
      </c>
      <c r="H54" s="18">
        <f>C54*F54/(1+(1-G54)*C54*F54)</f>
        <v>4.814636494944631E-3</v>
      </c>
      <c r="I54" s="18">
        <f>1-H54</f>
        <v>0.99518536350505538</v>
      </c>
      <c r="J54" s="19">
        <v>100000</v>
      </c>
      <c r="K54" s="20">
        <f>J54*H54</f>
        <v>481.46364949446308</v>
      </c>
      <c r="L54" s="20">
        <f>C54*(J55+G54*K54)</f>
        <v>99662.975445353877</v>
      </c>
      <c r="M54" s="5">
        <f t="shared" ref="M54:M70" si="32">L54+M55</f>
        <v>7576968.327923975</v>
      </c>
      <c r="N54" s="32">
        <f>M54/J54</f>
        <v>75.769683279239743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99662.975445353877</v>
      </c>
      <c r="T54" s="35">
        <f t="shared" ref="T54:T72" si="35">N54</f>
        <v>75.769683279239743</v>
      </c>
      <c r="U54" s="42">
        <v>0.96170886472285344</v>
      </c>
      <c r="V54" s="43">
        <f>1-U54</f>
        <v>3.829113527714656E-2</v>
      </c>
      <c r="W54" s="29">
        <f>S54*U54</f>
        <v>95846.766970452896</v>
      </c>
      <c r="X54" s="29">
        <f t="shared" ref="X54:X70" si="36">X55+W54</f>
        <v>6725304.305586677</v>
      </c>
      <c r="Y54" s="40">
        <f>X54/R54</f>
        <v>67.253043055866769</v>
      </c>
      <c r="Z54" s="36">
        <f>T54-Y54</f>
        <v>8.5166402233729741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1022</v>
      </c>
      <c r="E55" s="49">
        <f t="shared" si="37"/>
        <v>1</v>
      </c>
      <c r="F55" s="3">
        <f t="shared" ref="F55:F72" si="38">E55/D55</f>
        <v>9.7847358121330719E-4</v>
      </c>
      <c r="G55" s="2">
        <v>0.4</v>
      </c>
      <c r="H55" s="3">
        <f t="shared" ref="H55:H71" si="39">C55*F55/(1+(1-G55)*C55*F55)</f>
        <v>3.9047247169074579E-3</v>
      </c>
      <c r="I55" s="3">
        <f t="shared" ref="I55:I72" si="40">1-H55</f>
        <v>0.9960952752830925</v>
      </c>
      <c r="J55" s="5">
        <f>I54*J54</f>
        <v>99518.536350505543</v>
      </c>
      <c r="K55" s="5">
        <f t="shared" ref="K55:K72" si="41">J55*H55</f>
        <v>388.59248867827233</v>
      </c>
      <c r="L55" s="5">
        <f t="shared" ref="L55:L71" si="42">C55*(J56+G55*K55)</f>
        <v>397141.52342919429</v>
      </c>
      <c r="M55" s="5">
        <f t="shared" si="32"/>
        <v>7477305.3524786215</v>
      </c>
      <c r="N55" s="33">
        <f t="shared" ref="N55:N72" si="43">M55/J55</f>
        <v>75.134800276236561</v>
      </c>
      <c r="O55" s="4"/>
      <c r="Q55" s="27" t="s">
        <v>36</v>
      </c>
      <c r="R55" s="29">
        <f t="shared" si="33"/>
        <v>99518.536350505543</v>
      </c>
      <c r="S55" s="29">
        <f t="shared" si="34"/>
        <v>397141.52342919429</v>
      </c>
      <c r="T55" s="35">
        <f t="shared" si="35"/>
        <v>75.134800276236561</v>
      </c>
      <c r="U55" s="42">
        <v>0.96170886472285344</v>
      </c>
      <c r="V55" s="43">
        <f>1-U55</f>
        <v>3.829113527714656E-2</v>
      </c>
      <c r="W55" s="29">
        <f t="shared" ref="W55:W72" si="44">S55*U55</f>
        <v>381934.52363139496</v>
      </c>
      <c r="X55" s="29">
        <f t="shared" si="36"/>
        <v>6629457.5386162242</v>
      </c>
      <c r="Y55" s="35">
        <f t="shared" ref="Y55:Y72" si="45">X55/R55</f>
        <v>66.61530385924479</v>
      </c>
      <c r="Z55" s="36">
        <f t="shared" ref="Z55:Z72" si="46">T55-Y55</f>
        <v>8.5194964169917711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1556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99129.943861827269</v>
      </c>
      <c r="K56" s="5">
        <f t="shared" si="41"/>
        <v>0</v>
      </c>
      <c r="L56" s="5">
        <f t="shared" si="42"/>
        <v>495649.71930913633</v>
      </c>
      <c r="M56" s="5">
        <f t="shared" si="32"/>
        <v>7080163.8290494271</v>
      </c>
      <c r="N56" s="33">
        <f t="shared" si="43"/>
        <v>71.423058999389184</v>
      </c>
      <c r="O56" s="4"/>
      <c r="Q56" s="27" t="s">
        <v>38</v>
      </c>
      <c r="R56" s="29">
        <f t="shared" si="33"/>
        <v>99129.943861827269</v>
      </c>
      <c r="S56" s="29">
        <f t="shared" si="34"/>
        <v>495649.71930913633</v>
      </c>
      <c r="T56" s="35">
        <f t="shared" si="35"/>
        <v>71.423058999389184</v>
      </c>
      <c r="U56" s="42">
        <v>0.96170886472285344</v>
      </c>
      <c r="V56" s="43">
        <f>1-U56</f>
        <v>3.829113527714656E-2</v>
      </c>
      <c r="W56" s="29">
        <f t="shared" si="44"/>
        <v>476670.72885699046</v>
      </c>
      <c r="X56" s="29">
        <f t="shared" si="36"/>
        <v>6247523.0149848294</v>
      </c>
      <c r="Y56" s="35">
        <f t="shared" si="45"/>
        <v>63.02357059429962</v>
      </c>
      <c r="Z56" s="36">
        <f t="shared" si="46"/>
        <v>8.3994884050895635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1808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99129.943861827269</v>
      </c>
      <c r="K57" s="5">
        <f t="shared" si="41"/>
        <v>0</v>
      </c>
      <c r="L57" s="5">
        <f t="shared" si="42"/>
        <v>495649.71930913633</v>
      </c>
      <c r="M57" s="5">
        <f t="shared" si="32"/>
        <v>6584514.1097402908</v>
      </c>
      <c r="N57" s="33">
        <f t="shared" si="43"/>
        <v>66.423058999389184</v>
      </c>
      <c r="O57" s="4"/>
      <c r="Q57" s="27" t="s">
        <v>40</v>
      </c>
      <c r="R57" s="29">
        <f t="shared" si="33"/>
        <v>99129.943861827269</v>
      </c>
      <c r="S57" s="29">
        <f t="shared" si="34"/>
        <v>495649.71930913633</v>
      </c>
      <c r="T57" s="35">
        <f t="shared" si="35"/>
        <v>66.423058999389184</v>
      </c>
      <c r="U57" s="42">
        <v>0.96170886472285344</v>
      </c>
      <c r="V57" s="43">
        <f>1-U57</f>
        <v>3.829113527714656E-2</v>
      </c>
      <c r="W57" s="29">
        <f t="shared" si="44"/>
        <v>476670.72885699046</v>
      </c>
      <c r="X57" s="29">
        <f t="shared" si="36"/>
        <v>5770852.2861278392</v>
      </c>
      <c r="Y57" s="35">
        <f t="shared" si="45"/>
        <v>58.215026270685357</v>
      </c>
      <c r="Z57" s="36">
        <f t="shared" si="46"/>
        <v>8.2080327287038273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1790</v>
      </c>
      <c r="E58" s="49">
        <f t="shared" si="37"/>
        <v>4</v>
      </c>
      <c r="F58" s="3">
        <f t="shared" si="38"/>
        <v>2.2346368715083797E-3</v>
      </c>
      <c r="G58" s="2">
        <v>0.5</v>
      </c>
      <c r="H58" s="3">
        <f t="shared" si="39"/>
        <v>1.111111111111111E-2</v>
      </c>
      <c r="I58" s="3">
        <f t="shared" si="40"/>
        <v>0.98888888888888893</v>
      </c>
      <c r="J58" s="5">
        <f t="shared" si="47"/>
        <v>99129.943861827269</v>
      </c>
      <c r="K58" s="5">
        <f t="shared" si="41"/>
        <v>1101.4438206869695</v>
      </c>
      <c r="L58" s="5">
        <f t="shared" si="42"/>
        <v>492896.10975741898</v>
      </c>
      <c r="M58" s="5">
        <f t="shared" si="32"/>
        <v>6088864.3904311545</v>
      </c>
      <c r="N58" s="33">
        <f t="shared" si="43"/>
        <v>61.423058999389191</v>
      </c>
      <c r="O58" s="4"/>
      <c r="Q58" s="27" t="s">
        <v>42</v>
      </c>
      <c r="R58" s="29">
        <f t="shared" si="33"/>
        <v>99129.943861827269</v>
      </c>
      <c r="S58" s="29">
        <f t="shared" si="34"/>
        <v>492896.10975741898</v>
      </c>
      <c r="T58" s="35">
        <f t="shared" si="35"/>
        <v>61.423058999389191</v>
      </c>
      <c r="U58" s="42">
        <v>0.96170886472285344</v>
      </c>
      <c r="V58" s="43">
        <f>1-U58</f>
        <v>3.829113527714656E-2</v>
      </c>
      <c r="W58" s="29">
        <f t="shared" si="44"/>
        <v>474022.55814111838</v>
      </c>
      <c r="X58" s="29">
        <f t="shared" si="36"/>
        <v>5294181.5572708491</v>
      </c>
      <c r="Y58" s="35">
        <f t="shared" si="45"/>
        <v>53.406481947071093</v>
      </c>
      <c r="Z58" s="36">
        <f t="shared" si="46"/>
        <v>8.0165770523180981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1990</v>
      </c>
      <c r="E59" s="49">
        <f t="shared" si="37"/>
        <v>3</v>
      </c>
      <c r="F59" s="3">
        <f t="shared" si="38"/>
        <v>1.507537688442211E-3</v>
      </c>
      <c r="G59" s="2">
        <v>0.5</v>
      </c>
      <c r="H59" s="3">
        <f t="shared" si="39"/>
        <v>7.5093867334167707E-3</v>
      </c>
      <c r="I59" s="3">
        <f t="shared" si="40"/>
        <v>0.99249061326658328</v>
      </c>
      <c r="J59" s="5">
        <f t="shared" si="47"/>
        <v>98028.500041140302</v>
      </c>
      <c r="K59" s="5">
        <f t="shared" si="41"/>
        <v>736.13391770568433</v>
      </c>
      <c r="L59" s="5">
        <f t="shared" si="42"/>
        <v>488302.16541143728</v>
      </c>
      <c r="M59" s="5">
        <f t="shared" si="32"/>
        <v>5595968.2806737358</v>
      </c>
      <c r="N59" s="33">
        <f t="shared" si="43"/>
        <v>57.085115842078956</v>
      </c>
      <c r="O59" s="4"/>
      <c r="Q59" s="27" t="s">
        <v>44</v>
      </c>
      <c r="R59" s="29">
        <f t="shared" si="33"/>
        <v>98028.500041140302</v>
      </c>
      <c r="S59" s="29">
        <f t="shared" si="34"/>
        <v>488302.16541143728</v>
      </c>
      <c r="T59" s="35">
        <f t="shared" si="35"/>
        <v>57.085115842078956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470279.75728229579</v>
      </c>
      <c r="X59" s="29">
        <f t="shared" si="36"/>
        <v>4820158.9991297312</v>
      </c>
      <c r="Y59" s="35">
        <f t="shared" si="45"/>
        <v>49.17099616036991</v>
      </c>
      <c r="Z59" s="36">
        <f t="shared" si="46"/>
        <v>7.914119681709046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2166</v>
      </c>
      <c r="E60" s="49">
        <f t="shared" si="37"/>
        <v>2</v>
      </c>
      <c r="F60" s="3">
        <f t="shared" si="38"/>
        <v>9.2336103416435823E-4</v>
      </c>
      <c r="G60" s="2">
        <v>0.5</v>
      </c>
      <c r="H60" s="3">
        <f t="shared" si="39"/>
        <v>4.6061722708429292E-3</v>
      </c>
      <c r="I60" s="3">
        <f t="shared" si="40"/>
        <v>0.99539382772915708</v>
      </c>
      <c r="J60" s="5">
        <f t="shared" si="47"/>
        <v>97292.366123434622</v>
      </c>
      <c r="K60" s="5">
        <f t="shared" si="41"/>
        <v>448.14539900246251</v>
      </c>
      <c r="L60" s="5">
        <f t="shared" si="42"/>
        <v>485341.46711966698</v>
      </c>
      <c r="M60" s="5">
        <f t="shared" si="32"/>
        <v>5107666.1152622988</v>
      </c>
      <c r="N60" s="33">
        <f t="shared" si="43"/>
        <v>52.498117979597836</v>
      </c>
      <c r="O60" s="4"/>
      <c r="Q60" s="27" t="s">
        <v>46</v>
      </c>
      <c r="R60" s="29">
        <f t="shared" si="33"/>
        <v>97292.366123434622</v>
      </c>
      <c r="S60" s="29">
        <f t="shared" si="34"/>
        <v>485341.46711966698</v>
      </c>
      <c r="T60" s="35">
        <f t="shared" si="35"/>
        <v>52.498117979597836</v>
      </c>
      <c r="U60" s="42">
        <v>0.95736753435116873</v>
      </c>
      <c r="V60" s="43">
        <f t="shared" si="48"/>
        <v>4.2632465648831275E-2</v>
      </c>
      <c r="W60" s="29">
        <f t="shared" si="44"/>
        <v>464650.16369473439</v>
      </c>
      <c r="X60" s="29">
        <f t="shared" si="36"/>
        <v>4349879.241847435</v>
      </c>
      <c r="Y60" s="35">
        <f t="shared" si="45"/>
        <v>44.709358145620101</v>
      </c>
      <c r="Z60" s="36">
        <f t="shared" si="46"/>
        <v>7.7887598339777355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2169</v>
      </c>
      <c r="E61" s="49">
        <f t="shared" si="37"/>
        <v>4</v>
      </c>
      <c r="F61" s="3">
        <f t="shared" si="38"/>
        <v>1.8441678192715537E-3</v>
      </c>
      <c r="G61" s="2">
        <v>0.5</v>
      </c>
      <c r="H61" s="3">
        <f t="shared" si="39"/>
        <v>9.1785222579164761E-3</v>
      </c>
      <c r="I61" s="3">
        <f t="shared" si="40"/>
        <v>0.99082147774208351</v>
      </c>
      <c r="J61" s="5">
        <f t="shared" si="47"/>
        <v>96844.220724432162</v>
      </c>
      <c r="K61" s="5">
        <f t="shared" si="41"/>
        <v>888.88683546977666</v>
      </c>
      <c r="L61" s="5">
        <f t="shared" si="42"/>
        <v>481998.88653348637</v>
      </c>
      <c r="M61" s="5">
        <f t="shared" si="32"/>
        <v>4622324.6481426321</v>
      </c>
      <c r="N61" s="33">
        <f t="shared" si="43"/>
        <v>47.729483634292876</v>
      </c>
      <c r="O61" s="4"/>
      <c r="Q61" s="27" t="s">
        <v>48</v>
      </c>
      <c r="R61" s="29">
        <f t="shared" si="33"/>
        <v>96844.220724432162</v>
      </c>
      <c r="S61" s="29">
        <f t="shared" si="34"/>
        <v>481998.88653348637</v>
      </c>
      <c r="T61" s="35">
        <f t="shared" si="35"/>
        <v>47.729483634292876</v>
      </c>
      <c r="U61" s="42">
        <v>0.95681081085376496</v>
      </c>
      <c r="V61" s="43">
        <f t="shared" si="48"/>
        <v>4.3189189146235041E-2</v>
      </c>
      <c r="W61" s="29">
        <f t="shared" si="44"/>
        <v>461181.74545471696</v>
      </c>
      <c r="X61" s="29">
        <f t="shared" si="36"/>
        <v>3885229.0781527008</v>
      </c>
      <c r="Y61" s="35">
        <f t="shared" si="45"/>
        <v>40.118336944524799</v>
      </c>
      <c r="Z61" s="36">
        <f t="shared" si="46"/>
        <v>7.6111466897680771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1978</v>
      </c>
      <c r="E62" s="49">
        <f t="shared" si="37"/>
        <v>6</v>
      </c>
      <c r="F62" s="3">
        <f t="shared" si="38"/>
        <v>3.0333670374115269E-3</v>
      </c>
      <c r="G62" s="2">
        <v>0.5</v>
      </c>
      <c r="H62" s="3">
        <f t="shared" si="39"/>
        <v>1.5052684395383846E-2</v>
      </c>
      <c r="I62" s="3">
        <f t="shared" si="40"/>
        <v>0.98494731560461612</v>
      </c>
      <c r="J62" s="5">
        <f t="shared" si="47"/>
        <v>95955.333888962385</v>
      </c>
      <c r="K62" s="5">
        <f t="shared" si="41"/>
        <v>1444.3853570842307</v>
      </c>
      <c r="L62" s="5">
        <f t="shared" si="42"/>
        <v>476165.70605210133</v>
      </c>
      <c r="M62" s="5">
        <f t="shared" si="32"/>
        <v>4140325.7616091459</v>
      </c>
      <c r="N62" s="33">
        <f t="shared" si="43"/>
        <v>43.148469124189063</v>
      </c>
      <c r="O62" s="4"/>
      <c r="Q62" s="27" t="s">
        <v>50</v>
      </c>
      <c r="R62" s="29">
        <f t="shared" si="33"/>
        <v>95955.333888962385</v>
      </c>
      <c r="S62" s="29">
        <f t="shared" si="34"/>
        <v>476165.70605210133</v>
      </c>
      <c r="T62" s="35">
        <f t="shared" si="35"/>
        <v>43.148469124189063</v>
      </c>
      <c r="U62" s="42">
        <v>0.94800928093814252</v>
      </c>
      <c r="V62" s="43">
        <f t="shared" si="48"/>
        <v>5.1990719061857482E-2</v>
      </c>
      <c r="W62" s="29">
        <f t="shared" si="44"/>
        <v>451409.50860185554</v>
      </c>
      <c r="X62" s="29">
        <f t="shared" si="36"/>
        <v>3424047.3326979838</v>
      </c>
      <c r="Y62" s="35">
        <f t="shared" si="45"/>
        <v>35.683762370732026</v>
      </c>
      <c r="Z62" s="36">
        <f t="shared" si="46"/>
        <v>7.4647067534570368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2245</v>
      </c>
      <c r="E63" s="49">
        <f t="shared" si="37"/>
        <v>2</v>
      </c>
      <c r="F63" s="3">
        <f t="shared" si="38"/>
        <v>8.9086859688195994E-4</v>
      </c>
      <c r="G63" s="2">
        <v>0.5</v>
      </c>
      <c r="H63" s="3">
        <f t="shared" si="39"/>
        <v>4.4444444444444444E-3</v>
      </c>
      <c r="I63" s="3">
        <f t="shared" si="40"/>
        <v>0.99555555555555553</v>
      </c>
      <c r="J63" s="5">
        <f t="shared" si="47"/>
        <v>94510.948531878152</v>
      </c>
      <c r="K63" s="5">
        <f t="shared" si="41"/>
        <v>420.04866014168067</v>
      </c>
      <c r="L63" s="5">
        <f t="shared" si="42"/>
        <v>471504.62100903655</v>
      </c>
      <c r="M63" s="5">
        <f t="shared" si="32"/>
        <v>3664160.0555570447</v>
      </c>
      <c r="N63" s="33">
        <f t="shared" si="43"/>
        <v>38.769688723641778</v>
      </c>
      <c r="O63" s="4"/>
      <c r="Q63" s="27" t="s">
        <v>52</v>
      </c>
      <c r="R63" s="29">
        <f t="shared" si="33"/>
        <v>94510.948531878152</v>
      </c>
      <c r="S63" s="29">
        <f t="shared" si="34"/>
        <v>471504.62100903655</v>
      </c>
      <c r="T63" s="35">
        <f t="shared" si="35"/>
        <v>38.769688723641778</v>
      </c>
      <c r="U63" s="42">
        <v>0.94216194080535964</v>
      </c>
      <c r="V63" s="43">
        <f t="shared" si="48"/>
        <v>5.7838059194640357E-2</v>
      </c>
      <c r="W63" s="29">
        <f t="shared" si="44"/>
        <v>444233.70882856945</v>
      </c>
      <c r="X63" s="29">
        <f t="shared" si="36"/>
        <v>2972637.8240961283</v>
      </c>
      <c r="Y63" s="35">
        <f t="shared" si="45"/>
        <v>31.452840864182736</v>
      </c>
      <c r="Z63" s="36">
        <f t="shared" si="46"/>
        <v>7.3168478594590418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2520</v>
      </c>
      <c r="E64" s="49">
        <f t="shared" si="37"/>
        <v>11</v>
      </c>
      <c r="F64" s="3">
        <f t="shared" si="38"/>
        <v>4.3650793650793652E-3</v>
      </c>
      <c r="G64" s="2">
        <v>0.5</v>
      </c>
      <c r="H64" s="3">
        <f t="shared" si="39"/>
        <v>2.1589793915603533E-2</v>
      </c>
      <c r="I64" s="3">
        <f t="shared" si="40"/>
        <v>0.97841020608439644</v>
      </c>
      <c r="J64" s="5">
        <f t="shared" si="47"/>
        <v>94090.899871736474</v>
      </c>
      <c r="K64" s="5">
        <f t="shared" si="41"/>
        <v>2031.4031375644774</v>
      </c>
      <c r="L64" s="5">
        <f t="shared" si="42"/>
        <v>465375.99151477113</v>
      </c>
      <c r="M64" s="5">
        <f t="shared" si="32"/>
        <v>3192655.4345480083</v>
      </c>
      <c r="N64" s="33">
        <f t="shared" si="43"/>
        <v>33.931606976872324</v>
      </c>
      <c r="O64" s="4"/>
      <c r="Q64" s="27" t="s">
        <v>54</v>
      </c>
      <c r="R64" s="29">
        <f t="shared" si="33"/>
        <v>94090.899871736474</v>
      </c>
      <c r="S64" s="29">
        <f t="shared" si="34"/>
        <v>465375.99151477113</v>
      </c>
      <c r="T64" s="35">
        <f t="shared" si="35"/>
        <v>33.931606976872324</v>
      </c>
      <c r="U64" s="42">
        <v>0.92489605986448908</v>
      </c>
      <c r="V64" s="43">
        <f t="shared" si="48"/>
        <v>7.5103940135510916E-2</v>
      </c>
      <c r="W64" s="29">
        <f t="shared" si="44"/>
        <v>430424.4209075417</v>
      </c>
      <c r="X64" s="29">
        <f t="shared" si="36"/>
        <v>2528404.115267559</v>
      </c>
      <c r="Y64" s="35">
        <f t="shared" si="45"/>
        <v>26.871930428067405</v>
      </c>
      <c r="Z64" s="36">
        <f t="shared" si="46"/>
        <v>7.0596765488049193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2365</v>
      </c>
      <c r="E65" s="49">
        <f t="shared" si="37"/>
        <v>19</v>
      </c>
      <c r="F65" s="3">
        <f t="shared" si="38"/>
        <v>8.033826638477801E-3</v>
      </c>
      <c r="G65" s="2">
        <v>0.5</v>
      </c>
      <c r="H65" s="3">
        <f t="shared" si="39"/>
        <v>3.9378238341968914E-2</v>
      </c>
      <c r="I65" s="3">
        <f t="shared" si="40"/>
        <v>0.96062176165803104</v>
      </c>
      <c r="J65" s="5">
        <f t="shared" si="47"/>
        <v>92059.496734171989</v>
      </c>
      <c r="K65" s="5">
        <f t="shared" si="41"/>
        <v>3625.1408040399333</v>
      </c>
      <c r="L65" s="5">
        <f t="shared" si="42"/>
        <v>451234.63166076003</v>
      </c>
      <c r="M65" s="5">
        <f t="shared" si="32"/>
        <v>2727279.443033237</v>
      </c>
      <c r="N65" s="33">
        <f t="shared" si="43"/>
        <v>29.625183058608723</v>
      </c>
      <c r="O65" s="4"/>
      <c r="Q65" s="27" t="s">
        <v>56</v>
      </c>
      <c r="R65" s="29">
        <f t="shared" si="33"/>
        <v>92059.496734171989</v>
      </c>
      <c r="S65" s="29">
        <f t="shared" si="34"/>
        <v>451234.63166076003</v>
      </c>
      <c r="T65" s="35">
        <f t="shared" si="35"/>
        <v>29.625183058608723</v>
      </c>
      <c r="U65" s="42">
        <v>0.89970667843387275</v>
      </c>
      <c r="V65" s="43">
        <f t="shared" si="48"/>
        <v>0.10029332156612725</v>
      </c>
      <c r="W65" s="29">
        <f t="shared" si="44"/>
        <v>405978.81164583442</v>
      </c>
      <c r="X65" s="29">
        <f t="shared" si="36"/>
        <v>2097979.6943600173</v>
      </c>
      <c r="Y65" s="35">
        <f t="shared" si="45"/>
        <v>22.789389131879304</v>
      </c>
      <c r="Z65" s="36">
        <f t="shared" si="46"/>
        <v>6.8357939267294192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2229</v>
      </c>
      <c r="E66" s="49">
        <f t="shared" si="37"/>
        <v>13</v>
      </c>
      <c r="F66" s="3">
        <f t="shared" si="38"/>
        <v>5.8322117541498427E-3</v>
      </c>
      <c r="G66" s="2">
        <v>0.5</v>
      </c>
      <c r="H66" s="3">
        <f t="shared" si="39"/>
        <v>2.8741985407915099E-2</v>
      </c>
      <c r="I66" s="3">
        <f t="shared" si="40"/>
        <v>0.97125801459208494</v>
      </c>
      <c r="J66" s="5">
        <f t="shared" si="47"/>
        <v>88434.355930132049</v>
      </c>
      <c r="K66" s="5">
        <f t="shared" si="41"/>
        <v>2541.7789677022256</v>
      </c>
      <c r="L66" s="5">
        <f t="shared" si="42"/>
        <v>435817.33223140473</v>
      </c>
      <c r="M66" s="5">
        <f t="shared" si="32"/>
        <v>2276044.8113724771</v>
      </c>
      <c r="N66" s="33">
        <f t="shared" si="43"/>
        <v>25.737110735229148</v>
      </c>
      <c r="O66" s="4"/>
      <c r="Q66" s="27" t="s">
        <v>58</v>
      </c>
      <c r="R66" s="29">
        <f t="shared" si="33"/>
        <v>88434.355930132049</v>
      </c>
      <c r="S66" s="29">
        <f t="shared" si="34"/>
        <v>435817.33223140473</v>
      </c>
      <c r="T66" s="35">
        <f t="shared" si="35"/>
        <v>25.737110735229148</v>
      </c>
      <c r="U66" s="42">
        <v>0.86438699185239576</v>
      </c>
      <c r="V66" s="43">
        <f t="shared" si="48"/>
        <v>0.13561300814760424</v>
      </c>
      <c r="W66" s="29">
        <f t="shared" si="44"/>
        <v>376714.83280464011</v>
      </c>
      <c r="X66" s="29">
        <f t="shared" si="36"/>
        <v>1692000.8827141831</v>
      </c>
      <c r="Y66" s="35">
        <f t="shared" si="45"/>
        <v>19.13284565617186</v>
      </c>
      <c r="Z66" s="36">
        <f t="shared" si="46"/>
        <v>6.6042650790572885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1789</v>
      </c>
      <c r="E67" s="49">
        <f t="shared" si="37"/>
        <v>24</v>
      </c>
      <c r="F67" s="3">
        <f t="shared" si="38"/>
        <v>1.3415315818893237E-2</v>
      </c>
      <c r="G67" s="2">
        <v>0.5</v>
      </c>
      <c r="H67" s="3">
        <f t="shared" si="39"/>
        <v>6.4899945916711735E-2</v>
      </c>
      <c r="I67" s="3">
        <f t="shared" si="40"/>
        <v>0.93510005408328822</v>
      </c>
      <c r="J67" s="5">
        <f t="shared" si="47"/>
        <v>85892.576962429826</v>
      </c>
      <c r="K67" s="5">
        <f t="shared" si="41"/>
        <v>5574.4235995086956</v>
      </c>
      <c r="L67" s="5">
        <f t="shared" si="42"/>
        <v>415526.82581337745</v>
      </c>
      <c r="M67" s="5">
        <f t="shared" si="32"/>
        <v>1840227.4791410724</v>
      </c>
      <c r="N67" s="33">
        <f t="shared" si="43"/>
        <v>21.424755714873989</v>
      </c>
      <c r="O67" s="4"/>
      <c r="Q67" s="27" t="s">
        <v>60</v>
      </c>
      <c r="R67" s="29">
        <f t="shared" si="33"/>
        <v>85892.576962429826</v>
      </c>
      <c r="S67" s="29">
        <f t="shared" si="34"/>
        <v>415526.82581337745</v>
      </c>
      <c r="T67" s="35">
        <f t="shared" si="35"/>
        <v>21.424755714873989</v>
      </c>
      <c r="U67" s="42">
        <v>0.82345390469096191</v>
      </c>
      <c r="V67" s="43">
        <f t="shared" si="48"/>
        <v>0.17654609530903809</v>
      </c>
      <c r="W67" s="29">
        <f t="shared" si="44"/>
        <v>342167.18721986684</v>
      </c>
      <c r="X67" s="29">
        <f t="shared" si="36"/>
        <v>1315286.049909543</v>
      </c>
      <c r="Y67" s="35">
        <f t="shared" si="45"/>
        <v>15.31315157169939</v>
      </c>
      <c r="Z67" s="36">
        <f t="shared" si="46"/>
        <v>6.1116041431745991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1312</v>
      </c>
      <c r="E68" s="49">
        <f t="shared" si="37"/>
        <v>21</v>
      </c>
      <c r="F68" s="3">
        <f t="shared" si="38"/>
        <v>1.600609756097561E-2</v>
      </c>
      <c r="G68" s="2">
        <v>0.5</v>
      </c>
      <c r="H68" s="3">
        <f t="shared" si="39"/>
        <v>7.6951264199340424E-2</v>
      </c>
      <c r="I68" s="3">
        <f t="shared" si="40"/>
        <v>0.9230487358006596</v>
      </c>
      <c r="J68" s="5">
        <f t="shared" si="47"/>
        <v>80318.153362921134</v>
      </c>
      <c r="K68" s="5">
        <f t="shared" si="41"/>
        <v>6180.5834394332869</v>
      </c>
      <c r="L68" s="5">
        <f t="shared" si="42"/>
        <v>386139.30821602244</v>
      </c>
      <c r="M68" s="5">
        <f t="shared" si="32"/>
        <v>1424700.6533276949</v>
      </c>
      <c r="N68" s="33">
        <f t="shared" si="43"/>
        <v>17.738214758127242</v>
      </c>
      <c r="O68" s="4"/>
      <c r="Q68" s="27" t="s">
        <v>62</v>
      </c>
      <c r="R68" s="29">
        <f t="shared" si="33"/>
        <v>80318.153362921134</v>
      </c>
      <c r="S68" s="29">
        <f t="shared" si="34"/>
        <v>386139.30821602244</v>
      </c>
      <c r="T68" s="35">
        <f t="shared" si="35"/>
        <v>17.738214758127242</v>
      </c>
      <c r="U68" s="42">
        <v>0.7557222850963411</v>
      </c>
      <c r="V68" s="43">
        <f t="shared" si="48"/>
        <v>0.2442777149036589</v>
      </c>
      <c r="W68" s="29">
        <f t="shared" si="44"/>
        <v>291814.08037053281</v>
      </c>
      <c r="X68" s="29">
        <f t="shared" si="36"/>
        <v>973118.86268967623</v>
      </c>
      <c r="Y68" s="35">
        <f t="shared" si="45"/>
        <v>12.115802243268661</v>
      </c>
      <c r="Z68" s="36">
        <f t="shared" si="46"/>
        <v>5.6224125148585813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846</v>
      </c>
      <c r="E69" s="49">
        <f t="shared" si="37"/>
        <v>24</v>
      </c>
      <c r="F69" s="3">
        <f t="shared" si="38"/>
        <v>2.8368794326241134E-2</v>
      </c>
      <c r="G69" s="2">
        <v>0.5</v>
      </c>
      <c r="H69" s="3">
        <f t="shared" si="39"/>
        <v>0.13245033112582782</v>
      </c>
      <c r="I69" s="3">
        <f t="shared" si="40"/>
        <v>0.86754966887417218</v>
      </c>
      <c r="J69" s="5">
        <f t="shared" si="47"/>
        <v>74137.569923487856</v>
      </c>
      <c r="K69" s="5">
        <f t="shared" si="41"/>
        <v>9819.5456852301795</v>
      </c>
      <c r="L69" s="5">
        <f t="shared" si="42"/>
        <v>346138.98540436383</v>
      </c>
      <c r="M69" s="5">
        <f t="shared" si="32"/>
        <v>1038561.3451116724</v>
      </c>
      <c r="N69" s="33">
        <f t="shared" si="43"/>
        <v>14.008570097232727</v>
      </c>
      <c r="O69" s="4"/>
      <c r="Q69" s="27" t="s">
        <v>64</v>
      </c>
      <c r="R69" s="29">
        <f t="shared" si="33"/>
        <v>74137.569923487856</v>
      </c>
      <c r="S69" s="29">
        <f t="shared" si="34"/>
        <v>346138.98540436383</v>
      </c>
      <c r="T69" s="35">
        <f t="shared" si="35"/>
        <v>14.008570097232727</v>
      </c>
      <c r="U69" s="42">
        <v>0.69850988448397933</v>
      </c>
      <c r="V69" s="43">
        <f t="shared" si="48"/>
        <v>0.30149011551602067</v>
      </c>
      <c r="W69" s="29">
        <f t="shared" si="44"/>
        <v>241781.50271020399</v>
      </c>
      <c r="X69" s="29">
        <f t="shared" si="36"/>
        <v>681304.78231914341</v>
      </c>
      <c r="Y69" s="35">
        <f t="shared" si="45"/>
        <v>9.1897371740437386</v>
      </c>
      <c r="Z69" s="36">
        <f t="shared" si="46"/>
        <v>4.8188329231889888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588</v>
      </c>
      <c r="E70" s="49">
        <f t="shared" si="37"/>
        <v>22</v>
      </c>
      <c r="F70" s="3">
        <f t="shared" si="38"/>
        <v>3.7414965986394558E-2</v>
      </c>
      <c r="G70" s="2">
        <v>0.5</v>
      </c>
      <c r="H70" s="3">
        <f t="shared" si="39"/>
        <v>0.17107309486780714</v>
      </c>
      <c r="I70" s="3">
        <f t="shared" si="40"/>
        <v>0.8289269051321928</v>
      </c>
      <c r="J70" s="5">
        <f t="shared" si="47"/>
        <v>64318.024238257676</v>
      </c>
      <c r="K70" s="5">
        <f t="shared" si="41"/>
        <v>11003.083462221375</v>
      </c>
      <c r="L70" s="5">
        <f t="shared" si="42"/>
        <v>294082.41253573494</v>
      </c>
      <c r="M70" s="5">
        <f t="shared" si="32"/>
        <v>692422.35970730858</v>
      </c>
      <c r="N70" s="33">
        <f t="shared" si="43"/>
        <v>10.765603699863679</v>
      </c>
      <c r="O70" s="4"/>
      <c r="Q70" s="27" t="s">
        <v>66</v>
      </c>
      <c r="R70" s="29">
        <f t="shared" si="33"/>
        <v>64318.024238257676</v>
      </c>
      <c r="S70" s="29">
        <f t="shared" si="34"/>
        <v>294082.41253573494</v>
      </c>
      <c r="T70" s="35">
        <f t="shared" si="35"/>
        <v>10.765603699863679</v>
      </c>
      <c r="U70" s="42">
        <v>0.67065690345363116</v>
      </c>
      <c r="V70" s="43">
        <f t="shared" si="48"/>
        <v>0.32934309654636884</v>
      </c>
      <c r="W70" s="29">
        <f t="shared" si="44"/>
        <v>197228.40015138933</v>
      </c>
      <c r="X70" s="29">
        <f t="shared" si="36"/>
        <v>439523.27960893943</v>
      </c>
      <c r="Y70" s="35">
        <f t="shared" si="45"/>
        <v>6.8335942344992304</v>
      </c>
      <c r="Z70" s="36">
        <f t="shared" si="46"/>
        <v>3.9320094653644482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330</v>
      </c>
      <c r="E71" s="49">
        <f t="shared" si="49"/>
        <v>30</v>
      </c>
      <c r="F71" s="3">
        <f t="shared" si="38"/>
        <v>9.0909090909090912E-2</v>
      </c>
      <c r="G71" s="2">
        <v>0.5</v>
      </c>
      <c r="H71" s="3">
        <f t="shared" si="39"/>
        <v>0.37037037037037041</v>
      </c>
      <c r="I71" s="3">
        <f t="shared" si="40"/>
        <v>0.62962962962962954</v>
      </c>
      <c r="J71" s="5">
        <f t="shared" si="47"/>
        <v>53314.940776036296</v>
      </c>
      <c r="K71" s="5">
        <f t="shared" si="41"/>
        <v>19746.274361494925</v>
      </c>
      <c r="L71" s="5">
        <f t="shared" si="42"/>
        <v>217209.01797644416</v>
      </c>
      <c r="M71" s="5">
        <f>L71+M72</f>
        <v>398339.94717157364</v>
      </c>
      <c r="N71" s="33">
        <f t="shared" si="43"/>
        <v>7.4714506172839501</v>
      </c>
      <c r="O71" s="4"/>
      <c r="Q71" s="27" t="s">
        <v>68</v>
      </c>
      <c r="R71" s="29">
        <f t="shared" si="33"/>
        <v>53314.940776036296</v>
      </c>
      <c r="S71" s="29">
        <f t="shared" si="34"/>
        <v>217209.01797644416</v>
      </c>
      <c r="T71" s="35">
        <f t="shared" si="35"/>
        <v>7.4714506172839501</v>
      </c>
      <c r="U71" s="42">
        <v>0.63527807449444496</v>
      </c>
      <c r="V71" s="43">
        <f t="shared" si="48"/>
        <v>0.36472192550555504</v>
      </c>
      <c r="W71" s="29">
        <f t="shared" si="44"/>
        <v>137988.12670290473</v>
      </c>
      <c r="X71" s="29">
        <f>X72+W71</f>
        <v>242294.87945755009</v>
      </c>
      <c r="Y71" s="35">
        <f t="shared" si="45"/>
        <v>4.544596241330825</v>
      </c>
      <c r="Z71" s="36">
        <f t="shared" si="46"/>
        <v>2.9268543759531251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259</v>
      </c>
      <c r="E72" s="50">
        <f t="shared" si="49"/>
        <v>48</v>
      </c>
      <c r="F72" s="17">
        <f t="shared" si="38"/>
        <v>0.18532818532818532</v>
      </c>
      <c r="G72" s="12"/>
      <c r="H72" s="17">
        <v>1</v>
      </c>
      <c r="I72" s="17">
        <f t="shared" si="40"/>
        <v>0</v>
      </c>
      <c r="J72" s="21">
        <f t="shared" si="47"/>
        <v>33568.666414541367</v>
      </c>
      <c r="K72" s="21">
        <f t="shared" si="41"/>
        <v>33568.666414541367</v>
      </c>
      <c r="L72" s="21">
        <f>K72/F72</f>
        <v>181130.92919512946</v>
      </c>
      <c r="M72" s="21">
        <f>L72</f>
        <v>181130.92919512946</v>
      </c>
      <c r="N72" s="34">
        <f t="shared" si="43"/>
        <v>5.395833333333333</v>
      </c>
      <c r="O72" s="4"/>
      <c r="Q72" s="30" t="s">
        <v>69</v>
      </c>
      <c r="R72" s="31">
        <f t="shared" si="33"/>
        <v>33568.666414541367</v>
      </c>
      <c r="S72" s="31">
        <f t="shared" si="34"/>
        <v>181130.92919512946</v>
      </c>
      <c r="T72" s="38">
        <f t="shared" si="35"/>
        <v>5.395833333333333</v>
      </c>
      <c r="U72" s="44">
        <v>0.57586384179742911</v>
      </c>
      <c r="V72" s="45">
        <f t="shared" si="48"/>
        <v>0.42413615820257089</v>
      </c>
      <c r="W72" s="31">
        <f t="shared" si="44"/>
        <v>104306.75275464536</v>
      </c>
      <c r="X72" s="31">
        <f>W72</f>
        <v>104306.75275464536</v>
      </c>
      <c r="Y72" s="38">
        <f t="shared" si="45"/>
        <v>3.1072653130319612</v>
      </c>
      <c r="Z72" s="37">
        <f t="shared" si="46"/>
        <v>2.2885680203013719</v>
      </c>
    </row>
    <row r="73" spans="1:26" s="2" customFormat="1" ht="13.2" x14ac:dyDescent="0.25">
      <c r="B73" s="2" t="s">
        <v>70</v>
      </c>
      <c r="D73" s="25">
        <f>SUM(D54:D72)</f>
        <v>29169</v>
      </c>
      <c r="E73" s="25">
        <f>SUM(E54:E72)</f>
        <v>235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71.502329343507611</v>
      </c>
      <c r="F78" s="55">
        <f>$Y$4</f>
        <v>65.110678233600623</v>
      </c>
      <c r="G78" s="55">
        <f>E78-F78</f>
        <v>6.3916511099069879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80.55627622877212</v>
      </c>
      <c r="F79" s="55">
        <f>$Y$29</f>
        <v>71.013725600298699</v>
      </c>
      <c r="G79" s="55">
        <f t="shared" ref="G79:G80" si="50">E79-F79</f>
        <v>9.5425506284734212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75.769683279239743</v>
      </c>
      <c r="F80" s="55">
        <f>$Y$54</f>
        <v>67.253043055866769</v>
      </c>
      <c r="G80" s="55">
        <f t="shared" si="50"/>
        <v>8.5166402233729741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93B54-4460-4F12-964B-841FB544578E}">
  <dimension ref="A1:Z80"/>
  <sheetViews>
    <sheetView topLeftCell="A37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ht="14.4" x14ac:dyDescent="0.3">
      <c r="A4" s="2">
        <v>1</v>
      </c>
      <c r="B4" s="1">
        <v>0</v>
      </c>
      <c r="C4" s="1">
        <v>1</v>
      </c>
      <c r="D4" s="58">
        <v>109</v>
      </c>
      <c r="E4" s="56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7167302.6868287101</v>
      </c>
      <c r="N4" s="32">
        <f>M4/J4</f>
        <v>71.673026868287096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71.673026868287096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6507653.980727355</v>
      </c>
      <c r="Y4" s="40">
        <f>X4/R4</f>
        <v>65.076539807273548</v>
      </c>
      <c r="Z4" s="36">
        <f>T4-Y4</f>
        <v>6.5964870610135478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9">
        <v>537</v>
      </c>
      <c r="E5" s="51">
        <v>1</v>
      </c>
      <c r="F5" s="3">
        <f t="shared" ref="F5:F22" si="5">E5/D5</f>
        <v>1.8621973929236499E-3</v>
      </c>
      <c r="G5" s="2">
        <v>0.4</v>
      </c>
      <c r="H5" s="3">
        <f t="shared" ref="H5:H21" si="6">C5*F5/(1+(1-G5)*C5*F5)</f>
        <v>7.4156470152020766E-3</v>
      </c>
      <c r="I5" s="3">
        <f t="shared" ref="I5:I22" si="7">1-H5</f>
        <v>0.99258435298479797</v>
      </c>
      <c r="J5" s="5">
        <f>I4*J4</f>
        <v>100000</v>
      </c>
      <c r="K5" s="5">
        <f t="shared" ref="K5:K22" si="8">J5*H5</f>
        <v>741.56470152020768</v>
      </c>
      <c r="L5" s="5">
        <f t="shared" ref="L5:L21" si="9">C5*(J6+G5*K5)</f>
        <v>398220.24471635156</v>
      </c>
      <c r="M5" s="5">
        <f t="shared" si="0"/>
        <v>7067302.6868287101</v>
      </c>
      <c r="N5" s="33">
        <f t="shared" ref="N5:N22" si="10">M5/J5</f>
        <v>70.673026868287096</v>
      </c>
      <c r="O5" s="4"/>
      <c r="Q5" s="27" t="s">
        <v>36</v>
      </c>
      <c r="R5" s="29">
        <f t="shared" si="1"/>
        <v>100000</v>
      </c>
      <c r="S5" s="29">
        <f t="shared" si="2"/>
        <v>398220.24471635156</v>
      </c>
      <c r="T5" s="35">
        <f t="shared" si="3"/>
        <v>70.673026868287096</v>
      </c>
      <c r="U5" s="42">
        <v>0.96680194174873568</v>
      </c>
      <c r="V5" s="43">
        <f>1-U5</f>
        <v>3.3198058251264317E-2</v>
      </c>
      <c r="W5" s="29">
        <f t="shared" ref="W5:W22" si="11">S5*U5</f>
        <v>385000.10583542538</v>
      </c>
      <c r="X5" s="29">
        <f t="shared" si="4"/>
        <v>6410973.7865524814</v>
      </c>
      <c r="Y5" s="35">
        <f t="shared" ref="Y5:Y22" si="12">X5/R5</f>
        <v>64.109737865524806</v>
      </c>
      <c r="Z5" s="36">
        <f t="shared" ref="Z5:Z22" si="13">T5-Y5</f>
        <v>6.5632890027622892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9">
        <v>796</v>
      </c>
      <c r="E6" s="51">
        <v>1</v>
      </c>
      <c r="F6" s="3">
        <f t="shared" si="5"/>
        <v>1.2562814070351759E-3</v>
      </c>
      <c r="G6" s="2">
        <v>0.5</v>
      </c>
      <c r="H6" s="3">
        <f t="shared" si="6"/>
        <v>6.261740763932374E-3</v>
      </c>
      <c r="I6" s="3">
        <f t="shared" si="7"/>
        <v>0.99373825923606762</v>
      </c>
      <c r="J6" s="5">
        <f t="shared" ref="J6:J22" si="14">I5*J5</f>
        <v>99258.435298479802</v>
      </c>
      <c r="K6" s="5">
        <f t="shared" si="8"/>
        <v>621.53059047263503</v>
      </c>
      <c r="L6" s="5">
        <f t="shared" si="9"/>
        <v>494738.35001621739</v>
      </c>
      <c r="M6" s="5">
        <f t="shared" si="0"/>
        <v>6669082.4421123583</v>
      </c>
      <c r="N6" s="33">
        <f t="shared" si="10"/>
        <v>67.189074883739366</v>
      </c>
      <c r="O6" s="4"/>
      <c r="Q6" s="27" t="s">
        <v>38</v>
      </c>
      <c r="R6" s="29">
        <f t="shared" si="1"/>
        <v>99258.435298479802</v>
      </c>
      <c r="S6" s="29">
        <f t="shared" si="2"/>
        <v>494738.35001621739</v>
      </c>
      <c r="T6" s="35">
        <f t="shared" si="3"/>
        <v>67.189074883739366</v>
      </c>
      <c r="U6" s="42">
        <v>0.96680194174873568</v>
      </c>
      <c r="V6" s="43">
        <f>1-U6</f>
        <v>3.3198058251264317E-2</v>
      </c>
      <c r="W6" s="29">
        <f t="shared" si="11"/>
        <v>478313.99745324464</v>
      </c>
      <c r="X6" s="29">
        <f t="shared" si="4"/>
        <v>6025973.6807170557</v>
      </c>
      <c r="Y6" s="35">
        <f t="shared" si="12"/>
        <v>60.709940294710115</v>
      </c>
      <c r="Z6" s="36">
        <f t="shared" si="13"/>
        <v>6.4791345890292504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9">
        <v>953</v>
      </c>
      <c r="E7" s="51">
        <v>1</v>
      </c>
      <c r="F7" s="3">
        <f t="shared" si="5"/>
        <v>1.0493179433368311E-3</v>
      </c>
      <c r="G7" s="2">
        <v>0.5</v>
      </c>
      <c r="H7" s="3">
        <f t="shared" si="6"/>
        <v>5.2328623757195193E-3</v>
      </c>
      <c r="I7" s="3">
        <f t="shared" si="7"/>
        <v>0.99476713762428048</v>
      </c>
      <c r="J7" s="5">
        <f t="shared" si="14"/>
        <v>98636.904708007161</v>
      </c>
      <c r="K7" s="5">
        <f t="shared" si="8"/>
        <v>516.15334750396221</v>
      </c>
      <c r="L7" s="5">
        <f t="shared" si="9"/>
        <v>491894.14017127594</v>
      </c>
      <c r="M7" s="5">
        <f t="shared" si="0"/>
        <v>6174344.0920961406</v>
      </c>
      <c r="N7" s="33">
        <f t="shared" si="10"/>
        <v>62.596693503044591</v>
      </c>
      <c r="O7" s="4"/>
      <c r="Q7" s="27" t="s">
        <v>40</v>
      </c>
      <c r="R7" s="29">
        <f t="shared" si="1"/>
        <v>98636.904708007161</v>
      </c>
      <c r="S7" s="29">
        <f t="shared" si="2"/>
        <v>491894.14017127594</v>
      </c>
      <c r="T7" s="35">
        <f t="shared" si="3"/>
        <v>62.596693503044591</v>
      </c>
      <c r="U7" s="42">
        <v>0.96680194174873568</v>
      </c>
      <c r="V7" s="43">
        <f>1-U7</f>
        <v>3.3198058251264317E-2</v>
      </c>
      <c r="W7" s="29">
        <f t="shared" si="11"/>
        <v>475564.20985241432</v>
      </c>
      <c r="X7" s="29">
        <f t="shared" si="4"/>
        <v>5547659.6832638113</v>
      </c>
      <c r="Y7" s="35">
        <f t="shared" si="12"/>
        <v>56.243245869144374</v>
      </c>
      <c r="Z7" s="36">
        <f t="shared" si="13"/>
        <v>6.3534476339002168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9">
        <v>933</v>
      </c>
      <c r="E8" s="51">
        <v>1</v>
      </c>
      <c r="F8" s="3">
        <f t="shared" si="5"/>
        <v>1.0718113612004287E-3</v>
      </c>
      <c r="G8" s="2">
        <v>0.5</v>
      </c>
      <c r="H8" s="3">
        <f t="shared" si="6"/>
        <v>5.3447354355959384E-3</v>
      </c>
      <c r="I8" s="3">
        <f t="shared" si="7"/>
        <v>0.99465526456440401</v>
      </c>
      <c r="J8" s="5">
        <f t="shared" si="14"/>
        <v>98120.7513605032</v>
      </c>
      <c r="K8" s="5">
        <f t="shared" si="8"/>
        <v>524.42945676377985</v>
      </c>
      <c r="L8" s="5">
        <f t="shared" si="9"/>
        <v>489292.68316060654</v>
      </c>
      <c r="M8" s="5">
        <f t="shared" si="0"/>
        <v>5682449.9519248651</v>
      </c>
      <c r="N8" s="33">
        <f t="shared" si="10"/>
        <v>57.912825504638732</v>
      </c>
      <c r="O8" s="4"/>
      <c r="Q8" s="27" t="s">
        <v>42</v>
      </c>
      <c r="R8" s="29">
        <f t="shared" si="1"/>
        <v>98120.7513605032</v>
      </c>
      <c r="S8" s="29">
        <f t="shared" si="2"/>
        <v>489292.68316060654</v>
      </c>
      <c r="T8" s="35">
        <f t="shared" si="3"/>
        <v>57.912825504638732</v>
      </c>
      <c r="U8" s="42">
        <v>0.96680194174873568</v>
      </c>
      <c r="V8" s="43">
        <f>1-U8</f>
        <v>3.3198058251264317E-2</v>
      </c>
      <c r="W8" s="29">
        <f t="shared" si="11"/>
        <v>473049.11616312328</v>
      </c>
      <c r="X8" s="29">
        <f t="shared" si="4"/>
        <v>5072095.4734113971</v>
      </c>
      <c r="Y8" s="35">
        <f t="shared" si="12"/>
        <v>51.692383141014965</v>
      </c>
      <c r="Z8" s="36">
        <f t="shared" si="13"/>
        <v>6.2204423636237678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9">
        <v>982</v>
      </c>
      <c r="E9" s="51">
        <v>2</v>
      </c>
      <c r="F9" s="3">
        <f t="shared" si="5"/>
        <v>2.0366598778004071E-3</v>
      </c>
      <c r="G9" s="2">
        <v>0.5</v>
      </c>
      <c r="H9" s="3">
        <f t="shared" si="6"/>
        <v>1.0131712259371832E-2</v>
      </c>
      <c r="I9" s="3">
        <f t="shared" si="7"/>
        <v>0.98986828774062818</v>
      </c>
      <c r="J9" s="5">
        <f t="shared" si="14"/>
        <v>97596.321903739416</v>
      </c>
      <c r="K9" s="5">
        <f t="shared" si="8"/>
        <v>988.81785110171631</v>
      </c>
      <c r="L9" s="5">
        <f t="shared" si="9"/>
        <v>485509.56489094277</v>
      </c>
      <c r="M9" s="5">
        <f t="shared" si="0"/>
        <v>5193157.2687642584</v>
      </c>
      <c r="N9" s="33">
        <f t="shared" si="10"/>
        <v>53.210583836205835</v>
      </c>
      <c r="O9" s="4"/>
      <c r="Q9" s="27" t="s">
        <v>44</v>
      </c>
      <c r="R9" s="29">
        <f t="shared" si="1"/>
        <v>97596.321903739416</v>
      </c>
      <c r="S9" s="29">
        <f t="shared" si="2"/>
        <v>485509.56489094277</v>
      </c>
      <c r="T9" s="35">
        <f t="shared" si="3"/>
        <v>53.210583836205835</v>
      </c>
      <c r="U9" s="42">
        <v>0.9555940589531835</v>
      </c>
      <c r="V9" s="43">
        <f t="shared" ref="V9:V22" si="15">1-U9</f>
        <v>4.4405941046816499E-2</v>
      </c>
      <c r="W9" s="29">
        <f t="shared" si="11"/>
        <v>463950.05577473005</v>
      </c>
      <c r="X9" s="29">
        <f t="shared" si="4"/>
        <v>4599046.3572482737</v>
      </c>
      <c r="Y9" s="35">
        <f t="shared" si="12"/>
        <v>47.12315246658963</v>
      </c>
      <c r="Z9" s="36">
        <f t="shared" si="13"/>
        <v>6.0874313696162048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9">
        <v>1099</v>
      </c>
      <c r="E10" s="51">
        <v>3</v>
      </c>
      <c r="F10" s="3">
        <f t="shared" si="5"/>
        <v>2.7297543221110102E-3</v>
      </c>
      <c r="G10" s="2">
        <v>0.5</v>
      </c>
      <c r="H10" s="3">
        <f t="shared" si="6"/>
        <v>1.3556258472661549E-2</v>
      </c>
      <c r="I10" s="3">
        <f t="shared" si="7"/>
        <v>0.98644374152733849</v>
      </c>
      <c r="J10" s="5">
        <f t="shared" si="14"/>
        <v>96607.504052637698</v>
      </c>
      <c r="K10" s="5">
        <f t="shared" si="8"/>
        <v>1309.6362953362548</v>
      </c>
      <c r="L10" s="5">
        <f t="shared" si="9"/>
        <v>479763.42952484783</v>
      </c>
      <c r="M10" s="5">
        <f t="shared" si="0"/>
        <v>4707647.7038733158</v>
      </c>
      <c r="N10" s="33">
        <f t="shared" si="10"/>
        <v>48.729627683045209</v>
      </c>
      <c r="O10" s="4"/>
      <c r="Q10" s="27" t="s">
        <v>46</v>
      </c>
      <c r="R10" s="29">
        <f t="shared" si="1"/>
        <v>96607.504052637698</v>
      </c>
      <c r="S10" s="29">
        <f t="shared" si="2"/>
        <v>479763.42952484783</v>
      </c>
      <c r="T10" s="35">
        <f t="shared" si="3"/>
        <v>48.729627683045209</v>
      </c>
      <c r="U10" s="42">
        <v>0.96363095511775332</v>
      </c>
      <c r="V10" s="43">
        <f t="shared" si="15"/>
        <v>3.6369044882246682E-2</v>
      </c>
      <c r="W10" s="29">
        <f t="shared" si="11"/>
        <v>462314.89182359807</v>
      </c>
      <c r="X10" s="29">
        <f t="shared" si="4"/>
        <v>4135096.301473544</v>
      </c>
      <c r="Y10" s="35">
        <f t="shared" si="12"/>
        <v>42.803054918182028</v>
      </c>
      <c r="Z10" s="36">
        <f t="shared" si="13"/>
        <v>5.926572764863181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9">
        <v>1151</v>
      </c>
      <c r="E11" s="51">
        <v>4</v>
      </c>
      <c r="F11" s="3">
        <f t="shared" si="5"/>
        <v>3.4752389226759338E-3</v>
      </c>
      <c r="G11" s="2">
        <v>0.5</v>
      </c>
      <c r="H11" s="3">
        <f t="shared" si="6"/>
        <v>1.7226528854435829E-2</v>
      </c>
      <c r="I11" s="3">
        <f t="shared" si="7"/>
        <v>0.98277347114556413</v>
      </c>
      <c r="J11" s="5">
        <f t="shared" si="14"/>
        <v>95297.867757301443</v>
      </c>
      <c r="K11" s="5">
        <f t="shared" si="8"/>
        <v>1641.6514686873631</v>
      </c>
      <c r="L11" s="5">
        <f t="shared" si="9"/>
        <v>472385.21011478879</v>
      </c>
      <c r="M11" s="5">
        <f t="shared" si="0"/>
        <v>4227884.2743484676</v>
      </c>
      <c r="N11" s="33">
        <f t="shared" si="10"/>
        <v>44.364940935675229</v>
      </c>
      <c r="O11" s="4"/>
      <c r="Q11" s="27" t="s">
        <v>48</v>
      </c>
      <c r="R11" s="29">
        <f t="shared" si="1"/>
        <v>95297.867757301443</v>
      </c>
      <c r="S11" s="29">
        <f t="shared" si="2"/>
        <v>472385.21011478879</v>
      </c>
      <c r="T11" s="35">
        <f t="shared" si="3"/>
        <v>44.364940935675229</v>
      </c>
      <c r="U11" s="42">
        <v>0.96005435016735896</v>
      </c>
      <c r="V11" s="43">
        <f t="shared" si="15"/>
        <v>3.9945649832641039E-2</v>
      </c>
      <c r="W11" s="29">
        <f t="shared" si="11"/>
        <v>453515.47592542489</v>
      </c>
      <c r="X11" s="29">
        <f t="shared" si="4"/>
        <v>3672781.4096499458</v>
      </c>
      <c r="Y11" s="35">
        <f t="shared" si="12"/>
        <v>38.540016645530329</v>
      </c>
      <c r="Z11" s="36">
        <f t="shared" si="13"/>
        <v>5.8249242901448994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9">
        <v>1033</v>
      </c>
      <c r="E12" s="51">
        <v>3</v>
      </c>
      <c r="F12" s="3">
        <f t="shared" si="5"/>
        <v>2.9041626331074541E-3</v>
      </c>
      <c r="G12" s="2">
        <v>0.5</v>
      </c>
      <c r="H12" s="3">
        <f t="shared" si="6"/>
        <v>1.4416146083613648E-2</v>
      </c>
      <c r="I12" s="3">
        <f t="shared" si="7"/>
        <v>0.98558385391638637</v>
      </c>
      <c r="J12" s="5">
        <f t="shared" si="14"/>
        <v>93656.216288614072</v>
      </c>
      <c r="K12" s="5">
        <f t="shared" si="8"/>
        <v>1350.1616956551766</v>
      </c>
      <c r="L12" s="5">
        <f t="shared" si="9"/>
        <v>464905.67720393243</v>
      </c>
      <c r="M12" s="5">
        <f t="shared" si="0"/>
        <v>3755499.0642336789</v>
      </c>
      <c r="N12" s="33">
        <f t="shared" si="10"/>
        <v>40.098769874074449</v>
      </c>
      <c r="O12" s="4"/>
      <c r="Q12" s="27" t="s">
        <v>50</v>
      </c>
      <c r="R12" s="29">
        <f t="shared" si="1"/>
        <v>93656.216288614072</v>
      </c>
      <c r="S12" s="29">
        <f t="shared" si="2"/>
        <v>464905.67720393243</v>
      </c>
      <c r="T12" s="35">
        <f t="shared" si="3"/>
        <v>40.098769874074449</v>
      </c>
      <c r="U12" s="42">
        <v>0.94127750867207383</v>
      </c>
      <c r="V12" s="43">
        <f t="shared" si="15"/>
        <v>5.8722491327926174E-2</v>
      </c>
      <c r="W12" s="29">
        <f t="shared" si="11"/>
        <v>437605.25760602084</v>
      </c>
      <c r="X12" s="29">
        <f t="shared" si="4"/>
        <v>3219265.9337245207</v>
      </c>
      <c r="Y12" s="35">
        <f t="shared" si="12"/>
        <v>34.373222208805927</v>
      </c>
      <c r="Z12" s="36">
        <f t="shared" si="13"/>
        <v>5.7255476652685218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9">
        <v>1114</v>
      </c>
      <c r="E13" s="51">
        <v>7</v>
      </c>
      <c r="F13" s="3">
        <f t="shared" si="5"/>
        <v>6.2836624775583485E-3</v>
      </c>
      <c r="G13" s="2">
        <v>0.5</v>
      </c>
      <c r="H13" s="3">
        <f t="shared" si="6"/>
        <v>3.0932390631904554E-2</v>
      </c>
      <c r="I13" s="3">
        <f t="shared" si="7"/>
        <v>0.96906760936809544</v>
      </c>
      <c r="J13" s="5">
        <f t="shared" si="14"/>
        <v>92306.054592958899</v>
      </c>
      <c r="K13" s="5">
        <f t="shared" si="8"/>
        <v>2855.246938359312</v>
      </c>
      <c r="L13" s="5">
        <f t="shared" si="9"/>
        <v>454392.15561889624</v>
      </c>
      <c r="M13" s="5">
        <f t="shared" si="0"/>
        <v>3290593.3870297465</v>
      </c>
      <c r="N13" s="33">
        <f t="shared" si="10"/>
        <v>35.648727502656719</v>
      </c>
      <c r="O13" s="4"/>
      <c r="Q13" s="27" t="s">
        <v>52</v>
      </c>
      <c r="R13" s="29">
        <f t="shared" si="1"/>
        <v>92306.054592958899</v>
      </c>
      <c r="S13" s="29">
        <f t="shared" si="2"/>
        <v>454392.15561889624</v>
      </c>
      <c r="T13" s="35">
        <f t="shared" si="3"/>
        <v>35.648727502656719</v>
      </c>
      <c r="U13" s="42">
        <v>0.95386474178345915</v>
      </c>
      <c r="V13" s="43">
        <f t="shared" si="15"/>
        <v>4.6135258216540853E-2</v>
      </c>
      <c r="W13" s="29">
        <f t="shared" si="11"/>
        <v>433428.65618784784</v>
      </c>
      <c r="X13" s="29">
        <f t="shared" si="4"/>
        <v>2781660.6761185001</v>
      </c>
      <c r="Y13" s="35">
        <f t="shared" si="12"/>
        <v>30.13519198046934</v>
      </c>
      <c r="Z13" s="36">
        <f t="shared" si="13"/>
        <v>5.5135355221873787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9">
        <v>1288</v>
      </c>
      <c r="E14" s="51">
        <v>9</v>
      </c>
      <c r="F14" s="3">
        <f t="shared" si="5"/>
        <v>6.987577639751553E-3</v>
      </c>
      <c r="G14" s="2">
        <v>0.5</v>
      </c>
      <c r="H14" s="3">
        <f t="shared" si="6"/>
        <v>3.4338038916444109E-2</v>
      </c>
      <c r="I14" s="3">
        <f t="shared" si="7"/>
        <v>0.96566196108355584</v>
      </c>
      <c r="J14" s="5">
        <f t="shared" si="14"/>
        <v>89450.807654599586</v>
      </c>
      <c r="K14" s="5">
        <f t="shared" si="8"/>
        <v>3071.5653143509971</v>
      </c>
      <c r="L14" s="5">
        <f t="shared" si="9"/>
        <v>439575.12498712045</v>
      </c>
      <c r="M14" s="5">
        <f t="shared" si="0"/>
        <v>2836201.2314108503</v>
      </c>
      <c r="N14" s="33">
        <f t="shared" si="10"/>
        <v>31.706826419750186</v>
      </c>
      <c r="O14" s="4"/>
      <c r="Q14" s="27" t="s">
        <v>54</v>
      </c>
      <c r="R14" s="29">
        <f t="shared" si="1"/>
        <v>89450.807654599586</v>
      </c>
      <c r="S14" s="29">
        <f t="shared" si="2"/>
        <v>439575.12498712045</v>
      </c>
      <c r="T14" s="35">
        <f t="shared" si="3"/>
        <v>31.706826419750186</v>
      </c>
      <c r="U14" s="42">
        <v>0.94210046609890041</v>
      </c>
      <c r="V14" s="43">
        <f t="shared" si="15"/>
        <v>5.7899533901099587E-2</v>
      </c>
      <c r="W14" s="29">
        <f t="shared" si="11"/>
        <v>414123.93013584858</v>
      </c>
      <c r="X14" s="29">
        <f t="shared" si="4"/>
        <v>2348232.0199306523</v>
      </c>
      <c r="Y14" s="35">
        <f t="shared" si="12"/>
        <v>26.251658106855626</v>
      </c>
      <c r="Z14" s="36">
        <f t="shared" si="13"/>
        <v>5.4551683128945605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9">
        <v>1121</v>
      </c>
      <c r="E15" s="51">
        <v>11</v>
      </c>
      <c r="F15" s="3">
        <f t="shared" si="5"/>
        <v>9.8126672613737739E-3</v>
      </c>
      <c r="G15" s="2">
        <v>0.5</v>
      </c>
      <c r="H15" s="3">
        <f t="shared" si="6"/>
        <v>4.7888550282977803E-2</v>
      </c>
      <c r="I15" s="3">
        <f t="shared" si="7"/>
        <v>0.95211144971702222</v>
      </c>
      <c r="J15" s="5">
        <f t="shared" si="14"/>
        <v>86379.242340248587</v>
      </c>
      <c r="K15" s="5">
        <f t="shared" si="8"/>
        <v>4136.5766902165196</v>
      </c>
      <c r="L15" s="5">
        <f t="shared" si="9"/>
        <v>421554.76997570164</v>
      </c>
      <c r="M15" s="5">
        <f t="shared" si="0"/>
        <v>2396626.10642373</v>
      </c>
      <c r="N15" s="33">
        <f t="shared" si="10"/>
        <v>27.745393933688362</v>
      </c>
      <c r="O15" s="4"/>
      <c r="Q15" s="27" t="s">
        <v>56</v>
      </c>
      <c r="R15" s="29">
        <f t="shared" si="1"/>
        <v>86379.242340248587</v>
      </c>
      <c r="S15" s="29">
        <f t="shared" si="2"/>
        <v>421554.76997570164</v>
      </c>
      <c r="T15" s="35">
        <f t="shared" si="3"/>
        <v>27.745393933688362</v>
      </c>
      <c r="U15" s="42">
        <v>0.91645683631107144</v>
      </c>
      <c r="V15" s="43">
        <f t="shared" si="15"/>
        <v>8.3543163688928557E-2</v>
      </c>
      <c r="W15" s="29">
        <f t="shared" si="11"/>
        <v>386336.75082377298</v>
      </c>
      <c r="X15" s="29">
        <f t="shared" si="4"/>
        <v>1934108.0897948039</v>
      </c>
      <c r="Y15" s="35">
        <f t="shared" si="12"/>
        <v>22.390889725292279</v>
      </c>
      <c r="Z15" s="36">
        <f t="shared" si="13"/>
        <v>5.354504208396083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9">
        <v>1059</v>
      </c>
      <c r="E16" s="51">
        <v>10</v>
      </c>
      <c r="F16" s="3">
        <f t="shared" si="5"/>
        <v>9.442870632672332E-3</v>
      </c>
      <c r="G16" s="2">
        <v>0.5</v>
      </c>
      <c r="H16" s="3">
        <f t="shared" si="6"/>
        <v>4.6125461254612546E-2</v>
      </c>
      <c r="I16" s="3">
        <f t="shared" si="7"/>
        <v>0.95387453874538741</v>
      </c>
      <c r="J16" s="5">
        <f t="shared" si="14"/>
        <v>82242.665650032068</v>
      </c>
      <c r="K16" s="5">
        <f t="shared" si="8"/>
        <v>3793.4808879166085</v>
      </c>
      <c r="L16" s="5">
        <f t="shared" si="9"/>
        <v>401729.62603036885</v>
      </c>
      <c r="M16" s="5">
        <f t="shared" si="0"/>
        <v>1975071.3364480282</v>
      </c>
      <c r="N16" s="33">
        <f t="shared" si="10"/>
        <v>24.015166833873874</v>
      </c>
      <c r="O16" s="4"/>
      <c r="Q16" s="27" t="s">
        <v>58</v>
      </c>
      <c r="R16" s="29">
        <f t="shared" si="1"/>
        <v>82242.665650032068</v>
      </c>
      <c r="S16" s="29">
        <f t="shared" si="2"/>
        <v>401729.62603036885</v>
      </c>
      <c r="T16" s="35">
        <f t="shared" si="3"/>
        <v>24.015166833873874</v>
      </c>
      <c r="U16" s="42">
        <v>0.8859396016463057</v>
      </c>
      <c r="V16" s="43">
        <f t="shared" si="15"/>
        <v>0.1140603983536943</v>
      </c>
      <c r="W16" s="29">
        <f t="shared" si="11"/>
        <v>355908.18485486432</v>
      </c>
      <c r="X16" s="29">
        <f t="shared" si="4"/>
        <v>1547771.3389710309</v>
      </c>
      <c r="Y16" s="35">
        <f t="shared" si="12"/>
        <v>18.81956678735677</v>
      </c>
      <c r="Z16" s="36">
        <f t="shared" si="13"/>
        <v>5.1956000465171037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9">
        <v>867</v>
      </c>
      <c r="E17" s="51">
        <v>11</v>
      </c>
      <c r="F17" s="3">
        <f t="shared" si="5"/>
        <v>1.2687427912341407E-2</v>
      </c>
      <c r="G17" s="2">
        <v>0.5</v>
      </c>
      <c r="H17" s="3">
        <f t="shared" si="6"/>
        <v>6.1486864169927331E-2</v>
      </c>
      <c r="I17" s="3">
        <f t="shared" si="7"/>
        <v>0.93851313583007268</v>
      </c>
      <c r="J17" s="5">
        <f t="shared" si="14"/>
        <v>78449.184762115459</v>
      </c>
      <c r="K17" s="5">
        <f t="shared" si="8"/>
        <v>4823.5943677097266</v>
      </c>
      <c r="L17" s="5">
        <f t="shared" si="9"/>
        <v>380186.93789130304</v>
      </c>
      <c r="M17" s="5">
        <f t="shared" si="0"/>
        <v>1573341.7104176595</v>
      </c>
      <c r="N17" s="33">
        <f t="shared" si="10"/>
        <v>20.055552077291374</v>
      </c>
      <c r="O17" s="4"/>
      <c r="Q17" s="27" t="s">
        <v>60</v>
      </c>
      <c r="R17" s="29">
        <f t="shared" si="1"/>
        <v>78449.184762115459</v>
      </c>
      <c r="S17" s="29">
        <f t="shared" si="2"/>
        <v>380186.93789130304</v>
      </c>
      <c r="T17" s="35">
        <f t="shared" si="3"/>
        <v>20.055552077291374</v>
      </c>
      <c r="U17" s="42">
        <v>0.85631920960893304</v>
      </c>
      <c r="V17" s="43">
        <f t="shared" si="15"/>
        <v>0.14368079039106696</v>
      </c>
      <c r="W17" s="29">
        <f t="shared" si="11"/>
        <v>325561.37815872114</v>
      </c>
      <c r="X17" s="29">
        <f t="shared" si="4"/>
        <v>1191863.1541161665</v>
      </c>
      <c r="Y17" s="35">
        <f t="shared" si="12"/>
        <v>15.19280484214463</v>
      </c>
      <c r="Z17" s="36">
        <f t="shared" si="13"/>
        <v>4.8627472351467436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9">
        <v>582</v>
      </c>
      <c r="E18" s="51">
        <v>15</v>
      </c>
      <c r="F18" s="3">
        <f t="shared" si="5"/>
        <v>2.5773195876288658E-2</v>
      </c>
      <c r="G18" s="2">
        <v>0.5</v>
      </c>
      <c r="H18" s="3">
        <f t="shared" si="6"/>
        <v>0.12106537530266342</v>
      </c>
      <c r="I18" s="3">
        <f t="shared" si="7"/>
        <v>0.87893462469733663</v>
      </c>
      <c r="J18" s="5">
        <f t="shared" si="14"/>
        <v>73625.590394405735</v>
      </c>
      <c r="K18" s="5">
        <f t="shared" si="8"/>
        <v>8913.5097329789023</v>
      </c>
      <c r="L18" s="5">
        <f t="shared" si="9"/>
        <v>345844.1776395815</v>
      </c>
      <c r="M18" s="5">
        <f t="shared" si="0"/>
        <v>1193154.7725263564</v>
      </c>
      <c r="N18" s="33">
        <f t="shared" si="10"/>
        <v>16.205707365261624</v>
      </c>
      <c r="O18" s="4"/>
      <c r="Q18" s="27" t="s">
        <v>62</v>
      </c>
      <c r="R18" s="29">
        <f t="shared" si="1"/>
        <v>73625.590394405735</v>
      </c>
      <c r="S18" s="29">
        <f t="shared" si="2"/>
        <v>345844.1776395815</v>
      </c>
      <c r="T18" s="35">
        <f t="shared" si="3"/>
        <v>16.205707365261624</v>
      </c>
      <c r="U18" s="42">
        <v>0.77613843304153718</v>
      </c>
      <c r="V18" s="43">
        <f t="shared" si="15"/>
        <v>0.22386156695846282</v>
      </c>
      <c r="W18" s="29">
        <f t="shared" si="11"/>
        <v>268422.95810972381</v>
      </c>
      <c r="X18" s="29">
        <f t="shared" si="4"/>
        <v>866301.77595744538</v>
      </c>
      <c r="Y18" s="35">
        <f t="shared" si="12"/>
        <v>11.76631346949809</v>
      </c>
      <c r="Z18" s="36">
        <f t="shared" si="13"/>
        <v>4.4393938957635335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9">
        <v>384</v>
      </c>
      <c r="E19" s="51">
        <v>15</v>
      </c>
      <c r="F19" s="3">
        <f t="shared" si="5"/>
        <v>3.90625E-2</v>
      </c>
      <c r="G19" s="2">
        <v>0.5</v>
      </c>
      <c r="H19" s="3">
        <f t="shared" si="6"/>
        <v>0.17793594306049823</v>
      </c>
      <c r="I19" s="3">
        <f t="shared" si="7"/>
        <v>0.8220640569395018</v>
      </c>
      <c r="J19" s="5">
        <f t="shared" si="14"/>
        <v>64712.080661426837</v>
      </c>
      <c r="K19" s="5">
        <f t="shared" si="8"/>
        <v>11514.605099898014</v>
      </c>
      <c r="L19" s="5">
        <f t="shared" si="9"/>
        <v>294773.89055738918</v>
      </c>
      <c r="M19" s="5">
        <f t="shared" si="0"/>
        <v>847310.5948867749</v>
      </c>
      <c r="N19" s="33">
        <f t="shared" si="10"/>
        <v>13.093545845325204</v>
      </c>
      <c r="O19" s="4"/>
      <c r="Q19" s="27" t="s">
        <v>64</v>
      </c>
      <c r="R19" s="29">
        <f t="shared" si="1"/>
        <v>64712.080661426837</v>
      </c>
      <c r="S19" s="29">
        <f t="shared" si="2"/>
        <v>294773.89055738918</v>
      </c>
      <c r="T19" s="35">
        <f t="shared" si="3"/>
        <v>13.093545845325204</v>
      </c>
      <c r="U19" s="42">
        <v>0.73716277889453141</v>
      </c>
      <c r="V19" s="43">
        <f t="shared" si="15"/>
        <v>0.26283722110546859</v>
      </c>
      <c r="W19" s="29">
        <f t="shared" si="11"/>
        <v>217296.34030883748</v>
      </c>
      <c r="X19" s="29">
        <f t="shared" si="4"/>
        <v>597878.81784772151</v>
      </c>
      <c r="Y19" s="35">
        <f t="shared" si="12"/>
        <v>9.2390603382978735</v>
      </c>
      <c r="Z19" s="36">
        <f t="shared" si="13"/>
        <v>3.8544855070273307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9">
        <v>246</v>
      </c>
      <c r="E20" s="51">
        <v>20</v>
      </c>
      <c r="F20" s="3">
        <f t="shared" si="5"/>
        <v>8.1300813008130079E-2</v>
      </c>
      <c r="G20" s="2">
        <v>0.5</v>
      </c>
      <c r="H20" s="3">
        <f t="shared" si="6"/>
        <v>0.33783783783783788</v>
      </c>
      <c r="I20" s="3">
        <f t="shared" si="7"/>
        <v>0.66216216216216206</v>
      </c>
      <c r="J20" s="5">
        <f t="shared" si="14"/>
        <v>53197.475561528823</v>
      </c>
      <c r="K20" s="5">
        <f t="shared" si="8"/>
        <v>17972.12012213812</v>
      </c>
      <c r="L20" s="5">
        <f t="shared" si="9"/>
        <v>221057.07750229881</v>
      </c>
      <c r="M20" s="5">
        <f t="shared" si="0"/>
        <v>552536.70432938566</v>
      </c>
      <c r="N20" s="33">
        <f t="shared" si="10"/>
        <v>10.386521136521136</v>
      </c>
      <c r="O20" s="4"/>
      <c r="Q20" s="27" t="s">
        <v>66</v>
      </c>
      <c r="R20" s="29">
        <f t="shared" si="1"/>
        <v>53197.475561528823</v>
      </c>
      <c r="S20" s="29">
        <f t="shared" si="2"/>
        <v>221057.07750229881</v>
      </c>
      <c r="T20" s="35">
        <f t="shared" si="3"/>
        <v>10.386521136521136</v>
      </c>
      <c r="U20" s="42">
        <v>0.7271372759570951</v>
      </c>
      <c r="V20" s="43">
        <f t="shared" si="15"/>
        <v>0.2728627240429049</v>
      </c>
      <c r="W20" s="29">
        <f t="shared" si="11"/>
        <v>160738.841166058</v>
      </c>
      <c r="X20" s="29">
        <f t="shared" si="4"/>
        <v>380582.47753888404</v>
      </c>
      <c r="Y20" s="35">
        <f t="shared" si="12"/>
        <v>7.1541454462194896</v>
      </c>
      <c r="Z20" s="36">
        <f t="shared" si="13"/>
        <v>3.2323756903016463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9">
        <v>130</v>
      </c>
      <c r="E21" s="51">
        <v>8</v>
      </c>
      <c r="F21" s="3">
        <f t="shared" si="5"/>
        <v>6.1538461538461542E-2</v>
      </c>
      <c r="G21" s="2">
        <v>0.5</v>
      </c>
      <c r="H21" s="3">
        <f t="shared" si="6"/>
        <v>0.26666666666666672</v>
      </c>
      <c r="I21" s="3">
        <f t="shared" si="7"/>
        <v>0.73333333333333328</v>
      </c>
      <c r="J21" s="5">
        <f t="shared" si="14"/>
        <v>35225.355439390703</v>
      </c>
      <c r="K21" s="5">
        <f t="shared" si="8"/>
        <v>9393.4281171708553</v>
      </c>
      <c r="L21" s="5">
        <f t="shared" si="9"/>
        <v>152643.20690402639</v>
      </c>
      <c r="M21" s="5">
        <f>L21+M22</f>
        <v>331479.6268270869</v>
      </c>
      <c r="N21" s="33">
        <f t="shared" si="10"/>
        <v>9.4102564102564106</v>
      </c>
      <c r="O21" s="4"/>
      <c r="Q21" s="27" t="s">
        <v>68</v>
      </c>
      <c r="R21" s="29">
        <f t="shared" si="1"/>
        <v>35225.355439390703</v>
      </c>
      <c r="S21" s="29">
        <f t="shared" si="2"/>
        <v>152643.20690402639</v>
      </c>
      <c r="T21" s="35">
        <f t="shared" si="3"/>
        <v>9.4102564102564106</v>
      </c>
      <c r="U21" s="42">
        <v>0.68635947845240242</v>
      </c>
      <c r="V21" s="43">
        <f t="shared" si="15"/>
        <v>0.31364052154759758</v>
      </c>
      <c r="W21" s="29">
        <f t="shared" si="11"/>
        <v>104768.11187994971</v>
      </c>
      <c r="X21" s="29">
        <f>X22+W21</f>
        <v>219843.63637282606</v>
      </c>
      <c r="Y21" s="35">
        <f t="shared" si="12"/>
        <v>6.2410622584374611</v>
      </c>
      <c r="Z21" s="36">
        <f t="shared" si="13"/>
        <v>3.1691941518189495</v>
      </c>
    </row>
    <row r="22" spans="1:26" s="2" customFormat="1" ht="14.4" x14ac:dyDescent="0.3">
      <c r="A22" s="12">
        <v>19</v>
      </c>
      <c r="B22" s="13" t="s">
        <v>69</v>
      </c>
      <c r="C22" s="12"/>
      <c r="D22" s="60">
        <v>90</v>
      </c>
      <c r="E22" s="57">
        <v>13</v>
      </c>
      <c r="F22" s="17">
        <f t="shared" si="5"/>
        <v>0.14444444444444443</v>
      </c>
      <c r="G22" s="12"/>
      <c r="H22" s="17">
        <v>1</v>
      </c>
      <c r="I22" s="17">
        <f t="shared" si="7"/>
        <v>0</v>
      </c>
      <c r="J22" s="21">
        <f t="shared" si="14"/>
        <v>25831.927322219846</v>
      </c>
      <c r="K22" s="21">
        <f t="shared" si="8"/>
        <v>25831.927322219846</v>
      </c>
      <c r="L22" s="21">
        <f>K22/F22</f>
        <v>178836.41992306049</v>
      </c>
      <c r="M22" s="21">
        <f>L22</f>
        <v>178836.41992306049</v>
      </c>
      <c r="N22" s="34">
        <f t="shared" si="10"/>
        <v>6.9230769230769234</v>
      </c>
      <c r="O22" s="4"/>
      <c r="Q22" s="30" t="s">
        <v>69</v>
      </c>
      <c r="R22" s="31">
        <f t="shared" si="1"/>
        <v>25831.927322219846</v>
      </c>
      <c r="S22" s="31">
        <f t="shared" si="2"/>
        <v>178836.41992306049</v>
      </c>
      <c r="T22" s="38">
        <f t="shared" si="3"/>
        <v>6.9230769230769234</v>
      </c>
      <c r="U22" s="44">
        <v>0.64346806172022719</v>
      </c>
      <c r="V22" s="45">
        <f t="shared" si="15"/>
        <v>0.35653193827977281</v>
      </c>
      <c r="W22" s="31">
        <f t="shared" si="11"/>
        <v>115075.52449287636</v>
      </c>
      <c r="X22" s="31">
        <f>W22</f>
        <v>115075.52449287636</v>
      </c>
      <c r="Y22" s="38">
        <f t="shared" si="12"/>
        <v>4.454778888832343</v>
      </c>
      <c r="Z22" s="37">
        <f t="shared" si="13"/>
        <v>2.4682980342445804</v>
      </c>
    </row>
    <row r="23" spans="1:26" s="2" customFormat="1" ht="13.2" x14ac:dyDescent="0.25">
      <c r="B23" s="2" t="s">
        <v>70</v>
      </c>
      <c r="D23" s="25">
        <f>SUM(D4:D22)</f>
        <v>14474</v>
      </c>
      <c r="E23" s="61">
        <f>SUM(E4:E22)</f>
        <v>135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ht="14.4" x14ac:dyDescent="0.3">
      <c r="A29" s="2">
        <v>1</v>
      </c>
      <c r="B29" s="1">
        <v>0</v>
      </c>
      <c r="C29" s="1">
        <v>1</v>
      </c>
      <c r="D29" s="58">
        <v>103</v>
      </c>
      <c r="E29" s="56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8026025.9079584498</v>
      </c>
      <c r="N29" s="32">
        <f>M29/J29</f>
        <v>80.2602590795845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80.2602590795845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7101423.4364875481</v>
      </c>
      <c r="Y29" s="40">
        <f>X29/R29</f>
        <v>71.014234364875477</v>
      </c>
      <c r="Z29" s="36">
        <f>T29-Y29</f>
        <v>9.2460247147090229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9">
        <v>485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7926025.9079584498</v>
      </c>
      <c r="N30" s="33">
        <f t="shared" ref="N30:N47" si="26">M30/J30</f>
        <v>79.2602590795845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79.2602590795845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7005558.762484584</v>
      </c>
      <c r="Y30" s="35">
        <f t="shared" ref="Y30:Y47" si="28">X30/R30</f>
        <v>70.055587624845842</v>
      </c>
      <c r="Z30" s="36">
        <f t="shared" ref="Z30:Z47" si="29">T30-Y30</f>
        <v>9.2046714547386586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9">
        <v>757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7526025.9079584498</v>
      </c>
      <c r="N31" s="33">
        <f t="shared" si="26"/>
        <v>75.2602590795845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75.2602590795845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6622100.0664727278</v>
      </c>
      <c r="Y31" s="35">
        <f t="shared" si="28"/>
        <v>66.221000664727285</v>
      </c>
      <c r="Z31" s="36">
        <f t="shared" si="29"/>
        <v>9.0392584148572155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9">
        <v>855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7026025.9079584498</v>
      </c>
      <c r="N32" s="33">
        <f t="shared" si="26"/>
        <v>70.2602590795845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70.2602590795845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6142776.6964579066</v>
      </c>
      <c r="Y32" s="35">
        <f t="shared" si="28"/>
        <v>61.427766964579064</v>
      </c>
      <c r="Z32" s="36">
        <f t="shared" si="29"/>
        <v>8.8324921150054365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9">
        <v>857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6526025.9079584498</v>
      </c>
      <c r="N33" s="33">
        <f t="shared" si="26"/>
        <v>65.2602590795845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65.2602590795845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5663453.3264430854</v>
      </c>
      <c r="Y33" s="35">
        <f t="shared" si="28"/>
        <v>56.634533264430857</v>
      </c>
      <c r="Z33" s="36">
        <f t="shared" si="29"/>
        <v>8.6257258151536433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9">
        <v>1005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100000</v>
      </c>
      <c r="K34" s="5">
        <f t="shared" si="24"/>
        <v>0</v>
      </c>
      <c r="L34" s="5">
        <f t="shared" si="25"/>
        <v>500000</v>
      </c>
      <c r="M34" s="5">
        <f t="shared" si="16"/>
        <v>6026025.9079584498</v>
      </c>
      <c r="N34" s="33">
        <f t="shared" si="26"/>
        <v>60.2602590795845</v>
      </c>
      <c r="O34" s="4"/>
      <c r="Q34" s="27" t="s">
        <v>44</v>
      </c>
      <c r="R34" s="29">
        <f t="shared" si="17"/>
        <v>100000</v>
      </c>
      <c r="S34" s="29">
        <f t="shared" si="18"/>
        <v>500000</v>
      </c>
      <c r="T34" s="35">
        <f t="shared" si="19"/>
        <v>60.2602590795845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484590.10863197315</v>
      </c>
      <c r="X34" s="29">
        <f t="shared" si="20"/>
        <v>5184129.9564282643</v>
      </c>
      <c r="Y34" s="35">
        <f t="shared" si="28"/>
        <v>51.841299564282643</v>
      </c>
      <c r="Z34" s="36">
        <f t="shared" si="29"/>
        <v>8.4189595153018573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9">
        <v>1066</v>
      </c>
      <c r="E35" s="51">
        <v>1</v>
      </c>
      <c r="F35" s="3">
        <f t="shared" si="21"/>
        <v>9.3808630393996248E-4</v>
      </c>
      <c r="G35" s="2">
        <v>0.5</v>
      </c>
      <c r="H35" s="3">
        <f t="shared" si="22"/>
        <v>4.6794571829667769E-3</v>
      </c>
      <c r="I35" s="3">
        <f t="shared" si="23"/>
        <v>0.99532054281703319</v>
      </c>
      <c r="J35" s="5">
        <f t="shared" si="30"/>
        <v>100000</v>
      </c>
      <c r="K35" s="5">
        <f t="shared" si="24"/>
        <v>467.94571829667768</v>
      </c>
      <c r="L35" s="5">
        <f t="shared" si="25"/>
        <v>498830.13570425828</v>
      </c>
      <c r="M35" s="5">
        <f t="shared" si="16"/>
        <v>5526025.9079584498</v>
      </c>
      <c r="N35" s="33">
        <f t="shared" si="26"/>
        <v>55.2602590795845</v>
      </c>
      <c r="O35" s="4"/>
      <c r="Q35" s="27" t="s">
        <v>46</v>
      </c>
      <c r="R35" s="29">
        <f t="shared" si="17"/>
        <v>100000</v>
      </c>
      <c r="S35" s="29">
        <f t="shared" si="18"/>
        <v>498830.13570425828</v>
      </c>
      <c r="T35" s="35">
        <f t="shared" si="19"/>
        <v>55.2602590795845</v>
      </c>
      <c r="U35" s="42">
        <v>0.96192878092594225</v>
      </c>
      <c r="V35" s="43">
        <f t="shared" si="31"/>
        <v>3.8071219074057749E-2</v>
      </c>
      <c r="W35" s="29">
        <f t="shared" si="27"/>
        <v>479839.0643271195</v>
      </c>
      <c r="X35" s="29">
        <f t="shared" si="20"/>
        <v>4699539.8477962911</v>
      </c>
      <c r="Y35" s="35">
        <f t="shared" si="28"/>
        <v>46.995398477962908</v>
      </c>
      <c r="Z35" s="36">
        <f t="shared" si="29"/>
        <v>8.2648606016215922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9">
        <v>1014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99532.054281703313</v>
      </c>
      <c r="K36" s="5">
        <f t="shared" si="24"/>
        <v>0</v>
      </c>
      <c r="L36" s="5">
        <f t="shared" si="25"/>
        <v>497660.27140851656</v>
      </c>
      <c r="M36" s="5">
        <f t="shared" si="16"/>
        <v>5027195.7722541913</v>
      </c>
      <c r="N36" s="33">
        <f t="shared" si="26"/>
        <v>50.508309192793647</v>
      </c>
      <c r="O36" s="4"/>
      <c r="Q36" s="27" t="s">
        <v>48</v>
      </c>
      <c r="R36" s="29">
        <f t="shared" si="17"/>
        <v>99532.054281703313</v>
      </c>
      <c r="S36" s="29">
        <f t="shared" si="18"/>
        <v>497660.27140851656</v>
      </c>
      <c r="T36" s="35">
        <f t="shared" si="19"/>
        <v>50.508309192793647</v>
      </c>
      <c r="U36" s="42">
        <v>0.95558309086652893</v>
      </c>
      <c r="V36" s="43">
        <f t="shared" si="31"/>
        <v>4.4416909133471072E-2</v>
      </c>
      <c r="W36" s="29">
        <f t="shared" si="27"/>
        <v>475555.74035402591</v>
      </c>
      <c r="X36" s="29">
        <f t="shared" si="20"/>
        <v>4219700.7834691713</v>
      </c>
      <c r="Y36" s="35">
        <f t="shared" si="28"/>
        <v>42.395395271620217</v>
      </c>
      <c r="Z36" s="36">
        <f t="shared" si="29"/>
        <v>8.1129139211734298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9">
        <v>940</v>
      </c>
      <c r="E37" s="51">
        <v>1</v>
      </c>
      <c r="F37" s="3">
        <f t="shared" si="21"/>
        <v>1.0638297872340426E-3</v>
      </c>
      <c r="G37" s="2">
        <v>0.5</v>
      </c>
      <c r="H37" s="3">
        <f t="shared" si="22"/>
        <v>5.3050397877984082E-3</v>
      </c>
      <c r="I37" s="3">
        <f t="shared" si="23"/>
        <v>0.99469496021220161</v>
      </c>
      <c r="J37" s="5">
        <f t="shared" si="30"/>
        <v>99532.054281703313</v>
      </c>
      <c r="K37" s="5">
        <f t="shared" si="24"/>
        <v>528.021508125747</v>
      </c>
      <c r="L37" s="5">
        <f t="shared" si="25"/>
        <v>496340.21763820213</v>
      </c>
      <c r="M37" s="5">
        <f t="shared" si="16"/>
        <v>4529535.5008456744</v>
      </c>
      <c r="N37" s="33">
        <f t="shared" si="26"/>
        <v>45.508309192793639</v>
      </c>
      <c r="O37" s="4"/>
      <c r="Q37" s="27" t="s">
        <v>50</v>
      </c>
      <c r="R37" s="29">
        <f t="shared" si="17"/>
        <v>99532.054281703313</v>
      </c>
      <c r="S37" s="29">
        <f t="shared" si="18"/>
        <v>496340.21763820213</v>
      </c>
      <c r="T37" s="35">
        <f t="shared" si="19"/>
        <v>45.508309192793639</v>
      </c>
      <c r="U37" s="42">
        <v>0.95343645724036619</v>
      </c>
      <c r="V37" s="43">
        <f t="shared" si="31"/>
        <v>4.6563542759633814E-2</v>
      </c>
      <c r="W37" s="29">
        <f t="shared" si="27"/>
        <v>473228.85869087977</v>
      </c>
      <c r="X37" s="29">
        <f t="shared" si="20"/>
        <v>3744145.0431151451</v>
      </c>
      <c r="Y37" s="35">
        <f t="shared" si="28"/>
        <v>37.617479817287567</v>
      </c>
      <c r="Z37" s="36">
        <f t="shared" si="29"/>
        <v>7.8908293755060726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9">
        <v>1128</v>
      </c>
      <c r="E38" s="51">
        <v>4</v>
      </c>
      <c r="F38" s="3">
        <f t="shared" si="21"/>
        <v>3.5460992907801418E-3</v>
      </c>
      <c r="G38" s="2">
        <v>0.5</v>
      </c>
      <c r="H38" s="3">
        <f t="shared" si="22"/>
        <v>1.7574692442882244E-2</v>
      </c>
      <c r="I38" s="3">
        <f t="shared" si="23"/>
        <v>0.98242530755711777</v>
      </c>
      <c r="J38" s="5">
        <f t="shared" si="30"/>
        <v>99004.032773577565</v>
      </c>
      <c r="K38" s="5">
        <f t="shared" si="24"/>
        <v>1739.9654266006596</v>
      </c>
      <c r="L38" s="5">
        <f t="shared" si="25"/>
        <v>490670.25030138617</v>
      </c>
      <c r="M38" s="5">
        <f t="shared" si="16"/>
        <v>4033195.2832074719</v>
      </c>
      <c r="N38" s="33">
        <f t="shared" si="26"/>
        <v>40.737686841821869</v>
      </c>
      <c r="O38" s="4"/>
      <c r="Q38" s="27" t="s">
        <v>52</v>
      </c>
      <c r="R38" s="29">
        <f t="shared" si="17"/>
        <v>99004.032773577565</v>
      </c>
      <c r="S38" s="29">
        <f t="shared" si="18"/>
        <v>490670.25030138617</v>
      </c>
      <c r="T38" s="35">
        <f t="shared" si="19"/>
        <v>40.737686841821869</v>
      </c>
      <c r="U38" s="42">
        <v>0.93748024841036759</v>
      </c>
      <c r="V38" s="43">
        <f t="shared" si="31"/>
        <v>6.2519751589632411E-2</v>
      </c>
      <c r="W38" s="29">
        <f t="shared" si="27"/>
        <v>459993.66814012075</v>
      </c>
      <c r="X38" s="29">
        <f t="shared" si="20"/>
        <v>3270916.1844242653</v>
      </c>
      <c r="Y38" s="35">
        <f t="shared" si="28"/>
        <v>33.038211604014734</v>
      </c>
      <c r="Z38" s="36">
        <f t="shared" si="29"/>
        <v>7.6994752378071354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9">
        <v>1226</v>
      </c>
      <c r="E39" s="51">
        <v>5</v>
      </c>
      <c r="F39" s="3">
        <f t="shared" si="21"/>
        <v>4.0783034257748773E-3</v>
      </c>
      <c r="G39" s="2">
        <v>0.5</v>
      </c>
      <c r="H39" s="3">
        <f t="shared" si="22"/>
        <v>2.0185708518368994E-2</v>
      </c>
      <c r="I39" s="3">
        <f t="shared" si="23"/>
        <v>0.97981429148163102</v>
      </c>
      <c r="J39" s="5">
        <f t="shared" si="30"/>
        <v>97264.06734697691</v>
      </c>
      <c r="K39" s="5">
        <f t="shared" si="24"/>
        <v>1963.3441127770873</v>
      </c>
      <c r="L39" s="5">
        <f t="shared" si="25"/>
        <v>481411.97645294183</v>
      </c>
      <c r="M39" s="5">
        <f t="shared" si="16"/>
        <v>3542525.0329060857</v>
      </c>
      <c r="N39" s="33">
        <f t="shared" si="26"/>
        <v>36.421724173518143</v>
      </c>
      <c r="O39" s="4"/>
      <c r="Q39" s="27" t="s">
        <v>54</v>
      </c>
      <c r="R39" s="29">
        <f t="shared" si="17"/>
        <v>97264.06734697691</v>
      </c>
      <c r="S39" s="29">
        <f t="shared" si="18"/>
        <v>481411.97645294183</v>
      </c>
      <c r="T39" s="35">
        <f t="shared" si="19"/>
        <v>36.421724173518143</v>
      </c>
      <c r="U39" s="42">
        <v>0.91788799906018037</v>
      </c>
      <c r="V39" s="43">
        <f t="shared" si="31"/>
        <v>8.2112000939819629E-2</v>
      </c>
      <c r="W39" s="29">
        <f t="shared" si="27"/>
        <v>441882.27578999742</v>
      </c>
      <c r="X39" s="29">
        <f t="shared" si="20"/>
        <v>2810922.5162841445</v>
      </c>
      <c r="Y39" s="35">
        <f t="shared" si="28"/>
        <v>28.899907159511887</v>
      </c>
      <c r="Z39" s="36">
        <f t="shared" si="29"/>
        <v>7.5218170140062561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9">
        <v>1238</v>
      </c>
      <c r="E40" s="51">
        <v>1</v>
      </c>
      <c r="F40" s="3">
        <f t="shared" si="21"/>
        <v>8.0775444264943462E-4</v>
      </c>
      <c r="G40" s="2">
        <v>0.5</v>
      </c>
      <c r="H40" s="3">
        <f t="shared" si="22"/>
        <v>4.0306328093510681E-3</v>
      </c>
      <c r="I40" s="3">
        <f t="shared" si="23"/>
        <v>0.99596936719064888</v>
      </c>
      <c r="J40" s="5">
        <f t="shared" si="30"/>
        <v>95300.723234199817</v>
      </c>
      <c r="K40" s="5">
        <f t="shared" si="24"/>
        <v>384.1222218226514</v>
      </c>
      <c r="L40" s="5">
        <f t="shared" si="25"/>
        <v>475543.31061644241</v>
      </c>
      <c r="M40" s="5">
        <f t="shared" si="16"/>
        <v>3061113.0564531437</v>
      </c>
      <c r="N40" s="33">
        <f t="shared" si="26"/>
        <v>32.120564803380489</v>
      </c>
      <c r="O40" s="4"/>
      <c r="Q40" s="27" t="s">
        <v>56</v>
      </c>
      <c r="R40" s="29">
        <f t="shared" si="17"/>
        <v>95300.723234199817</v>
      </c>
      <c r="S40" s="29">
        <f t="shared" si="18"/>
        <v>475543.31061644241</v>
      </c>
      <c r="T40" s="35">
        <f t="shared" si="19"/>
        <v>32.120564803380489</v>
      </c>
      <c r="U40" s="42">
        <v>0.89571782863194893</v>
      </c>
      <c r="V40" s="43">
        <f t="shared" si="31"/>
        <v>0.10428217136805107</v>
      </c>
      <c r="W40" s="29">
        <f t="shared" si="27"/>
        <v>425952.62160580821</v>
      </c>
      <c r="X40" s="29">
        <f t="shared" si="20"/>
        <v>2369040.2404941469</v>
      </c>
      <c r="Y40" s="35">
        <f t="shared" si="28"/>
        <v>24.858575675992228</v>
      </c>
      <c r="Z40" s="36">
        <f t="shared" si="29"/>
        <v>7.2619891273882615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9">
        <v>1165</v>
      </c>
      <c r="E41" s="51">
        <v>10</v>
      </c>
      <c r="F41" s="3">
        <f t="shared" si="21"/>
        <v>8.5836909871244635E-3</v>
      </c>
      <c r="G41" s="2">
        <v>0.5</v>
      </c>
      <c r="H41" s="3">
        <f t="shared" si="22"/>
        <v>4.2016806722689079E-2</v>
      </c>
      <c r="I41" s="3">
        <f t="shared" si="23"/>
        <v>0.95798319327731096</v>
      </c>
      <c r="J41" s="5">
        <f t="shared" si="30"/>
        <v>94916.601012377156</v>
      </c>
      <c r="K41" s="5">
        <f t="shared" si="24"/>
        <v>3988.0924795116457</v>
      </c>
      <c r="L41" s="5">
        <f t="shared" si="25"/>
        <v>464612.77386310673</v>
      </c>
      <c r="M41" s="5">
        <f t="shared" si="16"/>
        <v>2585569.7458367012</v>
      </c>
      <c r="N41" s="33">
        <f t="shared" si="26"/>
        <v>27.240437586882638</v>
      </c>
      <c r="O41" s="4"/>
      <c r="Q41" s="27" t="s">
        <v>58</v>
      </c>
      <c r="R41" s="29">
        <f t="shared" si="17"/>
        <v>94916.601012377156</v>
      </c>
      <c r="S41" s="29">
        <f t="shared" si="18"/>
        <v>464612.77386310673</v>
      </c>
      <c r="T41" s="35">
        <f t="shared" si="19"/>
        <v>27.240437586882638</v>
      </c>
      <c r="U41" s="42">
        <v>0.86473435856680392</v>
      </c>
      <c r="V41" s="43">
        <f t="shared" si="31"/>
        <v>0.13526564143319608</v>
      </c>
      <c r="W41" s="29">
        <f t="shared" si="27"/>
        <v>401766.62898845715</v>
      </c>
      <c r="X41" s="29">
        <f t="shared" si="20"/>
        <v>1943087.6188883386</v>
      </c>
      <c r="Y41" s="35">
        <f t="shared" si="28"/>
        <v>20.471525509378061</v>
      </c>
      <c r="Z41" s="36">
        <f t="shared" si="29"/>
        <v>6.7689120775045772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9">
        <v>914</v>
      </c>
      <c r="E42" s="51">
        <v>6</v>
      </c>
      <c r="F42" s="3">
        <f t="shared" si="21"/>
        <v>6.5645514223194746E-3</v>
      </c>
      <c r="G42" s="2">
        <v>0.5</v>
      </c>
      <c r="H42" s="3">
        <f t="shared" si="22"/>
        <v>3.2292787944025833E-2</v>
      </c>
      <c r="I42" s="3">
        <f t="shared" si="23"/>
        <v>0.96770721205597421</v>
      </c>
      <c r="J42" s="5">
        <f t="shared" si="30"/>
        <v>90928.508532865511</v>
      </c>
      <c r="K42" s="5">
        <f t="shared" si="24"/>
        <v>2936.3350441183693</v>
      </c>
      <c r="L42" s="5">
        <f t="shared" si="25"/>
        <v>447301.70505403163</v>
      </c>
      <c r="M42" s="5">
        <f t="shared" si="16"/>
        <v>2120956.9719735947</v>
      </c>
      <c r="N42" s="33">
        <f t="shared" si="26"/>
        <v>23.325544498588016</v>
      </c>
      <c r="O42" s="4"/>
      <c r="Q42" s="27" t="s">
        <v>60</v>
      </c>
      <c r="R42" s="29">
        <f t="shared" si="17"/>
        <v>90928.508532865511</v>
      </c>
      <c r="S42" s="29">
        <f t="shared" si="18"/>
        <v>447301.70505403163</v>
      </c>
      <c r="T42" s="35">
        <f t="shared" si="19"/>
        <v>23.325544498588016</v>
      </c>
      <c r="U42" s="42">
        <v>0.81758889711164551</v>
      </c>
      <c r="V42" s="43">
        <f t="shared" si="31"/>
        <v>0.18241110288835449</v>
      </c>
      <c r="W42" s="29">
        <f t="shared" si="27"/>
        <v>365708.90771128429</v>
      </c>
      <c r="X42" s="29">
        <f t="shared" si="20"/>
        <v>1541320.9898998814</v>
      </c>
      <c r="Y42" s="35">
        <f t="shared" si="28"/>
        <v>16.950910278516016</v>
      </c>
      <c r="Z42" s="36">
        <f t="shared" si="29"/>
        <v>6.3746342200720001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9">
        <v>727</v>
      </c>
      <c r="E43" s="51">
        <v>7</v>
      </c>
      <c r="F43" s="3">
        <f t="shared" si="21"/>
        <v>9.6286107290233843E-3</v>
      </c>
      <c r="G43" s="2">
        <v>0.5</v>
      </c>
      <c r="H43" s="3">
        <f t="shared" si="22"/>
        <v>4.7011417058428484E-2</v>
      </c>
      <c r="I43" s="3">
        <f t="shared" si="23"/>
        <v>0.95298858294157152</v>
      </c>
      <c r="J43" s="5">
        <f t="shared" si="30"/>
        <v>87992.173488747139</v>
      </c>
      <c r="K43" s="5">
        <f t="shared" si="24"/>
        <v>4136.6367657570863</v>
      </c>
      <c r="L43" s="5">
        <f t="shared" si="25"/>
        <v>429619.27552934299</v>
      </c>
      <c r="M43" s="5">
        <f t="shared" si="16"/>
        <v>1673655.2669195633</v>
      </c>
      <c r="N43" s="33">
        <f t="shared" si="26"/>
        <v>19.020501489642125</v>
      </c>
      <c r="O43" s="4"/>
      <c r="Q43" s="27" t="s">
        <v>62</v>
      </c>
      <c r="R43" s="29">
        <f t="shared" si="17"/>
        <v>87992.173488747139</v>
      </c>
      <c r="S43" s="29">
        <f t="shared" si="18"/>
        <v>429619.27552934299</v>
      </c>
      <c r="T43" s="35">
        <f t="shared" si="19"/>
        <v>19.020501489642125</v>
      </c>
      <c r="U43" s="42">
        <v>0.77888026534586052</v>
      </c>
      <c r="V43" s="43">
        <f t="shared" si="31"/>
        <v>0.22111973465413948</v>
      </c>
      <c r="W43" s="29">
        <f t="shared" si="27"/>
        <v>334621.97532199102</v>
      </c>
      <c r="X43" s="29">
        <f t="shared" si="20"/>
        <v>1175612.0821885972</v>
      </c>
      <c r="Y43" s="35">
        <f t="shared" si="28"/>
        <v>13.360416450435107</v>
      </c>
      <c r="Z43" s="36">
        <f t="shared" si="29"/>
        <v>5.6600850392070186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9">
        <v>456</v>
      </c>
      <c r="E44" s="51">
        <v>10</v>
      </c>
      <c r="F44" s="3">
        <f t="shared" si="21"/>
        <v>2.1929824561403508E-2</v>
      </c>
      <c r="G44" s="2">
        <v>0.5</v>
      </c>
      <c r="H44" s="3">
        <f t="shared" si="22"/>
        <v>0.10395010395010394</v>
      </c>
      <c r="I44" s="3">
        <f t="shared" si="23"/>
        <v>0.89604989604989604</v>
      </c>
      <c r="J44" s="5">
        <f t="shared" si="30"/>
        <v>83855.536722990058</v>
      </c>
      <c r="K44" s="5">
        <f t="shared" si="24"/>
        <v>8716.7917591465757</v>
      </c>
      <c r="L44" s="5">
        <f t="shared" si="25"/>
        <v>397485.70421708387</v>
      </c>
      <c r="M44" s="5">
        <f t="shared" si="16"/>
        <v>1244035.9913902204</v>
      </c>
      <c r="N44" s="33">
        <f t="shared" si="26"/>
        <v>14.835466327045189</v>
      </c>
      <c r="O44" s="4"/>
      <c r="Q44" s="27" t="s">
        <v>64</v>
      </c>
      <c r="R44" s="29">
        <f t="shared" si="17"/>
        <v>83855.536722990058</v>
      </c>
      <c r="S44" s="29">
        <f t="shared" si="18"/>
        <v>397485.70421708387</v>
      </c>
      <c r="T44" s="35">
        <f t="shared" si="19"/>
        <v>14.835466327045189</v>
      </c>
      <c r="U44" s="42">
        <v>0.71980976748499381</v>
      </c>
      <c r="V44" s="43">
        <f t="shared" si="31"/>
        <v>0.28019023251500619</v>
      </c>
      <c r="W44" s="29">
        <f t="shared" si="27"/>
        <v>286114.09233110817</v>
      </c>
      <c r="X44" s="29">
        <f t="shared" si="20"/>
        <v>840990.10686660616</v>
      </c>
      <c r="Y44" s="35">
        <f t="shared" si="28"/>
        <v>10.029034929974255</v>
      </c>
      <c r="Z44" s="36">
        <f t="shared" si="29"/>
        <v>4.8064313970709343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9">
        <v>337</v>
      </c>
      <c r="E45" s="51">
        <v>11</v>
      </c>
      <c r="F45" s="3">
        <f t="shared" si="21"/>
        <v>3.2640949554896145E-2</v>
      </c>
      <c r="G45" s="2">
        <v>0.5</v>
      </c>
      <c r="H45" s="3">
        <f t="shared" si="22"/>
        <v>0.15089163237311387</v>
      </c>
      <c r="I45" s="3">
        <f t="shared" si="23"/>
        <v>0.84910836762688613</v>
      </c>
      <c r="J45" s="5">
        <f t="shared" si="30"/>
        <v>75138.744963843477</v>
      </c>
      <c r="K45" s="5">
        <f t="shared" si="24"/>
        <v>11337.807882061432</v>
      </c>
      <c r="L45" s="5">
        <f t="shared" si="25"/>
        <v>347349.20511406381</v>
      </c>
      <c r="M45" s="5">
        <f t="shared" si="16"/>
        <v>846550.28717313637</v>
      </c>
      <c r="N45" s="33">
        <f t="shared" si="26"/>
        <v>11.266494903268528</v>
      </c>
      <c r="O45" s="4"/>
      <c r="Q45" s="27" t="s">
        <v>66</v>
      </c>
      <c r="R45" s="29">
        <f t="shared" si="17"/>
        <v>75138.744963843477</v>
      </c>
      <c r="S45" s="29">
        <f t="shared" si="18"/>
        <v>347349.20511406381</v>
      </c>
      <c r="T45" s="35">
        <f t="shared" si="19"/>
        <v>11.266494903268528</v>
      </c>
      <c r="U45" s="42">
        <v>0.68480776711742686</v>
      </c>
      <c r="V45" s="43">
        <f t="shared" si="31"/>
        <v>0.31519223288257314</v>
      </c>
      <c r="W45" s="29">
        <f t="shared" si="27"/>
        <v>237867.43356417515</v>
      </c>
      <c r="X45" s="29">
        <f t="shared" si="20"/>
        <v>554876.01453549799</v>
      </c>
      <c r="Y45" s="35">
        <f t="shared" si="28"/>
        <v>7.3846856878232732</v>
      </c>
      <c r="Z45" s="36">
        <f t="shared" si="29"/>
        <v>3.881809215445255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9">
        <v>197</v>
      </c>
      <c r="E46" s="51">
        <v>14</v>
      </c>
      <c r="F46" s="3">
        <f t="shared" si="21"/>
        <v>7.1065989847715741E-2</v>
      </c>
      <c r="G46" s="2">
        <v>0.5</v>
      </c>
      <c r="H46" s="3">
        <f t="shared" si="22"/>
        <v>0.30172413793103448</v>
      </c>
      <c r="I46" s="3">
        <f t="shared" si="23"/>
        <v>0.69827586206896552</v>
      </c>
      <c r="J46" s="5">
        <f t="shared" si="30"/>
        <v>63800.937081782045</v>
      </c>
      <c r="K46" s="5">
        <f t="shared" si="24"/>
        <v>19250.282740192859</v>
      </c>
      <c r="L46" s="5">
        <f t="shared" si="25"/>
        <v>270878.97855842806</v>
      </c>
      <c r="M46" s="5">
        <f>L46+M47</f>
        <v>499201.08205907262</v>
      </c>
      <c r="N46" s="33">
        <f t="shared" si="26"/>
        <v>7.8243534482758612</v>
      </c>
      <c r="O46" s="4"/>
      <c r="Q46" s="27" t="s">
        <v>68</v>
      </c>
      <c r="R46" s="29">
        <f t="shared" si="17"/>
        <v>63800.937081782045</v>
      </c>
      <c r="S46" s="29">
        <f t="shared" si="18"/>
        <v>270878.97855842806</v>
      </c>
      <c r="T46" s="35">
        <f t="shared" si="19"/>
        <v>7.8243534482758612</v>
      </c>
      <c r="U46" s="42">
        <v>0.65629805890441617</v>
      </c>
      <c r="V46" s="43">
        <f t="shared" si="31"/>
        <v>0.34370194109558383</v>
      </c>
      <c r="W46" s="29">
        <f t="shared" si="27"/>
        <v>177777.34782590732</v>
      </c>
      <c r="X46" s="29">
        <f>X47+W46</f>
        <v>317008.58097132284</v>
      </c>
      <c r="Y46" s="35">
        <f t="shared" si="28"/>
        <v>4.9687135561186393</v>
      </c>
      <c r="Z46" s="36">
        <f t="shared" si="29"/>
        <v>2.8556398921572219</v>
      </c>
    </row>
    <row r="47" spans="1:26" s="2" customFormat="1" ht="14.4" x14ac:dyDescent="0.3">
      <c r="A47" s="12">
        <v>19</v>
      </c>
      <c r="B47" s="13" t="s">
        <v>69</v>
      </c>
      <c r="C47" s="12"/>
      <c r="D47" s="60">
        <v>164</v>
      </c>
      <c r="E47" s="57">
        <v>32</v>
      </c>
      <c r="F47" s="17">
        <f t="shared" si="21"/>
        <v>0.1951219512195122</v>
      </c>
      <c r="G47" s="12"/>
      <c r="H47" s="17">
        <v>1</v>
      </c>
      <c r="I47" s="17">
        <f t="shared" si="23"/>
        <v>0</v>
      </c>
      <c r="J47" s="21">
        <f t="shared" si="30"/>
        <v>44550.654341589187</v>
      </c>
      <c r="K47" s="21">
        <f t="shared" si="24"/>
        <v>44550.654341589187</v>
      </c>
      <c r="L47" s="21">
        <f>K47/F47</f>
        <v>228322.10350064456</v>
      </c>
      <c r="M47" s="21">
        <f>L47</f>
        <v>228322.10350064456</v>
      </c>
      <c r="N47" s="34">
        <f t="shared" si="26"/>
        <v>5.1249999999999991</v>
      </c>
      <c r="O47" s="4"/>
      <c r="Q47" s="30" t="s">
        <v>69</v>
      </c>
      <c r="R47" s="31">
        <f t="shared" si="17"/>
        <v>44550.654341589187</v>
      </c>
      <c r="S47" s="31">
        <f t="shared" si="18"/>
        <v>228322.10350064456</v>
      </c>
      <c r="T47" s="38">
        <f t="shared" si="19"/>
        <v>5.1249999999999991</v>
      </c>
      <c r="U47" s="44">
        <v>0.6098018151143324</v>
      </c>
      <c r="V47" s="45">
        <f t="shared" si="31"/>
        <v>0.3901981848856676</v>
      </c>
      <c r="W47" s="31">
        <f t="shared" si="27"/>
        <v>139231.23314541552</v>
      </c>
      <c r="X47" s="31">
        <f>W47</f>
        <v>139231.23314541552</v>
      </c>
      <c r="Y47" s="38">
        <f t="shared" si="28"/>
        <v>3.1252343024609535</v>
      </c>
      <c r="Z47" s="37">
        <f t="shared" si="29"/>
        <v>1.9997656975390457</v>
      </c>
    </row>
    <row r="48" spans="1:26" s="2" customFormat="1" ht="13.2" x14ac:dyDescent="0.25">
      <c r="B48" s="2" t="s">
        <v>70</v>
      </c>
      <c r="D48" s="25">
        <f>SUM(D29:D47)</f>
        <v>14634</v>
      </c>
      <c r="E48" s="61">
        <f>SUM(E29:E47)</f>
        <v>102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212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7571793.1296583759</v>
      </c>
      <c r="N54" s="32">
        <f>M54/J54</f>
        <v>75.717931296583757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75.717931296583757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6722583.8482341003</v>
      </c>
      <c r="Y54" s="40">
        <f>X54/R54</f>
        <v>67.225838482341004</v>
      </c>
      <c r="Z54" s="36">
        <f>T54-Y54</f>
        <v>8.4920928142427528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1022</v>
      </c>
      <c r="E55" s="49">
        <v>1</v>
      </c>
      <c r="F55" s="3">
        <f t="shared" ref="F55:F72" si="37">E55/D55</f>
        <v>9.7847358121330719E-4</v>
      </c>
      <c r="G55" s="2">
        <v>0.4</v>
      </c>
      <c r="H55" s="3">
        <f t="shared" ref="H55:H71" si="38">C55*F55/(1+(1-G55)*C55*F55)</f>
        <v>3.9047247169074579E-3</v>
      </c>
      <c r="I55" s="3">
        <f t="shared" ref="I55:I72" si="39">1-H55</f>
        <v>0.9960952752830925</v>
      </c>
      <c r="J55" s="5">
        <f>I54*J54</f>
        <v>100000</v>
      </c>
      <c r="K55" s="5">
        <f t="shared" ref="K55:K72" si="40">J55*H55</f>
        <v>390.47247169074581</v>
      </c>
      <c r="L55" s="5">
        <f t="shared" ref="L55:L71" si="41">C55*(J56+G55*K55)</f>
        <v>399062.86606794217</v>
      </c>
      <c r="M55" s="5">
        <f t="shared" si="32"/>
        <v>7471793.1296583759</v>
      </c>
      <c r="N55" s="33">
        <f t="shared" ref="N55:N72" si="42">M55/J55</f>
        <v>74.717931296583757</v>
      </c>
      <c r="O55" s="4"/>
      <c r="Q55" s="27" t="s">
        <v>36</v>
      </c>
      <c r="R55" s="29">
        <f t="shared" si="33"/>
        <v>100000</v>
      </c>
      <c r="S55" s="29">
        <f t="shared" si="34"/>
        <v>399062.86606794217</v>
      </c>
      <c r="T55" s="35">
        <f t="shared" si="35"/>
        <v>74.717931296583757</v>
      </c>
      <c r="U55" s="42">
        <v>0.96170886472285344</v>
      </c>
      <c r="V55" s="43">
        <f>1-U55</f>
        <v>3.829113527714656E-2</v>
      </c>
      <c r="W55" s="29">
        <f t="shared" ref="W55:W72" si="43">S55*U55</f>
        <v>383782.29587924876</v>
      </c>
      <c r="X55" s="29">
        <f t="shared" si="36"/>
        <v>6626412.9617618145</v>
      </c>
      <c r="Y55" s="35">
        <f t="shared" ref="Y55:Y72" si="44">X55/R55</f>
        <v>66.264129617618138</v>
      </c>
      <c r="Z55" s="36">
        <f t="shared" ref="Z55:Z72" si="45">T55-Y55</f>
        <v>8.4538016789656183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1553</v>
      </c>
      <c r="E56" s="49">
        <v>1</v>
      </c>
      <c r="F56" s="3">
        <f t="shared" si="37"/>
        <v>6.43915003219575E-4</v>
      </c>
      <c r="G56" s="2">
        <v>0.5</v>
      </c>
      <c r="H56" s="3">
        <f t="shared" si="38"/>
        <v>3.214400514304082E-3</v>
      </c>
      <c r="I56" s="3">
        <f t="shared" si="39"/>
        <v>0.99678559948569589</v>
      </c>
      <c r="J56" s="5">
        <f t="shared" ref="J56:J72" si="46">I55*J55</f>
        <v>99609.527528309249</v>
      </c>
      <c r="K56" s="5">
        <f t="shared" si="40"/>
        <v>320.18491651658388</v>
      </c>
      <c r="L56" s="5">
        <f t="shared" si="41"/>
        <v>497247.17535025475</v>
      </c>
      <c r="M56" s="5">
        <f t="shared" si="32"/>
        <v>7072730.2635904336</v>
      </c>
      <c r="N56" s="33">
        <f t="shared" si="42"/>
        <v>71.004555880263041</v>
      </c>
      <c r="O56" s="4"/>
      <c r="Q56" s="27" t="s">
        <v>38</v>
      </c>
      <c r="R56" s="29">
        <f t="shared" si="33"/>
        <v>99609.527528309249</v>
      </c>
      <c r="S56" s="29">
        <f t="shared" si="34"/>
        <v>497247.17535025475</v>
      </c>
      <c r="T56" s="35">
        <f t="shared" si="35"/>
        <v>71.004555880263041</v>
      </c>
      <c r="U56" s="42">
        <v>0.96170886472285344</v>
      </c>
      <c r="V56" s="43">
        <f>1-U56</f>
        <v>3.829113527714656E-2</v>
      </c>
      <c r="W56" s="29">
        <f t="shared" si="43"/>
        <v>478207.01649273915</v>
      </c>
      <c r="X56" s="29">
        <f t="shared" si="36"/>
        <v>6242630.665882566</v>
      </c>
      <c r="Y56" s="35">
        <f t="shared" si="44"/>
        <v>62.6710197386329</v>
      </c>
      <c r="Z56" s="36">
        <f t="shared" si="45"/>
        <v>8.333536141630141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1808</v>
      </c>
      <c r="E57" s="49">
        <v>1</v>
      </c>
      <c r="F57" s="3">
        <f t="shared" si="37"/>
        <v>5.5309734513274336E-4</v>
      </c>
      <c r="G57" s="2">
        <v>0.5</v>
      </c>
      <c r="H57" s="3">
        <f t="shared" si="38"/>
        <v>2.7616680475006901E-3</v>
      </c>
      <c r="I57" s="3">
        <f t="shared" si="39"/>
        <v>0.99723833195249934</v>
      </c>
      <c r="J57" s="5">
        <f t="shared" si="46"/>
        <v>99289.342611792657</v>
      </c>
      <c r="K57" s="5">
        <f t="shared" si="40"/>
        <v>274.2042049483365</v>
      </c>
      <c r="L57" s="5">
        <f t="shared" si="41"/>
        <v>495761.20254659245</v>
      </c>
      <c r="M57" s="5">
        <f t="shared" si="32"/>
        <v>6575483.0882401792</v>
      </c>
      <c r="N57" s="33">
        <f t="shared" si="42"/>
        <v>66.225467056916585</v>
      </c>
      <c r="O57" s="4"/>
      <c r="Q57" s="27" t="s">
        <v>40</v>
      </c>
      <c r="R57" s="29">
        <f t="shared" si="33"/>
        <v>99289.342611792657</v>
      </c>
      <c r="S57" s="29">
        <f t="shared" si="34"/>
        <v>495761.20254659245</v>
      </c>
      <c r="T57" s="35">
        <f t="shared" si="35"/>
        <v>66.225467056916585</v>
      </c>
      <c r="U57" s="42">
        <v>0.96170886472285344</v>
      </c>
      <c r="V57" s="43">
        <f>1-U57</f>
        <v>3.829113527714656E-2</v>
      </c>
      <c r="W57" s="29">
        <f t="shared" si="43"/>
        <v>476777.94327472005</v>
      </c>
      <c r="X57" s="29">
        <f t="shared" si="36"/>
        <v>5764423.6493898267</v>
      </c>
      <c r="Y57" s="35">
        <f t="shared" si="44"/>
        <v>58.056821585856511</v>
      </c>
      <c r="Z57" s="36">
        <f t="shared" si="45"/>
        <v>8.1686454710600742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1790</v>
      </c>
      <c r="E58" s="49">
        <v>1</v>
      </c>
      <c r="F58" s="3">
        <f t="shared" si="37"/>
        <v>5.5865921787709492E-4</v>
      </c>
      <c r="G58" s="2">
        <v>0.5</v>
      </c>
      <c r="H58" s="3">
        <f t="shared" si="38"/>
        <v>2.7894002789400274E-3</v>
      </c>
      <c r="I58" s="3">
        <f t="shared" si="39"/>
        <v>0.99721059972105996</v>
      </c>
      <c r="J58" s="5">
        <f t="shared" si="46"/>
        <v>99015.138406844329</v>
      </c>
      <c r="K58" s="5">
        <f t="shared" si="40"/>
        <v>276.192854691337</v>
      </c>
      <c r="L58" s="5">
        <f t="shared" si="41"/>
        <v>494385.20989749325</v>
      </c>
      <c r="M58" s="5">
        <f t="shared" si="32"/>
        <v>6079721.8856935864</v>
      </c>
      <c r="N58" s="33">
        <f t="shared" si="42"/>
        <v>61.401943011103555</v>
      </c>
      <c r="O58" s="4"/>
      <c r="Q58" s="27" t="s">
        <v>42</v>
      </c>
      <c r="R58" s="29">
        <f t="shared" si="33"/>
        <v>99015.138406844329</v>
      </c>
      <c r="S58" s="29">
        <f t="shared" si="34"/>
        <v>494385.20989749325</v>
      </c>
      <c r="T58" s="35">
        <f t="shared" si="35"/>
        <v>61.401943011103555</v>
      </c>
      <c r="U58" s="42">
        <v>0.96170886472285344</v>
      </c>
      <c r="V58" s="43">
        <f>1-U58</f>
        <v>3.829113527714656E-2</v>
      </c>
      <c r="W58" s="29">
        <f t="shared" si="43"/>
        <v>475454.63894628786</v>
      </c>
      <c r="X58" s="29">
        <f t="shared" si="36"/>
        <v>5287645.7061151071</v>
      </c>
      <c r="Y58" s="35">
        <f t="shared" si="44"/>
        <v>53.402396756631745</v>
      </c>
      <c r="Z58" s="36">
        <f t="shared" si="45"/>
        <v>7.9995462544718094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1987</v>
      </c>
      <c r="E59" s="49">
        <v>2</v>
      </c>
      <c r="F59" s="3">
        <f t="shared" si="37"/>
        <v>1.0065425264217413E-3</v>
      </c>
      <c r="G59" s="2">
        <v>0.5</v>
      </c>
      <c r="H59" s="3">
        <f t="shared" si="38"/>
        <v>5.0200803212851405E-3</v>
      </c>
      <c r="I59" s="3">
        <f t="shared" si="39"/>
        <v>0.99497991967871491</v>
      </c>
      <c r="J59" s="5">
        <f t="shared" si="46"/>
        <v>98738.945552152989</v>
      </c>
      <c r="K59" s="5">
        <f t="shared" si="40"/>
        <v>495.67743751080815</v>
      </c>
      <c r="L59" s="5">
        <f t="shared" si="41"/>
        <v>492455.53416698793</v>
      </c>
      <c r="M59" s="5">
        <f t="shared" si="32"/>
        <v>5585336.6757960934</v>
      </c>
      <c r="N59" s="33">
        <f t="shared" si="42"/>
        <v>56.566703690854901</v>
      </c>
      <c r="O59" s="4"/>
      <c r="Q59" s="27" t="s">
        <v>44</v>
      </c>
      <c r="R59" s="29">
        <f t="shared" si="33"/>
        <v>98738.945552152989</v>
      </c>
      <c r="S59" s="29">
        <f t="shared" si="34"/>
        <v>492455.53416698793</v>
      </c>
      <c r="T59" s="35">
        <f t="shared" si="35"/>
        <v>56.566703690854901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474279.83221257682</v>
      </c>
      <c r="X59" s="29">
        <f t="shared" si="36"/>
        <v>4812191.0671688188</v>
      </c>
      <c r="Y59" s="35">
        <f t="shared" si="44"/>
        <v>48.736504529786217</v>
      </c>
      <c r="Z59" s="36">
        <f t="shared" si="45"/>
        <v>7.8301991610686841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2165</v>
      </c>
      <c r="E60" s="49">
        <v>4</v>
      </c>
      <c r="F60" s="3">
        <f t="shared" si="37"/>
        <v>1.8475750577367205E-3</v>
      </c>
      <c r="G60" s="2">
        <v>0.5</v>
      </c>
      <c r="H60" s="3">
        <f t="shared" si="38"/>
        <v>9.1954022988505746E-3</v>
      </c>
      <c r="I60" s="3">
        <f t="shared" si="39"/>
        <v>0.99080459770114948</v>
      </c>
      <c r="J60" s="5">
        <f t="shared" si="46"/>
        <v>98243.268114642182</v>
      </c>
      <c r="K60" s="5">
        <f t="shared" si="40"/>
        <v>903.38637346797407</v>
      </c>
      <c r="L60" s="5">
        <f t="shared" si="41"/>
        <v>488957.87463954103</v>
      </c>
      <c r="M60" s="5">
        <f t="shared" si="32"/>
        <v>5092881.1416291054</v>
      </c>
      <c r="N60" s="33">
        <f t="shared" si="42"/>
        <v>51.83949230685316</v>
      </c>
      <c r="O60" s="4"/>
      <c r="Q60" s="27" t="s">
        <v>46</v>
      </c>
      <c r="R60" s="29">
        <f t="shared" si="33"/>
        <v>98243.268114642182</v>
      </c>
      <c r="S60" s="29">
        <f t="shared" si="34"/>
        <v>488957.87463954103</v>
      </c>
      <c r="T60" s="35">
        <f t="shared" si="35"/>
        <v>51.83949230685316</v>
      </c>
      <c r="U60" s="42">
        <v>0.95736753435116873</v>
      </c>
      <c r="V60" s="43">
        <f t="shared" si="47"/>
        <v>4.2632465648831275E-2</v>
      </c>
      <c r="W60" s="29">
        <f t="shared" si="43"/>
        <v>468112.39484524523</v>
      </c>
      <c r="X60" s="29">
        <f t="shared" si="36"/>
        <v>4337911.2349562421</v>
      </c>
      <c r="Y60" s="35">
        <f t="shared" si="44"/>
        <v>44.15479368921482</v>
      </c>
      <c r="Z60" s="36">
        <f t="shared" si="45"/>
        <v>7.6846986176383396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2165</v>
      </c>
      <c r="E61" s="49">
        <v>4</v>
      </c>
      <c r="F61" s="3">
        <f t="shared" si="37"/>
        <v>1.8475750577367205E-3</v>
      </c>
      <c r="G61" s="2">
        <v>0.5</v>
      </c>
      <c r="H61" s="3">
        <f t="shared" si="38"/>
        <v>9.1954022988505746E-3</v>
      </c>
      <c r="I61" s="3">
        <f t="shared" si="39"/>
        <v>0.99080459770114948</v>
      </c>
      <c r="J61" s="5">
        <f t="shared" si="46"/>
        <v>97339.88174117422</v>
      </c>
      <c r="K61" s="5">
        <f t="shared" si="40"/>
        <v>895.07937233263647</v>
      </c>
      <c r="L61" s="5">
        <f t="shared" si="41"/>
        <v>484461.71027503954</v>
      </c>
      <c r="M61" s="5">
        <f t="shared" si="32"/>
        <v>4603923.2669895645</v>
      </c>
      <c r="N61" s="33">
        <f t="shared" si="42"/>
        <v>47.297399428030445</v>
      </c>
      <c r="O61" s="4"/>
      <c r="Q61" s="27" t="s">
        <v>48</v>
      </c>
      <c r="R61" s="29">
        <f t="shared" si="33"/>
        <v>97339.88174117422</v>
      </c>
      <c r="S61" s="29">
        <f t="shared" si="34"/>
        <v>484461.71027503954</v>
      </c>
      <c r="T61" s="35">
        <f t="shared" si="35"/>
        <v>47.297399428030445</v>
      </c>
      <c r="U61" s="42">
        <v>0.95681081085376496</v>
      </c>
      <c r="V61" s="43">
        <f t="shared" si="47"/>
        <v>4.3189189146235041E-2</v>
      </c>
      <c r="W61" s="29">
        <f t="shared" si="43"/>
        <v>463538.20183586236</v>
      </c>
      <c r="X61" s="29">
        <f t="shared" si="36"/>
        <v>3869798.8401109972</v>
      </c>
      <c r="Y61" s="35">
        <f t="shared" si="44"/>
        <v>39.755532582223118</v>
      </c>
      <c r="Z61" s="36">
        <f t="shared" si="45"/>
        <v>7.541866845807327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1973</v>
      </c>
      <c r="E62" s="49">
        <v>4</v>
      </c>
      <c r="F62" s="3">
        <f t="shared" si="37"/>
        <v>2.0273694880892043E-3</v>
      </c>
      <c r="G62" s="2">
        <v>0.5</v>
      </c>
      <c r="H62" s="3">
        <f t="shared" si="38"/>
        <v>1.0085728693898134E-2</v>
      </c>
      <c r="I62" s="3">
        <f t="shared" si="39"/>
        <v>0.98991427130610188</v>
      </c>
      <c r="J62" s="5">
        <f t="shared" si="46"/>
        <v>96444.802368841585</v>
      </c>
      <c r="K62" s="5">
        <f t="shared" si="40"/>
        <v>972.71611062876025</v>
      </c>
      <c r="L62" s="5">
        <f t="shared" si="41"/>
        <v>479792.22156763606</v>
      </c>
      <c r="M62" s="5">
        <f t="shared" si="32"/>
        <v>4119461.556714525</v>
      </c>
      <c r="N62" s="33">
        <f t="shared" si="42"/>
        <v>42.713152554972723</v>
      </c>
      <c r="O62" s="4"/>
      <c r="Q62" s="27" t="s">
        <v>50</v>
      </c>
      <c r="R62" s="29">
        <f t="shared" si="33"/>
        <v>96444.802368841585</v>
      </c>
      <c r="S62" s="29">
        <f t="shared" si="34"/>
        <v>479792.22156763606</v>
      </c>
      <c r="T62" s="35">
        <f t="shared" si="35"/>
        <v>42.713152554972723</v>
      </c>
      <c r="U62" s="42">
        <v>0.94800928093814252</v>
      </c>
      <c r="V62" s="43">
        <f t="shared" si="47"/>
        <v>5.1990719061857482E-2</v>
      </c>
      <c r="W62" s="29">
        <f t="shared" si="43"/>
        <v>454847.47896804864</v>
      </c>
      <c r="X62" s="29">
        <f t="shared" si="36"/>
        <v>3406260.6382751348</v>
      </c>
      <c r="Y62" s="35">
        <f t="shared" si="44"/>
        <v>35.318239600391315</v>
      </c>
      <c r="Z62" s="36">
        <f t="shared" si="45"/>
        <v>7.3949129545814074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2242</v>
      </c>
      <c r="E63" s="49">
        <v>11</v>
      </c>
      <c r="F63" s="3">
        <f t="shared" si="37"/>
        <v>4.906333630686887E-3</v>
      </c>
      <c r="G63" s="2">
        <v>0.5</v>
      </c>
      <c r="H63" s="3">
        <f t="shared" si="38"/>
        <v>2.4234412866270105E-2</v>
      </c>
      <c r="I63" s="3">
        <f t="shared" si="39"/>
        <v>0.97576558713372985</v>
      </c>
      <c r="J63" s="5">
        <f t="shared" si="46"/>
        <v>95472.086258212832</v>
      </c>
      <c r="K63" s="5">
        <f t="shared" si="40"/>
        <v>2313.7099555856821</v>
      </c>
      <c r="L63" s="5">
        <f t="shared" si="41"/>
        <v>471576.15640209994</v>
      </c>
      <c r="M63" s="5">
        <f t="shared" si="32"/>
        <v>3639669.3351468891</v>
      </c>
      <c r="N63" s="33">
        <f t="shared" si="42"/>
        <v>38.122863737397303</v>
      </c>
      <c r="O63" s="4"/>
      <c r="Q63" s="27" t="s">
        <v>52</v>
      </c>
      <c r="R63" s="29">
        <f t="shared" si="33"/>
        <v>95472.086258212832</v>
      </c>
      <c r="S63" s="29">
        <f t="shared" si="34"/>
        <v>471576.15640209994</v>
      </c>
      <c r="T63" s="35">
        <f t="shared" si="35"/>
        <v>38.122863737397303</v>
      </c>
      <c r="U63" s="42">
        <v>0.94216194080535964</v>
      </c>
      <c r="V63" s="43">
        <f t="shared" si="47"/>
        <v>5.7838059194640357E-2</v>
      </c>
      <c r="W63" s="29">
        <f t="shared" si="43"/>
        <v>444301.10675333429</v>
      </c>
      <c r="X63" s="29">
        <f t="shared" si="36"/>
        <v>2951413.1593070864</v>
      </c>
      <c r="Y63" s="35">
        <f t="shared" si="44"/>
        <v>30.913885670464186</v>
      </c>
      <c r="Z63" s="36">
        <f t="shared" si="45"/>
        <v>7.2089780669331169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2514</v>
      </c>
      <c r="E64" s="49">
        <v>14</v>
      </c>
      <c r="F64" s="3">
        <f t="shared" si="37"/>
        <v>5.5688146380270488E-3</v>
      </c>
      <c r="G64" s="2">
        <v>0.5</v>
      </c>
      <c r="H64" s="3">
        <f t="shared" si="38"/>
        <v>2.746174970576697E-2</v>
      </c>
      <c r="I64" s="3">
        <f t="shared" si="39"/>
        <v>0.97253825029423302</v>
      </c>
      <c r="J64" s="5">
        <f t="shared" si="46"/>
        <v>93158.376302627148</v>
      </c>
      <c r="K64" s="5">
        <f t="shared" si="40"/>
        <v>2558.2920130183998</v>
      </c>
      <c r="L64" s="5">
        <f t="shared" si="41"/>
        <v>459396.1514805897</v>
      </c>
      <c r="M64" s="5">
        <f t="shared" si="32"/>
        <v>3168093.1787447892</v>
      </c>
      <c r="N64" s="33">
        <f t="shared" si="42"/>
        <v>34.007604087614894</v>
      </c>
      <c r="O64" s="4"/>
      <c r="Q64" s="27" t="s">
        <v>54</v>
      </c>
      <c r="R64" s="29">
        <f t="shared" si="33"/>
        <v>93158.376302627148</v>
      </c>
      <c r="S64" s="29">
        <f t="shared" si="34"/>
        <v>459396.1514805897</v>
      </c>
      <c r="T64" s="35">
        <f t="shared" si="35"/>
        <v>34.007604087614894</v>
      </c>
      <c r="U64" s="42">
        <v>0.92489605986448908</v>
      </c>
      <c r="V64" s="43">
        <f t="shared" si="47"/>
        <v>7.5103940135510916E-2</v>
      </c>
      <c r="W64" s="29">
        <f t="shared" si="43"/>
        <v>424893.6904213074</v>
      </c>
      <c r="X64" s="29">
        <f t="shared" si="36"/>
        <v>2507112.052553752</v>
      </c>
      <c r="Y64" s="35">
        <f t="shared" si="44"/>
        <v>26.912363139620858</v>
      </c>
      <c r="Z64" s="36">
        <f t="shared" si="45"/>
        <v>7.0952409479940357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2359</v>
      </c>
      <c r="E65" s="49">
        <v>12</v>
      </c>
      <c r="F65" s="3">
        <f t="shared" si="37"/>
        <v>5.0869012293344642E-3</v>
      </c>
      <c r="G65" s="2">
        <v>0.5</v>
      </c>
      <c r="H65" s="3">
        <f t="shared" si="38"/>
        <v>2.5115110925073257E-2</v>
      </c>
      <c r="I65" s="3">
        <f t="shared" si="39"/>
        <v>0.97488488907492676</v>
      </c>
      <c r="J65" s="5">
        <f t="shared" si="46"/>
        <v>90600.084289608742</v>
      </c>
      <c r="K65" s="5">
        <f t="shared" si="40"/>
        <v>2275.4311667545103</v>
      </c>
      <c r="L65" s="5">
        <f t="shared" si="41"/>
        <v>447311.84353115741</v>
      </c>
      <c r="M65" s="5">
        <f t="shared" si="32"/>
        <v>2708697.0272641997</v>
      </c>
      <c r="N65" s="33">
        <f t="shared" si="42"/>
        <v>29.89729036681338</v>
      </c>
      <c r="O65" s="4"/>
      <c r="Q65" s="27" t="s">
        <v>56</v>
      </c>
      <c r="R65" s="29">
        <f t="shared" si="33"/>
        <v>90600.084289608742</v>
      </c>
      <c r="S65" s="29">
        <f t="shared" si="34"/>
        <v>447311.84353115741</v>
      </c>
      <c r="T65" s="35">
        <f t="shared" si="35"/>
        <v>29.89729036681338</v>
      </c>
      <c r="U65" s="42">
        <v>0.89970667843387275</v>
      </c>
      <c r="V65" s="43">
        <f t="shared" si="47"/>
        <v>0.10029332156612725</v>
      </c>
      <c r="W65" s="29">
        <f t="shared" si="43"/>
        <v>402449.45296754985</v>
      </c>
      <c r="X65" s="29">
        <f t="shared" si="36"/>
        <v>2082218.3621324447</v>
      </c>
      <c r="Y65" s="35">
        <f t="shared" si="44"/>
        <v>22.982521246630473</v>
      </c>
      <c r="Z65" s="36">
        <f t="shared" si="45"/>
        <v>6.9147691201829069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2224</v>
      </c>
      <c r="E66" s="49">
        <v>20</v>
      </c>
      <c r="F66" s="3">
        <f t="shared" si="37"/>
        <v>8.9928057553956831E-3</v>
      </c>
      <c r="G66" s="2">
        <v>0.5</v>
      </c>
      <c r="H66" s="3">
        <f t="shared" si="38"/>
        <v>4.3975373790677223E-2</v>
      </c>
      <c r="I66" s="3">
        <f t="shared" si="39"/>
        <v>0.95602462620932283</v>
      </c>
      <c r="J66" s="5">
        <f t="shared" si="46"/>
        <v>88324.65312285423</v>
      </c>
      <c r="K66" s="5">
        <f t="shared" si="40"/>
        <v>3884.1096360094211</v>
      </c>
      <c r="L66" s="5">
        <f t="shared" si="41"/>
        <v>431912.99152424757</v>
      </c>
      <c r="M66" s="5">
        <f t="shared" si="32"/>
        <v>2261385.1837330423</v>
      </c>
      <c r="N66" s="33">
        <f t="shared" si="42"/>
        <v>25.603102913833048</v>
      </c>
      <c r="O66" s="4"/>
      <c r="Q66" s="27" t="s">
        <v>58</v>
      </c>
      <c r="R66" s="29">
        <f t="shared" si="33"/>
        <v>88324.65312285423</v>
      </c>
      <c r="S66" s="29">
        <f t="shared" si="34"/>
        <v>431912.99152424757</v>
      </c>
      <c r="T66" s="35">
        <f t="shared" si="35"/>
        <v>25.603102913833048</v>
      </c>
      <c r="U66" s="42">
        <v>0.86438699185239576</v>
      </c>
      <c r="V66" s="43">
        <f t="shared" si="47"/>
        <v>0.13561300814760424</v>
      </c>
      <c r="W66" s="29">
        <f t="shared" si="43"/>
        <v>373339.97148561367</v>
      </c>
      <c r="X66" s="29">
        <f t="shared" si="36"/>
        <v>1679768.9091648948</v>
      </c>
      <c r="Y66" s="35">
        <f t="shared" si="44"/>
        <v>19.018120646660659</v>
      </c>
      <c r="Z66" s="36">
        <f t="shared" si="45"/>
        <v>6.5849822671723892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1781</v>
      </c>
      <c r="E67" s="49">
        <v>17</v>
      </c>
      <c r="F67" s="3">
        <f t="shared" si="37"/>
        <v>9.5451993262212244E-3</v>
      </c>
      <c r="G67" s="2">
        <v>0.5</v>
      </c>
      <c r="H67" s="3">
        <f t="shared" si="38"/>
        <v>4.6613655058952555E-2</v>
      </c>
      <c r="I67" s="3">
        <f t="shared" si="39"/>
        <v>0.95338634494104746</v>
      </c>
      <c r="J67" s="5">
        <f t="shared" si="46"/>
        <v>84440.543486844806</v>
      </c>
      <c r="K67" s="5">
        <f t="shared" si="40"/>
        <v>3936.0823670862665</v>
      </c>
      <c r="L67" s="5">
        <f t="shared" si="41"/>
        <v>412362.51151650841</v>
      </c>
      <c r="M67" s="5">
        <f t="shared" si="32"/>
        <v>1829472.1922087949</v>
      </c>
      <c r="N67" s="33">
        <f t="shared" si="42"/>
        <v>21.66580313986033</v>
      </c>
      <c r="O67" s="4"/>
      <c r="Q67" s="27" t="s">
        <v>60</v>
      </c>
      <c r="R67" s="29">
        <f t="shared" si="33"/>
        <v>84440.543486844806</v>
      </c>
      <c r="S67" s="29">
        <f t="shared" si="34"/>
        <v>412362.51151650841</v>
      </c>
      <c r="T67" s="35">
        <f t="shared" si="35"/>
        <v>21.66580313986033</v>
      </c>
      <c r="U67" s="42">
        <v>0.82345390469096191</v>
      </c>
      <c r="V67" s="43">
        <f t="shared" si="47"/>
        <v>0.17654609530903809</v>
      </c>
      <c r="W67" s="29">
        <f t="shared" si="43"/>
        <v>339561.52025644062</v>
      </c>
      <c r="X67" s="29">
        <f t="shared" si="36"/>
        <v>1306428.9376792812</v>
      </c>
      <c r="Y67" s="35">
        <f t="shared" si="44"/>
        <v>15.471583717160856</v>
      </c>
      <c r="Z67" s="36">
        <f t="shared" si="45"/>
        <v>6.194219422699474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1309</v>
      </c>
      <c r="E68" s="49">
        <v>22</v>
      </c>
      <c r="F68" s="3">
        <f t="shared" si="37"/>
        <v>1.680672268907563E-2</v>
      </c>
      <c r="G68" s="2">
        <v>0.5</v>
      </c>
      <c r="H68" s="3">
        <f t="shared" si="38"/>
        <v>8.0645161290322565E-2</v>
      </c>
      <c r="I68" s="3">
        <f t="shared" si="39"/>
        <v>0.91935483870967749</v>
      </c>
      <c r="J68" s="5">
        <f t="shared" si="46"/>
        <v>80504.461119758547</v>
      </c>
      <c r="K68" s="5">
        <f t="shared" si="40"/>
        <v>6492.2952515934303</v>
      </c>
      <c r="L68" s="5">
        <f t="shared" si="41"/>
        <v>386291.56746980915</v>
      </c>
      <c r="M68" s="5">
        <f t="shared" si="32"/>
        <v>1417109.6806922865</v>
      </c>
      <c r="N68" s="33">
        <f t="shared" si="42"/>
        <v>17.602871455585451</v>
      </c>
      <c r="O68" s="4"/>
      <c r="Q68" s="27" t="s">
        <v>62</v>
      </c>
      <c r="R68" s="29">
        <f t="shared" si="33"/>
        <v>80504.461119758547</v>
      </c>
      <c r="S68" s="29">
        <f t="shared" si="34"/>
        <v>386291.56746980915</v>
      </c>
      <c r="T68" s="35">
        <f t="shared" si="35"/>
        <v>17.602871455585451</v>
      </c>
      <c r="U68" s="42">
        <v>0.7557222850963411</v>
      </c>
      <c r="V68" s="43">
        <f t="shared" si="47"/>
        <v>0.2442777149036589</v>
      </c>
      <c r="W68" s="29">
        <f t="shared" si="43"/>
        <v>291929.1460817316</v>
      </c>
      <c r="X68" s="29">
        <f t="shared" si="36"/>
        <v>966867.4174228406</v>
      </c>
      <c r="Y68" s="35">
        <f t="shared" si="44"/>
        <v>12.010109799810067</v>
      </c>
      <c r="Z68" s="36">
        <f t="shared" si="45"/>
        <v>5.5927616557753836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840</v>
      </c>
      <c r="E69" s="49">
        <v>25</v>
      </c>
      <c r="F69" s="3">
        <f t="shared" si="37"/>
        <v>2.976190476190476E-2</v>
      </c>
      <c r="G69" s="2">
        <v>0.5</v>
      </c>
      <c r="H69" s="3">
        <f t="shared" si="38"/>
        <v>0.13850415512465375</v>
      </c>
      <c r="I69" s="3">
        <f t="shared" si="39"/>
        <v>0.86149584487534625</v>
      </c>
      <c r="J69" s="5">
        <f t="shared" si="46"/>
        <v>74012.165868165117</v>
      </c>
      <c r="K69" s="5">
        <f t="shared" si="40"/>
        <v>10250.992502515945</v>
      </c>
      <c r="L69" s="5">
        <f t="shared" si="41"/>
        <v>344433.34808453568</v>
      </c>
      <c r="M69" s="5">
        <f t="shared" si="32"/>
        <v>1030818.1132224773</v>
      </c>
      <c r="N69" s="33">
        <f t="shared" si="42"/>
        <v>13.927684741163121</v>
      </c>
      <c r="O69" s="4"/>
      <c r="Q69" s="27" t="s">
        <v>64</v>
      </c>
      <c r="R69" s="29">
        <f t="shared" si="33"/>
        <v>74012.165868165117</v>
      </c>
      <c r="S69" s="29">
        <f t="shared" si="34"/>
        <v>344433.34808453568</v>
      </c>
      <c r="T69" s="35">
        <f t="shared" si="35"/>
        <v>13.927684741163121</v>
      </c>
      <c r="U69" s="42">
        <v>0.69850988448397933</v>
      </c>
      <c r="V69" s="43">
        <f t="shared" si="47"/>
        <v>0.30149011551602067</v>
      </c>
      <c r="W69" s="29">
        <f t="shared" si="43"/>
        <v>240590.09818295925</v>
      </c>
      <c r="X69" s="29">
        <f t="shared" si="36"/>
        <v>674938.27134110895</v>
      </c>
      <c r="Y69" s="35">
        <f t="shared" si="44"/>
        <v>9.1192882065274148</v>
      </c>
      <c r="Z69" s="36">
        <f t="shared" si="45"/>
        <v>4.8083965346357065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583</v>
      </c>
      <c r="E70" s="49">
        <v>31</v>
      </c>
      <c r="F70" s="3">
        <f t="shared" si="37"/>
        <v>5.3173241852487133E-2</v>
      </c>
      <c r="G70" s="2">
        <v>0.5</v>
      </c>
      <c r="H70" s="3">
        <f t="shared" si="38"/>
        <v>0.23467070401211201</v>
      </c>
      <c r="I70" s="3">
        <f t="shared" si="39"/>
        <v>0.76532929598788801</v>
      </c>
      <c r="J70" s="5">
        <f t="shared" si="46"/>
        <v>63761.173365649171</v>
      </c>
      <c r="K70" s="5">
        <f t="shared" si="40"/>
        <v>14962.879442355217</v>
      </c>
      <c r="L70" s="5">
        <f t="shared" si="41"/>
        <v>281398.66822235781</v>
      </c>
      <c r="M70" s="5">
        <f t="shared" si="32"/>
        <v>686384.76513794158</v>
      </c>
      <c r="N70" s="33">
        <f t="shared" si="42"/>
        <v>10.764933091832434</v>
      </c>
      <c r="O70" s="4"/>
      <c r="Q70" s="27" t="s">
        <v>66</v>
      </c>
      <c r="R70" s="29">
        <f t="shared" si="33"/>
        <v>63761.173365649171</v>
      </c>
      <c r="S70" s="29">
        <f t="shared" si="34"/>
        <v>281398.66822235781</v>
      </c>
      <c r="T70" s="35">
        <f t="shared" si="35"/>
        <v>10.764933091832434</v>
      </c>
      <c r="U70" s="42">
        <v>0.67065690345363116</v>
      </c>
      <c r="V70" s="43">
        <f t="shared" si="47"/>
        <v>0.32934309654636884</v>
      </c>
      <c r="W70" s="29">
        <f t="shared" si="43"/>
        <v>188721.95946598222</v>
      </c>
      <c r="X70" s="29">
        <f t="shared" si="36"/>
        <v>434348.17315814964</v>
      </c>
      <c r="Y70" s="35">
        <f t="shared" si="44"/>
        <v>6.8121107286923186</v>
      </c>
      <c r="Z70" s="36">
        <f t="shared" si="45"/>
        <v>3.9528223631401156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327</v>
      </c>
      <c r="E71" s="49">
        <v>22</v>
      </c>
      <c r="F71" s="3">
        <f t="shared" si="37"/>
        <v>6.7278287461773695E-2</v>
      </c>
      <c r="G71" s="2">
        <v>0.5</v>
      </c>
      <c r="H71" s="3">
        <f t="shared" si="38"/>
        <v>0.28795811518324604</v>
      </c>
      <c r="I71" s="3">
        <f t="shared" si="39"/>
        <v>0.71204188481675401</v>
      </c>
      <c r="J71" s="5">
        <f t="shared" si="46"/>
        <v>48798.293923293953</v>
      </c>
      <c r="K71" s="5">
        <f t="shared" si="40"/>
        <v>14051.864742309775</v>
      </c>
      <c r="L71" s="5">
        <f t="shared" si="41"/>
        <v>208861.80776069534</v>
      </c>
      <c r="M71" s="5">
        <f>L71+M72</f>
        <v>404986.09691558382</v>
      </c>
      <c r="N71" s="33">
        <f t="shared" si="42"/>
        <v>8.2991855730075628</v>
      </c>
      <c r="O71" s="4"/>
      <c r="Q71" s="27" t="s">
        <v>68</v>
      </c>
      <c r="R71" s="29">
        <f t="shared" si="33"/>
        <v>48798.293923293953</v>
      </c>
      <c r="S71" s="29">
        <f t="shared" si="34"/>
        <v>208861.80776069534</v>
      </c>
      <c r="T71" s="35">
        <f t="shared" si="35"/>
        <v>8.2991855730075628</v>
      </c>
      <c r="U71" s="42">
        <v>0.63527807449444496</v>
      </c>
      <c r="V71" s="43">
        <f t="shared" si="47"/>
        <v>0.36472192550555504</v>
      </c>
      <c r="W71" s="29">
        <f t="shared" si="43"/>
        <v>132685.32706964345</v>
      </c>
      <c r="X71" s="29">
        <f>X72+W71</f>
        <v>245626.21369216742</v>
      </c>
      <c r="Y71" s="35">
        <f t="shared" si="44"/>
        <v>5.0335000251907847</v>
      </c>
      <c r="Z71" s="36">
        <f t="shared" si="45"/>
        <v>3.2656855478167781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254</v>
      </c>
      <c r="E72" s="50">
        <v>45</v>
      </c>
      <c r="F72" s="17">
        <f t="shared" si="37"/>
        <v>0.17716535433070865</v>
      </c>
      <c r="G72" s="12"/>
      <c r="H72" s="17">
        <v>1</v>
      </c>
      <c r="I72" s="17">
        <f t="shared" si="39"/>
        <v>0</v>
      </c>
      <c r="J72" s="21">
        <f t="shared" si="46"/>
        <v>34746.429180984182</v>
      </c>
      <c r="K72" s="21">
        <f t="shared" si="40"/>
        <v>34746.429180984182</v>
      </c>
      <c r="L72" s="21">
        <f>K72/F72</f>
        <v>196124.28915488851</v>
      </c>
      <c r="M72" s="21">
        <f>L72</f>
        <v>196124.28915488851</v>
      </c>
      <c r="N72" s="34">
        <f t="shared" si="42"/>
        <v>5.6444444444444448</v>
      </c>
      <c r="O72" s="4"/>
      <c r="Q72" s="30" t="s">
        <v>69</v>
      </c>
      <c r="R72" s="31">
        <f t="shared" si="33"/>
        <v>34746.429180984182</v>
      </c>
      <c r="S72" s="31">
        <f t="shared" si="34"/>
        <v>196124.28915488851</v>
      </c>
      <c r="T72" s="38">
        <f t="shared" si="35"/>
        <v>5.6444444444444448</v>
      </c>
      <c r="U72" s="44">
        <v>0.57586384179742911</v>
      </c>
      <c r="V72" s="45">
        <f t="shared" si="47"/>
        <v>0.42413615820257089</v>
      </c>
      <c r="W72" s="31">
        <f t="shared" si="43"/>
        <v>112940.88662252396</v>
      </c>
      <c r="X72" s="31">
        <f>W72</f>
        <v>112940.88662252396</v>
      </c>
      <c r="Y72" s="38">
        <f t="shared" si="44"/>
        <v>3.2504314625899338</v>
      </c>
      <c r="Z72" s="37">
        <f t="shared" si="45"/>
        <v>2.3940129818545111</v>
      </c>
    </row>
    <row r="73" spans="1:26" s="2" customFormat="1" ht="13.2" x14ac:dyDescent="0.25">
      <c r="B73" s="2" t="s">
        <v>70</v>
      </c>
      <c r="D73" s="25">
        <f>SUM(D54:D72)</f>
        <v>29108</v>
      </c>
      <c r="E73" s="25">
        <f>SUM(E54:E72)</f>
        <v>237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71.673026868287096</v>
      </c>
      <c r="F78" s="55">
        <f>$Y$4</f>
        <v>65.076539807273548</v>
      </c>
      <c r="G78" s="55">
        <f>E78-F78</f>
        <v>6.5964870610135478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80.2602590795845</v>
      </c>
      <c r="F79" s="55">
        <f>$Y$29</f>
        <v>71.014234364875477</v>
      </c>
      <c r="G79" s="55">
        <f t="shared" ref="G79:G80" si="48">E79-F79</f>
        <v>9.2460247147090229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75.717931296583757</v>
      </c>
      <c r="F80" s="55">
        <f>$Y$54</f>
        <v>67.225838482341004</v>
      </c>
      <c r="G80" s="55">
        <f t="shared" si="48"/>
        <v>8.4920928142427528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201D5-63E9-4E49-9283-C091AB76153C}">
  <dimension ref="A1:Z80"/>
  <sheetViews>
    <sheetView tabSelected="1" topLeftCell="A34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ht="14.4" x14ac:dyDescent="0.3">
      <c r="A4" s="2">
        <v>1</v>
      </c>
      <c r="B4" s="1">
        <v>0</v>
      </c>
      <c r="C4" s="1">
        <v>1</v>
      </c>
      <c r="D4" s="58">
        <v>103</v>
      </c>
      <c r="E4" s="56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7526708.8056089636</v>
      </c>
      <c r="N4" s="32">
        <f>M4/J4</f>
        <v>75.267088056089634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75.267088056089634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6817264.1262989575</v>
      </c>
      <c r="Y4" s="40">
        <f>X4/R4</f>
        <v>68.172641262989572</v>
      </c>
      <c r="Z4" s="36">
        <f>T4-Y4</f>
        <v>7.0944467931000617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9">
        <v>517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7426708.8056089636</v>
      </c>
      <c r="N5" s="33">
        <f t="shared" ref="N5:N22" si="10">M5/J5</f>
        <v>74.267088056089634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74.267088056089634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6720583.9321240839</v>
      </c>
      <c r="Y5" s="35">
        <f t="shared" ref="Y5:Y22" si="12">X5/R5</f>
        <v>67.205839321240845</v>
      </c>
      <c r="Z5" s="36">
        <f t="shared" ref="Z5:Z22" si="13">T5-Y5</f>
        <v>7.0612487348487889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9">
        <v>776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7026708.8056089636</v>
      </c>
      <c r="N6" s="33">
        <f t="shared" si="10"/>
        <v>70.267088056089634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70.267088056089634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6333863.1554245893</v>
      </c>
      <c r="Y6" s="35">
        <f t="shared" si="12"/>
        <v>63.338631554245893</v>
      </c>
      <c r="Z6" s="36">
        <f t="shared" si="13"/>
        <v>6.9284565018437405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9">
        <v>907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6526708.8056089636</v>
      </c>
      <c r="N7" s="33">
        <f t="shared" si="10"/>
        <v>65.267088056089634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65.267088056089634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5850462.1845502211</v>
      </c>
      <c r="Y7" s="35">
        <f t="shared" si="12"/>
        <v>58.504621845502214</v>
      </c>
      <c r="Z7" s="36">
        <f t="shared" si="13"/>
        <v>6.7624662105874194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9">
        <v>951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100000</v>
      </c>
      <c r="K8" s="5">
        <f t="shared" si="8"/>
        <v>0</v>
      </c>
      <c r="L8" s="5">
        <f t="shared" si="9"/>
        <v>500000</v>
      </c>
      <c r="M8" s="5">
        <f t="shared" si="0"/>
        <v>6026708.8056089636</v>
      </c>
      <c r="N8" s="33">
        <f t="shared" si="10"/>
        <v>60.267088056089634</v>
      </c>
      <c r="O8" s="4"/>
      <c r="Q8" s="27" t="s">
        <v>42</v>
      </c>
      <c r="R8" s="29">
        <f t="shared" si="1"/>
        <v>100000</v>
      </c>
      <c r="S8" s="29">
        <f t="shared" si="2"/>
        <v>500000</v>
      </c>
      <c r="T8" s="35">
        <f t="shared" si="3"/>
        <v>60.267088056089634</v>
      </c>
      <c r="U8" s="42">
        <v>0.96680194174873568</v>
      </c>
      <c r="V8" s="43">
        <f>1-U8</f>
        <v>3.3198058251264317E-2</v>
      </c>
      <c r="W8" s="29">
        <f t="shared" si="11"/>
        <v>483400.97087436786</v>
      </c>
      <c r="X8" s="29">
        <f t="shared" si="4"/>
        <v>5367061.2136758529</v>
      </c>
      <c r="Y8" s="35">
        <f t="shared" si="12"/>
        <v>53.670612136758528</v>
      </c>
      <c r="Z8" s="36">
        <f t="shared" si="13"/>
        <v>6.5964759193311053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9">
        <v>974</v>
      </c>
      <c r="E9" s="51">
        <v>1</v>
      </c>
      <c r="F9" s="3">
        <f t="shared" si="5"/>
        <v>1.026694045174538E-3</v>
      </c>
      <c r="G9" s="2">
        <v>0.5</v>
      </c>
      <c r="H9" s="3">
        <f t="shared" si="6"/>
        <v>5.1203277009728623E-3</v>
      </c>
      <c r="I9" s="3">
        <f t="shared" si="7"/>
        <v>0.99487967229902718</v>
      </c>
      <c r="J9" s="5">
        <f t="shared" si="14"/>
        <v>100000</v>
      </c>
      <c r="K9" s="5">
        <f t="shared" si="8"/>
        <v>512.03277009728617</v>
      </c>
      <c r="L9" s="5">
        <f t="shared" si="9"/>
        <v>498719.9180747568</v>
      </c>
      <c r="M9" s="5">
        <f t="shared" si="0"/>
        <v>5526708.8056089636</v>
      </c>
      <c r="N9" s="33">
        <f t="shared" si="10"/>
        <v>55.267088056089634</v>
      </c>
      <c r="O9" s="4"/>
      <c r="Q9" s="27" t="s">
        <v>44</v>
      </c>
      <c r="R9" s="29">
        <f t="shared" si="1"/>
        <v>100000</v>
      </c>
      <c r="S9" s="29">
        <f t="shared" si="2"/>
        <v>498719.9180747568</v>
      </c>
      <c r="T9" s="35">
        <f t="shared" si="3"/>
        <v>55.267088056089634</v>
      </c>
      <c r="U9" s="42">
        <v>0.9555940589531835</v>
      </c>
      <c r="V9" s="43">
        <f t="shared" ref="V9:V22" si="15">1-U9</f>
        <v>4.4405941046816499E-2</v>
      </c>
      <c r="W9" s="29">
        <f t="shared" si="11"/>
        <v>476573.79079385602</v>
      </c>
      <c r="X9" s="29">
        <f t="shared" si="4"/>
        <v>4883660.2428014847</v>
      </c>
      <c r="Y9" s="35">
        <f t="shared" si="12"/>
        <v>48.836602428014849</v>
      </c>
      <c r="Z9" s="36">
        <f t="shared" si="13"/>
        <v>6.4304856280747842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9">
        <v>1050</v>
      </c>
      <c r="E10" s="51">
        <v>1</v>
      </c>
      <c r="F10" s="3">
        <f t="shared" si="5"/>
        <v>9.5238095238095238E-4</v>
      </c>
      <c r="G10" s="2">
        <v>0.5</v>
      </c>
      <c r="H10" s="3">
        <f t="shared" si="6"/>
        <v>4.7505938242280287E-3</v>
      </c>
      <c r="I10" s="3">
        <f t="shared" si="7"/>
        <v>0.99524940617577196</v>
      </c>
      <c r="J10" s="5">
        <f t="shared" si="14"/>
        <v>99487.967229902715</v>
      </c>
      <c r="K10" s="5">
        <f t="shared" si="8"/>
        <v>472.62692270737637</v>
      </c>
      <c r="L10" s="5">
        <f t="shared" si="9"/>
        <v>496258.26884274511</v>
      </c>
      <c r="M10" s="5">
        <f t="shared" si="0"/>
        <v>5027988.8875342067</v>
      </c>
      <c r="N10" s="33">
        <f t="shared" si="10"/>
        <v>50.538663393485876</v>
      </c>
      <c r="O10" s="4"/>
      <c r="Q10" s="27" t="s">
        <v>46</v>
      </c>
      <c r="R10" s="29">
        <f t="shared" si="1"/>
        <v>99487.967229902715</v>
      </c>
      <c r="S10" s="29">
        <f t="shared" si="2"/>
        <v>496258.26884274511</v>
      </c>
      <c r="T10" s="35">
        <f t="shared" si="3"/>
        <v>50.538663393485876</v>
      </c>
      <c r="U10" s="42">
        <v>0.96363095511775332</v>
      </c>
      <c r="V10" s="43">
        <f t="shared" si="15"/>
        <v>3.6369044882246682E-2</v>
      </c>
      <c r="W10" s="29">
        <f t="shared" si="11"/>
        <v>478209.82959001727</v>
      </c>
      <c r="X10" s="29">
        <f t="shared" si="4"/>
        <v>4407086.452007629</v>
      </c>
      <c r="Y10" s="35">
        <f t="shared" si="12"/>
        <v>44.297683174322692</v>
      </c>
      <c r="Z10" s="36">
        <f t="shared" si="13"/>
        <v>6.240980219163184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9">
        <v>1142</v>
      </c>
      <c r="E11" s="51">
        <v>3</v>
      </c>
      <c r="F11" s="3">
        <f t="shared" si="5"/>
        <v>2.6269702276707531E-3</v>
      </c>
      <c r="G11" s="2">
        <v>0.5</v>
      </c>
      <c r="H11" s="3">
        <f t="shared" si="6"/>
        <v>1.3049151805132667E-2</v>
      </c>
      <c r="I11" s="3">
        <f t="shared" si="7"/>
        <v>0.98695084819486734</v>
      </c>
      <c r="J11" s="5">
        <f t="shared" si="14"/>
        <v>99015.340307195336</v>
      </c>
      <c r="K11" s="5">
        <f t="shared" si="8"/>
        <v>1292.0662067054634</v>
      </c>
      <c r="L11" s="5">
        <f t="shared" si="9"/>
        <v>491846.53601921303</v>
      </c>
      <c r="M11" s="5">
        <f t="shared" si="0"/>
        <v>4531730.6186914612</v>
      </c>
      <c r="N11" s="33">
        <f t="shared" si="10"/>
        <v>45.767964889397497</v>
      </c>
      <c r="O11" s="4"/>
      <c r="Q11" s="27" t="s">
        <v>48</v>
      </c>
      <c r="R11" s="29">
        <f t="shared" si="1"/>
        <v>99015.340307195336</v>
      </c>
      <c r="S11" s="29">
        <f t="shared" si="2"/>
        <v>491846.53601921303</v>
      </c>
      <c r="T11" s="35">
        <f t="shared" si="3"/>
        <v>45.767964889397497</v>
      </c>
      <c r="U11" s="42">
        <v>0.96005435016735896</v>
      </c>
      <c r="V11" s="43">
        <f t="shared" si="15"/>
        <v>3.9945649832641039E-2</v>
      </c>
      <c r="W11" s="29">
        <f t="shared" si="11"/>
        <v>472199.4065199921</v>
      </c>
      <c r="X11" s="29">
        <f t="shared" si="4"/>
        <v>3928876.622417612</v>
      </c>
      <c r="Y11" s="35">
        <f t="shared" si="12"/>
        <v>39.679474011080131</v>
      </c>
      <c r="Z11" s="36">
        <f t="shared" si="13"/>
        <v>6.0884908783173657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9">
        <v>1029</v>
      </c>
      <c r="E12" s="51">
        <v>2</v>
      </c>
      <c r="F12" s="3">
        <f t="shared" si="5"/>
        <v>1.9436345966958211E-3</v>
      </c>
      <c r="G12" s="2">
        <v>0.5</v>
      </c>
      <c r="H12" s="3">
        <f t="shared" si="6"/>
        <v>9.6711798839458421E-3</v>
      </c>
      <c r="I12" s="3">
        <f t="shared" si="7"/>
        <v>0.99032882011605416</v>
      </c>
      <c r="J12" s="5">
        <f t="shared" si="14"/>
        <v>97723.274100489871</v>
      </c>
      <c r="K12" s="5">
        <f t="shared" si="8"/>
        <v>945.09936267398336</v>
      </c>
      <c r="L12" s="5">
        <f t="shared" si="9"/>
        <v>486253.62209576444</v>
      </c>
      <c r="M12" s="5">
        <f t="shared" si="0"/>
        <v>4039884.0826722477</v>
      </c>
      <c r="N12" s="33">
        <f t="shared" si="10"/>
        <v>41.340040229495301</v>
      </c>
      <c r="O12" s="4"/>
      <c r="Q12" s="27" t="s">
        <v>50</v>
      </c>
      <c r="R12" s="29">
        <f t="shared" si="1"/>
        <v>97723.274100489871</v>
      </c>
      <c r="S12" s="29">
        <f t="shared" si="2"/>
        <v>486253.62209576444</v>
      </c>
      <c r="T12" s="35">
        <f t="shared" si="3"/>
        <v>41.340040229495301</v>
      </c>
      <c r="U12" s="42">
        <v>0.94127750867207383</v>
      </c>
      <c r="V12" s="43">
        <f t="shared" si="15"/>
        <v>5.8722491327926174E-2</v>
      </c>
      <c r="W12" s="29">
        <f t="shared" si="11"/>
        <v>457699.5979890732</v>
      </c>
      <c r="X12" s="29">
        <f t="shared" si="4"/>
        <v>3456677.2158976197</v>
      </c>
      <c r="Y12" s="35">
        <f t="shared" si="12"/>
        <v>35.372097872438069</v>
      </c>
      <c r="Z12" s="36">
        <f t="shared" si="13"/>
        <v>5.9679423570572325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9">
        <v>1095</v>
      </c>
      <c r="E13" s="51">
        <v>2</v>
      </c>
      <c r="F13" s="3">
        <f t="shared" si="5"/>
        <v>1.8264840182648401E-3</v>
      </c>
      <c r="G13" s="2">
        <v>0.5</v>
      </c>
      <c r="H13" s="3">
        <f t="shared" si="6"/>
        <v>9.0909090909090905E-3</v>
      </c>
      <c r="I13" s="3">
        <f t="shared" si="7"/>
        <v>0.99090909090909096</v>
      </c>
      <c r="J13" s="5">
        <f t="shared" si="14"/>
        <v>96778.174737815891</v>
      </c>
      <c r="K13" s="5">
        <f t="shared" si="8"/>
        <v>879.80158852559896</v>
      </c>
      <c r="L13" s="5">
        <f t="shared" si="9"/>
        <v>481691.36971776548</v>
      </c>
      <c r="M13" s="5">
        <f t="shared" si="0"/>
        <v>3553630.460576483</v>
      </c>
      <c r="N13" s="33">
        <f t="shared" si="10"/>
        <v>36.719337497361465</v>
      </c>
      <c r="O13" s="4"/>
      <c r="Q13" s="27" t="s">
        <v>52</v>
      </c>
      <c r="R13" s="29">
        <f t="shared" si="1"/>
        <v>96778.174737815891</v>
      </c>
      <c r="S13" s="29">
        <f t="shared" si="2"/>
        <v>481691.36971776548</v>
      </c>
      <c r="T13" s="35">
        <f t="shared" si="3"/>
        <v>36.719337497361465</v>
      </c>
      <c r="U13" s="42">
        <v>0.95386474178345915</v>
      </c>
      <c r="V13" s="43">
        <f t="shared" si="15"/>
        <v>4.6135258216540853E-2</v>
      </c>
      <c r="W13" s="29">
        <f t="shared" si="11"/>
        <v>459468.41399515711</v>
      </c>
      <c r="X13" s="29">
        <f t="shared" si="4"/>
        <v>2998977.6179085467</v>
      </c>
      <c r="Y13" s="35">
        <f t="shared" si="12"/>
        <v>30.988160564436662</v>
      </c>
      <c r="Z13" s="36">
        <f t="shared" si="13"/>
        <v>5.7311769329248037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9">
        <v>1253</v>
      </c>
      <c r="E14" s="51">
        <v>8</v>
      </c>
      <c r="F14" s="3">
        <f t="shared" si="5"/>
        <v>6.3846767757382286E-3</v>
      </c>
      <c r="G14" s="2">
        <v>0.5</v>
      </c>
      <c r="H14" s="3">
        <f t="shared" si="6"/>
        <v>3.1421838177533384E-2</v>
      </c>
      <c r="I14" s="3">
        <f t="shared" si="7"/>
        <v>0.96857816182246659</v>
      </c>
      <c r="J14" s="5">
        <f t="shared" si="14"/>
        <v>95898.373149290303</v>
      </c>
      <c r="K14" s="5">
        <f t="shared" si="8"/>
        <v>3013.3031625857125</v>
      </c>
      <c r="L14" s="5">
        <f t="shared" si="9"/>
        <v>471958.60783998726</v>
      </c>
      <c r="M14" s="5">
        <f t="shared" si="0"/>
        <v>3071939.0908587174</v>
      </c>
      <c r="N14" s="33">
        <f t="shared" si="10"/>
        <v>32.033276373484043</v>
      </c>
      <c r="O14" s="4"/>
      <c r="Q14" s="27" t="s">
        <v>54</v>
      </c>
      <c r="R14" s="29">
        <f t="shared" si="1"/>
        <v>95898.373149290303</v>
      </c>
      <c r="S14" s="29">
        <f t="shared" si="2"/>
        <v>471958.60783998726</v>
      </c>
      <c r="T14" s="35">
        <f t="shared" si="3"/>
        <v>32.033276373484043</v>
      </c>
      <c r="U14" s="42">
        <v>0.94210046609890041</v>
      </c>
      <c r="V14" s="43">
        <f t="shared" si="15"/>
        <v>5.7899533901099587E-2</v>
      </c>
      <c r="W14" s="29">
        <f t="shared" si="11"/>
        <v>444632.42442544014</v>
      </c>
      <c r="X14" s="29">
        <f t="shared" si="4"/>
        <v>2539509.2039133897</v>
      </c>
      <c r="Y14" s="35">
        <f t="shared" si="12"/>
        <v>26.48125427487696</v>
      </c>
      <c r="Z14" s="36">
        <f t="shared" si="13"/>
        <v>5.5520220986070825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9">
        <v>1146</v>
      </c>
      <c r="E15" s="51">
        <v>9</v>
      </c>
      <c r="F15" s="3">
        <f t="shared" si="5"/>
        <v>7.8534031413612562E-3</v>
      </c>
      <c r="G15" s="2">
        <v>0.5</v>
      </c>
      <c r="H15" s="3">
        <f t="shared" si="6"/>
        <v>3.8510911424903725E-2</v>
      </c>
      <c r="I15" s="3">
        <f t="shared" si="7"/>
        <v>0.9614890885750963</v>
      </c>
      <c r="J15" s="5">
        <f t="shared" si="14"/>
        <v>92885.069986704591</v>
      </c>
      <c r="K15" s="5">
        <f t="shared" si="8"/>
        <v>3577.088702953964</v>
      </c>
      <c r="L15" s="5">
        <f t="shared" si="9"/>
        <v>455482.6281761381</v>
      </c>
      <c r="M15" s="5">
        <f t="shared" si="0"/>
        <v>2599980.4830187303</v>
      </c>
      <c r="N15" s="33">
        <f t="shared" si="10"/>
        <v>27.991371308552463</v>
      </c>
      <c r="O15" s="4"/>
      <c r="Q15" s="27" t="s">
        <v>56</v>
      </c>
      <c r="R15" s="29">
        <f t="shared" si="1"/>
        <v>92885.069986704591</v>
      </c>
      <c r="S15" s="29">
        <f t="shared" si="2"/>
        <v>455482.6281761381</v>
      </c>
      <c r="T15" s="35">
        <f t="shared" si="3"/>
        <v>27.991371308552463</v>
      </c>
      <c r="U15" s="42">
        <v>0.91645683631107144</v>
      </c>
      <c r="V15" s="43">
        <f t="shared" si="15"/>
        <v>8.3543163688928557E-2</v>
      </c>
      <c r="W15" s="29">
        <f t="shared" si="11"/>
        <v>417430.16841295559</v>
      </c>
      <c r="X15" s="29">
        <f t="shared" si="4"/>
        <v>2094876.7794879493</v>
      </c>
      <c r="Y15" s="35">
        <f t="shared" si="12"/>
        <v>22.553428444289338</v>
      </c>
      <c r="Z15" s="36">
        <f t="shared" si="13"/>
        <v>5.4379428642631247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9">
        <v>1055</v>
      </c>
      <c r="E16" s="51">
        <v>8</v>
      </c>
      <c r="F16" s="3">
        <f t="shared" si="5"/>
        <v>7.5829383886255926E-3</v>
      </c>
      <c r="G16" s="2">
        <v>0.5</v>
      </c>
      <c r="H16" s="3">
        <f t="shared" si="6"/>
        <v>3.7209302325581402E-2</v>
      </c>
      <c r="I16" s="3">
        <f t="shared" si="7"/>
        <v>0.96279069767441861</v>
      </c>
      <c r="J16" s="5">
        <f t="shared" si="14"/>
        <v>89307.981283750632</v>
      </c>
      <c r="K16" s="5">
        <f t="shared" si="8"/>
        <v>3323.0876756744428</v>
      </c>
      <c r="L16" s="5">
        <f t="shared" si="9"/>
        <v>438232.18722956709</v>
      </c>
      <c r="M16" s="5">
        <f t="shared" si="0"/>
        <v>2144497.854842592</v>
      </c>
      <c r="N16" s="33">
        <f t="shared" si="10"/>
        <v>24.012387515837602</v>
      </c>
      <c r="O16" s="4"/>
      <c r="Q16" s="27" t="s">
        <v>58</v>
      </c>
      <c r="R16" s="29">
        <f t="shared" si="1"/>
        <v>89307.981283750632</v>
      </c>
      <c r="S16" s="29">
        <f t="shared" si="2"/>
        <v>438232.18722956709</v>
      </c>
      <c r="T16" s="35">
        <f t="shared" si="3"/>
        <v>24.012387515837602</v>
      </c>
      <c r="U16" s="42">
        <v>0.8859396016463057</v>
      </c>
      <c r="V16" s="43">
        <f t="shared" si="15"/>
        <v>0.1140603983536943</v>
      </c>
      <c r="W16" s="29">
        <f t="shared" si="11"/>
        <v>388247.24938275194</v>
      </c>
      <c r="X16" s="29">
        <f t="shared" si="4"/>
        <v>1677446.6110749939</v>
      </c>
      <c r="Y16" s="35">
        <f t="shared" si="12"/>
        <v>18.782717814944061</v>
      </c>
      <c r="Z16" s="36">
        <f t="shared" si="13"/>
        <v>5.2296697008935418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9">
        <v>890</v>
      </c>
      <c r="E17" s="51">
        <v>18</v>
      </c>
      <c r="F17" s="3">
        <f t="shared" si="5"/>
        <v>2.0224719101123594E-2</v>
      </c>
      <c r="G17" s="2">
        <v>0.5</v>
      </c>
      <c r="H17" s="3">
        <f t="shared" si="6"/>
        <v>9.6256684491978606E-2</v>
      </c>
      <c r="I17" s="3">
        <f t="shared" si="7"/>
        <v>0.90374331550802145</v>
      </c>
      <c r="J17" s="5">
        <f t="shared" si="14"/>
        <v>85984.893608076192</v>
      </c>
      <c r="K17" s="5">
        <f t="shared" si="8"/>
        <v>8276.6207751089387</v>
      </c>
      <c r="L17" s="5">
        <f t="shared" si="9"/>
        <v>409232.91610260855</v>
      </c>
      <c r="M17" s="5">
        <f t="shared" si="0"/>
        <v>1706265.6676130248</v>
      </c>
      <c r="N17" s="33">
        <f t="shared" si="10"/>
        <v>19.843784134807169</v>
      </c>
      <c r="O17" s="4"/>
      <c r="Q17" s="27" t="s">
        <v>60</v>
      </c>
      <c r="R17" s="29">
        <f t="shared" si="1"/>
        <v>85984.893608076192</v>
      </c>
      <c r="S17" s="29">
        <f t="shared" si="2"/>
        <v>409232.91610260855</v>
      </c>
      <c r="T17" s="35">
        <f t="shared" si="3"/>
        <v>19.843784134807169</v>
      </c>
      <c r="U17" s="42">
        <v>0.85631920960893304</v>
      </c>
      <c r="V17" s="43">
        <f t="shared" si="15"/>
        <v>0.14368079039106696</v>
      </c>
      <c r="W17" s="29">
        <f t="shared" si="11"/>
        <v>350434.00726294453</v>
      </c>
      <c r="X17" s="29">
        <f t="shared" si="4"/>
        <v>1289199.3616922419</v>
      </c>
      <c r="Y17" s="35">
        <f t="shared" si="12"/>
        <v>14.993323915343577</v>
      </c>
      <c r="Z17" s="36">
        <f t="shared" si="13"/>
        <v>4.8504602194635922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9">
        <v>615</v>
      </c>
      <c r="E18" s="51">
        <v>16</v>
      </c>
      <c r="F18" s="3">
        <f t="shared" si="5"/>
        <v>2.6016260162601626E-2</v>
      </c>
      <c r="G18" s="2">
        <v>0.5</v>
      </c>
      <c r="H18" s="3">
        <f t="shared" si="6"/>
        <v>0.12213740458015267</v>
      </c>
      <c r="I18" s="3">
        <f t="shared" si="7"/>
        <v>0.87786259541984735</v>
      </c>
      <c r="J18" s="5">
        <f t="shared" si="14"/>
        <v>77708.272832967254</v>
      </c>
      <c r="K18" s="5">
        <f t="shared" si="8"/>
        <v>9491.0867582250085</v>
      </c>
      <c r="L18" s="5">
        <f t="shared" si="9"/>
        <v>364813.64726927376</v>
      </c>
      <c r="M18" s="5">
        <f t="shared" si="0"/>
        <v>1297032.7515104162</v>
      </c>
      <c r="N18" s="33">
        <f t="shared" si="10"/>
        <v>16.691051084076573</v>
      </c>
      <c r="O18" s="4"/>
      <c r="Q18" s="27" t="s">
        <v>62</v>
      </c>
      <c r="R18" s="29">
        <f t="shared" si="1"/>
        <v>77708.272832967254</v>
      </c>
      <c r="S18" s="29">
        <f t="shared" si="2"/>
        <v>364813.64726927376</v>
      </c>
      <c r="T18" s="35">
        <f t="shared" si="3"/>
        <v>16.691051084076573</v>
      </c>
      <c r="U18" s="42">
        <v>0.77613843304153718</v>
      </c>
      <c r="V18" s="43">
        <f t="shared" si="15"/>
        <v>0.22386156695846282</v>
      </c>
      <c r="W18" s="29">
        <f t="shared" si="11"/>
        <v>283145.8925437422</v>
      </c>
      <c r="X18" s="29">
        <f t="shared" si="4"/>
        <v>938765.35442929727</v>
      </c>
      <c r="Y18" s="35">
        <f t="shared" si="12"/>
        <v>12.080635950398216</v>
      </c>
      <c r="Z18" s="36">
        <f t="shared" si="13"/>
        <v>4.610415133678357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9">
        <v>416</v>
      </c>
      <c r="E19" s="51">
        <v>17</v>
      </c>
      <c r="F19" s="3">
        <f t="shared" si="5"/>
        <v>4.0865384615384616E-2</v>
      </c>
      <c r="G19" s="2">
        <v>0.5</v>
      </c>
      <c r="H19" s="3">
        <f t="shared" si="6"/>
        <v>0.18538713195201745</v>
      </c>
      <c r="I19" s="3">
        <f t="shared" si="7"/>
        <v>0.8146128680479825</v>
      </c>
      <c r="J19" s="5">
        <f t="shared" si="14"/>
        <v>68217.186074742247</v>
      </c>
      <c r="K19" s="5">
        <f t="shared" si="8"/>
        <v>12646.588476233568</v>
      </c>
      <c r="L19" s="5">
        <f t="shared" si="9"/>
        <v>309469.45918312727</v>
      </c>
      <c r="M19" s="5">
        <f t="shared" si="0"/>
        <v>932219.1042411424</v>
      </c>
      <c r="N19" s="33">
        <f t="shared" si="10"/>
        <v>13.665458191426357</v>
      </c>
      <c r="O19" s="4"/>
      <c r="Q19" s="27" t="s">
        <v>64</v>
      </c>
      <c r="R19" s="29">
        <f t="shared" si="1"/>
        <v>68217.186074742247</v>
      </c>
      <c r="S19" s="29">
        <f t="shared" si="2"/>
        <v>309469.45918312727</v>
      </c>
      <c r="T19" s="35">
        <f t="shared" si="3"/>
        <v>13.665458191426357</v>
      </c>
      <c r="U19" s="42">
        <v>0.73716277889453141</v>
      </c>
      <c r="V19" s="43">
        <f t="shared" si="15"/>
        <v>0.26283722110546859</v>
      </c>
      <c r="W19" s="29">
        <f t="shared" si="11"/>
        <v>228129.36651442185</v>
      </c>
      <c r="X19" s="29">
        <f t="shared" si="4"/>
        <v>655619.46188555507</v>
      </c>
      <c r="Y19" s="35">
        <f t="shared" si="12"/>
        <v>9.6107667233184433</v>
      </c>
      <c r="Z19" s="36">
        <f t="shared" si="13"/>
        <v>4.0546914681079134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9">
        <v>249</v>
      </c>
      <c r="E20" s="51">
        <v>18</v>
      </c>
      <c r="F20" s="3">
        <f t="shared" si="5"/>
        <v>7.2289156626506021E-2</v>
      </c>
      <c r="G20" s="2">
        <v>0.5</v>
      </c>
      <c r="H20" s="3">
        <f t="shared" si="6"/>
        <v>0.30612244897959184</v>
      </c>
      <c r="I20" s="3">
        <f t="shared" si="7"/>
        <v>0.69387755102040816</v>
      </c>
      <c r="J20" s="5">
        <f t="shared" si="14"/>
        <v>55570.597598508677</v>
      </c>
      <c r="K20" s="5">
        <f t="shared" si="8"/>
        <v>17011.407428114901</v>
      </c>
      <c r="L20" s="5">
        <f t="shared" si="9"/>
        <v>235324.46942225617</v>
      </c>
      <c r="M20" s="5">
        <f t="shared" si="0"/>
        <v>622749.64505801513</v>
      </c>
      <c r="N20" s="33">
        <f t="shared" si="10"/>
        <v>11.206459386262342</v>
      </c>
      <c r="O20" s="4"/>
      <c r="Q20" s="27" t="s">
        <v>66</v>
      </c>
      <c r="R20" s="29">
        <f t="shared" si="1"/>
        <v>55570.597598508677</v>
      </c>
      <c r="S20" s="29">
        <f t="shared" si="2"/>
        <v>235324.46942225617</v>
      </c>
      <c r="T20" s="35">
        <f t="shared" si="3"/>
        <v>11.206459386262342</v>
      </c>
      <c r="U20" s="42">
        <v>0.7271372759570951</v>
      </c>
      <c r="V20" s="43">
        <f t="shared" si="15"/>
        <v>0.2728627240429049</v>
      </c>
      <c r="W20" s="29">
        <f t="shared" si="11"/>
        <v>171113.19366174808</v>
      </c>
      <c r="X20" s="29">
        <f t="shared" si="4"/>
        <v>427490.09537113318</v>
      </c>
      <c r="Y20" s="35">
        <f t="shared" si="12"/>
        <v>7.6927388555311405</v>
      </c>
      <c r="Z20" s="36">
        <f t="shared" si="13"/>
        <v>3.5137205307312014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9">
        <v>149</v>
      </c>
      <c r="E21" s="51">
        <v>10</v>
      </c>
      <c r="F21" s="3">
        <f t="shared" si="5"/>
        <v>6.7114093959731544E-2</v>
      </c>
      <c r="G21" s="2">
        <v>0.5</v>
      </c>
      <c r="H21" s="3">
        <f t="shared" si="6"/>
        <v>0.28735632183908044</v>
      </c>
      <c r="I21" s="3">
        <f t="shared" si="7"/>
        <v>0.71264367816091956</v>
      </c>
      <c r="J21" s="5">
        <f t="shared" si="14"/>
        <v>38559.190170393776</v>
      </c>
      <c r="K21" s="5">
        <f t="shared" si="8"/>
        <v>11080.227060457981</v>
      </c>
      <c r="L21" s="5">
        <f t="shared" si="9"/>
        <v>165095.38320082391</v>
      </c>
      <c r="M21" s="5">
        <f>L21+M22</f>
        <v>387425.17563575902</v>
      </c>
      <c r="N21" s="33">
        <f t="shared" si="10"/>
        <v>10.047544409613376</v>
      </c>
      <c r="O21" s="4"/>
      <c r="Q21" s="27" t="s">
        <v>68</v>
      </c>
      <c r="R21" s="29">
        <f t="shared" si="1"/>
        <v>38559.190170393776</v>
      </c>
      <c r="S21" s="29">
        <f t="shared" si="2"/>
        <v>165095.38320082391</v>
      </c>
      <c r="T21" s="35">
        <f t="shared" si="3"/>
        <v>10.047544409613376</v>
      </c>
      <c r="U21" s="42">
        <v>0.68635947845240242</v>
      </c>
      <c r="V21" s="43">
        <f t="shared" si="15"/>
        <v>0.31364052154759758</v>
      </c>
      <c r="W21" s="29">
        <f t="shared" si="11"/>
        <v>113314.78110861703</v>
      </c>
      <c r="X21" s="29">
        <f>X22+W21</f>
        <v>256376.90170938513</v>
      </c>
      <c r="Y21" s="35">
        <f t="shared" si="12"/>
        <v>6.6489182105861362</v>
      </c>
      <c r="Z21" s="36">
        <f t="shared" si="13"/>
        <v>3.3986261990272402</v>
      </c>
    </row>
    <row r="22" spans="1:26" s="2" customFormat="1" ht="14.4" x14ac:dyDescent="0.3">
      <c r="A22" s="12">
        <v>19</v>
      </c>
      <c r="B22" s="13" t="s">
        <v>69</v>
      </c>
      <c r="C22" s="12"/>
      <c r="D22" s="60">
        <v>89</v>
      </c>
      <c r="E22" s="57">
        <v>11</v>
      </c>
      <c r="F22" s="17">
        <f t="shared" si="5"/>
        <v>0.12359550561797752</v>
      </c>
      <c r="G22" s="12"/>
      <c r="H22" s="17">
        <v>1</v>
      </c>
      <c r="I22" s="17">
        <f t="shared" si="7"/>
        <v>0</v>
      </c>
      <c r="J22" s="21">
        <f t="shared" si="14"/>
        <v>27478.963109935794</v>
      </c>
      <c r="K22" s="21">
        <f t="shared" si="8"/>
        <v>27478.963109935794</v>
      </c>
      <c r="L22" s="21">
        <f>K22/F22</f>
        <v>222329.79243493508</v>
      </c>
      <c r="M22" s="21">
        <f>L22</f>
        <v>222329.79243493508</v>
      </c>
      <c r="N22" s="34">
        <f t="shared" si="10"/>
        <v>8.0909090909090917</v>
      </c>
      <c r="O22" s="4"/>
      <c r="Q22" s="30" t="s">
        <v>69</v>
      </c>
      <c r="R22" s="31">
        <f t="shared" si="1"/>
        <v>27478.963109935794</v>
      </c>
      <c r="S22" s="31">
        <f t="shared" si="2"/>
        <v>222329.79243493508</v>
      </c>
      <c r="T22" s="38">
        <f t="shared" si="3"/>
        <v>8.0909090909090917</v>
      </c>
      <c r="U22" s="44">
        <v>0.64346806172022719</v>
      </c>
      <c r="V22" s="45">
        <f t="shared" si="15"/>
        <v>0.35653193827977281</v>
      </c>
      <c r="W22" s="31">
        <f t="shared" si="11"/>
        <v>143062.1206007681</v>
      </c>
      <c r="X22" s="31">
        <f>W22</f>
        <v>143062.1206007681</v>
      </c>
      <c r="Y22" s="38">
        <f t="shared" si="12"/>
        <v>5.2062415902818389</v>
      </c>
      <c r="Z22" s="37">
        <f t="shared" si="13"/>
        <v>2.8846675006272529</v>
      </c>
    </row>
    <row r="23" spans="1:26" s="2" customFormat="1" ht="13.2" x14ac:dyDescent="0.25">
      <c r="B23" s="2" t="s">
        <v>70</v>
      </c>
      <c r="D23" s="25">
        <f>SUM(D4:D22)</f>
        <v>14406</v>
      </c>
      <c r="E23" s="61">
        <f>SUM(E4:E22)</f>
        <v>124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ht="14.4" x14ac:dyDescent="0.3">
      <c r="A29" s="2">
        <v>1</v>
      </c>
      <c r="B29" s="1">
        <v>0</v>
      </c>
      <c r="C29" s="1">
        <v>1</v>
      </c>
      <c r="D29" s="58">
        <v>93</v>
      </c>
      <c r="E29" s="56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8270514.7848940855</v>
      </c>
      <c r="N29" s="32">
        <f>M29/J29</f>
        <v>82.705147848940854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82.705147848940854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7258697.0533640906</v>
      </c>
      <c r="Y29" s="40">
        <f>X29/R29</f>
        <v>72.586970533640908</v>
      </c>
      <c r="Z29" s="36">
        <f>T29-Y29</f>
        <v>10.118177315299945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9">
        <v>461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8170514.7848940855</v>
      </c>
      <c r="N30" s="33">
        <f t="shared" ref="N30:N47" si="26">M30/J30</f>
        <v>81.705147848940854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81.705147848940854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7162832.3793611266</v>
      </c>
      <c r="Y30" s="35">
        <f t="shared" ref="Y30:Y47" si="28">X30/R30</f>
        <v>71.628323793611273</v>
      </c>
      <c r="Z30" s="36">
        <f t="shared" ref="Z30:Z47" si="29">T30-Y30</f>
        <v>10.076824055329581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9">
        <v>705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7770514.7848940855</v>
      </c>
      <c r="N31" s="33">
        <f t="shared" si="26"/>
        <v>77.705147848940854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77.705147848940854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6779373.6833492704</v>
      </c>
      <c r="Y31" s="35">
        <f t="shared" si="28"/>
        <v>67.793736833492702</v>
      </c>
      <c r="Z31" s="36">
        <f t="shared" si="29"/>
        <v>9.9114110154481523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9">
        <v>855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7270514.7848940855</v>
      </c>
      <c r="N32" s="33">
        <f t="shared" si="26"/>
        <v>72.705147848940854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72.705147848940854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6300050.3133344492</v>
      </c>
      <c r="Y32" s="35">
        <f t="shared" si="28"/>
        <v>63.000503133344495</v>
      </c>
      <c r="Z32" s="36">
        <f t="shared" si="29"/>
        <v>9.7046447155963591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9">
        <v>831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6770514.7848940855</v>
      </c>
      <c r="N33" s="33">
        <f t="shared" si="26"/>
        <v>67.705147848940854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67.705147848940854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5820726.943319628</v>
      </c>
      <c r="Y33" s="35">
        <f t="shared" si="28"/>
        <v>58.207269433196281</v>
      </c>
      <c r="Z33" s="36">
        <f t="shared" si="29"/>
        <v>9.497878415744573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9">
        <v>968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100000</v>
      </c>
      <c r="K34" s="5">
        <f t="shared" si="24"/>
        <v>0</v>
      </c>
      <c r="L34" s="5">
        <f t="shared" si="25"/>
        <v>500000</v>
      </c>
      <c r="M34" s="5">
        <f t="shared" si="16"/>
        <v>6270514.7848940855</v>
      </c>
      <c r="N34" s="33">
        <f t="shared" si="26"/>
        <v>62.705147848940854</v>
      </c>
      <c r="O34" s="4"/>
      <c r="Q34" s="27" t="s">
        <v>44</v>
      </c>
      <c r="R34" s="29">
        <f t="shared" si="17"/>
        <v>100000</v>
      </c>
      <c r="S34" s="29">
        <f t="shared" si="18"/>
        <v>500000</v>
      </c>
      <c r="T34" s="35">
        <f t="shared" si="19"/>
        <v>62.705147848940854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484590.10863197315</v>
      </c>
      <c r="X34" s="29">
        <f t="shared" si="20"/>
        <v>5341403.5733048068</v>
      </c>
      <c r="Y34" s="35">
        <f t="shared" si="28"/>
        <v>53.414035733048067</v>
      </c>
      <c r="Z34" s="36">
        <f t="shared" si="29"/>
        <v>9.291112115892787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9">
        <v>1055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100000</v>
      </c>
      <c r="K35" s="5">
        <f t="shared" si="24"/>
        <v>0</v>
      </c>
      <c r="L35" s="5">
        <f t="shared" si="25"/>
        <v>500000</v>
      </c>
      <c r="M35" s="5">
        <f t="shared" si="16"/>
        <v>5770514.7848940855</v>
      </c>
      <c r="N35" s="33">
        <f t="shared" si="26"/>
        <v>57.705147848940854</v>
      </c>
      <c r="O35" s="4"/>
      <c r="Q35" s="27" t="s">
        <v>46</v>
      </c>
      <c r="R35" s="29">
        <f t="shared" si="17"/>
        <v>100000</v>
      </c>
      <c r="S35" s="29">
        <f t="shared" si="18"/>
        <v>500000</v>
      </c>
      <c r="T35" s="35">
        <f t="shared" si="19"/>
        <v>57.705147848940854</v>
      </c>
      <c r="U35" s="42">
        <v>0.96192878092594225</v>
      </c>
      <c r="V35" s="43">
        <f t="shared" si="31"/>
        <v>3.8071219074057749E-2</v>
      </c>
      <c r="W35" s="29">
        <f t="shared" si="27"/>
        <v>480964.39046297112</v>
      </c>
      <c r="X35" s="29">
        <f t="shared" si="20"/>
        <v>4856813.4646728337</v>
      </c>
      <c r="Y35" s="35">
        <f t="shared" si="28"/>
        <v>48.568134646728339</v>
      </c>
      <c r="Z35" s="36">
        <f t="shared" si="29"/>
        <v>9.1370132022125148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9">
        <v>1036</v>
      </c>
      <c r="E36" s="51">
        <v>1</v>
      </c>
      <c r="F36" s="3">
        <f t="shared" si="21"/>
        <v>9.6525096525096527E-4</v>
      </c>
      <c r="G36" s="2">
        <v>0.5</v>
      </c>
      <c r="H36" s="3">
        <f t="shared" si="22"/>
        <v>4.8146364949446319E-3</v>
      </c>
      <c r="I36" s="3">
        <f t="shared" si="23"/>
        <v>0.99518536350505538</v>
      </c>
      <c r="J36" s="5">
        <f t="shared" si="30"/>
        <v>100000</v>
      </c>
      <c r="K36" s="5">
        <f t="shared" si="24"/>
        <v>481.4636494944632</v>
      </c>
      <c r="L36" s="5">
        <f t="shared" si="25"/>
        <v>498796.34087626386</v>
      </c>
      <c r="M36" s="5">
        <f t="shared" si="16"/>
        <v>5270514.7848940855</v>
      </c>
      <c r="N36" s="33">
        <f t="shared" si="26"/>
        <v>52.705147848940854</v>
      </c>
      <c r="O36" s="4"/>
      <c r="Q36" s="27" t="s">
        <v>48</v>
      </c>
      <c r="R36" s="29">
        <f t="shared" si="17"/>
        <v>100000</v>
      </c>
      <c r="S36" s="29">
        <f t="shared" si="18"/>
        <v>498796.34087626386</v>
      </c>
      <c r="T36" s="35">
        <f t="shared" si="19"/>
        <v>52.705147848940854</v>
      </c>
      <c r="U36" s="42">
        <v>0.95558309086652893</v>
      </c>
      <c r="V36" s="43">
        <f t="shared" si="31"/>
        <v>4.4416909133471072E-2</v>
      </c>
      <c r="W36" s="29">
        <f t="shared" si="27"/>
        <v>476641.34912745497</v>
      </c>
      <c r="X36" s="29">
        <f t="shared" si="20"/>
        <v>4375849.0742098624</v>
      </c>
      <c r="Y36" s="35">
        <f t="shared" si="28"/>
        <v>43.758490742098623</v>
      </c>
      <c r="Z36" s="36">
        <f t="shared" si="29"/>
        <v>8.9466571068422311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9">
        <v>915</v>
      </c>
      <c r="E37" s="51">
        <v>1</v>
      </c>
      <c r="F37" s="3">
        <f t="shared" si="21"/>
        <v>1.092896174863388E-3</v>
      </c>
      <c r="G37" s="2">
        <v>0.5</v>
      </c>
      <c r="H37" s="3">
        <f t="shared" si="22"/>
        <v>5.4495912806539516E-3</v>
      </c>
      <c r="I37" s="3">
        <f t="shared" si="23"/>
        <v>0.99455040871934608</v>
      </c>
      <c r="J37" s="5">
        <f t="shared" si="30"/>
        <v>99518.536350505543</v>
      </c>
      <c r="K37" s="5">
        <f t="shared" si="24"/>
        <v>542.3353479591583</v>
      </c>
      <c r="L37" s="5">
        <f t="shared" si="25"/>
        <v>496236.8433826298</v>
      </c>
      <c r="M37" s="5">
        <f t="shared" si="16"/>
        <v>4771718.4440178219</v>
      </c>
      <c r="N37" s="33">
        <f t="shared" si="26"/>
        <v>47.948036808055228</v>
      </c>
      <c r="O37" s="4"/>
      <c r="Q37" s="27" t="s">
        <v>50</v>
      </c>
      <c r="R37" s="29">
        <f t="shared" si="17"/>
        <v>99518.536350505543</v>
      </c>
      <c r="S37" s="29">
        <f t="shared" si="18"/>
        <v>496236.8433826298</v>
      </c>
      <c r="T37" s="35">
        <f t="shared" si="19"/>
        <v>47.948036808055228</v>
      </c>
      <c r="U37" s="42">
        <v>0.95343645724036619</v>
      </c>
      <c r="V37" s="43">
        <f t="shared" si="31"/>
        <v>4.6563542759633814E-2</v>
      </c>
      <c r="W37" s="29">
        <f t="shared" si="27"/>
        <v>473130.29790687701</v>
      </c>
      <c r="X37" s="29">
        <f t="shared" si="20"/>
        <v>3899207.7250824072</v>
      </c>
      <c r="Y37" s="35">
        <f t="shared" si="28"/>
        <v>39.180718166406187</v>
      </c>
      <c r="Z37" s="36">
        <f t="shared" si="29"/>
        <v>8.767318641649041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9">
        <v>1085</v>
      </c>
      <c r="E38" s="51">
        <v>4</v>
      </c>
      <c r="F38" s="3">
        <f t="shared" si="21"/>
        <v>3.6866359447004608E-3</v>
      </c>
      <c r="G38" s="2">
        <v>0.5</v>
      </c>
      <c r="H38" s="3">
        <f t="shared" si="22"/>
        <v>1.8264840182648401E-2</v>
      </c>
      <c r="I38" s="3">
        <f t="shared" si="23"/>
        <v>0.9817351598173516</v>
      </c>
      <c r="J38" s="5">
        <f t="shared" si="30"/>
        <v>98976.201002546382</v>
      </c>
      <c r="K38" s="5">
        <f t="shared" si="24"/>
        <v>1807.784493197194</v>
      </c>
      <c r="L38" s="5">
        <f t="shared" si="25"/>
        <v>490361.54377973895</v>
      </c>
      <c r="M38" s="5">
        <f t="shared" si="16"/>
        <v>4275481.6006351924</v>
      </c>
      <c r="N38" s="33">
        <f t="shared" si="26"/>
        <v>43.197067146729509</v>
      </c>
      <c r="O38" s="4"/>
      <c r="Q38" s="27" t="s">
        <v>52</v>
      </c>
      <c r="R38" s="29">
        <f t="shared" si="17"/>
        <v>98976.201002546382</v>
      </c>
      <c r="S38" s="29">
        <f t="shared" si="18"/>
        <v>490361.54377973895</v>
      </c>
      <c r="T38" s="35">
        <f t="shared" si="19"/>
        <v>43.197067146729509</v>
      </c>
      <c r="U38" s="42">
        <v>0.93748024841036759</v>
      </c>
      <c r="V38" s="43">
        <f t="shared" si="31"/>
        <v>6.2519751589632411E-2</v>
      </c>
      <c r="W38" s="29">
        <f t="shared" si="27"/>
        <v>459704.26187352103</v>
      </c>
      <c r="X38" s="29">
        <f t="shared" si="20"/>
        <v>3426077.4271755302</v>
      </c>
      <c r="Y38" s="35">
        <f t="shared" si="28"/>
        <v>34.615163973482744</v>
      </c>
      <c r="Z38" s="36">
        <f t="shared" si="29"/>
        <v>8.581903173246765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9">
        <v>1245</v>
      </c>
      <c r="E39" s="51">
        <v>3</v>
      </c>
      <c r="F39" s="3">
        <f t="shared" si="21"/>
        <v>2.4096385542168677E-3</v>
      </c>
      <c r="G39" s="2">
        <v>0.5</v>
      </c>
      <c r="H39" s="3">
        <f t="shared" si="22"/>
        <v>1.1976047904191616E-2</v>
      </c>
      <c r="I39" s="3">
        <f t="shared" si="23"/>
        <v>0.9880239520958084</v>
      </c>
      <c r="J39" s="5">
        <f t="shared" si="30"/>
        <v>97168.41650934919</v>
      </c>
      <c r="K39" s="5">
        <f t="shared" si="24"/>
        <v>1163.6936108904094</v>
      </c>
      <c r="L39" s="5">
        <f t="shared" si="25"/>
        <v>482932.84851951996</v>
      </c>
      <c r="M39" s="5">
        <f t="shared" si="16"/>
        <v>3785120.0568554536</v>
      </c>
      <c r="N39" s="33">
        <f t="shared" si="26"/>
        <v>38.954221884343077</v>
      </c>
      <c r="O39" s="4"/>
      <c r="Q39" s="27" t="s">
        <v>54</v>
      </c>
      <c r="R39" s="29">
        <f t="shared" si="17"/>
        <v>97168.41650934919</v>
      </c>
      <c r="S39" s="29">
        <f t="shared" si="18"/>
        <v>482932.84851951996</v>
      </c>
      <c r="T39" s="35">
        <f t="shared" si="19"/>
        <v>38.954221884343077</v>
      </c>
      <c r="U39" s="42">
        <v>0.91788799906018037</v>
      </c>
      <c r="V39" s="43">
        <f t="shared" si="31"/>
        <v>8.2112000939819629E-2</v>
      </c>
      <c r="W39" s="29">
        <f t="shared" si="27"/>
        <v>443278.26600801537</v>
      </c>
      <c r="X39" s="29">
        <f t="shared" si="20"/>
        <v>2966373.1653020093</v>
      </c>
      <c r="Y39" s="35">
        <f t="shared" si="28"/>
        <v>30.528162049616149</v>
      </c>
      <c r="Z39" s="36">
        <f t="shared" si="29"/>
        <v>8.426059834726928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9">
        <v>1222</v>
      </c>
      <c r="E40" s="51">
        <v>2</v>
      </c>
      <c r="F40" s="3">
        <f t="shared" si="21"/>
        <v>1.6366612111292963E-3</v>
      </c>
      <c r="G40" s="2">
        <v>0.5</v>
      </c>
      <c r="H40" s="3">
        <f t="shared" si="22"/>
        <v>8.1499592502037501E-3</v>
      </c>
      <c r="I40" s="3">
        <f t="shared" si="23"/>
        <v>0.99185004074979621</v>
      </c>
      <c r="J40" s="5">
        <f t="shared" si="30"/>
        <v>96004.722898458785</v>
      </c>
      <c r="K40" s="5">
        <f t="shared" si="24"/>
        <v>782.43457944954196</v>
      </c>
      <c r="L40" s="5">
        <f t="shared" si="25"/>
        <v>478067.52804367</v>
      </c>
      <c r="M40" s="5">
        <f t="shared" si="16"/>
        <v>3302187.2083359337</v>
      </c>
      <c r="N40" s="33">
        <f t="shared" si="26"/>
        <v>34.396091240516931</v>
      </c>
      <c r="O40" s="4"/>
      <c r="Q40" s="27" t="s">
        <v>56</v>
      </c>
      <c r="R40" s="29">
        <f t="shared" si="17"/>
        <v>96004.722898458785</v>
      </c>
      <c r="S40" s="29">
        <f t="shared" si="18"/>
        <v>478067.52804367</v>
      </c>
      <c r="T40" s="35">
        <f t="shared" si="19"/>
        <v>34.396091240516931</v>
      </c>
      <c r="U40" s="42">
        <v>0.89571782863194893</v>
      </c>
      <c r="V40" s="43">
        <f t="shared" si="31"/>
        <v>0.10428217136805107</v>
      </c>
      <c r="W40" s="29">
        <f t="shared" si="27"/>
        <v>428213.60815871943</v>
      </c>
      <c r="X40" s="29">
        <f t="shared" si="20"/>
        <v>2523094.8992939941</v>
      </c>
      <c r="Y40" s="35">
        <f t="shared" si="28"/>
        <v>26.280945594339073</v>
      </c>
      <c r="Z40" s="36">
        <f t="shared" si="29"/>
        <v>8.1151456461778579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9">
        <v>1173</v>
      </c>
      <c r="E41" s="51">
        <v>9</v>
      </c>
      <c r="F41" s="3">
        <f t="shared" si="21"/>
        <v>7.6726342710997444E-3</v>
      </c>
      <c r="G41" s="2">
        <v>0.5</v>
      </c>
      <c r="H41" s="3">
        <f t="shared" si="22"/>
        <v>3.7641154328732752E-2</v>
      </c>
      <c r="I41" s="3">
        <f t="shared" si="23"/>
        <v>0.96235884567126728</v>
      </c>
      <c r="J41" s="5">
        <f t="shared" si="30"/>
        <v>95222.28831900924</v>
      </c>
      <c r="K41" s="5">
        <f t="shared" si="24"/>
        <v>3584.2768501509127</v>
      </c>
      <c r="L41" s="5">
        <f t="shared" si="25"/>
        <v>467150.74946966895</v>
      </c>
      <c r="M41" s="5">
        <f t="shared" si="16"/>
        <v>2824119.6802922636</v>
      </c>
      <c r="N41" s="33">
        <f t="shared" si="26"/>
        <v>29.658179089658404</v>
      </c>
      <c r="O41" s="4"/>
      <c r="Q41" s="27" t="s">
        <v>58</v>
      </c>
      <c r="R41" s="29">
        <f t="shared" si="17"/>
        <v>95222.28831900924</v>
      </c>
      <c r="S41" s="29">
        <f t="shared" si="18"/>
        <v>467150.74946966895</v>
      </c>
      <c r="T41" s="35">
        <f t="shared" si="19"/>
        <v>29.658179089658404</v>
      </c>
      <c r="U41" s="42">
        <v>0.86473435856680392</v>
      </c>
      <c r="V41" s="43">
        <f t="shared" si="31"/>
        <v>0.13526564143319608</v>
      </c>
      <c r="W41" s="29">
        <f t="shared" si="27"/>
        <v>403961.3036966559</v>
      </c>
      <c r="X41" s="29">
        <f t="shared" si="20"/>
        <v>2094881.2911352746</v>
      </c>
      <c r="Y41" s="35">
        <f t="shared" si="28"/>
        <v>21.999904939451799</v>
      </c>
      <c r="Z41" s="36">
        <f t="shared" si="29"/>
        <v>7.658274150206605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9">
        <v>938</v>
      </c>
      <c r="E42" s="51">
        <v>4</v>
      </c>
      <c r="F42" s="3">
        <f t="shared" si="21"/>
        <v>4.2643923240938165E-3</v>
      </c>
      <c r="G42" s="2">
        <v>0.5</v>
      </c>
      <c r="H42" s="3">
        <f t="shared" si="22"/>
        <v>2.1097046413502112E-2</v>
      </c>
      <c r="I42" s="3">
        <f t="shared" si="23"/>
        <v>0.97890295358649793</v>
      </c>
      <c r="J42" s="5">
        <f t="shared" si="30"/>
        <v>91638.011468858327</v>
      </c>
      <c r="K42" s="5">
        <f t="shared" si="24"/>
        <v>1933.2913811995429</v>
      </c>
      <c r="L42" s="5">
        <f t="shared" si="25"/>
        <v>453356.8288912928</v>
      </c>
      <c r="M42" s="5">
        <f t="shared" si="16"/>
        <v>2356968.9308225946</v>
      </c>
      <c r="N42" s="33">
        <f t="shared" si="26"/>
        <v>25.720428597728485</v>
      </c>
      <c r="O42" s="4"/>
      <c r="Q42" s="27" t="s">
        <v>60</v>
      </c>
      <c r="R42" s="29">
        <f t="shared" si="17"/>
        <v>91638.011468858327</v>
      </c>
      <c r="S42" s="29">
        <f t="shared" si="18"/>
        <v>453356.8288912928</v>
      </c>
      <c r="T42" s="35">
        <f t="shared" si="19"/>
        <v>25.720428597728485</v>
      </c>
      <c r="U42" s="42">
        <v>0.81758889711164551</v>
      </c>
      <c r="V42" s="43">
        <f t="shared" si="31"/>
        <v>0.18241110288835449</v>
      </c>
      <c r="W42" s="29">
        <f t="shared" si="27"/>
        <v>370659.50973126508</v>
      </c>
      <c r="X42" s="29">
        <f t="shared" si="20"/>
        <v>1690919.9874386187</v>
      </c>
      <c r="Y42" s="35">
        <f t="shared" si="28"/>
        <v>18.452168050517443</v>
      </c>
      <c r="Z42" s="36">
        <f t="shared" si="29"/>
        <v>7.2682605472110424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9">
        <v>773</v>
      </c>
      <c r="E43" s="51">
        <v>9</v>
      </c>
      <c r="F43" s="3">
        <f t="shared" si="21"/>
        <v>1.1642949547218629E-2</v>
      </c>
      <c r="G43" s="2">
        <v>0.5</v>
      </c>
      <c r="H43" s="3">
        <f t="shared" si="22"/>
        <v>5.6568196103079831E-2</v>
      </c>
      <c r="I43" s="3">
        <f t="shared" si="23"/>
        <v>0.94343180389692016</v>
      </c>
      <c r="J43" s="5">
        <f t="shared" si="30"/>
        <v>89704.720087658789</v>
      </c>
      <c r="K43" s="5">
        <f t="shared" si="24"/>
        <v>5074.4341972905668</v>
      </c>
      <c r="L43" s="5">
        <f t="shared" si="25"/>
        <v>435837.51494506752</v>
      </c>
      <c r="M43" s="5">
        <f t="shared" si="16"/>
        <v>1903612.1019313016</v>
      </c>
      <c r="N43" s="33">
        <f t="shared" si="26"/>
        <v>21.22086886923125</v>
      </c>
      <c r="O43" s="4"/>
      <c r="Q43" s="27" t="s">
        <v>62</v>
      </c>
      <c r="R43" s="29">
        <f t="shared" si="17"/>
        <v>89704.720087658789</v>
      </c>
      <c r="S43" s="29">
        <f t="shared" si="18"/>
        <v>435837.51494506752</v>
      </c>
      <c r="T43" s="35">
        <f t="shared" si="19"/>
        <v>21.22086886923125</v>
      </c>
      <c r="U43" s="42">
        <v>0.77888026534586052</v>
      </c>
      <c r="V43" s="43">
        <f t="shared" si="31"/>
        <v>0.22111973465413948</v>
      </c>
      <c r="W43" s="29">
        <f t="shared" si="27"/>
        <v>339465.23928809463</v>
      </c>
      <c r="X43" s="29">
        <f t="shared" si="20"/>
        <v>1320260.4777073537</v>
      </c>
      <c r="Y43" s="35">
        <f t="shared" si="28"/>
        <v>14.717848474608749</v>
      </c>
      <c r="Z43" s="36">
        <f t="shared" si="29"/>
        <v>6.5030203946225011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9">
        <v>492</v>
      </c>
      <c r="E44" s="51">
        <v>7</v>
      </c>
      <c r="F44" s="3">
        <f t="shared" si="21"/>
        <v>1.4227642276422764E-2</v>
      </c>
      <c r="G44" s="2">
        <v>0.5</v>
      </c>
      <c r="H44" s="3">
        <f t="shared" si="22"/>
        <v>6.8694798822374878E-2</v>
      </c>
      <c r="I44" s="3">
        <f t="shared" si="23"/>
        <v>0.93130520117762516</v>
      </c>
      <c r="J44" s="5">
        <f t="shared" si="30"/>
        <v>84630.285890368221</v>
      </c>
      <c r="K44" s="5">
        <f t="shared" si="24"/>
        <v>5813.660463518916</v>
      </c>
      <c r="L44" s="5">
        <f t="shared" si="25"/>
        <v>408617.27829304384</v>
      </c>
      <c r="M44" s="5">
        <f t="shared" si="16"/>
        <v>1467774.5869862342</v>
      </c>
      <c r="N44" s="33">
        <f t="shared" si="26"/>
        <v>17.343372665520935</v>
      </c>
      <c r="O44" s="4"/>
      <c r="Q44" s="27" t="s">
        <v>64</v>
      </c>
      <c r="R44" s="29">
        <f t="shared" si="17"/>
        <v>84630.285890368221</v>
      </c>
      <c r="S44" s="29">
        <f t="shared" si="18"/>
        <v>408617.27829304384</v>
      </c>
      <c r="T44" s="35">
        <f t="shared" si="19"/>
        <v>17.343372665520935</v>
      </c>
      <c r="U44" s="42">
        <v>0.71980976748499381</v>
      </c>
      <c r="V44" s="43">
        <f t="shared" si="31"/>
        <v>0.28019023251500619</v>
      </c>
      <c r="W44" s="29">
        <f t="shared" si="27"/>
        <v>294126.70807846688</v>
      </c>
      <c r="X44" s="29">
        <f t="shared" si="20"/>
        <v>980795.23841925897</v>
      </c>
      <c r="Y44" s="35">
        <f t="shared" si="28"/>
        <v>11.589175530965367</v>
      </c>
      <c r="Z44" s="36">
        <f t="shared" si="29"/>
        <v>5.754197134555568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9">
        <v>358</v>
      </c>
      <c r="E45" s="51">
        <v>10</v>
      </c>
      <c r="F45" s="3">
        <f t="shared" si="21"/>
        <v>2.7932960893854747E-2</v>
      </c>
      <c r="G45" s="2">
        <v>0.5</v>
      </c>
      <c r="H45" s="3">
        <f t="shared" si="22"/>
        <v>0.13054830287206265</v>
      </c>
      <c r="I45" s="3">
        <f t="shared" si="23"/>
        <v>0.86945169712793735</v>
      </c>
      <c r="J45" s="5">
        <f t="shared" si="30"/>
        <v>78816.625426849307</v>
      </c>
      <c r="K45" s="5">
        <f t="shared" si="24"/>
        <v>10289.376687578237</v>
      </c>
      <c r="L45" s="5">
        <f t="shared" si="25"/>
        <v>368359.68541530101</v>
      </c>
      <c r="M45" s="5">
        <f t="shared" si="16"/>
        <v>1059157.3086931903</v>
      </c>
      <c r="N45" s="33">
        <f t="shared" si="26"/>
        <v>13.43824736160783</v>
      </c>
      <c r="O45" s="4"/>
      <c r="Q45" s="27" t="s">
        <v>66</v>
      </c>
      <c r="R45" s="29">
        <f t="shared" si="17"/>
        <v>78816.625426849307</v>
      </c>
      <c r="S45" s="29">
        <f t="shared" si="18"/>
        <v>368359.68541530101</v>
      </c>
      <c r="T45" s="35">
        <f t="shared" si="19"/>
        <v>13.43824736160783</v>
      </c>
      <c r="U45" s="42">
        <v>0.68480776711742686</v>
      </c>
      <c r="V45" s="43">
        <f t="shared" si="31"/>
        <v>0.31519223288257314</v>
      </c>
      <c r="W45" s="29">
        <f t="shared" si="27"/>
        <v>252255.57366533007</v>
      </c>
      <c r="X45" s="29">
        <f t="shared" si="20"/>
        <v>686668.53034079203</v>
      </c>
      <c r="Y45" s="35">
        <f t="shared" si="28"/>
        <v>8.7122295153082607</v>
      </c>
      <c r="Z45" s="36">
        <f t="shared" si="29"/>
        <v>4.7260178462995697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9">
        <v>214</v>
      </c>
      <c r="E46" s="51">
        <v>18</v>
      </c>
      <c r="F46" s="3">
        <f t="shared" si="21"/>
        <v>8.4112149532710276E-2</v>
      </c>
      <c r="G46" s="2">
        <v>0.5</v>
      </c>
      <c r="H46" s="3">
        <f t="shared" si="22"/>
        <v>0.34749034749034746</v>
      </c>
      <c r="I46" s="3">
        <f t="shared" si="23"/>
        <v>0.65250965250965254</v>
      </c>
      <c r="J46" s="5">
        <f t="shared" si="30"/>
        <v>68527.248739271075</v>
      </c>
      <c r="K46" s="5">
        <f t="shared" si="24"/>
        <v>23812.55747696678</v>
      </c>
      <c r="L46" s="5">
        <f t="shared" si="25"/>
        <v>283104.85000393842</v>
      </c>
      <c r="M46" s="5">
        <f>L46+M47</f>
        <v>690797.62327788933</v>
      </c>
      <c r="N46" s="33">
        <f t="shared" si="26"/>
        <v>10.080626845332727</v>
      </c>
      <c r="O46" s="4"/>
      <c r="Q46" s="27" t="s">
        <v>68</v>
      </c>
      <c r="R46" s="29">
        <f t="shared" si="17"/>
        <v>68527.248739271075</v>
      </c>
      <c r="S46" s="29">
        <f t="shared" si="18"/>
        <v>283104.85000393842</v>
      </c>
      <c r="T46" s="35">
        <f t="shared" si="19"/>
        <v>10.080626845332727</v>
      </c>
      <c r="U46" s="42">
        <v>0.65629805890441617</v>
      </c>
      <c r="V46" s="43">
        <f t="shared" si="31"/>
        <v>0.34370194109558383</v>
      </c>
      <c r="W46" s="29">
        <f t="shared" si="27"/>
        <v>185801.16352401068</v>
      </c>
      <c r="X46" s="29">
        <f>X47+W46</f>
        <v>434412.95667546196</v>
      </c>
      <c r="Y46" s="35">
        <f t="shared" si="28"/>
        <v>6.3392732769455531</v>
      </c>
      <c r="Z46" s="36">
        <f t="shared" si="29"/>
        <v>3.7413535683871739</v>
      </c>
    </row>
    <row r="47" spans="1:26" s="2" customFormat="1" ht="14.4" x14ac:dyDescent="0.3">
      <c r="A47" s="12">
        <v>19</v>
      </c>
      <c r="B47" s="13" t="s">
        <v>69</v>
      </c>
      <c r="C47" s="12"/>
      <c r="D47" s="60">
        <v>155</v>
      </c>
      <c r="E47" s="57">
        <v>17</v>
      </c>
      <c r="F47" s="17">
        <f t="shared" si="21"/>
        <v>0.10967741935483871</v>
      </c>
      <c r="G47" s="12"/>
      <c r="H47" s="17">
        <v>1</v>
      </c>
      <c r="I47" s="17">
        <f t="shared" si="23"/>
        <v>0</v>
      </c>
      <c r="J47" s="21">
        <f t="shared" si="30"/>
        <v>44714.691262304295</v>
      </c>
      <c r="K47" s="21">
        <f t="shared" si="24"/>
        <v>44714.691262304295</v>
      </c>
      <c r="L47" s="21">
        <f>K47/F47</f>
        <v>407692.77327395091</v>
      </c>
      <c r="M47" s="21">
        <f>L47</f>
        <v>407692.77327395091</v>
      </c>
      <c r="N47" s="34">
        <f t="shared" si="26"/>
        <v>9.117647058823529</v>
      </c>
      <c r="O47" s="4"/>
      <c r="Q47" s="30" t="s">
        <v>69</v>
      </c>
      <c r="R47" s="31">
        <f t="shared" si="17"/>
        <v>44714.691262304295</v>
      </c>
      <c r="S47" s="31">
        <f t="shared" si="18"/>
        <v>407692.77327395091</v>
      </c>
      <c r="T47" s="38">
        <f t="shared" si="19"/>
        <v>9.117647058823529</v>
      </c>
      <c r="U47" s="44">
        <v>0.6098018151143324</v>
      </c>
      <c r="V47" s="45">
        <f t="shared" si="31"/>
        <v>0.3901981848856676</v>
      </c>
      <c r="W47" s="31">
        <f t="shared" si="27"/>
        <v>248611.79315145125</v>
      </c>
      <c r="X47" s="31">
        <f>W47</f>
        <v>248611.79315145125</v>
      </c>
      <c r="Y47" s="38">
        <f t="shared" si="28"/>
        <v>5.559957726042442</v>
      </c>
      <c r="Z47" s="37">
        <f t="shared" si="29"/>
        <v>3.557689332781087</v>
      </c>
    </row>
    <row r="48" spans="1:26" s="2" customFormat="1" ht="13.2" x14ac:dyDescent="0.25">
      <c r="B48" s="2" t="s">
        <v>70</v>
      </c>
      <c r="D48" s="25">
        <f>SUM(D29:D47)</f>
        <v>14574</v>
      </c>
      <c r="E48" s="61">
        <f>SUM(E29:E47)</f>
        <v>85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196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7890714.6153290495</v>
      </c>
      <c r="N54" s="32">
        <f>M54/J54</f>
        <v>78.907146153290498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78.907146153290498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6960928.2221050672</v>
      </c>
      <c r="Y54" s="40">
        <f>X54/R54</f>
        <v>69.609282221050677</v>
      </c>
      <c r="Z54" s="36">
        <f>T54-Y54</f>
        <v>9.2978639322398209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978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100000</v>
      </c>
      <c r="K55" s="5">
        <f t="shared" ref="K55:K72" si="40">J55*H55</f>
        <v>0</v>
      </c>
      <c r="L55" s="5">
        <f t="shared" ref="L55:L71" si="41">C55*(J56+G55*K55)</f>
        <v>400000</v>
      </c>
      <c r="M55" s="5">
        <f t="shared" si="32"/>
        <v>7790714.6153290495</v>
      </c>
      <c r="N55" s="33">
        <f t="shared" ref="N55:N72" si="42">M55/J55</f>
        <v>77.907146153290498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77.907146153290498</v>
      </c>
      <c r="U55" s="42">
        <v>0.96170886472285344</v>
      </c>
      <c r="V55" s="43">
        <f>1-U55</f>
        <v>3.829113527714656E-2</v>
      </c>
      <c r="W55" s="29">
        <f t="shared" ref="W55:W72" si="43">S55*U55</f>
        <v>384683.54588914139</v>
      </c>
      <c r="X55" s="29">
        <f t="shared" si="36"/>
        <v>6864757.3356327815</v>
      </c>
      <c r="Y55" s="35">
        <f t="shared" ref="Y55:Y72" si="44">X55/R55</f>
        <v>68.647573356327811</v>
      </c>
      <c r="Z55" s="36">
        <f t="shared" ref="Z55:Z72" si="45">T55-Y55</f>
        <v>9.2595727969626864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1481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100000</v>
      </c>
      <c r="K56" s="5">
        <f t="shared" si="40"/>
        <v>0</v>
      </c>
      <c r="L56" s="5">
        <f t="shared" si="41"/>
        <v>500000</v>
      </c>
      <c r="M56" s="5">
        <f t="shared" si="32"/>
        <v>7390714.6153290495</v>
      </c>
      <c r="N56" s="33">
        <f t="shared" si="42"/>
        <v>73.907146153290498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73.907146153290498</v>
      </c>
      <c r="U56" s="42">
        <v>0.96170886472285344</v>
      </c>
      <c r="V56" s="43">
        <f>1-U56</f>
        <v>3.829113527714656E-2</v>
      </c>
      <c r="W56" s="29">
        <f t="shared" si="43"/>
        <v>480854.43236142671</v>
      </c>
      <c r="X56" s="29">
        <f t="shared" si="36"/>
        <v>6480073.7897436405</v>
      </c>
      <c r="Y56" s="35">
        <f t="shared" si="44"/>
        <v>64.800737897436406</v>
      </c>
      <c r="Z56" s="36">
        <f t="shared" si="45"/>
        <v>9.1064082558540917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1762</v>
      </c>
      <c r="E57" s="49">
        <v>0</v>
      </c>
      <c r="F57" s="3">
        <f t="shared" si="37"/>
        <v>0</v>
      </c>
      <c r="G57" s="2">
        <v>0.5</v>
      </c>
      <c r="H57" s="3">
        <f t="shared" si="38"/>
        <v>0</v>
      </c>
      <c r="I57" s="3">
        <f t="shared" si="39"/>
        <v>1</v>
      </c>
      <c r="J57" s="5">
        <f t="shared" si="46"/>
        <v>100000</v>
      </c>
      <c r="K57" s="5">
        <f t="shared" si="40"/>
        <v>0</v>
      </c>
      <c r="L57" s="5">
        <f t="shared" si="41"/>
        <v>500000</v>
      </c>
      <c r="M57" s="5">
        <f t="shared" si="32"/>
        <v>6890714.6153290495</v>
      </c>
      <c r="N57" s="33">
        <f t="shared" si="42"/>
        <v>68.907146153290498</v>
      </c>
      <c r="O57" s="4"/>
      <c r="Q57" s="27" t="s">
        <v>40</v>
      </c>
      <c r="R57" s="29">
        <f t="shared" si="33"/>
        <v>100000</v>
      </c>
      <c r="S57" s="29">
        <f t="shared" si="34"/>
        <v>500000</v>
      </c>
      <c r="T57" s="35">
        <f t="shared" si="35"/>
        <v>68.907146153290498</v>
      </c>
      <c r="U57" s="42">
        <v>0.96170886472285344</v>
      </c>
      <c r="V57" s="43">
        <f>1-U57</f>
        <v>3.829113527714656E-2</v>
      </c>
      <c r="W57" s="29">
        <f t="shared" si="43"/>
        <v>480854.43236142671</v>
      </c>
      <c r="X57" s="29">
        <f t="shared" si="36"/>
        <v>5999219.3573822137</v>
      </c>
      <c r="Y57" s="35">
        <f t="shared" si="44"/>
        <v>59.992193573822135</v>
      </c>
      <c r="Z57" s="36">
        <f t="shared" si="45"/>
        <v>8.9149525794683626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1782</v>
      </c>
      <c r="E58" s="49">
        <v>0</v>
      </c>
      <c r="F58" s="3">
        <f t="shared" si="37"/>
        <v>0</v>
      </c>
      <c r="G58" s="2">
        <v>0.5</v>
      </c>
      <c r="H58" s="3">
        <f t="shared" si="38"/>
        <v>0</v>
      </c>
      <c r="I58" s="3">
        <f t="shared" si="39"/>
        <v>1</v>
      </c>
      <c r="J58" s="5">
        <f t="shared" si="46"/>
        <v>100000</v>
      </c>
      <c r="K58" s="5">
        <f t="shared" si="40"/>
        <v>0</v>
      </c>
      <c r="L58" s="5">
        <f t="shared" si="41"/>
        <v>500000</v>
      </c>
      <c r="M58" s="5">
        <f t="shared" si="32"/>
        <v>6390714.6153290495</v>
      </c>
      <c r="N58" s="33">
        <f t="shared" si="42"/>
        <v>63.907146153290498</v>
      </c>
      <c r="O58" s="4"/>
      <c r="Q58" s="27" t="s">
        <v>42</v>
      </c>
      <c r="R58" s="29">
        <f t="shared" si="33"/>
        <v>100000</v>
      </c>
      <c r="S58" s="29">
        <f t="shared" si="34"/>
        <v>500000</v>
      </c>
      <c r="T58" s="35">
        <f t="shared" si="35"/>
        <v>63.907146153290498</v>
      </c>
      <c r="U58" s="42">
        <v>0.96170886472285344</v>
      </c>
      <c r="V58" s="43">
        <f>1-U58</f>
        <v>3.829113527714656E-2</v>
      </c>
      <c r="W58" s="29">
        <f t="shared" si="43"/>
        <v>480854.43236142671</v>
      </c>
      <c r="X58" s="29">
        <f t="shared" si="36"/>
        <v>5518364.9250207869</v>
      </c>
      <c r="Y58" s="35">
        <f t="shared" si="44"/>
        <v>55.183649250207871</v>
      </c>
      <c r="Z58" s="36">
        <f t="shared" si="45"/>
        <v>8.7234969030826264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1942</v>
      </c>
      <c r="E59" s="49">
        <v>1</v>
      </c>
      <c r="F59" s="3">
        <f t="shared" si="37"/>
        <v>5.1493305870236867E-4</v>
      </c>
      <c r="G59" s="2">
        <v>0.5</v>
      </c>
      <c r="H59" s="3">
        <f t="shared" si="38"/>
        <v>2.5713551041398816E-3</v>
      </c>
      <c r="I59" s="3">
        <f t="shared" si="39"/>
        <v>0.99742864489586014</v>
      </c>
      <c r="J59" s="5">
        <f t="shared" si="46"/>
        <v>100000</v>
      </c>
      <c r="K59" s="5">
        <f t="shared" si="40"/>
        <v>257.13551041398819</v>
      </c>
      <c r="L59" s="5">
        <f t="shared" si="41"/>
        <v>499357.16122396511</v>
      </c>
      <c r="M59" s="5">
        <f t="shared" si="32"/>
        <v>5890714.6153290495</v>
      </c>
      <c r="N59" s="33">
        <f t="shared" si="42"/>
        <v>58.907146153290498</v>
      </c>
      <c r="O59" s="4"/>
      <c r="Q59" s="27" t="s">
        <v>44</v>
      </c>
      <c r="R59" s="29">
        <f t="shared" si="33"/>
        <v>100000</v>
      </c>
      <c r="S59" s="29">
        <f t="shared" si="34"/>
        <v>499357.16122396511</v>
      </c>
      <c r="T59" s="35">
        <f t="shared" si="35"/>
        <v>58.907146153290498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480926.73187248997</v>
      </c>
      <c r="X59" s="29">
        <f t="shared" si="36"/>
        <v>5037510.4926593602</v>
      </c>
      <c r="Y59" s="35">
        <f t="shared" si="44"/>
        <v>50.3751049265936</v>
      </c>
      <c r="Z59" s="36">
        <f t="shared" si="45"/>
        <v>8.5320412266968972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2105</v>
      </c>
      <c r="E60" s="49">
        <v>1</v>
      </c>
      <c r="F60" s="3">
        <f t="shared" si="37"/>
        <v>4.7505938242280285E-4</v>
      </c>
      <c r="G60" s="2">
        <v>0.5</v>
      </c>
      <c r="H60" s="3">
        <f t="shared" si="38"/>
        <v>2.3724792408066431E-3</v>
      </c>
      <c r="I60" s="3">
        <f t="shared" si="39"/>
        <v>0.99762752075919336</v>
      </c>
      <c r="J60" s="5">
        <f t="shared" si="46"/>
        <v>99742.86448958602</v>
      </c>
      <c r="K60" s="5">
        <f t="shared" si="40"/>
        <v>236.63787542013293</v>
      </c>
      <c r="L60" s="5">
        <f t="shared" si="41"/>
        <v>498122.72775937978</v>
      </c>
      <c r="M60" s="5">
        <f t="shared" si="32"/>
        <v>5391357.4541050848</v>
      </c>
      <c r="N60" s="33">
        <f t="shared" si="42"/>
        <v>54.052562874490008</v>
      </c>
      <c r="O60" s="4"/>
      <c r="Q60" s="27" t="s">
        <v>46</v>
      </c>
      <c r="R60" s="29">
        <f t="shared" si="33"/>
        <v>99742.86448958602</v>
      </c>
      <c r="S60" s="29">
        <f t="shared" si="34"/>
        <v>498122.72775937978</v>
      </c>
      <c r="T60" s="35">
        <f t="shared" si="35"/>
        <v>54.052562874490008</v>
      </c>
      <c r="U60" s="42">
        <v>0.95736753435116873</v>
      </c>
      <c r="V60" s="43">
        <f t="shared" si="47"/>
        <v>4.2632465648831275E-2</v>
      </c>
      <c r="W60" s="29">
        <f t="shared" si="43"/>
        <v>476886.5276792759</v>
      </c>
      <c r="X60" s="29">
        <f t="shared" si="36"/>
        <v>4556583.7607868705</v>
      </c>
      <c r="Y60" s="35">
        <f t="shared" si="44"/>
        <v>45.683305608920179</v>
      </c>
      <c r="Z60" s="36">
        <f t="shared" si="45"/>
        <v>8.3692572655698285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2178</v>
      </c>
      <c r="E61" s="49">
        <v>4</v>
      </c>
      <c r="F61" s="3">
        <f t="shared" si="37"/>
        <v>1.8365472910927456E-3</v>
      </c>
      <c r="G61" s="2">
        <v>0.5</v>
      </c>
      <c r="H61" s="3">
        <f t="shared" si="38"/>
        <v>9.140767824497258E-3</v>
      </c>
      <c r="I61" s="3">
        <f t="shared" si="39"/>
        <v>0.99085923217550276</v>
      </c>
      <c r="J61" s="5">
        <f t="shared" si="46"/>
        <v>99506.226614165891</v>
      </c>
      <c r="K61" s="5">
        <f t="shared" si="40"/>
        <v>909.56331457190026</v>
      </c>
      <c r="L61" s="5">
        <f t="shared" si="41"/>
        <v>495257.22478439967</v>
      </c>
      <c r="M61" s="5">
        <f t="shared" si="32"/>
        <v>4893234.7263457049</v>
      </c>
      <c r="N61" s="33">
        <f t="shared" si="42"/>
        <v>49.17516112151614</v>
      </c>
      <c r="O61" s="4"/>
      <c r="Q61" s="27" t="s">
        <v>48</v>
      </c>
      <c r="R61" s="29">
        <f t="shared" si="33"/>
        <v>99506.226614165891</v>
      </c>
      <c r="S61" s="29">
        <f t="shared" si="34"/>
        <v>495257.22478439967</v>
      </c>
      <c r="T61" s="35">
        <f t="shared" si="35"/>
        <v>49.17516112151614</v>
      </c>
      <c r="U61" s="42">
        <v>0.95681081085376496</v>
      </c>
      <c r="V61" s="43">
        <f t="shared" si="47"/>
        <v>4.3189189146235041E-2</v>
      </c>
      <c r="W61" s="29">
        <f t="shared" si="43"/>
        <v>473867.46682714677</v>
      </c>
      <c r="X61" s="29">
        <f t="shared" si="36"/>
        <v>4079697.2331075948</v>
      </c>
      <c r="Y61" s="35">
        <f t="shared" si="44"/>
        <v>40.999416538289289</v>
      </c>
      <c r="Z61" s="36">
        <f t="shared" si="45"/>
        <v>8.1757445832268516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1944</v>
      </c>
      <c r="E62" s="49">
        <v>3</v>
      </c>
      <c r="F62" s="3">
        <f t="shared" si="37"/>
        <v>1.5432098765432098E-3</v>
      </c>
      <c r="G62" s="2">
        <v>0.5</v>
      </c>
      <c r="H62" s="3">
        <f t="shared" si="38"/>
        <v>7.6863950807071479E-3</v>
      </c>
      <c r="I62" s="3">
        <f t="shared" si="39"/>
        <v>0.99231360491929288</v>
      </c>
      <c r="J62" s="5">
        <f t="shared" si="46"/>
        <v>98596.663299593987</v>
      </c>
      <c r="K62" s="5">
        <f t="shared" si="40"/>
        <v>757.85290776013824</v>
      </c>
      <c r="L62" s="5">
        <f t="shared" si="41"/>
        <v>491088.68422856956</v>
      </c>
      <c r="M62" s="5">
        <f t="shared" si="32"/>
        <v>4397977.5015613055</v>
      </c>
      <c r="N62" s="33">
        <f t="shared" si="42"/>
        <v>44.605743788688798</v>
      </c>
      <c r="O62" s="4"/>
      <c r="Q62" s="27" t="s">
        <v>50</v>
      </c>
      <c r="R62" s="29">
        <f t="shared" si="33"/>
        <v>98596.663299593987</v>
      </c>
      <c r="S62" s="29">
        <f t="shared" si="34"/>
        <v>491088.68422856956</v>
      </c>
      <c r="T62" s="35">
        <f t="shared" si="35"/>
        <v>44.605743788688798</v>
      </c>
      <c r="U62" s="42">
        <v>0.94800928093814252</v>
      </c>
      <c r="V62" s="43">
        <f t="shared" si="47"/>
        <v>5.1990719061857482E-2</v>
      </c>
      <c r="W62" s="29">
        <f t="shared" si="43"/>
        <v>465556.63041238475</v>
      </c>
      <c r="X62" s="29">
        <f t="shared" si="36"/>
        <v>3605829.7662804481</v>
      </c>
      <c r="Y62" s="35">
        <f t="shared" si="44"/>
        <v>36.571519213828168</v>
      </c>
      <c r="Z62" s="36">
        <f t="shared" si="45"/>
        <v>8.0342245748606302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2180</v>
      </c>
      <c r="E63" s="49">
        <v>6</v>
      </c>
      <c r="F63" s="3">
        <f t="shared" si="37"/>
        <v>2.7522935779816515E-3</v>
      </c>
      <c r="G63" s="2">
        <v>0.5</v>
      </c>
      <c r="H63" s="3">
        <f t="shared" si="38"/>
        <v>1.366742596810934E-2</v>
      </c>
      <c r="I63" s="3">
        <f t="shared" si="39"/>
        <v>0.98633257403189067</v>
      </c>
      <c r="J63" s="5">
        <f t="shared" si="46"/>
        <v>97838.810391833846</v>
      </c>
      <c r="K63" s="5">
        <f t="shared" si="40"/>
        <v>1337.2046978382757</v>
      </c>
      <c r="L63" s="5">
        <f t="shared" si="41"/>
        <v>485851.04021457362</v>
      </c>
      <c r="M63" s="5">
        <f t="shared" si="32"/>
        <v>3906888.8173327358</v>
      </c>
      <c r="N63" s="33">
        <f t="shared" si="42"/>
        <v>39.931892075200722</v>
      </c>
      <c r="O63" s="4"/>
      <c r="Q63" s="27" t="s">
        <v>52</v>
      </c>
      <c r="R63" s="29">
        <f t="shared" si="33"/>
        <v>97838.810391833846</v>
      </c>
      <c r="S63" s="29">
        <f t="shared" si="34"/>
        <v>485851.04021457362</v>
      </c>
      <c r="T63" s="35">
        <f t="shared" si="35"/>
        <v>39.931892075200722</v>
      </c>
      <c r="U63" s="42">
        <v>0.94216194080535964</v>
      </c>
      <c r="V63" s="43">
        <f t="shared" si="47"/>
        <v>5.7838059194640357E-2</v>
      </c>
      <c r="W63" s="29">
        <f t="shared" si="43"/>
        <v>457750.35899086553</v>
      </c>
      <c r="X63" s="29">
        <f t="shared" si="36"/>
        <v>3140273.1358680632</v>
      </c>
      <c r="Y63" s="35">
        <f t="shared" si="44"/>
        <v>32.096395318908819</v>
      </c>
      <c r="Z63" s="36">
        <f t="shared" si="45"/>
        <v>7.8354967562919029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2498</v>
      </c>
      <c r="E64" s="49">
        <v>11</v>
      </c>
      <c r="F64" s="3">
        <f t="shared" si="37"/>
        <v>4.4035228182546038E-3</v>
      </c>
      <c r="G64" s="2">
        <v>0.5</v>
      </c>
      <c r="H64" s="3">
        <f t="shared" si="38"/>
        <v>2.1777865769154622E-2</v>
      </c>
      <c r="I64" s="3">
        <f t="shared" si="39"/>
        <v>0.97822213423084536</v>
      </c>
      <c r="J64" s="5">
        <f t="shared" si="46"/>
        <v>96501.605693995574</v>
      </c>
      <c r="K64" s="5">
        <f t="shared" si="40"/>
        <v>2101.5990153117232</v>
      </c>
      <c r="L64" s="5">
        <f t="shared" si="41"/>
        <v>477254.03093169851</v>
      </c>
      <c r="M64" s="5">
        <f t="shared" si="32"/>
        <v>3421037.7771181623</v>
      </c>
      <c r="N64" s="33">
        <f t="shared" si="42"/>
        <v>35.450578801415972</v>
      </c>
      <c r="O64" s="4"/>
      <c r="Q64" s="27" t="s">
        <v>54</v>
      </c>
      <c r="R64" s="29">
        <f t="shared" si="33"/>
        <v>96501.605693995574</v>
      </c>
      <c r="S64" s="29">
        <f t="shared" si="34"/>
        <v>477254.03093169851</v>
      </c>
      <c r="T64" s="35">
        <f t="shared" si="35"/>
        <v>35.450578801415972</v>
      </c>
      <c r="U64" s="42">
        <v>0.92489605986448908</v>
      </c>
      <c r="V64" s="43">
        <f t="shared" si="47"/>
        <v>7.5103940135510916E-2</v>
      </c>
      <c r="W64" s="29">
        <f t="shared" si="43"/>
        <v>441410.37276317296</v>
      </c>
      <c r="X64" s="29">
        <f t="shared" si="36"/>
        <v>2682522.7768771974</v>
      </c>
      <c r="Y64" s="35">
        <f t="shared" si="44"/>
        <v>27.797700956224677</v>
      </c>
      <c r="Z64" s="36">
        <f t="shared" si="45"/>
        <v>7.6528778451912949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2368</v>
      </c>
      <c r="E65" s="49">
        <v>11</v>
      </c>
      <c r="F65" s="3">
        <f t="shared" si="37"/>
        <v>4.6452702702702705E-3</v>
      </c>
      <c r="G65" s="2">
        <v>0.5</v>
      </c>
      <c r="H65" s="3">
        <f t="shared" si="38"/>
        <v>2.2959716134418703E-2</v>
      </c>
      <c r="I65" s="3">
        <f t="shared" si="39"/>
        <v>0.97704028386558128</v>
      </c>
      <c r="J65" s="5">
        <f t="shared" si="46"/>
        <v>94400.006678683843</v>
      </c>
      <c r="K65" s="5">
        <f t="shared" si="40"/>
        <v>2167.3973564298108</v>
      </c>
      <c r="L65" s="5">
        <f t="shared" si="41"/>
        <v>466581.5400023447</v>
      </c>
      <c r="M65" s="5">
        <f t="shared" si="32"/>
        <v>2943783.7461864636</v>
      </c>
      <c r="N65" s="33">
        <f t="shared" si="42"/>
        <v>31.184147647430091</v>
      </c>
      <c r="O65" s="4"/>
      <c r="Q65" s="27" t="s">
        <v>56</v>
      </c>
      <c r="R65" s="29">
        <f t="shared" si="33"/>
        <v>94400.006678683843</v>
      </c>
      <c r="S65" s="29">
        <f t="shared" si="34"/>
        <v>466581.5400023447</v>
      </c>
      <c r="T65" s="35">
        <f t="shared" si="35"/>
        <v>31.184147647430091</v>
      </c>
      <c r="U65" s="42">
        <v>0.89970667843387275</v>
      </c>
      <c r="V65" s="43">
        <f t="shared" si="47"/>
        <v>0.10029332156612725</v>
      </c>
      <c r="W65" s="29">
        <f t="shared" si="43"/>
        <v>419786.52757407067</v>
      </c>
      <c r="X65" s="29">
        <f t="shared" si="36"/>
        <v>2241112.4041140247</v>
      </c>
      <c r="Y65" s="35">
        <f t="shared" si="44"/>
        <v>23.740595821589945</v>
      </c>
      <c r="Z65" s="36">
        <f t="shared" si="45"/>
        <v>7.4435518258401459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2228</v>
      </c>
      <c r="E66" s="49">
        <v>17</v>
      </c>
      <c r="F66" s="3">
        <f t="shared" si="37"/>
        <v>7.6301615798922799E-3</v>
      </c>
      <c r="G66" s="2">
        <v>0.5</v>
      </c>
      <c r="H66" s="3">
        <f t="shared" si="38"/>
        <v>3.7436687954195115E-2</v>
      </c>
      <c r="I66" s="3">
        <f t="shared" si="39"/>
        <v>0.96256331204580492</v>
      </c>
      <c r="J66" s="5">
        <f t="shared" si="46"/>
        <v>92232.609322254037</v>
      </c>
      <c r="K66" s="5">
        <f t="shared" si="40"/>
        <v>3452.8834143984118</v>
      </c>
      <c r="L66" s="5">
        <f t="shared" si="41"/>
        <v>452530.83807527414</v>
      </c>
      <c r="M66" s="5">
        <f t="shared" si="32"/>
        <v>2477202.206184119</v>
      </c>
      <c r="N66" s="33">
        <f t="shared" si="42"/>
        <v>26.858203669907617</v>
      </c>
      <c r="O66" s="4"/>
      <c r="Q66" s="27" t="s">
        <v>58</v>
      </c>
      <c r="R66" s="29">
        <f t="shared" si="33"/>
        <v>92232.609322254037</v>
      </c>
      <c r="S66" s="29">
        <f t="shared" si="34"/>
        <v>452530.83807527414</v>
      </c>
      <c r="T66" s="35">
        <f t="shared" si="35"/>
        <v>26.858203669907617</v>
      </c>
      <c r="U66" s="42">
        <v>0.86438699185239576</v>
      </c>
      <c r="V66" s="43">
        <f t="shared" si="47"/>
        <v>0.13561300814760424</v>
      </c>
      <c r="W66" s="29">
        <f t="shared" si="43"/>
        <v>391161.7698443298</v>
      </c>
      <c r="X66" s="29">
        <f t="shared" si="36"/>
        <v>1821325.876539954</v>
      </c>
      <c r="Y66" s="35">
        <f t="shared" si="44"/>
        <v>19.747092594728333</v>
      </c>
      <c r="Z66" s="36">
        <f t="shared" si="45"/>
        <v>7.1111110751792843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1828</v>
      </c>
      <c r="E67" s="49">
        <v>22</v>
      </c>
      <c r="F67" s="3">
        <f t="shared" si="37"/>
        <v>1.2035010940919038E-2</v>
      </c>
      <c r="G67" s="2">
        <v>0.5</v>
      </c>
      <c r="H67" s="3">
        <f t="shared" si="38"/>
        <v>5.8417419012214554E-2</v>
      </c>
      <c r="I67" s="3">
        <f t="shared" si="39"/>
        <v>0.94158258098778547</v>
      </c>
      <c r="J67" s="5">
        <f t="shared" si="46"/>
        <v>88779.725907855624</v>
      </c>
      <c r="K67" s="5">
        <f t="shared" si="40"/>
        <v>5186.2824481487623</v>
      </c>
      <c r="L67" s="5">
        <f t="shared" si="41"/>
        <v>430932.92341890623</v>
      </c>
      <c r="M67" s="5">
        <f t="shared" si="32"/>
        <v>2024671.3681088446</v>
      </c>
      <c r="N67" s="33">
        <f t="shared" si="42"/>
        <v>22.805560024033515</v>
      </c>
      <c r="O67" s="4"/>
      <c r="Q67" s="27" t="s">
        <v>60</v>
      </c>
      <c r="R67" s="29">
        <f t="shared" si="33"/>
        <v>88779.725907855624</v>
      </c>
      <c r="S67" s="29">
        <f t="shared" si="34"/>
        <v>430932.92341890623</v>
      </c>
      <c r="T67" s="35">
        <f t="shared" si="35"/>
        <v>22.805560024033515</v>
      </c>
      <c r="U67" s="42">
        <v>0.82345390469096191</v>
      </c>
      <c r="V67" s="43">
        <f t="shared" si="47"/>
        <v>0.17654609530903809</v>
      </c>
      <c r="W67" s="29">
        <f t="shared" si="43"/>
        <v>354853.39844918961</v>
      </c>
      <c r="X67" s="29">
        <f t="shared" si="36"/>
        <v>1430164.1066956241</v>
      </c>
      <c r="Y67" s="35">
        <f t="shared" si="44"/>
        <v>16.109129557124223</v>
      </c>
      <c r="Z67" s="36">
        <f t="shared" si="45"/>
        <v>6.6964304669092911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1388</v>
      </c>
      <c r="E68" s="49">
        <v>25</v>
      </c>
      <c r="F68" s="3">
        <f t="shared" si="37"/>
        <v>1.8011527377521614E-2</v>
      </c>
      <c r="G68" s="2">
        <v>0.5</v>
      </c>
      <c r="H68" s="3">
        <f t="shared" si="38"/>
        <v>8.6177180282661137E-2</v>
      </c>
      <c r="I68" s="3">
        <f t="shared" si="39"/>
        <v>0.91382281971733881</v>
      </c>
      <c r="J68" s="5">
        <f t="shared" si="46"/>
        <v>83593.443459706861</v>
      </c>
      <c r="K68" s="5">
        <f t="shared" si="40"/>
        <v>7203.847247475599</v>
      </c>
      <c r="L68" s="5">
        <f t="shared" si="41"/>
        <v>399957.59917984536</v>
      </c>
      <c r="M68" s="5">
        <f t="shared" si="32"/>
        <v>1593738.4446899383</v>
      </c>
      <c r="N68" s="33">
        <f t="shared" si="42"/>
        <v>19.065352242106659</v>
      </c>
      <c r="O68" s="4"/>
      <c r="Q68" s="27" t="s">
        <v>62</v>
      </c>
      <c r="R68" s="29">
        <f t="shared" si="33"/>
        <v>83593.443459706861</v>
      </c>
      <c r="S68" s="29">
        <f t="shared" si="34"/>
        <v>399957.59917984536</v>
      </c>
      <c r="T68" s="35">
        <f t="shared" si="35"/>
        <v>19.065352242106659</v>
      </c>
      <c r="U68" s="42">
        <v>0.7557222850963411</v>
      </c>
      <c r="V68" s="43">
        <f t="shared" si="47"/>
        <v>0.2442777149036589</v>
      </c>
      <c r="W68" s="29">
        <f t="shared" si="43"/>
        <v>302256.87079383922</v>
      </c>
      <c r="X68" s="29">
        <f t="shared" si="36"/>
        <v>1075310.7082464343</v>
      </c>
      <c r="Y68" s="35">
        <f t="shared" si="44"/>
        <v>12.863577138854774</v>
      </c>
      <c r="Z68" s="36">
        <f t="shared" si="45"/>
        <v>6.2017751032518849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908</v>
      </c>
      <c r="E69" s="49">
        <v>24</v>
      </c>
      <c r="F69" s="3">
        <f t="shared" si="37"/>
        <v>2.643171806167401E-2</v>
      </c>
      <c r="G69" s="2">
        <v>0.5</v>
      </c>
      <c r="H69" s="3">
        <f t="shared" si="38"/>
        <v>0.12396694214876032</v>
      </c>
      <c r="I69" s="3">
        <f t="shared" si="39"/>
        <v>0.87603305785123964</v>
      </c>
      <c r="J69" s="5">
        <f t="shared" si="46"/>
        <v>76389.596212231263</v>
      </c>
      <c r="K69" s="5">
        <f t="shared" si="40"/>
        <v>9469.7846544088334</v>
      </c>
      <c r="L69" s="5">
        <f t="shared" si="41"/>
        <v>358273.51942513423</v>
      </c>
      <c r="M69" s="5">
        <f t="shared" si="32"/>
        <v>1193780.845510093</v>
      </c>
      <c r="N69" s="33">
        <f t="shared" si="42"/>
        <v>15.627531819823242</v>
      </c>
      <c r="O69" s="4"/>
      <c r="Q69" s="27" t="s">
        <v>64</v>
      </c>
      <c r="R69" s="29">
        <f t="shared" si="33"/>
        <v>76389.596212231263</v>
      </c>
      <c r="S69" s="29">
        <f t="shared" si="34"/>
        <v>358273.51942513423</v>
      </c>
      <c r="T69" s="35">
        <f t="shared" si="35"/>
        <v>15.627531819823242</v>
      </c>
      <c r="U69" s="42">
        <v>0.69850988448397933</v>
      </c>
      <c r="V69" s="43">
        <f t="shared" si="47"/>
        <v>0.30149011551602067</v>
      </c>
      <c r="W69" s="29">
        <f t="shared" si="43"/>
        <v>250257.59466731924</v>
      </c>
      <c r="X69" s="29">
        <f t="shared" si="36"/>
        <v>773053.83745259512</v>
      </c>
      <c r="Y69" s="35">
        <f t="shared" si="44"/>
        <v>10.119883803349863</v>
      </c>
      <c r="Z69" s="36">
        <f t="shared" si="45"/>
        <v>5.5076480164733788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607</v>
      </c>
      <c r="E70" s="49">
        <v>28</v>
      </c>
      <c r="F70" s="3">
        <f t="shared" si="37"/>
        <v>4.6128500823723231E-2</v>
      </c>
      <c r="G70" s="2">
        <v>0.5</v>
      </c>
      <c r="H70" s="3">
        <f t="shared" si="38"/>
        <v>0.206794682422452</v>
      </c>
      <c r="I70" s="3">
        <f t="shared" si="39"/>
        <v>0.79320531757754797</v>
      </c>
      <c r="J70" s="5">
        <f t="shared" si="46"/>
        <v>66919.811557822424</v>
      </c>
      <c r="K70" s="5">
        <f t="shared" si="40"/>
        <v>13838.661178870221</v>
      </c>
      <c r="L70" s="5">
        <f t="shared" si="41"/>
        <v>300002.4048419366</v>
      </c>
      <c r="M70" s="5">
        <f t="shared" si="32"/>
        <v>835507.32608495886</v>
      </c>
      <c r="N70" s="33">
        <f t="shared" si="42"/>
        <v>12.485201416968042</v>
      </c>
      <c r="O70" s="4"/>
      <c r="Q70" s="27" t="s">
        <v>66</v>
      </c>
      <c r="R70" s="29">
        <f t="shared" si="33"/>
        <v>66919.811557822424</v>
      </c>
      <c r="S70" s="29">
        <f t="shared" si="34"/>
        <v>300002.4048419366</v>
      </c>
      <c r="T70" s="35">
        <f t="shared" si="35"/>
        <v>12.485201416968042</v>
      </c>
      <c r="U70" s="42">
        <v>0.67065690345363116</v>
      </c>
      <c r="V70" s="43">
        <f t="shared" si="47"/>
        <v>0.32934309654636884</v>
      </c>
      <c r="W70" s="29">
        <f t="shared" si="43"/>
        <v>201198.68385993585</v>
      </c>
      <c r="X70" s="29">
        <f t="shared" si="36"/>
        <v>522796.24278527591</v>
      </c>
      <c r="Y70" s="35">
        <f t="shared" si="44"/>
        <v>7.812279063779954</v>
      </c>
      <c r="Z70" s="36">
        <f t="shared" si="45"/>
        <v>4.6729223531880884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363</v>
      </c>
      <c r="E71" s="49">
        <v>28</v>
      </c>
      <c r="F71" s="3">
        <f t="shared" si="37"/>
        <v>7.7134986225895319E-2</v>
      </c>
      <c r="G71" s="2">
        <v>0.5</v>
      </c>
      <c r="H71" s="3">
        <f t="shared" si="38"/>
        <v>0.32332563510392615</v>
      </c>
      <c r="I71" s="3">
        <f t="shared" si="39"/>
        <v>0.6766743648960738</v>
      </c>
      <c r="J71" s="5">
        <f t="shared" si="46"/>
        <v>53081.150378952203</v>
      </c>
      <c r="K71" s="5">
        <f t="shared" si="40"/>
        <v>17162.496658321732</v>
      </c>
      <c r="L71" s="5">
        <f t="shared" si="41"/>
        <v>222499.51024895668</v>
      </c>
      <c r="M71" s="5">
        <f>L71+M72</f>
        <v>535504.9212430222</v>
      </c>
      <c r="N71" s="33">
        <f t="shared" si="42"/>
        <v>10.088419663477399</v>
      </c>
      <c r="O71" s="4"/>
      <c r="Q71" s="27" t="s">
        <v>68</v>
      </c>
      <c r="R71" s="29">
        <f t="shared" si="33"/>
        <v>53081.150378952203</v>
      </c>
      <c r="S71" s="29">
        <f t="shared" si="34"/>
        <v>222499.51024895668</v>
      </c>
      <c r="T71" s="35">
        <f t="shared" si="35"/>
        <v>10.088419663477399</v>
      </c>
      <c r="U71" s="42">
        <v>0.63527807449444496</v>
      </c>
      <c r="V71" s="43">
        <f t="shared" si="47"/>
        <v>0.36472192550555504</v>
      </c>
      <c r="W71" s="29">
        <f t="shared" si="43"/>
        <v>141349.06044691423</v>
      </c>
      <c r="X71" s="29">
        <f>X72+W71</f>
        <v>321597.55892534007</v>
      </c>
      <c r="Y71" s="35">
        <f t="shared" si="44"/>
        <v>6.0586019072574642</v>
      </c>
      <c r="Z71" s="36">
        <f t="shared" si="45"/>
        <v>4.0298177562199351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244</v>
      </c>
      <c r="E72" s="50">
        <v>28</v>
      </c>
      <c r="F72" s="17">
        <f t="shared" si="37"/>
        <v>0.11475409836065574</v>
      </c>
      <c r="G72" s="12"/>
      <c r="H72" s="17">
        <v>1</v>
      </c>
      <c r="I72" s="17">
        <f t="shared" si="39"/>
        <v>0</v>
      </c>
      <c r="J72" s="21">
        <f t="shared" si="46"/>
        <v>35918.653720630471</v>
      </c>
      <c r="K72" s="21">
        <f t="shared" si="40"/>
        <v>35918.653720630471</v>
      </c>
      <c r="L72" s="21">
        <f>K72/F72</f>
        <v>313005.41099406552</v>
      </c>
      <c r="M72" s="21">
        <f>L72</f>
        <v>313005.41099406552</v>
      </c>
      <c r="N72" s="34">
        <f t="shared" si="42"/>
        <v>8.7142857142857135</v>
      </c>
      <c r="O72" s="4"/>
      <c r="Q72" s="30" t="s">
        <v>69</v>
      </c>
      <c r="R72" s="31">
        <f t="shared" si="33"/>
        <v>35918.653720630471</v>
      </c>
      <c r="S72" s="31">
        <f t="shared" si="34"/>
        <v>313005.41099406552</v>
      </c>
      <c r="T72" s="38">
        <f t="shared" si="35"/>
        <v>8.7142857142857135</v>
      </c>
      <c r="U72" s="44">
        <v>0.57586384179742911</v>
      </c>
      <c r="V72" s="45">
        <f t="shared" si="47"/>
        <v>0.42413615820257089</v>
      </c>
      <c r="W72" s="31">
        <f t="shared" si="43"/>
        <v>180248.49847842581</v>
      </c>
      <c r="X72" s="31">
        <f>W72</f>
        <v>180248.49847842581</v>
      </c>
      <c r="Y72" s="38">
        <f t="shared" si="44"/>
        <v>5.0182420499490243</v>
      </c>
      <c r="Z72" s="37">
        <f t="shared" si="45"/>
        <v>3.6960436643366892</v>
      </c>
    </row>
    <row r="73" spans="1:26" s="2" customFormat="1" ht="13.2" x14ac:dyDescent="0.25">
      <c r="B73" s="2" t="s">
        <v>70</v>
      </c>
      <c r="D73" s="25">
        <f>SUM(D54:D72)</f>
        <v>28980</v>
      </c>
      <c r="E73" s="25">
        <f>SUM(E54:E72)</f>
        <v>209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75.267088056089634</v>
      </c>
      <c r="F78" s="55">
        <f>$Y$4</f>
        <v>68.172641262989572</v>
      </c>
      <c r="G78" s="55">
        <f>E78-F78</f>
        <v>7.0944467931000617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82.705147848940854</v>
      </c>
      <c r="F79" s="55">
        <f>$Y$29</f>
        <v>72.586970533640908</v>
      </c>
      <c r="G79" s="55">
        <f t="shared" ref="G79:G80" si="48">E79-F79</f>
        <v>10.118177315299945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78.907146153290498</v>
      </c>
      <c r="F80" s="55">
        <f>$Y$54</f>
        <v>69.609282221050677</v>
      </c>
      <c r="G80" s="55">
        <f t="shared" si="48"/>
        <v>9.2978639322398209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2026-01-22T14:51:18Z</dcterms:modified>
  <cp:category/>
  <cp:contentStatus/>
</cp:coreProperties>
</file>