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เกิดตาย\New folder\"/>
    </mc:Choice>
  </mc:AlternateContent>
  <xr:revisionPtr revIDLastSave="0" documentId="13_ncr:1_{8D7FDC57-5747-468B-9FD2-30AEDED9E7C4}" xr6:coauthVersionLast="47" xr6:coauthVersionMax="47" xr10:uidLastSave="{00000000-0000-0000-0000-000000000000}"/>
  <bookViews>
    <workbookView xWindow="-108" yWindow="-108" windowWidth="23256" windowHeight="12456" firstSheet="1" activeTab="12" xr2:uid="{00000000-000D-0000-FFFF-FFFF00000000}"/>
  </bookViews>
  <sheets>
    <sheet name="2556" sheetId="1" r:id="rId1"/>
    <sheet name="2557" sheetId="5" r:id="rId2"/>
    <sheet name="2558" sheetId="6" r:id="rId3"/>
    <sheet name="2559" sheetId="7" r:id="rId4"/>
    <sheet name="2560" sheetId="8" r:id="rId5"/>
    <sheet name="2561" sheetId="9" r:id="rId6"/>
    <sheet name="2562" sheetId="10" r:id="rId7"/>
    <sheet name="2563" sheetId="11" r:id="rId8"/>
    <sheet name="2564" sheetId="12" r:id="rId9"/>
    <sheet name="2565" sheetId="13" r:id="rId10"/>
    <sheet name="2566" sheetId="14" r:id="rId11"/>
    <sheet name="2567" sheetId="15" r:id="rId12"/>
    <sheet name="2568" sheetId="16" r:id="rId1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72" i="16" l="1"/>
  <c r="I72" i="16"/>
  <c r="V71" i="16"/>
  <c r="V70" i="16"/>
  <c r="F70" i="16"/>
  <c r="H70" i="16" s="1"/>
  <c r="I70" i="16" s="1"/>
  <c r="V69" i="16"/>
  <c r="F69" i="16"/>
  <c r="H69" i="16" s="1"/>
  <c r="I69" i="16" s="1"/>
  <c r="V68" i="16"/>
  <c r="F68" i="16"/>
  <c r="H68" i="16" s="1"/>
  <c r="I68" i="16" s="1"/>
  <c r="V67" i="16"/>
  <c r="V66" i="16"/>
  <c r="F66" i="16"/>
  <c r="H66" i="16" s="1"/>
  <c r="I66" i="16" s="1"/>
  <c r="V65" i="16"/>
  <c r="F65" i="16"/>
  <c r="H65" i="16" s="1"/>
  <c r="I65" i="16" s="1"/>
  <c r="V64" i="16"/>
  <c r="F64" i="16"/>
  <c r="H64" i="16" s="1"/>
  <c r="I64" i="16" s="1"/>
  <c r="V63" i="16"/>
  <c r="V62" i="16"/>
  <c r="F62" i="16"/>
  <c r="H62" i="16" s="1"/>
  <c r="I62" i="16" s="1"/>
  <c r="V61" i="16"/>
  <c r="V60" i="16"/>
  <c r="V59" i="16"/>
  <c r="V58" i="16"/>
  <c r="F58" i="16"/>
  <c r="H58" i="16" s="1"/>
  <c r="I58" i="16" s="1"/>
  <c r="V57" i="16"/>
  <c r="F57" i="16"/>
  <c r="H57" i="16" s="1"/>
  <c r="I57" i="16" s="1"/>
  <c r="V56" i="16"/>
  <c r="F56" i="16"/>
  <c r="H56" i="16" s="1"/>
  <c r="I56" i="16" s="1"/>
  <c r="V55" i="16"/>
  <c r="V54" i="16"/>
  <c r="R54" i="16"/>
  <c r="F54" i="16"/>
  <c r="H54" i="16" s="1"/>
  <c r="E48" i="16"/>
  <c r="D48" i="16"/>
  <c r="V47" i="16"/>
  <c r="I47" i="16"/>
  <c r="F47" i="16"/>
  <c r="V46" i="16"/>
  <c r="F46" i="16"/>
  <c r="H46" i="16" s="1"/>
  <c r="I46" i="16" s="1"/>
  <c r="V45" i="16"/>
  <c r="F45" i="16"/>
  <c r="H45" i="16" s="1"/>
  <c r="I45" i="16" s="1"/>
  <c r="V44" i="16"/>
  <c r="F44" i="16"/>
  <c r="H44" i="16" s="1"/>
  <c r="I44" i="16" s="1"/>
  <c r="V43" i="16"/>
  <c r="F43" i="16"/>
  <c r="H43" i="16" s="1"/>
  <c r="I43" i="16" s="1"/>
  <c r="V42" i="16"/>
  <c r="F42" i="16"/>
  <c r="H42" i="16" s="1"/>
  <c r="I42" i="16" s="1"/>
  <c r="V41" i="16"/>
  <c r="F41" i="16"/>
  <c r="H41" i="16" s="1"/>
  <c r="I41" i="16" s="1"/>
  <c r="V40" i="16"/>
  <c r="F40" i="16"/>
  <c r="H40" i="16" s="1"/>
  <c r="I40" i="16" s="1"/>
  <c r="V39" i="16"/>
  <c r="F39" i="16"/>
  <c r="H39" i="16" s="1"/>
  <c r="I39" i="16" s="1"/>
  <c r="V38" i="16"/>
  <c r="F38" i="16"/>
  <c r="H38" i="16" s="1"/>
  <c r="I38" i="16" s="1"/>
  <c r="V37" i="16"/>
  <c r="F37" i="16"/>
  <c r="H37" i="16" s="1"/>
  <c r="I37" i="16" s="1"/>
  <c r="V36" i="16"/>
  <c r="F36" i="16"/>
  <c r="H36" i="16" s="1"/>
  <c r="I36" i="16" s="1"/>
  <c r="V35" i="16"/>
  <c r="F35" i="16"/>
  <c r="H35" i="16" s="1"/>
  <c r="I35" i="16" s="1"/>
  <c r="V34" i="16"/>
  <c r="F34" i="16"/>
  <c r="H34" i="16" s="1"/>
  <c r="I34" i="16" s="1"/>
  <c r="V33" i="16"/>
  <c r="F33" i="16"/>
  <c r="H33" i="16" s="1"/>
  <c r="I33" i="16" s="1"/>
  <c r="V32" i="16"/>
  <c r="F32" i="16"/>
  <c r="H32" i="16" s="1"/>
  <c r="I32" i="16" s="1"/>
  <c r="V31" i="16"/>
  <c r="F31" i="16"/>
  <c r="H31" i="16" s="1"/>
  <c r="I31" i="16" s="1"/>
  <c r="V30" i="16"/>
  <c r="F30" i="16"/>
  <c r="H30" i="16" s="1"/>
  <c r="I30" i="16" s="1"/>
  <c r="V29" i="16"/>
  <c r="R29" i="16"/>
  <c r="F29" i="16"/>
  <c r="H29" i="16" s="1"/>
  <c r="E23" i="16"/>
  <c r="D23" i="16"/>
  <c r="V22" i="16"/>
  <c r="I22" i="16"/>
  <c r="F22" i="16"/>
  <c r="V21" i="16"/>
  <c r="F21" i="16"/>
  <c r="H21" i="16" s="1"/>
  <c r="I21" i="16" s="1"/>
  <c r="V20" i="16"/>
  <c r="F20" i="16"/>
  <c r="H20" i="16" s="1"/>
  <c r="I20" i="16" s="1"/>
  <c r="V19" i="16"/>
  <c r="I19" i="16"/>
  <c r="F19" i="16"/>
  <c r="H19" i="16" s="1"/>
  <c r="V18" i="16"/>
  <c r="F18" i="16"/>
  <c r="H18" i="16" s="1"/>
  <c r="I18" i="16" s="1"/>
  <c r="V17" i="16"/>
  <c r="F17" i="16"/>
  <c r="H17" i="16" s="1"/>
  <c r="I17" i="16" s="1"/>
  <c r="V16" i="16"/>
  <c r="F16" i="16"/>
  <c r="H16" i="16" s="1"/>
  <c r="I16" i="16" s="1"/>
  <c r="V15" i="16"/>
  <c r="F15" i="16"/>
  <c r="H15" i="16" s="1"/>
  <c r="I15" i="16" s="1"/>
  <c r="V14" i="16"/>
  <c r="F14" i="16"/>
  <c r="H14" i="16" s="1"/>
  <c r="I14" i="16" s="1"/>
  <c r="V13" i="16"/>
  <c r="F13" i="16"/>
  <c r="H13" i="16" s="1"/>
  <c r="I13" i="16" s="1"/>
  <c r="V12" i="16"/>
  <c r="F12" i="16"/>
  <c r="H12" i="16" s="1"/>
  <c r="I12" i="16" s="1"/>
  <c r="V11" i="16"/>
  <c r="F11" i="16"/>
  <c r="H11" i="16" s="1"/>
  <c r="I11" i="16" s="1"/>
  <c r="V10" i="16"/>
  <c r="F10" i="16"/>
  <c r="H10" i="16" s="1"/>
  <c r="I10" i="16" s="1"/>
  <c r="V9" i="16"/>
  <c r="F9" i="16"/>
  <c r="H9" i="16" s="1"/>
  <c r="I9" i="16" s="1"/>
  <c r="V8" i="16"/>
  <c r="F8" i="16"/>
  <c r="H8" i="16" s="1"/>
  <c r="I8" i="16" s="1"/>
  <c r="V7" i="16"/>
  <c r="F7" i="16"/>
  <c r="H7" i="16" s="1"/>
  <c r="I7" i="16" s="1"/>
  <c r="V6" i="16"/>
  <c r="F6" i="16"/>
  <c r="H6" i="16" s="1"/>
  <c r="I6" i="16" s="1"/>
  <c r="V5" i="16"/>
  <c r="F5" i="16"/>
  <c r="H5" i="16" s="1"/>
  <c r="I5" i="16" s="1"/>
  <c r="V4" i="16"/>
  <c r="R4" i="16"/>
  <c r="F4" i="16"/>
  <c r="H4" i="16" s="1"/>
  <c r="V72" i="15"/>
  <c r="I72" i="15"/>
  <c r="V71" i="15"/>
  <c r="V70" i="15"/>
  <c r="V69" i="15"/>
  <c r="V68" i="15"/>
  <c r="F68" i="15"/>
  <c r="H68" i="15" s="1"/>
  <c r="I68" i="15" s="1"/>
  <c r="V67" i="15"/>
  <c r="V66" i="15"/>
  <c r="V65" i="15"/>
  <c r="V64" i="15"/>
  <c r="V63" i="15"/>
  <c r="V62" i="15"/>
  <c r="V61" i="15"/>
  <c r="V60" i="15"/>
  <c r="F60" i="15"/>
  <c r="H60" i="15" s="1"/>
  <c r="I60" i="15" s="1"/>
  <c r="V59" i="15"/>
  <c r="V58" i="15"/>
  <c r="V57" i="15"/>
  <c r="V56" i="15"/>
  <c r="V55" i="15"/>
  <c r="V54" i="15"/>
  <c r="R54" i="15"/>
  <c r="E48" i="15"/>
  <c r="D48" i="15"/>
  <c r="V47" i="15"/>
  <c r="I47" i="15"/>
  <c r="F47" i="15"/>
  <c r="V46" i="15"/>
  <c r="F46" i="15"/>
  <c r="H46" i="15" s="1"/>
  <c r="I46" i="15" s="1"/>
  <c r="V45" i="15"/>
  <c r="F45" i="15"/>
  <c r="H45" i="15" s="1"/>
  <c r="I45" i="15" s="1"/>
  <c r="V44" i="15"/>
  <c r="F44" i="15"/>
  <c r="H44" i="15" s="1"/>
  <c r="I44" i="15" s="1"/>
  <c r="V43" i="15"/>
  <c r="F43" i="15"/>
  <c r="H43" i="15" s="1"/>
  <c r="I43" i="15" s="1"/>
  <c r="V42" i="15"/>
  <c r="F42" i="15"/>
  <c r="H42" i="15" s="1"/>
  <c r="I42" i="15" s="1"/>
  <c r="V41" i="15"/>
  <c r="F41" i="15"/>
  <c r="H41" i="15" s="1"/>
  <c r="I41" i="15" s="1"/>
  <c r="V40" i="15"/>
  <c r="F40" i="15"/>
  <c r="H40" i="15" s="1"/>
  <c r="I40" i="15" s="1"/>
  <c r="V39" i="15"/>
  <c r="F39" i="15"/>
  <c r="H39" i="15" s="1"/>
  <c r="I39" i="15" s="1"/>
  <c r="V38" i="15"/>
  <c r="F38" i="15"/>
  <c r="H38" i="15" s="1"/>
  <c r="I38" i="15" s="1"/>
  <c r="V37" i="15"/>
  <c r="F37" i="15"/>
  <c r="H37" i="15" s="1"/>
  <c r="I37" i="15" s="1"/>
  <c r="V36" i="15"/>
  <c r="F36" i="15"/>
  <c r="H36" i="15" s="1"/>
  <c r="I36" i="15" s="1"/>
  <c r="V35" i="15"/>
  <c r="F35" i="15"/>
  <c r="H35" i="15" s="1"/>
  <c r="I35" i="15" s="1"/>
  <c r="V34" i="15"/>
  <c r="F34" i="15"/>
  <c r="H34" i="15" s="1"/>
  <c r="I34" i="15" s="1"/>
  <c r="V33" i="15"/>
  <c r="F33" i="15"/>
  <c r="H33" i="15" s="1"/>
  <c r="I33" i="15" s="1"/>
  <c r="V32" i="15"/>
  <c r="F32" i="15"/>
  <c r="H32" i="15" s="1"/>
  <c r="I32" i="15" s="1"/>
  <c r="V31" i="15"/>
  <c r="F31" i="15"/>
  <c r="H31" i="15" s="1"/>
  <c r="I31" i="15" s="1"/>
  <c r="V30" i="15"/>
  <c r="F30" i="15"/>
  <c r="H30" i="15" s="1"/>
  <c r="I30" i="15" s="1"/>
  <c r="V29" i="15"/>
  <c r="R29" i="15"/>
  <c r="F29" i="15"/>
  <c r="H29" i="15" s="1"/>
  <c r="E23" i="15"/>
  <c r="D23" i="15"/>
  <c r="V22" i="15"/>
  <c r="I22" i="15"/>
  <c r="F22" i="15"/>
  <c r="V21" i="15"/>
  <c r="F21" i="15"/>
  <c r="H21" i="15" s="1"/>
  <c r="I21" i="15" s="1"/>
  <c r="V20" i="15"/>
  <c r="F20" i="15"/>
  <c r="H20" i="15" s="1"/>
  <c r="I20" i="15" s="1"/>
  <c r="V19" i="15"/>
  <c r="F19" i="15"/>
  <c r="H19" i="15" s="1"/>
  <c r="I19" i="15" s="1"/>
  <c r="V18" i="15"/>
  <c r="F18" i="15"/>
  <c r="H18" i="15" s="1"/>
  <c r="I18" i="15" s="1"/>
  <c r="V17" i="15"/>
  <c r="F17" i="15"/>
  <c r="H17" i="15" s="1"/>
  <c r="I17" i="15" s="1"/>
  <c r="V16" i="15"/>
  <c r="F16" i="15"/>
  <c r="H16" i="15" s="1"/>
  <c r="I16" i="15" s="1"/>
  <c r="V15" i="15"/>
  <c r="F15" i="15"/>
  <c r="H15" i="15" s="1"/>
  <c r="I15" i="15" s="1"/>
  <c r="V14" i="15"/>
  <c r="F14" i="15"/>
  <c r="H14" i="15" s="1"/>
  <c r="I14" i="15" s="1"/>
  <c r="V13" i="15"/>
  <c r="F13" i="15"/>
  <c r="H13" i="15" s="1"/>
  <c r="I13" i="15" s="1"/>
  <c r="V12" i="15"/>
  <c r="H12" i="15"/>
  <c r="I12" i="15" s="1"/>
  <c r="F12" i="15"/>
  <c r="V11" i="15"/>
  <c r="F11" i="15"/>
  <c r="H11" i="15" s="1"/>
  <c r="I11" i="15" s="1"/>
  <c r="V10" i="15"/>
  <c r="F10" i="15"/>
  <c r="H10" i="15" s="1"/>
  <c r="I10" i="15" s="1"/>
  <c r="V9" i="15"/>
  <c r="F9" i="15"/>
  <c r="H9" i="15" s="1"/>
  <c r="I9" i="15" s="1"/>
  <c r="V8" i="15"/>
  <c r="F8" i="15"/>
  <c r="H8" i="15" s="1"/>
  <c r="I8" i="15" s="1"/>
  <c r="V7" i="15"/>
  <c r="F7" i="15"/>
  <c r="H7" i="15" s="1"/>
  <c r="I7" i="15" s="1"/>
  <c r="V6" i="15"/>
  <c r="F6" i="15"/>
  <c r="H6" i="15" s="1"/>
  <c r="I6" i="15" s="1"/>
  <c r="V5" i="15"/>
  <c r="F5" i="15"/>
  <c r="H5" i="15" s="1"/>
  <c r="I5" i="15" s="1"/>
  <c r="V4" i="15"/>
  <c r="R4" i="15"/>
  <c r="F4" i="15"/>
  <c r="H4" i="15" s="1"/>
  <c r="V72" i="14"/>
  <c r="I72" i="14"/>
  <c r="E72" i="14"/>
  <c r="D72" i="14"/>
  <c r="V71" i="14"/>
  <c r="E71" i="14"/>
  <c r="D71" i="14"/>
  <c r="V70" i="14"/>
  <c r="E70" i="14"/>
  <c r="D70" i="14"/>
  <c r="V69" i="14"/>
  <c r="E69" i="14"/>
  <c r="D69" i="14"/>
  <c r="V68" i="14"/>
  <c r="E68" i="14"/>
  <c r="D68" i="14"/>
  <c r="V67" i="14"/>
  <c r="E67" i="14"/>
  <c r="D67" i="14"/>
  <c r="V66" i="14"/>
  <c r="E66" i="14"/>
  <c r="D66" i="14"/>
  <c r="V65" i="14"/>
  <c r="E65" i="14"/>
  <c r="D65" i="14"/>
  <c r="V64" i="14"/>
  <c r="E64" i="14"/>
  <c r="D64" i="14"/>
  <c r="V63" i="14"/>
  <c r="E63" i="14"/>
  <c r="D63" i="14"/>
  <c r="V62" i="14"/>
  <c r="E62" i="14"/>
  <c r="D62" i="14"/>
  <c r="V61" i="14"/>
  <c r="E61" i="14"/>
  <c r="F61" i="14" s="1"/>
  <c r="H61" i="14" s="1"/>
  <c r="I61" i="14" s="1"/>
  <c r="D61" i="14"/>
  <c r="V60" i="14"/>
  <c r="E60" i="14"/>
  <c r="D60" i="14"/>
  <c r="V59" i="14"/>
  <c r="E59" i="14"/>
  <c r="D59" i="14"/>
  <c r="V58" i="14"/>
  <c r="E58" i="14"/>
  <c r="D58" i="14"/>
  <c r="V57" i="14"/>
  <c r="E57" i="14"/>
  <c r="F57" i="14" s="1"/>
  <c r="H57" i="14" s="1"/>
  <c r="I57" i="14" s="1"/>
  <c r="D57" i="14"/>
  <c r="V56" i="14"/>
  <c r="E56" i="14"/>
  <c r="D56" i="14"/>
  <c r="V55" i="14"/>
  <c r="E55" i="14"/>
  <c r="D55" i="14"/>
  <c r="V54" i="14"/>
  <c r="R54" i="14"/>
  <c r="E54" i="14"/>
  <c r="D54" i="14"/>
  <c r="E48" i="14"/>
  <c r="D48" i="14"/>
  <c r="V47" i="14"/>
  <c r="I47" i="14"/>
  <c r="F47" i="14"/>
  <c r="V46" i="14"/>
  <c r="F46" i="14"/>
  <c r="H46" i="14" s="1"/>
  <c r="I46" i="14" s="1"/>
  <c r="V45" i="14"/>
  <c r="F45" i="14"/>
  <c r="H45" i="14" s="1"/>
  <c r="I45" i="14" s="1"/>
  <c r="V44" i="14"/>
  <c r="F44" i="14"/>
  <c r="H44" i="14" s="1"/>
  <c r="I44" i="14" s="1"/>
  <c r="V43" i="14"/>
  <c r="F43" i="14"/>
  <c r="H43" i="14" s="1"/>
  <c r="I43" i="14" s="1"/>
  <c r="V42" i="14"/>
  <c r="F42" i="14"/>
  <c r="H42" i="14" s="1"/>
  <c r="I42" i="14" s="1"/>
  <c r="V41" i="14"/>
  <c r="H41" i="14"/>
  <c r="I41" i="14" s="1"/>
  <c r="F41" i="14"/>
  <c r="V40" i="14"/>
  <c r="F40" i="14"/>
  <c r="H40" i="14" s="1"/>
  <c r="I40" i="14" s="1"/>
  <c r="V39" i="14"/>
  <c r="F39" i="14"/>
  <c r="H39" i="14" s="1"/>
  <c r="I39" i="14" s="1"/>
  <c r="V38" i="14"/>
  <c r="F38" i="14"/>
  <c r="H38" i="14" s="1"/>
  <c r="I38" i="14" s="1"/>
  <c r="V37" i="14"/>
  <c r="F37" i="14"/>
  <c r="H37" i="14" s="1"/>
  <c r="I37" i="14" s="1"/>
  <c r="V36" i="14"/>
  <c r="F36" i="14"/>
  <c r="H36" i="14" s="1"/>
  <c r="I36" i="14" s="1"/>
  <c r="V35" i="14"/>
  <c r="F35" i="14"/>
  <c r="H35" i="14" s="1"/>
  <c r="I35" i="14" s="1"/>
  <c r="V34" i="14"/>
  <c r="F34" i="14"/>
  <c r="H34" i="14" s="1"/>
  <c r="I34" i="14" s="1"/>
  <c r="V33" i="14"/>
  <c r="F33" i="14"/>
  <c r="H33" i="14" s="1"/>
  <c r="I33" i="14" s="1"/>
  <c r="V32" i="14"/>
  <c r="F32" i="14"/>
  <c r="H32" i="14" s="1"/>
  <c r="I32" i="14" s="1"/>
  <c r="V31" i="14"/>
  <c r="F31" i="14"/>
  <c r="H31" i="14" s="1"/>
  <c r="I31" i="14" s="1"/>
  <c r="V30" i="14"/>
  <c r="F30" i="14"/>
  <c r="H30" i="14" s="1"/>
  <c r="I30" i="14" s="1"/>
  <c r="V29" i="14"/>
  <c r="R29" i="14"/>
  <c r="F29" i="14"/>
  <c r="H29" i="14" s="1"/>
  <c r="E23" i="14"/>
  <c r="D23" i="14"/>
  <c r="V22" i="14"/>
  <c r="I22" i="14"/>
  <c r="F22" i="14"/>
  <c r="V21" i="14"/>
  <c r="F21" i="14"/>
  <c r="H21" i="14" s="1"/>
  <c r="I21" i="14" s="1"/>
  <c r="V20" i="14"/>
  <c r="F20" i="14"/>
  <c r="H20" i="14" s="1"/>
  <c r="I20" i="14" s="1"/>
  <c r="V19" i="14"/>
  <c r="F19" i="14"/>
  <c r="H19" i="14" s="1"/>
  <c r="I19" i="14" s="1"/>
  <c r="V18" i="14"/>
  <c r="F18" i="14"/>
  <c r="H18" i="14" s="1"/>
  <c r="I18" i="14" s="1"/>
  <c r="V17" i="14"/>
  <c r="F17" i="14"/>
  <c r="H17" i="14" s="1"/>
  <c r="I17" i="14" s="1"/>
  <c r="V16" i="14"/>
  <c r="F16" i="14"/>
  <c r="H16" i="14" s="1"/>
  <c r="I16" i="14" s="1"/>
  <c r="V15" i="14"/>
  <c r="F15" i="14"/>
  <c r="H15" i="14" s="1"/>
  <c r="I15" i="14" s="1"/>
  <c r="V14" i="14"/>
  <c r="F14" i="14"/>
  <c r="H14" i="14" s="1"/>
  <c r="I14" i="14" s="1"/>
  <c r="V13" i="14"/>
  <c r="F13" i="14"/>
  <c r="H13" i="14" s="1"/>
  <c r="I13" i="14" s="1"/>
  <c r="V12" i="14"/>
  <c r="F12" i="14"/>
  <c r="H12" i="14" s="1"/>
  <c r="I12" i="14" s="1"/>
  <c r="V11" i="14"/>
  <c r="F11" i="14"/>
  <c r="H11" i="14" s="1"/>
  <c r="I11" i="14" s="1"/>
  <c r="V10" i="14"/>
  <c r="F10" i="14"/>
  <c r="H10" i="14" s="1"/>
  <c r="I10" i="14" s="1"/>
  <c r="V9" i="14"/>
  <c r="F9" i="14"/>
  <c r="H9" i="14" s="1"/>
  <c r="I9" i="14" s="1"/>
  <c r="V8" i="14"/>
  <c r="F8" i="14"/>
  <c r="H8" i="14" s="1"/>
  <c r="I8" i="14" s="1"/>
  <c r="V7" i="14"/>
  <c r="F7" i="14"/>
  <c r="H7" i="14" s="1"/>
  <c r="I7" i="14" s="1"/>
  <c r="V6" i="14"/>
  <c r="F6" i="14"/>
  <c r="H6" i="14" s="1"/>
  <c r="I6" i="14" s="1"/>
  <c r="V5" i="14"/>
  <c r="F5" i="14"/>
  <c r="H5" i="14" s="1"/>
  <c r="I5" i="14" s="1"/>
  <c r="V4" i="14"/>
  <c r="R4" i="14"/>
  <c r="F4" i="14"/>
  <c r="H4" i="14" s="1"/>
  <c r="D48" i="13"/>
  <c r="D48" i="12"/>
  <c r="D48" i="11"/>
  <c r="D48" i="10"/>
  <c r="D48" i="9"/>
  <c r="D48" i="8"/>
  <c r="D48" i="7"/>
  <c r="D48" i="6"/>
  <c r="E48" i="5"/>
  <c r="V72" i="13"/>
  <c r="I72" i="13"/>
  <c r="E72" i="13"/>
  <c r="D72" i="13"/>
  <c r="V71" i="13"/>
  <c r="E71" i="13"/>
  <c r="D71" i="13"/>
  <c r="V70" i="13"/>
  <c r="E70" i="13"/>
  <c r="D70" i="13"/>
  <c r="V69" i="13"/>
  <c r="E69" i="13"/>
  <c r="D69" i="13"/>
  <c r="V68" i="13"/>
  <c r="E68" i="13"/>
  <c r="D68" i="13"/>
  <c r="V67" i="13"/>
  <c r="E67" i="13"/>
  <c r="D67" i="13"/>
  <c r="V66" i="13"/>
  <c r="E66" i="13"/>
  <c r="D66" i="13"/>
  <c r="V65" i="13"/>
  <c r="E65" i="13"/>
  <c r="D65" i="13"/>
  <c r="V64" i="13"/>
  <c r="E64" i="13"/>
  <c r="D64" i="13"/>
  <c r="V63" i="13"/>
  <c r="E63" i="13"/>
  <c r="D63" i="13"/>
  <c r="V62" i="13"/>
  <c r="E62" i="13"/>
  <c r="D62" i="13"/>
  <c r="V61" i="13"/>
  <c r="E61" i="13"/>
  <c r="D61" i="13"/>
  <c r="V60" i="13"/>
  <c r="E60" i="13"/>
  <c r="D60" i="13"/>
  <c r="V59" i="13"/>
  <c r="E59" i="13"/>
  <c r="D59" i="13"/>
  <c r="V58" i="13"/>
  <c r="E58" i="13"/>
  <c r="D58" i="13"/>
  <c r="V57" i="13"/>
  <c r="E57" i="13"/>
  <c r="D57" i="13"/>
  <c r="V56" i="13"/>
  <c r="E56" i="13"/>
  <c r="D56" i="13"/>
  <c r="V55" i="13"/>
  <c r="E55" i="13"/>
  <c r="D55" i="13"/>
  <c r="V54" i="13"/>
  <c r="R54" i="13"/>
  <c r="V47" i="13"/>
  <c r="I47" i="13"/>
  <c r="F47" i="13"/>
  <c r="V46" i="13"/>
  <c r="F46" i="13"/>
  <c r="H46" i="13" s="1"/>
  <c r="I46" i="13" s="1"/>
  <c r="V45" i="13"/>
  <c r="F45" i="13"/>
  <c r="H45" i="13" s="1"/>
  <c r="I45" i="13" s="1"/>
  <c r="V44" i="13"/>
  <c r="F44" i="13"/>
  <c r="H44" i="13" s="1"/>
  <c r="I44" i="13" s="1"/>
  <c r="V43" i="13"/>
  <c r="F43" i="13"/>
  <c r="H43" i="13" s="1"/>
  <c r="I43" i="13" s="1"/>
  <c r="V42" i="13"/>
  <c r="F42" i="13"/>
  <c r="H42" i="13" s="1"/>
  <c r="I42" i="13" s="1"/>
  <c r="V41" i="13"/>
  <c r="F41" i="13"/>
  <c r="H41" i="13" s="1"/>
  <c r="I41" i="13" s="1"/>
  <c r="V40" i="13"/>
  <c r="F40" i="13"/>
  <c r="H40" i="13" s="1"/>
  <c r="I40" i="13" s="1"/>
  <c r="V39" i="13"/>
  <c r="F39" i="13"/>
  <c r="H39" i="13" s="1"/>
  <c r="I39" i="13" s="1"/>
  <c r="V38" i="13"/>
  <c r="F38" i="13"/>
  <c r="H38" i="13" s="1"/>
  <c r="I38" i="13" s="1"/>
  <c r="V37" i="13"/>
  <c r="F37" i="13"/>
  <c r="H37" i="13" s="1"/>
  <c r="I37" i="13" s="1"/>
  <c r="V36" i="13"/>
  <c r="F36" i="13"/>
  <c r="H36" i="13" s="1"/>
  <c r="I36" i="13" s="1"/>
  <c r="V35" i="13"/>
  <c r="F35" i="13"/>
  <c r="H35" i="13" s="1"/>
  <c r="I35" i="13" s="1"/>
  <c r="V34" i="13"/>
  <c r="F34" i="13"/>
  <c r="H34" i="13" s="1"/>
  <c r="I34" i="13" s="1"/>
  <c r="V33" i="13"/>
  <c r="F33" i="13"/>
  <c r="H33" i="13" s="1"/>
  <c r="I33" i="13" s="1"/>
  <c r="V32" i="13"/>
  <c r="F32" i="13"/>
  <c r="H32" i="13" s="1"/>
  <c r="I32" i="13" s="1"/>
  <c r="V31" i="13"/>
  <c r="F31" i="13"/>
  <c r="H31" i="13" s="1"/>
  <c r="I31" i="13" s="1"/>
  <c r="V30" i="13"/>
  <c r="F30" i="13"/>
  <c r="H30" i="13" s="1"/>
  <c r="I30" i="13" s="1"/>
  <c r="V29" i="13"/>
  <c r="R29" i="13"/>
  <c r="V22" i="13"/>
  <c r="I22" i="13"/>
  <c r="F22" i="13"/>
  <c r="V21" i="13"/>
  <c r="F21" i="13"/>
  <c r="H21" i="13" s="1"/>
  <c r="I21" i="13" s="1"/>
  <c r="V20" i="13"/>
  <c r="F20" i="13"/>
  <c r="H20" i="13" s="1"/>
  <c r="I20" i="13" s="1"/>
  <c r="V19" i="13"/>
  <c r="F19" i="13"/>
  <c r="H19" i="13" s="1"/>
  <c r="I19" i="13" s="1"/>
  <c r="V18" i="13"/>
  <c r="F18" i="13"/>
  <c r="H18" i="13" s="1"/>
  <c r="I18" i="13" s="1"/>
  <c r="V17" i="13"/>
  <c r="F17" i="13"/>
  <c r="H17" i="13" s="1"/>
  <c r="I17" i="13" s="1"/>
  <c r="V16" i="13"/>
  <c r="F16" i="13"/>
  <c r="H16" i="13" s="1"/>
  <c r="I16" i="13" s="1"/>
  <c r="V15" i="13"/>
  <c r="F15" i="13"/>
  <c r="H15" i="13" s="1"/>
  <c r="I15" i="13" s="1"/>
  <c r="V14" i="13"/>
  <c r="F14" i="13"/>
  <c r="H14" i="13" s="1"/>
  <c r="I14" i="13" s="1"/>
  <c r="V13" i="13"/>
  <c r="F13" i="13"/>
  <c r="H13" i="13" s="1"/>
  <c r="I13" i="13" s="1"/>
  <c r="V12" i="13"/>
  <c r="F12" i="13"/>
  <c r="H12" i="13" s="1"/>
  <c r="I12" i="13" s="1"/>
  <c r="V11" i="13"/>
  <c r="F11" i="13"/>
  <c r="H11" i="13" s="1"/>
  <c r="I11" i="13" s="1"/>
  <c r="V10" i="13"/>
  <c r="F10" i="13"/>
  <c r="H10" i="13" s="1"/>
  <c r="I10" i="13" s="1"/>
  <c r="V9" i="13"/>
  <c r="F9" i="13"/>
  <c r="H9" i="13" s="1"/>
  <c r="I9" i="13" s="1"/>
  <c r="V8" i="13"/>
  <c r="F8" i="13"/>
  <c r="H8" i="13" s="1"/>
  <c r="I8" i="13" s="1"/>
  <c r="V7" i="13"/>
  <c r="F7" i="13"/>
  <c r="H7" i="13" s="1"/>
  <c r="I7" i="13" s="1"/>
  <c r="V6" i="13"/>
  <c r="F6" i="13"/>
  <c r="H6" i="13" s="1"/>
  <c r="I6" i="13" s="1"/>
  <c r="V5" i="13"/>
  <c r="F5" i="13"/>
  <c r="H5" i="13" s="1"/>
  <c r="I5" i="13" s="1"/>
  <c r="V4" i="13"/>
  <c r="R4" i="13"/>
  <c r="V72" i="12"/>
  <c r="I72" i="12"/>
  <c r="E72" i="12"/>
  <c r="D72" i="12"/>
  <c r="V71" i="12"/>
  <c r="E71" i="12"/>
  <c r="V70" i="12"/>
  <c r="E70" i="12"/>
  <c r="V69" i="12"/>
  <c r="E69" i="12"/>
  <c r="V68" i="12"/>
  <c r="E68" i="12"/>
  <c r="D68" i="12"/>
  <c r="V67" i="12"/>
  <c r="E67" i="12"/>
  <c r="V66" i="12"/>
  <c r="E66" i="12"/>
  <c r="V65" i="12"/>
  <c r="E65" i="12"/>
  <c r="V64" i="12"/>
  <c r="E64" i="12"/>
  <c r="D64" i="12"/>
  <c r="V63" i="12"/>
  <c r="E63" i="12"/>
  <c r="V62" i="12"/>
  <c r="E62" i="12"/>
  <c r="V61" i="12"/>
  <c r="E61" i="12"/>
  <c r="V60" i="12"/>
  <c r="E60" i="12"/>
  <c r="D60" i="12"/>
  <c r="V59" i="12"/>
  <c r="E59" i="12"/>
  <c r="V58" i="12"/>
  <c r="E58" i="12"/>
  <c r="V57" i="12"/>
  <c r="E57" i="12"/>
  <c r="V56" i="12"/>
  <c r="E56" i="12"/>
  <c r="V55" i="12"/>
  <c r="E55" i="12"/>
  <c r="D55" i="12"/>
  <c r="V54" i="12"/>
  <c r="R54" i="12"/>
  <c r="V47" i="12"/>
  <c r="I47" i="12"/>
  <c r="F47" i="12"/>
  <c r="V46" i="12"/>
  <c r="F46" i="12"/>
  <c r="H46" i="12" s="1"/>
  <c r="I46" i="12" s="1"/>
  <c r="V45" i="12"/>
  <c r="F45" i="12"/>
  <c r="H45" i="12" s="1"/>
  <c r="I45" i="12" s="1"/>
  <c r="V44" i="12"/>
  <c r="F44" i="12"/>
  <c r="H44" i="12" s="1"/>
  <c r="I44" i="12" s="1"/>
  <c r="V43" i="12"/>
  <c r="F43" i="12"/>
  <c r="H43" i="12" s="1"/>
  <c r="I43" i="12" s="1"/>
  <c r="V42" i="12"/>
  <c r="F42" i="12"/>
  <c r="H42" i="12" s="1"/>
  <c r="I42" i="12" s="1"/>
  <c r="V41" i="12"/>
  <c r="F41" i="12"/>
  <c r="H41" i="12" s="1"/>
  <c r="I41" i="12" s="1"/>
  <c r="V40" i="12"/>
  <c r="F40" i="12"/>
  <c r="H40" i="12" s="1"/>
  <c r="I40" i="12" s="1"/>
  <c r="V39" i="12"/>
  <c r="F39" i="12"/>
  <c r="H39" i="12" s="1"/>
  <c r="I39" i="12" s="1"/>
  <c r="V38" i="12"/>
  <c r="F38" i="12"/>
  <c r="H38" i="12" s="1"/>
  <c r="I38" i="12" s="1"/>
  <c r="V37" i="12"/>
  <c r="F37" i="12"/>
  <c r="H37" i="12" s="1"/>
  <c r="I37" i="12" s="1"/>
  <c r="V36" i="12"/>
  <c r="F36" i="12"/>
  <c r="H36" i="12" s="1"/>
  <c r="I36" i="12" s="1"/>
  <c r="V35" i="12"/>
  <c r="F35" i="12"/>
  <c r="H35" i="12" s="1"/>
  <c r="I35" i="12" s="1"/>
  <c r="V34" i="12"/>
  <c r="F34" i="12"/>
  <c r="H34" i="12" s="1"/>
  <c r="I34" i="12" s="1"/>
  <c r="V33" i="12"/>
  <c r="F33" i="12"/>
  <c r="H33" i="12" s="1"/>
  <c r="I33" i="12" s="1"/>
  <c r="V32" i="12"/>
  <c r="F32" i="12"/>
  <c r="H32" i="12" s="1"/>
  <c r="I32" i="12" s="1"/>
  <c r="V31" i="12"/>
  <c r="F31" i="12"/>
  <c r="H31" i="12" s="1"/>
  <c r="I31" i="12" s="1"/>
  <c r="V30" i="12"/>
  <c r="F30" i="12"/>
  <c r="H30" i="12" s="1"/>
  <c r="I30" i="12" s="1"/>
  <c r="V29" i="12"/>
  <c r="R29" i="12"/>
  <c r="V22" i="12"/>
  <c r="I22" i="12"/>
  <c r="V21" i="12"/>
  <c r="F21" i="12"/>
  <c r="H21" i="12" s="1"/>
  <c r="I21" i="12" s="1"/>
  <c r="V20" i="12"/>
  <c r="V19" i="12"/>
  <c r="F19" i="12"/>
  <c r="H19" i="12" s="1"/>
  <c r="I19" i="12" s="1"/>
  <c r="V18" i="12"/>
  <c r="V17" i="12"/>
  <c r="F17" i="12"/>
  <c r="H17" i="12" s="1"/>
  <c r="I17" i="12" s="1"/>
  <c r="V16" i="12"/>
  <c r="V15" i="12"/>
  <c r="F15" i="12"/>
  <c r="H15" i="12" s="1"/>
  <c r="I15" i="12" s="1"/>
  <c r="V14" i="12"/>
  <c r="V13" i="12"/>
  <c r="F13" i="12"/>
  <c r="H13" i="12" s="1"/>
  <c r="I13" i="12" s="1"/>
  <c r="V12" i="12"/>
  <c r="V11" i="12"/>
  <c r="F11" i="12"/>
  <c r="H11" i="12" s="1"/>
  <c r="I11" i="12" s="1"/>
  <c r="V10" i="12"/>
  <c r="V9" i="12"/>
  <c r="F9" i="12"/>
  <c r="H9" i="12" s="1"/>
  <c r="I9" i="12" s="1"/>
  <c r="V8" i="12"/>
  <c r="V7" i="12"/>
  <c r="F7" i="12"/>
  <c r="H7" i="12" s="1"/>
  <c r="I7" i="12" s="1"/>
  <c r="V6" i="12"/>
  <c r="V5" i="12"/>
  <c r="F5" i="12"/>
  <c r="H5" i="12" s="1"/>
  <c r="I5" i="12" s="1"/>
  <c r="V4" i="12"/>
  <c r="R4" i="12"/>
  <c r="V72" i="11"/>
  <c r="I72" i="11"/>
  <c r="E72" i="11"/>
  <c r="D72" i="11"/>
  <c r="V71" i="11"/>
  <c r="E71" i="11"/>
  <c r="D71" i="11"/>
  <c r="V70" i="11"/>
  <c r="E70" i="11"/>
  <c r="D70" i="11"/>
  <c r="V69" i="11"/>
  <c r="E69" i="11"/>
  <c r="D69" i="11"/>
  <c r="V68" i="11"/>
  <c r="E68" i="11"/>
  <c r="D68" i="11"/>
  <c r="V67" i="11"/>
  <c r="E67" i="11"/>
  <c r="D67" i="11"/>
  <c r="V66" i="11"/>
  <c r="E66" i="11"/>
  <c r="D66" i="11"/>
  <c r="V65" i="11"/>
  <c r="E65" i="11"/>
  <c r="D65" i="11"/>
  <c r="V64" i="11"/>
  <c r="E64" i="11"/>
  <c r="D64" i="11"/>
  <c r="V63" i="11"/>
  <c r="E63" i="11"/>
  <c r="D63" i="11"/>
  <c r="V62" i="11"/>
  <c r="E62" i="11"/>
  <c r="D62" i="11"/>
  <c r="V61" i="11"/>
  <c r="E61" i="11"/>
  <c r="D61" i="11"/>
  <c r="V60" i="11"/>
  <c r="E60" i="11"/>
  <c r="D60" i="11"/>
  <c r="V59" i="11"/>
  <c r="E59" i="11"/>
  <c r="D59" i="11"/>
  <c r="V58" i="11"/>
  <c r="E58" i="11"/>
  <c r="D58" i="11"/>
  <c r="V57" i="11"/>
  <c r="E57" i="11"/>
  <c r="D57" i="11"/>
  <c r="V56" i="11"/>
  <c r="E56" i="11"/>
  <c r="D56" i="11"/>
  <c r="V55" i="11"/>
  <c r="E55" i="11"/>
  <c r="D55" i="11"/>
  <c r="V54" i="11"/>
  <c r="R54" i="11"/>
  <c r="V47" i="11"/>
  <c r="I47" i="11"/>
  <c r="F47" i="11"/>
  <c r="V46" i="11"/>
  <c r="F46" i="11"/>
  <c r="H46" i="11" s="1"/>
  <c r="I46" i="11" s="1"/>
  <c r="V45" i="11"/>
  <c r="F45" i="11"/>
  <c r="H45" i="11" s="1"/>
  <c r="I45" i="11" s="1"/>
  <c r="V44" i="11"/>
  <c r="F44" i="11"/>
  <c r="H44" i="11" s="1"/>
  <c r="I44" i="11" s="1"/>
  <c r="V43" i="11"/>
  <c r="F43" i="11"/>
  <c r="H43" i="11" s="1"/>
  <c r="I43" i="11" s="1"/>
  <c r="V42" i="11"/>
  <c r="F42" i="11"/>
  <c r="H42" i="11" s="1"/>
  <c r="I42" i="11" s="1"/>
  <c r="V41" i="11"/>
  <c r="F41" i="11"/>
  <c r="H41" i="11" s="1"/>
  <c r="I41" i="11" s="1"/>
  <c r="V40" i="11"/>
  <c r="F40" i="11"/>
  <c r="H40" i="11" s="1"/>
  <c r="I40" i="11" s="1"/>
  <c r="V39" i="11"/>
  <c r="F39" i="11"/>
  <c r="H39" i="11" s="1"/>
  <c r="I39" i="11" s="1"/>
  <c r="V38" i="11"/>
  <c r="F38" i="11"/>
  <c r="H38" i="11" s="1"/>
  <c r="I38" i="11" s="1"/>
  <c r="V37" i="11"/>
  <c r="F37" i="11"/>
  <c r="H37" i="11" s="1"/>
  <c r="I37" i="11" s="1"/>
  <c r="V36" i="11"/>
  <c r="F36" i="11"/>
  <c r="H36" i="11" s="1"/>
  <c r="I36" i="11" s="1"/>
  <c r="V35" i="11"/>
  <c r="F35" i="11"/>
  <c r="H35" i="11" s="1"/>
  <c r="I35" i="11" s="1"/>
  <c r="V34" i="11"/>
  <c r="F34" i="11"/>
  <c r="H34" i="11" s="1"/>
  <c r="I34" i="11" s="1"/>
  <c r="V33" i="11"/>
  <c r="F33" i="11"/>
  <c r="H33" i="11" s="1"/>
  <c r="I33" i="11" s="1"/>
  <c r="V32" i="11"/>
  <c r="F32" i="11"/>
  <c r="H32" i="11" s="1"/>
  <c r="I32" i="11" s="1"/>
  <c r="V31" i="11"/>
  <c r="F31" i="11"/>
  <c r="H31" i="11" s="1"/>
  <c r="I31" i="11" s="1"/>
  <c r="V30" i="11"/>
  <c r="F30" i="11"/>
  <c r="H30" i="11" s="1"/>
  <c r="I30" i="11" s="1"/>
  <c r="V29" i="11"/>
  <c r="R29" i="11"/>
  <c r="V22" i="11"/>
  <c r="I22" i="11"/>
  <c r="F22" i="11"/>
  <c r="V21" i="11"/>
  <c r="F21" i="11"/>
  <c r="H21" i="11" s="1"/>
  <c r="I21" i="11" s="1"/>
  <c r="V20" i="11"/>
  <c r="F20" i="11"/>
  <c r="H20" i="11" s="1"/>
  <c r="I20" i="11" s="1"/>
  <c r="V19" i="11"/>
  <c r="F19" i="11"/>
  <c r="H19" i="11" s="1"/>
  <c r="I19" i="11" s="1"/>
  <c r="V18" i="11"/>
  <c r="F18" i="11"/>
  <c r="H18" i="11" s="1"/>
  <c r="I18" i="11" s="1"/>
  <c r="V17" i="11"/>
  <c r="F17" i="11"/>
  <c r="H17" i="11" s="1"/>
  <c r="I17" i="11" s="1"/>
  <c r="V16" i="11"/>
  <c r="F16" i="11"/>
  <c r="H16" i="11" s="1"/>
  <c r="I16" i="11" s="1"/>
  <c r="V15" i="11"/>
  <c r="F15" i="11"/>
  <c r="H15" i="11" s="1"/>
  <c r="I15" i="11" s="1"/>
  <c r="V14" i="11"/>
  <c r="F14" i="11"/>
  <c r="H14" i="11" s="1"/>
  <c r="I14" i="11" s="1"/>
  <c r="V13" i="11"/>
  <c r="F13" i="11"/>
  <c r="H13" i="11" s="1"/>
  <c r="I13" i="11" s="1"/>
  <c r="V12" i="11"/>
  <c r="F12" i="11"/>
  <c r="H12" i="11" s="1"/>
  <c r="I12" i="11" s="1"/>
  <c r="V11" i="11"/>
  <c r="F11" i="11"/>
  <c r="H11" i="11" s="1"/>
  <c r="I11" i="11" s="1"/>
  <c r="V10" i="11"/>
  <c r="F10" i="11"/>
  <c r="H10" i="11" s="1"/>
  <c r="I10" i="11" s="1"/>
  <c r="V9" i="11"/>
  <c r="F9" i="11"/>
  <c r="H9" i="11" s="1"/>
  <c r="I9" i="11" s="1"/>
  <c r="V8" i="11"/>
  <c r="F8" i="11"/>
  <c r="H8" i="11" s="1"/>
  <c r="I8" i="11" s="1"/>
  <c r="V7" i="11"/>
  <c r="F7" i="11"/>
  <c r="H7" i="11" s="1"/>
  <c r="I7" i="11" s="1"/>
  <c r="V6" i="11"/>
  <c r="F6" i="11"/>
  <c r="H6" i="11" s="1"/>
  <c r="I6" i="11" s="1"/>
  <c r="V5" i="11"/>
  <c r="F5" i="11"/>
  <c r="H5" i="11" s="1"/>
  <c r="I5" i="11" s="1"/>
  <c r="V4" i="11"/>
  <c r="R4" i="11"/>
  <c r="V72" i="10"/>
  <c r="I72" i="10"/>
  <c r="E72" i="10"/>
  <c r="D72" i="10"/>
  <c r="V71" i="10"/>
  <c r="E71" i="10"/>
  <c r="V70" i="10"/>
  <c r="E70" i="10"/>
  <c r="V69" i="10"/>
  <c r="E69" i="10"/>
  <c r="V68" i="10"/>
  <c r="E68" i="10"/>
  <c r="D68" i="10"/>
  <c r="V67" i="10"/>
  <c r="E67" i="10"/>
  <c r="V66" i="10"/>
  <c r="E66" i="10"/>
  <c r="V65" i="10"/>
  <c r="E65" i="10"/>
  <c r="V64" i="10"/>
  <c r="E64" i="10"/>
  <c r="D64" i="10"/>
  <c r="V63" i="10"/>
  <c r="E63" i="10"/>
  <c r="V62" i="10"/>
  <c r="E62" i="10"/>
  <c r="V61" i="10"/>
  <c r="E61" i="10"/>
  <c r="V60" i="10"/>
  <c r="E60" i="10"/>
  <c r="V59" i="10"/>
  <c r="E59" i="10"/>
  <c r="V58" i="10"/>
  <c r="E58" i="10"/>
  <c r="V57" i="10"/>
  <c r="E57" i="10"/>
  <c r="D57" i="10"/>
  <c r="V56" i="10"/>
  <c r="E56" i="10"/>
  <c r="V55" i="10"/>
  <c r="E55" i="10"/>
  <c r="V54" i="10"/>
  <c r="R54" i="10"/>
  <c r="V47" i="10"/>
  <c r="I47" i="10"/>
  <c r="F47" i="10"/>
  <c r="V46" i="10"/>
  <c r="F46" i="10"/>
  <c r="H46" i="10" s="1"/>
  <c r="I46" i="10" s="1"/>
  <c r="V45" i="10"/>
  <c r="F45" i="10"/>
  <c r="H45" i="10" s="1"/>
  <c r="I45" i="10" s="1"/>
  <c r="V44" i="10"/>
  <c r="F44" i="10"/>
  <c r="H44" i="10" s="1"/>
  <c r="I44" i="10" s="1"/>
  <c r="V43" i="10"/>
  <c r="F43" i="10"/>
  <c r="H43" i="10" s="1"/>
  <c r="I43" i="10" s="1"/>
  <c r="V42" i="10"/>
  <c r="F42" i="10"/>
  <c r="H42" i="10" s="1"/>
  <c r="I42" i="10" s="1"/>
  <c r="V41" i="10"/>
  <c r="F41" i="10"/>
  <c r="H41" i="10" s="1"/>
  <c r="I41" i="10" s="1"/>
  <c r="V40" i="10"/>
  <c r="F40" i="10"/>
  <c r="H40" i="10" s="1"/>
  <c r="I40" i="10" s="1"/>
  <c r="V39" i="10"/>
  <c r="F39" i="10"/>
  <c r="H39" i="10" s="1"/>
  <c r="I39" i="10" s="1"/>
  <c r="V38" i="10"/>
  <c r="F38" i="10"/>
  <c r="H38" i="10" s="1"/>
  <c r="I38" i="10" s="1"/>
  <c r="V37" i="10"/>
  <c r="F37" i="10"/>
  <c r="H37" i="10" s="1"/>
  <c r="I37" i="10" s="1"/>
  <c r="V36" i="10"/>
  <c r="F36" i="10"/>
  <c r="H36" i="10" s="1"/>
  <c r="I36" i="10" s="1"/>
  <c r="V35" i="10"/>
  <c r="F35" i="10"/>
  <c r="H35" i="10" s="1"/>
  <c r="I35" i="10" s="1"/>
  <c r="V34" i="10"/>
  <c r="F34" i="10"/>
  <c r="H34" i="10" s="1"/>
  <c r="I34" i="10" s="1"/>
  <c r="V33" i="10"/>
  <c r="F33" i="10"/>
  <c r="H33" i="10" s="1"/>
  <c r="I33" i="10" s="1"/>
  <c r="V32" i="10"/>
  <c r="F32" i="10"/>
  <c r="H32" i="10" s="1"/>
  <c r="I32" i="10" s="1"/>
  <c r="V31" i="10"/>
  <c r="F31" i="10"/>
  <c r="H31" i="10" s="1"/>
  <c r="I31" i="10" s="1"/>
  <c r="V30" i="10"/>
  <c r="F30" i="10"/>
  <c r="H30" i="10" s="1"/>
  <c r="I30" i="10" s="1"/>
  <c r="V29" i="10"/>
  <c r="R29" i="10"/>
  <c r="V22" i="10"/>
  <c r="I22" i="10"/>
  <c r="F22" i="10"/>
  <c r="V21" i="10"/>
  <c r="V20" i="10"/>
  <c r="F20" i="10"/>
  <c r="H20" i="10" s="1"/>
  <c r="I20" i="10" s="1"/>
  <c r="V19" i="10"/>
  <c r="V18" i="10"/>
  <c r="F18" i="10"/>
  <c r="H18" i="10" s="1"/>
  <c r="I18" i="10" s="1"/>
  <c r="V17" i="10"/>
  <c r="V16" i="10"/>
  <c r="F16" i="10"/>
  <c r="H16" i="10" s="1"/>
  <c r="I16" i="10" s="1"/>
  <c r="V15" i="10"/>
  <c r="V14" i="10"/>
  <c r="F14" i="10"/>
  <c r="H14" i="10" s="1"/>
  <c r="I14" i="10" s="1"/>
  <c r="V13" i="10"/>
  <c r="V12" i="10"/>
  <c r="F12" i="10"/>
  <c r="H12" i="10" s="1"/>
  <c r="I12" i="10" s="1"/>
  <c r="V11" i="10"/>
  <c r="V10" i="10"/>
  <c r="F10" i="10"/>
  <c r="H10" i="10" s="1"/>
  <c r="I10" i="10" s="1"/>
  <c r="V9" i="10"/>
  <c r="V8" i="10"/>
  <c r="V7" i="10"/>
  <c r="V6" i="10"/>
  <c r="V5" i="10"/>
  <c r="F5" i="10"/>
  <c r="H5" i="10" s="1"/>
  <c r="I5" i="10" s="1"/>
  <c r="V4" i="10"/>
  <c r="R4" i="10"/>
  <c r="V72" i="9"/>
  <c r="I72" i="9"/>
  <c r="E72" i="9"/>
  <c r="D72" i="9"/>
  <c r="V71" i="9"/>
  <c r="E71" i="9"/>
  <c r="D71" i="9"/>
  <c r="V70" i="9"/>
  <c r="E70" i="9"/>
  <c r="D70" i="9"/>
  <c r="V69" i="9"/>
  <c r="E69" i="9"/>
  <c r="D69" i="9"/>
  <c r="V68" i="9"/>
  <c r="E68" i="9"/>
  <c r="D68" i="9"/>
  <c r="V67" i="9"/>
  <c r="E67" i="9"/>
  <c r="D67" i="9"/>
  <c r="V66" i="9"/>
  <c r="E66" i="9"/>
  <c r="D66" i="9"/>
  <c r="V65" i="9"/>
  <c r="E65" i="9"/>
  <c r="D65" i="9"/>
  <c r="V64" i="9"/>
  <c r="E64" i="9"/>
  <c r="D64" i="9"/>
  <c r="V63" i="9"/>
  <c r="E63" i="9"/>
  <c r="D63" i="9"/>
  <c r="V62" i="9"/>
  <c r="E62" i="9"/>
  <c r="D62" i="9"/>
  <c r="V61" i="9"/>
  <c r="E61" i="9"/>
  <c r="D61" i="9"/>
  <c r="V60" i="9"/>
  <c r="E60" i="9"/>
  <c r="D60" i="9"/>
  <c r="V59" i="9"/>
  <c r="E59" i="9"/>
  <c r="D59" i="9"/>
  <c r="V58" i="9"/>
  <c r="E58" i="9"/>
  <c r="D58" i="9"/>
  <c r="V57" i="9"/>
  <c r="E57" i="9"/>
  <c r="D57" i="9"/>
  <c r="V56" i="9"/>
  <c r="E56" i="9"/>
  <c r="D56" i="9"/>
  <c r="V55" i="9"/>
  <c r="E55" i="9"/>
  <c r="D55" i="9"/>
  <c r="V54" i="9"/>
  <c r="R54" i="9"/>
  <c r="V47" i="9"/>
  <c r="I47" i="9"/>
  <c r="F47" i="9"/>
  <c r="V46" i="9"/>
  <c r="F46" i="9"/>
  <c r="H46" i="9" s="1"/>
  <c r="I46" i="9" s="1"/>
  <c r="V45" i="9"/>
  <c r="F45" i="9"/>
  <c r="H45" i="9" s="1"/>
  <c r="I45" i="9" s="1"/>
  <c r="V44" i="9"/>
  <c r="F44" i="9"/>
  <c r="H44" i="9" s="1"/>
  <c r="I44" i="9" s="1"/>
  <c r="V43" i="9"/>
  <c r="F43" i="9"/>
  <c r="H43" i="9" s="1"/>
  <c r="I43" i="9" s="1"/>
  <c r="V42" i="9"/>
  <c r="F42" i="9"/>
  <c r="H42" i="9" s="1"/>
  <c r="I42" i="9" s="1"/>
  <c r="V41" i="9"/>
  <c r="F41" i="9"/>
  <c r="H41" i="9" s="1"/>
  <c r="I41" i="9" s="1"/>
  <c r="V40" i="9"/>
  <c r="F40" i="9"/>
  <c r="H40" i="9" s="1"/>
  <c r="I40" i="9" s="1"/>
  <c r="V39" i="9"/>
  <c r="F39" i="9"/>
  <c r="H39" i="9" s="1"/>
  <c r="I39" i="9" s="1"/>
  <c r="V38" i="9"/>
  <c r="F38" i="9"/>
  <c r="H38" i="9" s="1"/>
  <c r="I38" i="9" s="1"/>
  <c r="V37" i="9"/>
  <c r="F37" i="9"/>
  <c r="H37" i="9" s="1"/>
  <c r="I37" i="9" s="1"/>
  <c r="V36" i="9"/>
  <c r="F36" i="9"/>
  <c r="H36" i="9" s="1"/>
  <c r="I36" i="9" s="1"/>
  <c r="V35" i="9"/>
  <c r="F35" i="9"/>
  <c r="H35" i="9" s="1"/>
  <c r="I35" i="9" s="1"/>
  <c r="V34" i="9"/>
  <c r="F34" i="9"/>
  <c r="H34" i="9" s="1"/>
  <c r="I34" i="9" s="1"/>
  <c r="V33" i="9"/>
  <c r="F33" i="9"/>
  <c r="H33" i="9" s="1"/>
  <c r="I33" i="9" s="1"/>
  <c r="V32" i="9"/>
  <c r="F32" i="9"/>
  <c r="H32" i="9" s="1"/>
  <c r="I32" i="9" s="1"/>
  <c r="V31" i="9"/>
  <c r="F31" i="9"/>
  <c r="H31" i="9" s="1"/>
  <c r="I31" i="9" s="1"/>
  <c r="V30" i="9"/>
  <c r="F30" i="9"/>
  <c r="H30" i="9" s="1"/>
  <c r="I30" i="9" s="1"/>
  <c r="V29" i="9"/>
  <c r="R29" i="9"/>
  <c r="V22" i="9"/>
  <c r="I22" i="9"/>
  <c r="F22" i="9"/>
  <c r="V21" i="9"/>
  <c r="F21" i="9"/>
  <c r="H21" i="9" s="1"/>
  <c r="I21" i="9" s="1"/>
  <c r="V20" i="9"/>
  <c r="F20" i="9"/>
  <c r="H20" i="9" s="1"/>
  <c r="I20" i="9" s="1"/>
  <c r="V19" i="9"/>
  <c r="F19" i="9"/>
  <c r="H19" i="9" s="1"/>
  <c r="I19" i="9" s="1"/>
  <c r="V18" i="9"/>
  <c r="F18" i="9"/>
  <c r="H18" i="9" s="1"/>
  <c r="I18" i="9" s="1"/>
  <c r="V17" i="9"/>
  <c r="F17" i="9"/>
  <c r="H17" i="9" s="1"/>
  <c r="I17" i="9" s="1"/>
  <c r="V16" i="9"/>
  <c r="F16" i="9"/>
  <c r="H16" i="9" s="1"/>
  <c r="I16" i="9" s="1"/>
  <c r="V15" i="9"/>
  <c r="F15" i="9"/>
  <c r="H15" i="9" s="1"/>
  <c r="I15" i="9" s="1"/>
  <c r="V14" i="9"/>
  <c r="F14" i="9"/>
  <c r="H14" i="9" s="1"/>
  <c r="I14" i="9" s="1"/>
  <c r="V13" i="9"/>
  <c r="F13" i="9"/>
  <c r="H13" i="9" s="1"/>
  <c r="I13" i="9" s="1"/>
  <c r="V12" i="9"/>
  <c r="F12" i="9"/>
  <c r="H12" i="9" s="1"/>
  <c r="I12" i="9" s="1"/>
  <c r="V11" i="9"/>
  <c r="F11" i="9"/>
  <c r="H11" i="9" s="1"/>
  <c r="I11" i="9" s="1"/>
  <c r="V10" i="9"/>
  <c r="F10" i="9"/>
  <c r="H10" i="9" s="1"/>
  <c r="I10" i="9" s="1"/>
  <c r="V9" i="9"/>
  <c r="F9" i="9"/>
  <c r="H9" i="9" s="1"/>
  <c r="I9" i="9" s="1"/>
  <c r="V8" i="9"/>
  <c r="F8" i="9"/>
  <c r="H8" i="9" s="1"/>
  <c r="I8" i="9" s="1"/>
  <c r="V7" i="9"/>
  <c r="F7" i="9"/>
  <c r="H7" i="9" s="1"/>
  <c r="I7" i="9" s="1"/>
  <c r="V6" i="9"/>
  <c r="H6" i="9"/>
  <c r="I6" i="9" s="1"/>
  <c r="F6" i="9"/>
  <c r="V5" i="9"/>
  <c r="F5" i="9"/>
  <c r="H5" i="9" s="1"/>
  <c r="I5" i="9" s="1"/>
  <c r="V4" i="9"/>
  <c r="R4" i="9"/>
  <c r="V72" i="8"/>
  <c r="I72" i="8"/>
  <c r="E72" i="8"/>
  <c r="V71" i="8"/>
  <c r="E71" i="8"/>
  <c r="V70" i="8"/>
  <c r="E70" i="8"/>
  <c r="V69" i="8"/>
  <c r="E69" i="8"/>
  <c r="D69" i="8"/>
  <c r="V68" i="8"/>
  <c r="E68" i="8"/>
  <c r="V67" i="8"/>
  <c r="E67" i="8"/>
  <c r="V66" i="8"/>
  <c r="E66" i="8"/>
  <c r="V65" i="8"/>
  <c r="E65" i="8"/>
  <c r="D65" i="8"/>
  <c r="V64" i="8"/>
  <c r="E64" i="8"/>
  <c r="V63" i="8"/>
  <c r="E63" i="8"/>
  <c r="V62" i="8"/>
  <c r="E62" i="8"/>
  <c r="V61" i="8"/>
  <c r="E61" i="8"/>
  <c r="D61" i="8"/>
  <c r="V60" i="8"/>
  <c r="E60" i="8"/>
  <c r="V59" i="8"/>
  <c r="E59" i="8"/>
  <c r="V58" i="8"/>
  <c r="E58" i="8"/>
  <c r="V57" i="8"/>
  <c r="E57" i="8"/>
  <c r="D57" i="8"/>
  <c r="V56" i="8"/>
  <c r="E56" i="8"/>
  <c r="V55" i="8"/>
  <c r="E55" i="8"/>
  <c r="V54" i="8"/>
  <c r="R54" i="8"/>
  <c r="V47" i="8"/>
  <c r="I47" i="8"/>
  <c r="F47" i="8"/>
  <c r="V46" i="8"/>
  <c r="F46" i="8"/>
  <c r="H46" i="8" s="1"/>
  <c r="I46" i="8" s="1"/>
  <c r="V45" i="8"/>
  <c r="F45" i="8"/>
  <c r="H45" i="8" s="1"/>
  <c r="I45" i="8" s="1"/>
  <c r="V44" i="8"/>
  <c r="F44" i="8"/>
  <c r="H44" i="8" s="1"/>
  <c r="I44" i="8" s="1"/>
  <c r="V43" i="8"/>
  <c r="F43" i="8"/>
  <c r="H43" i="8" s="1"/>
  <c r="I43" i="8" s="1"/>
  <c r="V42" i="8"/>
  <c r="F42" i="8"/>
  <c r="H42" i="8" s="1"/>
  <c r="I42" i="8" s="1"/>
  <c r="V41" i="8"/>
  <c r="F41" i="8"/>
  <c r="H41" i="8" s="1"/>
  <c r="I41" i="8" s="1"/>
  <c r="V40" i="8"/>
  <c r="F40" i="8"/>
  <c r="H40" i="8" s="1"/>
  <c r="I40" i="8" s="1"/>
  <c r="V39" i="8"/>
  <c r="F39" i="8"/>
  <c r="H39" i="8" s="1"/>
  <c r="I39" i="8" s="1"/>
  <c r="V38" i="8"/>
  <c r="F38" i="8"/>
  <c r="H38" i="8" s="1"/>
  <c r="I38" i="8" s="1"/>
  <c r="V37" i="8"/>
  <c r="F37" i="8"/>
  <c r="H37" i="8" s="1"/>
  <c r="I37" i="8" s="1"/>
  <c r="V36" i="8"/>
  <c r="F36" i="8"/>
  <c r="H36" i="8" s="1"/>
  <c r="I36" i="8" s="1"/>
  <c r="V35" i="8"/>
  <c r="F35" i="8"/>
  <c r="H35" i="8" s="1"/>
  <c r="I35" i="8" s="1"/>
  <c r="V34" i="8"/>
  <c r="F34" i="8"/>
  <c r="H34" i="8" s="1"/>
  <c r="I34" i="8" s="1"/>
  <c r="V33" i="8"/>
  <c r="F33" i="8"/>
  <c r="H33" i="8" s="1"/>
  <c r="I33" i="8" s="1"/>
  <c r="V32" i="8"/>
  <c r="F32" i="8"/>
  <c r="H32" i="8" s="1"/>
  <c r="I32" i="8" s="1"/>
  <c r="V31" i="8"/>
  <c r="F31" i="8"/>
  <c r="H31" i="8" s="1"/>
  <c r="I31" i="8" s="1"/>
  <c r="V30" i="8"/>
  <c r="F30" i="8"/>
  <c r="H30" i="8" s="1"/>
  <c r="I30" i="8" s="1"/>
  <c r="V29" i="8"/>
  <c r="R29" i="8"/>
  <c r="V22" i="8"/>
  <c r="I22" i="8"/>
  <c r="V21" i="8"/>
  <c r="F21" i="8"/>
  <c r="H21" i="8" s="1"/>
  <c r="I21" i="8" s="1"/>
  <c r="V20" i="8"/>
  <c r="V19" i="8"/>
  <c r="F19" i="8"/>
  <c r="H19" i="8" s="1"/>
  <c r="I19" i="8" s="1"/>
  <c r="V18" i="8"/>
  <c r="V17" i="8"/>
  <c r="V16" i="8"/>
  <c r="F16" i="8"/>
  <c r="H16" i="8" s="1"/>
  <c r="I16" i="8" s="1"/>
  <c r="V15" i="8"/>
  <c r="V14" i="8"/>
  <c r="F14" i="8"/>
  <c r="H14" i="8" s="1"/>
  <c r="I14" i="8" s="1"/>
  <c r="V13" i="8"/>
  <c r="V12" i="8"/>
  <c r="V11" i="8"/>
  <c r="V10" i="8"/>
  <c r="V9" i="8"/>
  <c r="F9" i="8"/>
  <c r="H9" i="8" s="1"/>
  <c r="I9" i="8" s="1"/>
  <c r="V8" i="8"/>
  <c r="V7" i="8"/>
  <c r="V6" i="8"/>
  <c r="F6" i="8"/>
  <c r="H6" i="8" s="1"/>
  <c r="I6" i="8" s="1"/>
  <c r="V5" i="8"/>
  <c r="V4" i="8"/>
  <c r="R4" i="8"/>
  <c r="V72" i="7"/>
  <c r="I72" i="7"/>
  <c r="E72" i="7"/>
  <c r="D72" i="7"/>
  <c r="V71" i="7"/>
  <c r="E71" i="7"/>
  <c r="D71" i="7"/>
  <c r="V70" i="7"/>
  <c r="E70" i="7"/>
  <c r="D70" i="7"/>
  <c r="V69" i="7"/>
  <c r="E69" i="7"/>
  <c r="D69" i="7"/>
  <c r="V68" i="7"/>
  <c r="E68" i="7"/>
  <c r="D68" i="7"/>
  <c r="V67" i="7"/>
  <c r="E67" i="7"/>
  <c r="D67" i="7"/>
  <c r="F67" i="7" s="1"/>
  <c r="H67" i="7" s="1"/>
  <c r="I67" i="7" s="1"/>
  <c r="V66" i="7"/>
  <c r="E66" i="7"/>
  <c r="F66" i="7" s="1"/>
  <c r="H66" i="7" s="1"/>
  <c r="I66" i="7" s="1"/>
  <c r="D66" i="7"/>
  <c r="V65" i="7"/>
  <c r="E65" i="7"/>
  <c r="D65" i="7"/>
  <c r="V64" i="7"/>
  <c r="E64" i="7"/>
  <c r="D64" i="7"/>
  <c r="V63" i="7"/>
  <c r="E63" i="7"/>
  <c r="D63" i="7"/>
  <c r="F63" i="7" s="1"/>
  <c r="H63" i="7" s="1"/>
  <c r="I63" i="7" s="1"/>
  <c r="V62" i="7"/>
  <c r="E62" i="7"/>
  <c r="F62" i="7" s="1"/>
  <c r="H62" i="7" s="1"/>
  <c r="I62" i="7" s="1"/>
  <c r="D62" i="7"/>
  <c r="V61" i="7"/>
  <c r="E61" i="7"/>
  <c r="D61" i="7"/>
  <c r="V60" i="7"/>
  <c r="E60" i="7"/>
  <c r="D60" i="7"/>
  <c r="V59" i="7"/>
  <c r="E59" i="7"/>
  <c r="D59" i="7"/>
  <c r="F59" i="7" s="1"/>
  <c r="H59" i="7" s="1"/>
  <c r="I59" i="7" s="1"/>
  <c r="V58" i="7"/>
  <c r="E58" i="7"/>
  <c r="D58" i="7"/>
  <c r="V57" i="7"/>
  <c r="E57" i="7"/>
  <c r="D57" i="7"/>
  <c r="F57" i="7" s="1"/>
  <c r="H57" i="7" s="1"/>
  <c r="I57" i="7" s="1"/>
  <c r="V56" i="7"/>
  <c r="E56" i="7"/>
  <c r="D56" i="7"/>
  <c r="V55" i="7"/>
  <c r="E55" i="7"/>
  <c r="D55" i="7"/>
  <c r="V54" i="7"/>
  <c r="R54" i="7"/>
  <c r="V47" i="7"/>
  <c r="I47" i="7"/>
  <c r="F47" i="7"/>
  <c r="V46" i="7"/>
  <c r="F46" i="7"/>
  <c r="H46" i="7" s="1"/>
  <c r="I46" i="7" s="1"/>
  <c r="V45" i="7"/>
  <c r="F45" i="7"/>
  <c r="H45" i="7" s="1"/>
  <c r="I45" i="7" s="1"/>
  <c r="V44" i="7"/>
  <c r="F44" i="7"/>
  <c r="H44" i="7" s="1"/>
  <c r="I44" i="7" s="1"/>
  <c r="V43" i="7"/>
  <c r="F43" i="7"/>
  <c r="H43" i="7" s="1"/>
  <c r="I43" i="7" s="1"/>
  <c r="V42" i="7"/>
  <c r="F42" i="7"/>
  <c r="H42" i="7" s="1"/>
  <c r="I42" i="7" s="1"/>
  <c r="V41" i="7"/>
  <c r="F41" i="7"/>
  <c r="H41" i="7" s="1"/>
  <c r="I41" i="7" s="1"/>
  <c r="V40" i="7"/>
  <c r="F40" i="7"/>
  <c r="H40" i="7" s="1"/>
  <c r="I40" i="7" s="1"/>
  <c r="V39" i="7"/>
  <c r="F39" i="7"/>
  <c r="H39" i="7" s="1"/>
  <c r="I39" i="7" s="1"/>
  <c r="V38" i="7"/>
  <c r="F38" i="7"/>
  <c r="H38" i="7" s="1"/>
  <c r="I38" i="7" s="1"/>
  <c r="V37" i="7"/>
  <c r="F37" i="7"/>
  <c r="H37" i="7" s="1"/>
  <c r="I37" i="7" s="1"/>
  <c r="V36" i="7"/>
  <c r="F36" i="7"/>
  <c r="H36" i="7" s="1"/>
  <c r="I36" i="7" s="1"/>
  <c r="V35" i="7"/>
  <c r="F35" i="7"/>
  <c r="H35" i="7" s="1"/>
  <c r="I35" i="7" s="1"/>
  <c r="V34" i="7"/>
  <c r="F34" i="7"/>
  <c r="H34" i="7" s="1"/>
  <c r="I34" i="7" s="1"/>
  <c r="V33" i="7"/>
  <c r="F33" i="7"/>
  <c r="H33" i="7" s="1"/>
  <c r="I33" i="7" s="1"/>
  <c r="V32" i="7"/>
  <c r="F32" i="7"/>
  <c r="H32" i="7" s="1"/>
  <c r="I32" i="7" s="1"/>
  <c r="V31" i="7"/>
  <c r="F31" i="7"/>
  <c r="H31" i="7" s="1"/>
  <c r="I31" i="7" s="1"/>
  <c r="V30" i="7"/>
  <c r="F30" i="7"/>
  <c r="H30" i="7" s="1"/>
  <c r="I30" i="7" s="1"/>
  <c r="V29" i="7"/>
  <c r="R29" i="7"/>
  <c r="V22" i="7"/>
  <c r="I22" i="7"/>
  <c r="F22" i="7"/>
  <c r="V21" i="7"/>
  <c r="F21" i="7"/>
  <c r="H21" i="7" s="1"/>
  <c r="I21" i="7" s="1"/>
  <c r="V20" i="7"/>
  <c r="F20" i="7"/>
  <c r="H20" i="7" s="1"/>
  <c r="I20" i="7" s="1"/>
  <c r="V19" i="7"/>
  <c r="F19" i="7"/>
  <c r="H19" i="7" s="1"/>
  <c r="I19" i="7" s="1"/>
  <c r="V18" i="7"/>
  <c r="F18" i="7"/>
  <c r="H18" i="7" s="1"/>
  <c r="I18" i="7" s="1"/>
  <c r="V17" i="7"/>
  <c r="F17" i="7"/>
  <c r="H17" i="7" s="1"/>
  <c r="I17" i="7" s="1"/>
  <c r="V16" i="7"/>
  <c r="F16" i="7"/>
  <c r="H16" i="7" s="1"/>
  <c r="I16" i="7" s="1"/>
  <c r="V15" i="7"/>
  <c r="F15" i="7"/>
  <c r="H15" i="7" s="1"/>
  <c r="I15" i="7" s="1"/>
  <c r="V14" i="7"/>
  <c r="F14" i="7"/>
  <c r="H14" i="7" s="1"/>
  <c r="I14" i="7" s="1"/>
  <c r="V13" i="7"/>
  <c r="F13" i="7"/>
  <c r="H13" i="7" s="1"/>
  <c r="I13" i="7" s="1"/>
  <c r="V12" i="7"/>
  <c r="F12" i="7"/>
  <c r="H12" i="7" s="1"/>
  <c r="I12" i="7" s="1"/>
  <c r="V11" i="7"/>
  <c r="F11" i="7"/>
  <c r="H11" i="7" s="1"/>
  <c r="I11" i="7" s="1"/>
  <c r="V10" i="7"/>
  <c r="F10" i="7"/>
  <c r="H10" i="7" s="1"/>
  <c r="I10" i="7" s="1"/>
  <c r="V9" i="7"/>
  <c r="F9" i="7"/>
  <c r="H9" i="7" s="1"/>
  <c r="I9" i="7" s="1"/>
  <c r="V8" i="7"/>
  <c r="I8" i="7"/>
  <c r="F8" i="7"/>
  <c r="H8" i="7" s="1"/>
  <c r="V7" i="7"/>
  <c r="F7" i="7"/>
  <c r="H7" i="7" s="1"/>
  <c r="I7" i="7" s="1"/>
  <c r="V6" i="7"/>
  <c r="F6" i="7"/>
  <c r="H6" i="7" s="1"/>
  <c r="I6" i="7" s="1"/>
  <c r="V5" i="7"/>
  <c r="F5" i="7"/>
  <c r="H5" i="7" s="1"/>
  <c r="I5" i="7" s="1"/>
  <c r="V4" i="7"/>
  <c r="R4" i="7"/>
  <c r="V72" i="6"/>
  <c r="I72" i="6"/>
  <c r="E72" i="6"/>
  <c r="V71" i="6"/>
  <c r="E71" i="6"/>
  <c r="V70" i="6"/>
  <c r="E70" i="6"/>
  <c r="V69" i="6"/>
  <c r="E69" i="6"/>
  <c r="D69" i="6"/>
  <c r="V68" i="6"/>
  <c r="E68" i="6"/>
  <c r="V67" i="6"/>
  <c r="E67" i="6"/>
  <c r="V66" i="6"/>
  <c r="E66" i="6"/>
  <c r="V65" i="6"/>
  <c r="E65" i="6"/>
  <c r="V64" i="6"/>
  <c r="E64" i="6"/>
  <c r="D64" i="6"/>
  <c r="V63" i="6"/>
  <c r="E63" i="6"/>
  <c r="V62" i="6"/>
  <c r="E62" i="6"/>
  <c r="V61" i="6"/>
  <c r="E61" i="6"/>
  <c r="V60" i="6"/>
  <c r="E60" i="6"/>
  <c r="D60" i="6"/>
  <c r="V59" i="6"/>
  <c r="E59" i="6"/>
  <c r="D59" i="6"/>
  <c r="V58" i="6"/>
  <c r="E58" i="6"/>
  <c r="V57" i="6"/>
  <c r="E57" i="6"/>
  <c r="V56" i="6"/>
  <c r="E56" i="6"/>
  <c r="V55" i="6"/>
  <c r="E55" i="6"/>
  <c r="D55" i="6"/>
  <c r="V54" i="6"/>
  <c r="R54" i="6"/>
  <c r="V47" i="6"/>
  <c r="I47" i="6"/>
  <c r="F47" i="6"/>
  <c r="V46" i="6"/>
  <c r="F46" i="6"/>
  <c r="H46" i="6" s="1"/>
  <c r="I46" i="6" s="1"/>
  <c r="V45" i="6"/>
  <c r="F45" i="6"/>
  <c r="H45" i="6" s="1"/>
  <c r="I45" i="6" s="1"/>
  <c r="V44" i="6"/>
  <c r="F44" i="6"/>
  <c r="H44" i="6" s="1"/>
  <c r="I44" i="6" s="1"/>
  <c r="V43" i="6"/>
  <c r="F43" i="6"/>
  <c r="H43" i="6" s="1"/>
  <c r="I43" i="6" s="1"/>
  <c r="V42" i="6"/>
  <c r="F42" i="6"/>
  <c r="H42" i="6" s="1"/>
  <c r="I42" i="6" s="1"/>
  <c r="V41" i="6"/>
  <c r="F41" i="6"/>
  <c r="H41" i="6" s="1"/>
  <c r="I41" i="6" s="1"/>
  <c r="V40" i="6"/>
  <c r="F40" i="6"/>
  <c r="H40" i="6" s="1"/>
  <c r="I40" i="6" s="1"/>
  <c r="V39" i="6"/>
  <c r="F39" i="6"/>
  <c r="H39" i="6" s="1"/>
  <c r="I39" i="6" s="1"/>
  <c r="V38" i="6"/>
  <c r="F38" i="6"/>
  <c r="H38" i="6" s="1"/>
  <c r="I38" i="6" s="1"/>
  <c r="V37" i="6"/>
  <c r="F37" i="6"/>
  <c r="H37" i="6" s="1"/>
  <c r="I37" i="6" s="1"/>
  <c r="V36" i="6"/>
  <c r="F36" i="6"/>
  <c r="H36" i="6" s="1"/>
  <c r="I36" i="6" s="1"/>
  <c r="V35" i="6"/>
  <c r="F35" i="6"/>
  <c r="H35" i="6" s="1"/>
  <c r="I35" i="6" s="1"/>
  <c r="V34" i="6"/>
  <c r="F34" i="6"/>
  <c r="H34" i="6" s="1"/>
  <c r="I34" i="6" s="1"/>
  <c r="V33" i="6"/>
  <c r="F33" i="6"/>
  <c r="H33" i="6" s="1"/>
  <c r="I33" i="6" s="1"/>
  <c r="V32" i="6"/>
  <c r="F32" i="6"/>
  <c r="H32" i="6" s="1"/>
  <c r="I32" i="6" s="1"/>
  <c r="V31" i="6"/>
  <c r="F31" i="6"/>
  <c r="H31" i="6" s="1"/>
  <c r="I31" i="6" s="1"/>
  <c r="V30" i="6"/>
  <c r="F30" i="6"/>
  <c r="H30" i="6" s="1"/>
  <c r="I30" i="6" s="1"/>
  <c r="V29" i="6"/>
  <c r="R29" i="6"/>
  <c r="V22" i="6"/>
  <c r="I22" i="6"/>
  <c r="F22" i="6"/>
  <c r="V21" i="6"/>
  <c r="V20" i="6"/>
  <c r="F20" i="6"/>
  <c r="H20" i="6" s="1"/>
  <c r="I20" i="6" s="1"/>
  <c r="V19" i="6"/>
  <c r="V18" i="6"/>
  <c r="V17" i="6"/>
  <c r="V16" i="6"/>
  <c r="V15" i="6"/>
  <c r="F15" i="6"/>
  <c r="H15" i="6" s="1"/>
  <c r="I15" i="6" s="1"/>
  <c r="V14" i="6"/>
  <c r="V13" i="6"/>
  <c r="V12" i="6"/>
  <c r="F12" i="6"/>
  <c r="H12" i="6" s="1"/>
  <c r="I12" i="6" s="1"/>
  <c r="V11" i="6"/>
  <c r="V10" i="6"/>
  <c r="F10" i="6"/>
  <c r="H10" i="6" s="1"/>
  <c r="I10" i="6" s="1"/>
  <c r="V9" i="6"/>
  <c r="V8" i="6"/>
  <c r="F8" i="6"/>
  <c r="H8" i="6" s="1"/>
  <c r="I8" i="6" s="1"/>
  <c r="V7" i="6"/>
  <c r="V6" i="6"/>
  <c r="F6" i="6"/>
  <c r="H6" i="6" s="1"/>
  <c r="I6" i="6" s="1"/>
  <c r="V5" i="6"/>
  <c r="V4" i="6"/>
  <c r="R4" i="6"/>
  <c r="V72" i="5"/>
  <c r="I72" i="5"/>
  <c r="E72" i="5"/>
  <c r="D72" i="5"/>
  <c r="V71" i="5"/>
  <c r="E71" i="5"/>
  <c r="V70" i="5"/>
  <c r="E70" i="5"/>
  <c r="V69" i="5"/>
  <c r="E69" i="5"/>
  <c r="V68" i="5"/>
  <c r="E68" i="5"/>
  <c r="D68" i="5"/>
  <c r="V67" i="5"/>
  <c r="E67" i="5"/>
  <c r="V66" i="5"/>
  <c r="E66" i="5"/>
  <c r="V65" i="5"/>
  <c r="E65" i="5"/>
  <c r="V64" i="5"/>
  <c r="E64" i="5"/>
  <c r="V63" i="5"/>
  <c r="E63" i="5"/>
  <c r="D63" i="5"/>
  <c r="V62" i="5"/>
  <c r="E62" i="5"/>
  <c r="V61" i="5"/>
  <c r="E61" i="5"/>
  <c r="V60" i="5"/>
  <c r="E60" i="5"/>
  <c r="V59" i="5"/>
  <c r="E59" i="5"/>
  <c r="D59" i="5"/>
  <c r="V58" i="5"/>
  <c r="E58" i="5"/>
  <c r="V57" i="5"/>
  <c r="E57" i="5"/>
  <c r="V56" i="5"/>
  <c r="E56" i="5"/>
  <c r="V55" i="5"/>
  <c r="E55" i="5"/>
  <c r="V54" i="5"/>
  <c r="R54" i="5"/>
  <c r="V47" i="5"/>
  <c r="I47" i="5"/>
  <c r="F47" i="5"/>
  <c r="V46" i="5"/>
  <c r="F46" i="5"/>
  <c r="H46" i="5" s="1"/>
  <c r="I46" i="5" s="1"/>
  <c r="V45" i="5"/>
  <c r="F45" i="5"/>
  <c r="H45" i="5" s="1"/>
  <c r="I45" i="5" s="1"/>
  <c r="V44" i="5"/>
  <c r="F44" i="5"/>
  <c r="H44" i="5" s="1"/>
  <c r="I44" i="5" s="1"/>
  <c r="V43" i="5"/>
  <c r="F43" i="5"/>
  <c r="H43" i="5" s="1"/>
  <c r="I43" i="5" s="1"/>
  <c r="V42" i="5"/>
  <c r="F42" i="5"/>
  <c r="H42" i="5" s="1"/>
  <c r="I42" i="5" s="1"/>
  <c r="V41" i="5"/>
  <c r="F41" i="5"/>
  <c r="H41" i="5" s="1"/>
  <c r="I41" i="5" s="1"/>
  <c r="V40" i="5"/>
  <c r="F40" i="5"/>
  <c r="H40" i="5" s="1"/>
  <c r="I40" i="5" s="1"/>
  <c r="V39" i="5"/>
  <c r="F39" i="5"/>
  <c r="H39" i="5" s="1"/>
  <c r="I39" i="5" s="1"/>
  <c r="V38" i="5"/>
  <c r="F38" i="5"/>
  <c r="H38" i="5" s="1"/>
  <c r="I38" i="5" s="1"/>
  <c r="V37" i="5"/>
  <c r="F37" i="5"/>
  <c r="H37" i="5" s="1"/>
  <c r="I37" i="5" s="1"/>
  <c r="V36" i="5"/>
  <c r="F36" i="5"/>
  <c r="H36" i="5" s="1"/>
  <c r="I36" i="5" s="1"/>
  <c r="V35" i="5"/>
  <c r="F35" i="5"/>
  <c r="H35" i="5" s="1"/>
  <c r="I35" i="5" s="1"/>
  <c r="V34" i="5"/>
  <c r="F34" i="5"/>
  <c r="H34" i="5" s="1"/>
  <c r="I34" i="5" s="1"/>
  <c r="V33" i="5"/>
  <c r="F33" i="5"/>
  <c r="H33" i="5" s="1"/>
  <c r="I33" i="5" s="1"/>
  <c r="V32" i="5"/>
  <c r="F32" i="5"/>
  <c r="H32" i="5" s="1"/>
  <c r="I32" i="5" s="1"/>
  <c r="V31" i="5"/>
  <c r="F31" i="5"/>
  <c r="H31" i="5" s="1"/>
  <c r="I31" i="5" s="1"/>
  <c r="V30" i="5"/>
  <c r="F30" i="5"/>
  <c r="H30" i="5" s="1"/>
  <c r="I30" i="5" s="1"/>
  <c r="V29" i="5"/>
  <c r="R29" i="5"/>
  <c r="V22" i="5"/>
  <c r="I22" i="5"/>
  <c r="F22" i="5"/>
  <c r="V21" i="5"/>
  <c r="V20" i="5"/>
  <c r="F20" i="5"/>
  <c r="H20" i="5" s="1"/>
  <c r="I20" i="5" s="1"/>
  <c r="V19" i="5"/>
  <c r="V18" i="5"/>
  <c r="V17" i="5"/>
  <c r="V16" i="5"/>
  <c r="V15" i="5"/>
  <c r="V14" i="5"/>
  <c r="V13" i="5"/>
  <c r="V12" i="5"/>
  <c r="V11" i="5"/>
  <c r="V10" i="5"/>
  <c r="V9" i="5"/>
  <c r="V8" i="5"/>
  <c r="V7" i="5"/>
  <c r="V6" i="5"/>
  <c r="V5" i="5"/>
  <c r="V4" i="5"/>
  <c r="R4" i="5"/>
  <c r="E73" i="16" l="1"/>
  <c r="F59" i="16"/>
  <c r="H59" i="16" s="1"/>
  <c r="I59" i="16" s="1"/>
  <c r="F63" i="16"/>
  <c r="H63" i="16" s="1"/>
  <c r="I63" i="16" s="1"/>
  <c r="F72" i="16"/>
  <c r="F55" i="16"/>
  <c r="H55" i="16" s="1"/>
  <c r="I55" i="16" s="1"/>
  <c r="F60" i="16"/>
  <c r="H60" i="16" s="1"/>
  <c r="I60" i="16" s="1"/>
  <c r="F71" i="16"/>
  <c r="H71" i="16" s="1"/>
  <c r="I71" i="16" s="1"/>
  <c r="F61" i="16"/>
  <c r="H61" i="16" s="1"/>
  <c r="I61" i="16" s="1"/>
  <c r="F58" i="15"/>
  <c r="H58" i="15" s="1"/>
  <c r="I58" i="15" s="1"/>
  <c r="F62" i="15"/>
  <c r="H62" i="15" s="1"/>
  <c r="I62" i="15" s="1"/>
  <c r="F66" i="15"/>
  <c r="H66" i="15" s="1"/>
  <c r="I66" i="15" s="1"/>
  <c r="F67" i="16"/>
  <c r="H67" i="16" s="1"/>
  <c r="I67" i="16" s="1"/>
  <c r="K54" i="16"/>
  <c r="I54" i="16"/>
  <c r="J55" i="16" s="1"/>
  <c r="K4" i="16"/>
  <c r="I4" i="16"/>
  <c r="J5" i="16" s="1"/>
  <c r="D73" i="16"/>
  <c r="K29" i="16"/>
  <c r="I29" i="16"/>
  <c r="J30" i="16" s="1"/>
  <c r="J31" i="16" s="1"/>
  <c r="F70" i="15"/>
  <c r="H70" i="15" s="1"/>
  <c r="I70" i="15" s="1"/>
  <c r="F65" i="15"/>
  <c r="H65" i="15" s="1"/>
  <c r="I65" i="15" s="1"/>
  <c r="F56" i="15"/>
  <c r="H56" i="15" s="1"/>
  <c r="I56" i="15" s="1"/>
  <c r="F64" i="15"/>
  <c r="H64" i="15" s="1"/>
  <c r="I64" i="15" s="1"/>
  <c r="F72" i="15"/>
  <c r="F67" i="15"/>
  <c r="H67" i="15" s="1"/>
  <c r="I67" i="15" s="1"/>
  <c r="F57" i="15"/>
  <c r="H57" i="15" s="1"/>
  <c r="I57" i="15" s="1"/>
  <c r="F69" i="15"/>
  <c r="H69" i="15" s="1"/>
  <c r="I69" i="15" s="1"/>
  <c r="F61" i="15"/>
  <c r="H61" i="15" s="1"/>
  <c r="I61" i="15" s="1"/>
  <c r="K4" i="15"/>
  <c r="I4" i="15"/>
  <c r="J5" i="15" s="1"/>
  <c r="K29" i="15"/>
  <c r="I29" i="15"/>
  <c r="J30" i="15" s="1"/>
  <c r="J31" i="15" s="1"/>
  <c r="J32" i="15" s="1"/>
  <c r="J33" i="15" s="1"/>
  <c r="F55" i="15"/>
  <c r="H55" i="15" s="1"/>
  <c r="I55" i="15" s="1"/>
  <c r="F71" i="15"/>
  <c r="H71" i="15" s="1"/>
  <c r="I71" i="15" s="1"/>
  <c r="F59" i="15"/>
  <c r="H59" i="15" s="1"/>
  <c r="I59" i="15" s="1"/>
  <c r="D73" i="15"/>
  <c r="F63" i="15"/>
  <c r="H63" i="15" s="1"/>
  <c r="I63" i="15" s="1"/>
  <c r="E73" i="15"/>
  <c r="F54" i="15"/>
  <c r="H54" i="15" s="1"/>
  <c r="F54" i="14"/>
  <c r="H54" i="14" s="1"/>
  <c r="F55" i="14"/>
  <c r="H55" i="14" s="1"/>
  <c r="I55" i="14" s="1"/>
  <c r="F59" i="14"/>
  <c r="H59" i="14" s="1"/>
  <c r="I59" i="14" s="1"/>
  <c r="F63" i="14"/>
  <c r="H63" i="14" s="1"/>
  <c r="I63" i="14" s="1"/>
  <c r="F67" i="14"/>
  <c r="H67" i="14" s="1"/>
  <c r="I67" i="14" s="1"/>
  <c r="F65" i="14"/>
  <c r="H65" i="14" s="1"/>
  <c r="I65" i="14" s="1"/>
  <c r="F69" i="14"/>
  <c r="H69" i="14" s="1"/>
  <c r="I69" i="14" s="1"/>
  <c r="D73" i="14"/>
  <c r="F72" i="14"/>
  <c r="F71" i="14"/>
  <c r="H71" i="14" s="1"/>
  <c r="I71" i="14" s="1"/>
  <c r="F66" i="14"/>
  <c r="H66" i="14" s="1"/>
  <c r="I66" i="14" s="1"/>
  <c r="F70" i="14"/>
  <c r="H70" i="14" s="1"/>
  <c r="I70" i="14" s="1"/>
  <c r="F56" i="14"/>
  <c r="H56" i="14" s="1"/>
  <c r="I56" i="14" s="1"/>
  <c r="F60" i="14"/>
  <c r="H60" i="14" s="1"/>
  <c r="I60" i="14" s="1"/>
  <c r="F64" i="14"/>
  <c r="H64" i="14" s="1"/>
  <c r="I64" i="14" s="1"/>
  <c r="F58" i="14"/>
  <c r="H58" i="14" s="1"/>
  <c r="I58" i="14" s="1"/>
  <c r="F62" i="14"/>
  <c r="H62" i="14" s="1"/>
  <c r="I62" i="14" s="1"/>
  <c r="F68" i="14"/>
  <c r="H68" i="14" s="1"/>
  <c r="I68" i="14" s="1"/>
  <c r="K4" i="14"/>
  <c r="I4" i="14"/>
  <c r="J5" i="14" s="1"/>
  <c r="J6" i="14" s="1"/>
  <c r="I29" i="14"/>
  <c r="J30" i="14" s="1"/>
  <c r="J31" i="14" s="1"/>
  <c r="K29" i="14"/>
  <c r="K54" i="14"/>
  <c r="I54" i="14"/>
  <c r="J55" i="14" s="1"/>
  <c r="E73" i="14"/>
  <c r="F65" i="8"/>
  <c r="H65" i="8" s="1"/>
  <c r="I65" i="8" s="1"/>
  <c r="F56" i="7"/>
  <c r="H56" i="7" s="1"/>
  <c r="I56" i="7" s="1"/>
  <c r="F71" i="7"/>
  <c r="H71" i="7" s="1"/>
  <c r="I71" i="7" s="1"/>
  <c r="F67" i="11"/>
  <c r="H67" i="11" s="1"/>
  <c r="I67" i="11" s="1"/>
  <c r="F55" i="9"/>
  <c r="H55" i="9" s="1"/>
  <c r="I55" i="9" s="1"/>
  <c r="F59" i="9"/>
  <c r="H59" i="9" s="1"/>
  <c r="I59" i="9" s="1"/>
  <c r="F63" i="9"/>
  <c r="H63" i="9" s="1"/>
  <c r="I63" i="9" s="1"/>
  <c r="F67" i="9"/>
  <c r="H67" i="9" s="1"/>
  <c r="I67" i="9" s="1"/>
  <c r="F71" i="9"/>
  <c r="H71" i="9" s="1"/>
  <c r="I71" i="9" s="1"/>
  <c r="F66" i="11"/>
  <c r="H66" i="11" s="1"/>
  <c r="I66" i="11" s="1"/>
  <c r="F70" i="11"/>
  <c r="H70" i="11" s="1"/>
  <c r="I70" i="11" s="1"/>
  <c r="F57" i="11"/>
  <c r="H57" i="11" s="1"/>
  <c r="I57" i="11" s="1"/>
  <c r="F61" i="11"/>
  <c r="H61" i="11" s="1"/>
  <c r="I61" i="11" s="1"/>
  <c r="F55" i="7"/>
  <c r="H55" i="7" s="1"/>
  <c r="I55" i="7" s="1"/>
  <c r="F57" i="13"/>
  <c r="H57" i="13" s="1"/>
  <c r="I57" i="13" s="1"/>
  <c r="F61" i="13"/>
  <c r="H61" i="13" s="1"/>
  <c r="I61" i="13" s="1"/>
  <c r="F65" i="13"/>
  <c r="H65" i="13" s="1"/>
  <c r="I65" i="13" s="1"/>
  <c r="F57" i="9"/>
  <c r="H57" i="9" s="1"/>
  <c r="I57" i="9" s="1"/>
  <c r="F61" i="9"/>
  <c r="H61" i="9" s="1"/>
  <c r="I61" i="9" s="1"/>
  <c r="F65" i="9"/>
  <c r="H65" i="9" s="1"/>
  <c r="I65" i="9" s="1"/>
  <c r="F69" i="9"/>
  <c r="H69" i="9" s="1"/>
  <c r="I69" i="9" s="1"/>
  <c r="F63" i="11"/>
  <c r="H63" i="11" s="1"/>
  <c r="I63" i="11" s="1"/>
  <c r="F71" i="11"/>
  <c r="H71" i="11" s="1"/>
  <c r="I71" i="11" s="1"/>
  <c r="F61" i="8"/>
  <c r="H61" i="8" s="1"/>
  <c r="I61" i="8" s="1"/>
  <c r="F55" i="6"/>
  <c r="H55" i="6" s="1"/>
  <c r="I55" i="6" s="1"/>
  <c r="F69" i="7"/>
  <c r="H69" i="7" s="1"/>
  <c r="I69" i="7" s="1"/>
  <c r="F58" i="11"/>
  <c r="H58" i="11" s="1"/>
  <c r="I58" i="11" s="1"/>
  <c r="F62" i="11"/>
  <c r="H62" i="11" s="1"/>
  <c r="I62" i="11" s="1"/>
  <c r="F59" i="6"/>
  <c r="H59" i="6" s="1"/>
  <c r="I59" i="6" s="1"/>
  <c r="F68" i="5"/>
  <c r="H68" i="5" s="1"/>
  <c r="I68" i="5" s="1"/>
  <c r="F57" i="8"/>
  <c r="H57" i="8" s="1"/>
  <c r="I57" i="8" s="1"/>
  <c r="F55" i="11"/>
  <c r="H55" i="11" s="1"/>
  <c r="I55" i="11" s="1"/>
  <c r="F59" i="11"/>
  <c r="H59" i="11" s="1"/>
  <c r="I59" i="11" s="1"/>
  <c r="F7" i="5"/>
  <c r="H7" i="5" s="1"/>
  <c r="I7" i="5" s="1"/>
  <c r="F9" i="5"/>
  <c r="H9" i="5" s="1"/>
  <c r="I9" i="5" s="1"/>
  <c r="F11" i="5"/>
  <c r="H11" i="5" s="1"/>
  <c r="I11" i="5" s="1"/>
  <c r="F13" i="5"/>
  <c r="H13" i="5" s="1"/>
  <c r="I13" i="5" s="1"/>
  <c r="F15" i="5"/>
  <c r="H15" i="5" s="1"/>
  <c r="I15" i="5" s="1"/>
  <c r="F17" i="5"/>
  <c r="H17" i="5" s="1"/>
  <c r="I17" i="5" s="1"/>
  <c r="F19" i="5"/>
  <c r="H19" i="5" s="1"/>
  <c r="I19" i="5" s="1"/>
  <c r="D58" i="5"/>
  <c r="F58" i="5" s="1"/>
  <c r="H58" i="5" s="1"/>
  <c r="I58" i="5" s="1"/>
  <c r="F59" i="5"/>
  <c r="H59" i="5" s="1"/>
  <c r="I59" i="5" s="1"/>
  <c r="D62" i="5"/>
  <c r="F63" i="5"/>
  <c r="H63" i="5" s="1"/>
  <c r="I63" i="5" s="1"/>
  <c r="D67" i="5"/>
  <c r="F67" i="5" s="1"/>
  <c r="H67" i="5" s="1"/>
  <c r="I67" i="5" s="1"/>
  <c r="D71" i="5"/>
  <c r="F14" i="6"/>
  <c r="H14" i="6" s="1"/>
  <c r="I14" i="6" s="1"/>
  <c r="F17" i="6"/>
  <c r="H17" i="6" s="1"/>
  <c r="I17" i="6" s="1"/>
  <c r="D58" i="6"/>
  <c r="D63" i="6"/>
  <c r="F63" i="6" s="1"/>
  <c r="H63" i="6" s="1"/>
  <c r="I63" i="6" s="1"/>
  <c r="D67" i="6"/>
  <c r="F67" i="6" s="1"/>
  <c r="H67" i="6" s="1"/>
  <c r="I67" i="6" s="1"/>
  <c r="D68" i="6"/>
  <c r="F68" i="6" s="1"/>
  <c r="H68" i="6" s="1"/>
  <c r="I68" i="6" s="1"/>
  <c r="F69" i="6"/>
  <c r="H69" i="6" s="1"/>
  <c r="I69" i="6" s="1"/>
  <c r="D72" i="6"/>
  <c r="F72" i="6" s="1"/>
  <c r="F58" i="7"/>
  <c r="H58" i="7" s="1"/>
  <c r="I58" i="7" s="1"/>
  <c r="F8" i="8"/>
  <c r="H8" i="8" s="1"/>
  <c r="I8" i="8" s="1"/>
  <c r="F11" i="8"/>
  <c r="H11" i="8" s="1"/>
  <c r="I11" i="8" s="1"/>
  <c r="F18" i="8"/>
  <c r="H18" i="8" s="1"/>
  <c r="I18" i="8" s="1"/>
  <c r="D56" i="8"/>
  <c r="F56" i="8" s="1"/>
  <c r="H56" i="8" s="1"/>
  <c r="I56" i="8" s="1"/>
  <c r="D60" i="8"/>
  <c r="F60" i="8" s="1"/>
  <c r="H60" i="8" s="1"/>
  <c r="I60" i="8" s="1"/>
  <c r="D64" i="8"/>
  <c r="D68" i="8"/>
  <c r="F69" i="8"/>
  <c r="H69" i="8" s="1"/>
  <c r="I69" i="8" s="1"/>
  <c r="D72" i="8"/>
  <c r="F72" i="8" s="1"/>
  <c r="F7" i="10"/>
  <c r="H7" i="10" s="1"/>
  <c r="I7" i="10" s="1"/>
  <c r="D56" i="10"/>
  <c r="F56" i="10" s="1"/>
  <c r="H56" i="10" s="1"/>
  <c r="I56" i="10" s="1"/>
  <c r="D63" i="10"/>
  <c r="F63" i="10" s="1"/>
  <c r="H63" i="10" s="1"/>
  <c r="I63" i="10" s="1"/>
  <c r="F64" i="10"/>
  <c r="H64" i="10" s="1"/>
  <c r="I64" i="10" s="1"/>
  <c r="D67" i="10"/>
  <c r="F67" i="10" s="1"/>
  <c r="H67" i="10" s="1"/>
  <c r="I67" i="10" s="1"/>
  <c r="F68" i="10"/>
  <c r="H68" i="10" s="1"/>
  <c r="I68" i="10" s="1"/>
  <c r="D71" i="10"/>
  <c r="F71" i="10" s="1"/>
  <c r="H71" i="10" s="1"/>
  <c r="I71" i="10" s="1"/>
  <c r="F72" i="10"/>
  <c r="F65" i="11"/>
  <c r="H65" i="11" s="1"/>
  <c r="I65" i="11" s="1"/>
  <c r="F69" i="11"/>
  <c r="H69" i="11" s="1"/>
  <c r="I69" i="11" s="1"/>
  <c r="F55" i="12"/>
  <c r="H55" i="12" s="1"/>
  <c r="I55" i="12" s="1"/>
  <c r="D59" i="12"/>
  <c r="F59" i="12" s="1"/>
  <c r="H59" i="12" s="1"/>
  <c r="I59" i="12" s="1"/>
  <c r="D63" i="12"/>
  <c r="F64" i="12"/>
  <c r="H64" i="12" s="1"/>
  <c r="I64" i="12" s="1"/>
  <c r="D67" i="12"/>
  <c r="D71" i="12"/>
  <c r="F71" i="12" s="1"/>
  <c r="H71" i="12" s="1"/>
  <c r="I71" i="12" s="1"/>
  <c r="F72" i="12"/>
  <c r="F5" i="5"/>
  <c r="H5" i="5" s="1"/>
  <c r="I5" i="5" s="1"/>
  <c r="F21" i="5"/>
  <c r="H21" i="5" s="1"/>
  <c r="I21" i="5" s="1"/>
  <c r="D56" i="5"/>
  <c r="F56" i="5" s="1"/>
  <c r="H56" i="5" s="1"/>
  <c r="I56" i="5" s="1"/>
  <c r="D57" i="5"/>
  <c r="F57" i="5" s="1"/>
  <c r="H57" i="5" s="1"/>
  <c r="I57" i="5" s="1"/>
  <c r="D61" i="5"/>
  <c r="F61" i="5" s="1"/>
  <c r="H61" i="5" s="1"/>
  <c r="I61" i="5" s="1"/>
  <c r="F62" i="5"/>
  <c r="H62" i="5" s="1"/>
  <c r="I62" i="5" s="1"/>
  <c r="D66" i="5"/>
  <c r="F66" i="5" s="1"/>
  <c r="H66" i="5" s="1"/>
  <c r="I66" i="5" s="1"/>
  <c r="D70" i="5"/>
  <c r="F71" i="5"/>
  <c r="H71" i="5" s="1"/>
  <c r="I71" i="5" s="1"/>
  <c r="F5" i="6"/>
  <c r="H5" i="6" s="1"/>
  <c r="I5" i="6" s="1"/>
  <c r="F7" i="6"/>
  <c r="H7" i="6" s="1"/>
  <c r="I7" i="6" s="1"/>
  <c r="F9" i="6"/>
  <c r="H9" i="6" s="1"/>
  <c r="I9" i="6" s="1"/>
  <c r="F11" i="6"/>
  <c r="H11" i="6" s="1"/>
  <c r="I11" i="6" s="1"/>
  <c r="F16" i="6"/>
  <c r="H16" i="6" s="1"/>
  <c r="I16" i="6" s="1"/>
  <c r="F19" i="6"/>
  <c r="H19" i="6" s="1"/>
  <c r="I19" i="6" s="1"/>
  <c r="F21" i="6"/>
  <c r="H21" i="6" s="1"/>
  <c r="I21" i="6" s="1"/>
  <c r="D57" i="6"/>
  <c r="F57" i="6" s="1"/>
  <c r="H57" i="6" s="1"/>
  <c r="I57" i="6" s="1"/>
  <c r="F58" i="6"/>
  <c r="H58" i="6" s="1"/>
  <c r="I58" i="6" s="1"/>
  <c r="D62" i="6"/>
  <c r="F62" i="6" s="1"/>
  <c r="H62" i="6" s="1"/>
  <c r="I62" i="6" s="1"/>
  <c r="D66" i="6"/>
  <c r="D71" i="6"/>
  <c r="F71" i="6" s="1"/>
  <c r="H71" i="6" s="1"/>
  <c r="I71" i="6" s="1"/>
  <c r="F5" i="8"/>
  <c r="H5" i="8" s="1"/>
  <c r="I5" i="8" s="1"/>
  <c r="F10" i="8"/>
  <c r="H10" i="8" s="1"/>
  <c r="I10" i="8" s="1"/>
  <c r="F13" i="8"/>
  <c r="H13" i="8" s="1"/>
  <c r="I13" i="8" s="1"/>
  <c r="F15" i="8"/>
  <c r="H15" i="8" s="1"/>
  <c r="I15" i="8" s="1"/>
  <c r="F20" i="8"/>
  <c r="H20" i="8" s="1"/>
  <c r="I20" i="8" s="1"/>
  <c r="D55" i="8"/>
  <c r="F55" i="8" s="1"/>
  <c r="H55" i="8" s="1"/>
  <c r="I55" i="8" s="1"/>
  <c r="D59" i="8"/>
  <c r="D63" i="8"/>
  <c r="F63" i="8" s="1"/>
  <c r="H63" i="8" s="1"/>
  <c r="I63" i="8" s="1"/>
  <c r="F64" i="8"/>
  <c r="H64" i="8" s="1"/>
  <c r="I64" i="8" s="1"/>
  <c r="D67" i="8"/>
  <c r="F67" i="8" s="1"/>
  <c r="H67" i="8" s="1"/>
  <c r="I67" i="8" s="1"/>
  <c r="D71" i="8"/>
  <c r="F71" i="8" s="1"/>
  <c r="H71" i="8" s="1"/>
  <c r="I71" i="8" s="1"/>
  <c r="F6" i="10"/>
  <c r="H6" i="10" s="1"/>
  <c r="I6" i="10" s="1"/>
  <c r="F9" i="10"/>
  <c r="H9" i="10" s="1"/>
  <c r="I9" i="10" s="1"/>
  <c r="F11" i="10"/>
  <c r="H11" i="10" s="1"/>
  <c r="I11" i="10" s="1"/>
  <c r="F13" i="10"/>
  <c r="H13" i="10" s="1"/>
  <c r="I13" i="10" s="1"/>
  <c r="F15" i="10"/>
  <c r="H15" i="10" s="1"/>
  <c r="I15" i="10" s="1"/>
  <c r="F17" i="10"/>
  <c r="H17" i="10" s="1"/>
  <c r="I17" i="10" s="1"/>
  <c r="F19" i="10"/>
  <c r="H19" i="10" s="1"/>
  <c r="I19" i="10" s="1"/>
  <c r="F21" i="10"/>
  <c r="H21" i="10" s="1"/>
  <c r="I21" i="10" s="1"/>
  <c r="D55" i="10"/>
  <c r="D62" i="10"/>
  <c r="F62" i="10" s="1"/>
  <c r="H62" i="10" s="1"/>
  <c r="I62" i="10" s="1"/>
  <c r="D66" i="10"/>
  <c r="F66" i="10" s="1"/>
  <c r="H66" i="10" s="1"/>
  <c r="I66" i="10" s="1"/>
  <c r="D70" i="10"/>
  <c r="F6" i="12"/>
  <c r="H6" i="12" s="1"/>
  <c r="I6" i="12" s="1"/>
  <c r="F8" i="12"/>
  <c r="H8" i="12" s="1"/>
  <c r="I8" i="12" s="1"/>
  <c r="F10" i="12"/>
  <c r="H10" i="12" s="1"/>
  <c r="I10" i="12" s="1"/>
  <c r="F12" i="12"/>
  <c r="H12" i="12" s="1"/>
  <c r="I12" i="12" s="1"/>
  <c r="F14" i="12"/>
  <c r="H14" i="12" s="1"/>
  <c r="I14" i="12" s="1"/>
  <c r="F16" i="12"/>
  <c r="H16" i="12" s="1"/>
  <c r="I16" i="12" s="1"/>
  <c r="F18" i="12"/>
  <c r="H18" i="12" s="1"/>
  <c r="I18" i="12" s="1"/>
  <c r="F20" i="12"/>
  <c r="H20" i="12" s="1"/>
  <c r="I20" i="12" s="1"/>
  <c r="D57" i="12"/>
  <c r="F57" i="12" s="1"/>
  <c r="H57" i="12" s="1"/>
  <c r="I57" i="12" s="1"/>
  <c r="D58" i="12"/>
  <c r="F58" i="12" s="1"/>
  <c r="H58" i="12" s="1"/>
  <c r="I58" i="12" s="1"/>
  <c r="D62" i="12"/>
  <c r="F63" i="12"/>
  <c r="H63" i="12" s="1"/>
  <c r="I63" i="12" s="1"/>
  <c r="D66" i="12"/>
  <c r="F66" i="12" s="1"/>
  <c r="H66" i="12" s="1"/>
  <c r="I66" i="12" s="1"/>
  <c r="F67" i="12"/>
  <c r="H67" i="12" s="1"/>
  <c r="I67" i="12" s="1"/>
  <c r="D70" i="12"/>
  <c r="F70" i="12" s="1"/>
  <c r="H70" i="12" s="1"/>
  <c r="I70" i="12" s="1"/>
  <c r="F6" i="5"/>
  <c r="H6" i="5" s="1"/>
  <c r="I6" i="5" s="1"/>
  <c r="F8" i="5"/>
  <c r="H8" i="5" s="1"/>
  <c r="I8" i="5" s="1"/>
  <c r="F10" i="5"/>
  <c r="H10" i="5" s="1"/>
  <c r="I10" i="5" s="1"/>
  <c r="F12" i="5"/>
  <c r="H12" i="5" s="1"/>
  <c r="I12" i="5" s="1"/>
  <c r="F14" i="5"/>
  <c r="H14" i="5" s="1"/>
  <c r="I14" i="5" s="1"/>
  <c r="F16" i="5"/>
  <c r="H16" i="5" s="1"/>
  <c r="I16" i="5" s="1"/>
  <c r="F18" i="5"/>
  <c r="H18" i="5" s="1"/>
  <c r="I18" i="5" s="1"/>
  <c r="D55" i="5"/>
  <c r="F55" i="5" s="1"/>
  <c r="H55" i="5" s="1"/>
  <c r="I55" i="5" s="1"/>
  <c r="D60" i="5"/>
  <c r="F60" i="5" s="1"/>
  <c r="H60" i="5" s="1"/>
  <c r="I60" i="5" s="1"/>
  <c r="D64" i="5"/>
  <c r="F64" i="5" s="1"/>
  <c r="H64" i="5" s="1"/>
  <c r="I64" i="5" s="1"/>
  <c r="D65" i="5"/>
  <c r="F65" i="5" s="1"/>
  <c r="H65" i="5" s="1"/>
  <c r="I65" i="5" s="1"/>
  <c r="D69" i="5"/>
  <c r="F70" i="5"/>
  <c r="H70" i="5" s="1"/>
  <c r="I70" i="5" s="1"/>
  <c r="F13" i="6"/>
  <c r="H13" i="6" s="1"/>
  <c r="I13" i="6" s="1"/>
  <c r="F18" i="6"/>
  <c r="H18" i="6" s="1"/>
  <c r="I18" i="6" s="1"/>
  <c r="D56" i="6"/>
  <c r="D61" i="6"/>
  <c r="F61" i="6" s="1"/>
  <c r="H61" i="6" s="1"/>
  <c r="I61" i="6" s="1"/>
  <c r="D65" i="6"/>
  <c r="F65" i="6" s="1"/>
  <c r="H65" i="6" s="1"/>
  <c r="I65" i="6" s="1"/>
  <c r="F66" i="6"/>
  <c r="H66" i="6" s="1"/>
  <c r="I66" i="6" s="1"/>
  <c r="D70" i="6"/>
  <c r="F70" i="6" s="1"/>
  <c r="H70" i="6" s="1"/>
  <c r="I70" i="6" s="1"/>
  <c r="F61" i="7"/>
  <c r="H61" i="7" s="1"/>
  <c r="I61" i="7" s="1"/>
  <c r="F65" i="7"/>
  <c r="H65" i="7" s="1"/>
  <c r="I65" i="7" s="1"/>
  <c r="F7" i="8"/>
  <c r="H7" i="8" s="1"/>
  <c r="I7" i="8" s="1"/>
  <c r="F12" i="8"/>
  <c r="H12" i="8" s="1"/>
  <c r="I12" i="8" s="1"/>
  <c r="F17" i="8"/>
  <c r="H17" i="8" s="1"/>
  <c r="I17" i="8" s="1"/>
  <c r="F22" i="8"/>
  <c r="D58" i="8"/>
  <c r="F58" i="8" s="1"/>
  <c r="H58" i="8" s="1"/>
  <c r="I58" i="8" s="1"/>
  <c r="F59" i="8"/>
  <c r="H59" i="8" s="1"/>
  <c r="I59" i="8" s="1"/>
  <c r="D62" i="8"/>
  <c r="F62" i="8" s="1"/>
  <c r="H62" i="8" s="1"/>
  <c r="I62" i="8" s="1"/>
  <c r="D66" i="8"/>
  <c r="F66" i="8" s="1"/>
  <c r="H66" i="8" s="1"/>
  <c r="I66" i="8" s="1"/>
  <c r="D70" i="8"/>
  <c r="F70" i="8" s="1"/>
  <c r="H70" i="8" s="1"/>
  <c r="I70" i="8" s="1"/>
  <c r="F8" i="10"/>
  <c r="H8" i="10" s="1"/>
  <c r="I8" i="10" s="1"/>
  <c r="D58" i="10"/>
  <c r="F58" i="10" s="1"/>
  <c r="H58" i="10" s="1"/>
  <c r="I58" i="10" s="1"/>
  <c r="D59" i="10"/>
  <c r="F59" i="10" s="1"/>
  <c r="H59" i="10" s="1"/>
  <c r="I59" i="10" s="1"/>
  <c r="D60" i="10"/>
  <c r="F60" i="10" s="1"/>
  <c r="H60" i="10" s="1"/>
  <c r="I60" i="10" s="1"/>
  <c r="D61" i="10"/>
  <c r="F61" i="10" s="1"/>
  <c r="H61" i="10" s="1"/>
  <c r="I61" i="10" s="1"/>
  <c r="D65" i="10"/>
  <c r="F65" i="10" s="1"/>
  <c r="H65" i="10" s="1"/>
  <c r="I65" i="10" s="1"/>
  <c r="D69" i="10"/>
  <c r="F69" i="10" s="1"/>
  <c r="H69" i="10" s="1"/>
  <c r="I69" i="10" s="1"/>
  <c r="F70" i="10"/>
  <c r="H70" i="10" s="1"/>
  <c r="I70" i="10" s="1"/>
  <c r="F22" i="12"/>
  <c r="D56" i="12"/>
  <c r="D61" i="12"/>
  <c r="F61" i="12" s="1"/>
  <c r="H61" i="12" s="1"/>
  <c r="I61" i="12" s="1"/>
  <c r="D65" i="12"/>
  <c r="F65" i="12" s="1"/>
  <c r="H65" i="12" s="1"/>
  <c r="I65" i="12" s="1"/>
  <c r="D69" i="12"/>
  <c r="F69" i="12" s="1"/>
  <c r="H69" i="12" s="1"/>
  <c r="I69" i="12" s="1"/>
  <c r="F72" i="5"/>
  <c r="F60" i="6"/>
  <c r="H60" i="6" s="1"/>
  <c r="I60" i="6" s="1"/>
  <c r="F60" i="7"/>
  <c r="H60" i="7" s="1"/>
  <c r="I60" i="7" s="1"/>
  <c r="F56" i="9"/>
  <c r="H56" i="9" s="1"/>
  <c r="I56" i="9" s="1"/>
  <c r="F60" i="9"/>
  <c r="H60" i="9" s="1"/>
  <c r="I60" i="9" s="1"/>
  <c r="F64" i="9"/>
  <c r="H64" i="9" s="1"/>
  <c r="I64" i="9" s="1"/>
  <c r="F68" i="9"/>
  <c r="H68" i="9" s="1"/>
  <c r="I68" i="9" s="1"/>
  <c r="F60" i="11"/>
  <c r="H60" i="11" s="1"/>
  <c r="I60" i="11" s="1"/>
  <c r="F68" i="11"/>
  <c r="H68" i="11" s="1"/>
  <c r="I68" i="11" s="1"/>
  <c r="F56" i="6"/>
  <c r="H56" i="6" s="1"/>
  <c r="I56" i="6" s="1"/>
  <c r="F64" i="6"/>
  <c r="H64" i="6" s="1"/>
  <c r="I64" i="6" s="1"/>
  <c r="F64" i="7"/>
  <c r="H64" i="7" s="1"/>
  <c r="I64" i="7" s="1"/>
  <c r="F68" i="8"/>
  <c r="H68" i="8" s="1"/>
  <c r="I68" i="8" s="1"/>
  <c r="F58" i="9"/>
  <c r="H58" i="9" s="1"/>
  <c r="I58" i="9" s="1"/>
  <c r="F62" i="9"/>
  <c r="H62" i="9" s="1"/>
  <c r="I62" i="9" s="1"/>
  <c r="F66" i="9"/>
  <c r="H66" i="9" s="1"/>
  <c r="I66" i="9" s="1"/>
  <c r="F70" i="9"/>
  <c r="H70" i="9" s="1"/>
  <c r="I70" i="9" s="1"/>
  <c r="F55" i="10"/>
  <c r="H55" i="10" s="1"/>
  <c r="I55" i="10" s="1"/>
  <c r="F57" i="10"/>
  <c r="H57" i="10" s="1"/>
  <c r="I57" i="10" s="1"/>
  <c r="F62" i="12"/>
  <c r="H62" i="12" s="1"/>
  <c r="I62" i="12" s="1"/>
  <c r="F56" i="11"/>
  <c r="H56" i="11" s="1"/>
  <c r="I56" i="11" s="1"/>
  <c r="F64" i="11"/>
  <c r="H64" i="11" s="1"/>
  <c r="I64" i="11" s="1"/>
  <c r="F72" i="11"/>
  <c r="F60" i="12"/>
  <c r="H60" i="12" s="1"/>
  <c r="I60" i="12" s="1"/>
  <c r="F68" i="12"/>
  <c r="H68" i="12" s="1"/>
  <c r="I68" i="12" s="1"/>
  <c r="F56" i="13"/>
  <c r="H56" i="13" s="1"/>
  <c r="I56" i="13" s="1"/>
  <c r="F60" i="13"/>
  <c r="H60" i="13" s="1"/>
  <c r="I60" i="13" s="1"/>
  <c r="F64" i="13"/>
  <c r="H64" i="13" s="1"/>
  <c r="I64" i="13" s="1"/>
  <c r="F68" i="13"/>
  <c r="H68" i="13" s="1"/>
  <c r="I68" i="13" s="1"/>
  <c r="F72" i="13"/>
  <c r="F55" i="13"/>
  <c r="H55" i="13" s="1"/>
  <c r="I55" i="13" s="1"/>
  <c r="F59" i="13"/>
  <c r="H59" i="13" s="1"/>
  <c r="I59" i="13" s="1"/>
  <c r="F63" i="13"/>
  <c r="H63" i="13" s="1"/>
  <c r="I63" i="13" s="1"/>
  <c r="F67" i="13"/>
  <c r="H67" i="13" s="1"/>
  <c r="I67" i="13" s="1"/>
  <c r="F71" i="13"/>
  <c r="H71" i="13" s="1"/>
  <c r="I71" i="13" s="1"/>
  <c r="F58" i="13"/>
  <c r="H58" i="13" s="1"/>
  <c r="I58" i="13" s="1"/>
  <c r="F62" i="13"/>
  <c r="H62" i="13" s="1"/>
  <c r="I62" i="13" s="1"/>
  <c r="F66" i="13"/>
  <c r="H66" i="13" s="1"/>
  <c r="I66" i="13" s="1"/>
  <c r="F70" i="13"/>
  <c r="H70" i="13" s="1"/>
  <c r="I70" i="13" s="1"/>
  <c r="F69" i="13"/>
  <c r="H69" i="13" s="1"/>
  <c r="I69" i="13" s="1"/>
  <c r="D23" i="13"/>
  <c r="D54" i="13"/>
  <c r="D73" i="13" s="1"/>
  <c r="F56" i="12"/>
  <c r="H56" i="12" s="1"/>
  <c r="I56" i="12" s="1"/>
  <c r="D23" i="12"/>
  <c r="D54" i="12"/>
  <c r="D54" i="11"/>
  <c r="D23" i="11"/>
  <c r="D54" i="10"/>
  <c r="D23" i="10"/>
  <c r="F72" i="9"/>
  <c r="D54" i="9"/>
  <c r="D73" i="9" s="1"/>
  <c r="D23" i="9"/>
  <c r="D23" i="8"/>
  <c r="D54" i="8"/>
  <c r="F72" i="7"/>
  <c r="F68" i="7"/>
  <c r="H68" i="7" s="1"/>
  <c r="I68" i="7" s="1"/>
  <c r="F70" i="7"/>
  <c r="H70" i="7" s="1"/>
  <c r="I70" i="7" s="1"/>
  <c r="D54" i="7"/>
  <c r="D73" i="7" s="1"/>
  <c r="D23" i="7"/>
  <c r="D23" i="6"/>
  <c r="D54" i="6"/>
  <c r="F29" i="13"/>
  <c r="H29" i="13" s="1"/>
  <c r="I29" i="13" s="1"/>
  <c r="J30" i="13" s="1"/>
  <c r="J31" i="13" s="1"/>
  <c r="E48" i="13"/>
  <c r="E54" i="13"/>
  <c r="E73" i="13" s="1"/>
  <c r="F4" i="13"/>
  <c r="H4" i="13" s="1"/>
  <c r="K4" i="13" s="1"/>
  <c r="E23" i="13"/>
  <c r="E48" i="12"/>
  <c r="F29" i="12"/>
  <c r="H29" i="12" s="1"/>
  <c r="E54" i="12"/>
  <c r="E73" i="12" s="1"/>
  <c r="E23" i="12"/>
  <c r="F4" i="12"/>
  <c r="H4" i="12" s="1"/>
  <c r="E48" i="11"/>
  <c r="F29" i="11"/>
  <c r="H29" i="11" s="1"/>
  <c r="E54" i="11"/>
  <c r="E73" i="11" s="1"/>
  <c r="F4" i="11"/>
  <c r="H4" i="11" s="1"/>
  <c r="K4" i="11" s="1"/>
  <c r="E23" i="11"/>
  <c r="F29" i="10"/>
  <c r="H29" i="10" s="1"/>
  <c r="I29" i="10" s="1"/>
  <c r="J30" i="10" s="1"/>
  <c r="E48" i="10"/>
  <c r="E54" i="10"/>
  <c r="E23" i="10"/>
  <c r="F4" i="10"/>
  <c r="H4" i="10" s="1"/>
  <c r="K4" i="10" s="1"/>
  <c r="F4" i="9"/>
  <c r="H4" i="9" s="1"/>
  <c r="I4" i="9" s="1"/>
  <c r="J5" i="9" s="1"/>
  <c r="E23" i="9"/>
  <c r="E48" i="9"/>
  <c r="E54" i="9"/>
  <c r="E73" i="9" s="1"/>
  <c r="F29" i="9"/>
  <c r="H29" i="9" s="1"/>
  <c r="E48" i="8"/>
  <c r="F29" i="8"/>
  <c r="H29" i="8" s="1"/>
  <c r="E54" i="8"/>
  <c r="E73" i="8" s="1"/>
  <c r="F4" i="8"/>
  <c r="H4" i="8" s="1"/>
  <c r="K4" i="8" s="1"/>
  <c r="E23" i="8"/>
  <c r="F29" i="7"/>
  <c r="H29" i="7" s="1"/>
  <c r="I29" i="7" s="1"/>
  <c r="J30" i="7" s="1"/>
  <c r="J31" i="7" s="1"/>
  <c r="J32" i="7" s="1"/>
  <c r="J33" i="7" s="1"/>
  <c r="E48" i="7"/>
  <c r="E54" i="7"/>
  <c r="E73" i="7" s="1"/>
  <c r="E23" i="7"/>
  <c r="F4" i="7"/>
  <c r="H4" i="7" s="1"/>
  <c r="I4" i="7" s="1"/>
  <c r="J5" i="7" s="1"/>
  <c r="F29" i="6"/>
  <c r="H29" i="6" s="1"/>
  <c r="E48" i="6"/>
  <c r="E54" i="6"/>
  <c r="E73" i="6" s="1"/>
  <c r="E23" i="6"/>
  <c r="F4" i="6"/>
  <c r="H4" i="6" s="1"/>
  <c r="K4" i="6" s="1"/>
  <c r="E54" i="5"/>
  <c r="E73" i="5" s="1"/>
  <c r="E23" i="5"/>
  <c r="D48" i="5"/>
  <c r="F29" i="5"/>
  <c r="H29" i="5" s="1"/>
  <c r="I29" i="5" s="1"/>
  <c r="J30" i="5" s="1"/>
  <c r="J31" i="5" s="1"/>
  <c r="F69" i="5"/>
  <c r="H69" i="5" s="1"/>
  <c r="I69" i="5" s="1"/>
  <c r="D23" i="5"/>
  <c r="F4" i="5"/>
  <c r="H4" i="5" s="1"/>
  <c r="D54" i="5"/>
  <c r="I4" i="11"/>
  <c r="J5" i="11" s="1"/>
  <c r="J6" i="11" s="1"/>
  <c r="R31" i="16" l="1"/>
  <c r="K31" i="16"/>
  <c r="J32" i="16"/>
  <c r="K5" i="16"/>
  <c r="L4" i="16"/>
  <c r="R5" i="16"/>
  <c r="L29" i="16"/>
  <c r="R30" i="16"/>
  <c r="K30" i="16"/>
  <c r="L30" i="16" s="1"/>
  <c r="K55" i="16"/>
  <c r="L54" i="16"/>
  <c r="R55" i="16"/>
  <c r="J56" i="16"/>
  <c r="J6" i="16"/>
  <c r="K33" i="15"/>
  <c r="R33" i="15"/>
  <c r="J34" i="15"/>
  <c r="L4" i="15"/>
  <c r="R5" i="15"/>
  <c r="K5" i="15"/>
  <c r="K30" i="15"/>
  <c r="L30" i="15" s="1"/>
  <c r="R30" i="15"/>
  <c r="L29" i="15"/>
  <c r="J6" i="15"/>
  <c r="K32" i="15"/>
  <c r="L32" i="15" s="1"/>
  <c r="R32" i="15"/>
  <c r="K31" i="15"/>
  <c r="L31" i="15" s="1"/>
  <c r="R31" i="15"/>
  <c r="K54" i="15"/>
  <c r="I54" i="15"/>
  <c r="J55" i="15" s="1"/>
  <c r="J56" i="15" s="1"/>
  <c r="R31" i="14"/>
  <c r="K31" i="14"/>
  <c r="J32" i="14"/>
  <c r="R6" i="14"/>
  <c r="K6" i="14"/>
  <c r="J7" i="14"/>
  <c r="L54" i="14"/>
  <c r="R55" i="14"/>
  <c r="K55" i="14"/>
  <c r="R5" i="14"/>
  <c r="K5" i="14"/>
  <c r="L5" i="14" s="1"/>
  <c r="L4" i="14"/>
  <c r="L29" i="14"/>
  <c r="R30" i="14"/>
  <c r="K30" i="14"/>
  <c r="L30" i="14" s="1"/>
  <c r="J56" i="14"/>
  <c r="F54" i="10"/>
  <c r="H54" i="10" s="1"/>
  <c r="I54" i="10" s="1"/>
  <c r="J55" i="10" s="1"/>
  <c r="F54" i="6"/>
  <c r="H54" i="6" s="1"/>
  <c r="D73" i="5"/>
  <c r="D73" i="6"/>
  <c r="D73" i="8"/>
  <c r="D73" i="12"/>
  <c r="D73" i="10"/>
  <c r="I4" i="10"/>
  <c r="J5" i="10" s="1"/>
  <c r="K5" i="10" s="1"/>
  <c r="I4" i="8"/>
  <c r="J5" i="8" s="1"/>
  <c r="R5" i="8" s="1"/>
  <c r="F54" i="11"/>
  <c r="H54" i="11" s="1"/>
  <c r="K54" i="11" s="1"/>
  <c r="K29" i="10"/>
  <c r="L29" i="10" s="1"/>
  <c r="D73" i="11"/>
  <c r="J56" i="10"/>
  <c r="R56" i="10" s="1"/>
  <c r="K29" i="13"/>
  <c r="L29" i="13" s="1"/>
  <c r="I4" i="13"/>
  <c r="J5" i="13" s="1"/>
  <c r="J6" i="13" s="1"/>
  <c r="R6" i="13" s="1"/>
  <c r="F54" i="9"/>
  <c r="H54" i="9" s="1"/>
  <c r="K54" i="9" s="1"/>
  <c r="R31" i="7"/>
  <c r="K31" i="7"/>
  <c r="R30" i="7"/>
  <c r="K30" i="7"/>
  <c r="L30" i="7" s="1"/>
  <c r="S30" i="7" s="1"/>
  <c r="W30" i="7" s="1"/>
  <c r="K29" i="7"/>
  <c r="L29" i="7" s="1"/>
  <c r="S29" i="7" s="1"/>
  <c r="W29" i="7" s="1"/>
  <c r="K4" i="7"/>
  <c r="I4" i="6"/>
  <c r="J5" i="6" s="1"/>
  <c r="K5" i="6" s="1"/>
  <c r="F54" i="13"/>
  <c r="H54" i="13" s="1"/>
  <c r="K54" i="13" s="1"/>
  <c r="K29" i="12"/>
  <c r="I29" i="12"/>
  <c r="J30" i="12" s="1"/>
  <c r="J31" i="12" s="1"/>
  <c r="F54" i="12"/>
  <c r="H54" i="12" s="1"/>
  <c r="K54" i="12" s="1"/>
  <c r="K4" i="12"/>
  <c r="I4" i="12"/>
  <c r="J5" i="12" s="1"/>
  <c r="I29" i="11"/>
  <c r="J30" i="11" s="1"/>
  <c r="K29" i="11"/>
  <c r="R55" i="10"/>
  <c r="E73" i="10"/>
  <c r="K55" i="10"/>
  <c r="K54" i="10"/>
  <c r="L54" i="10" s="1"/>
  <c r="S54" i="10" s="1"/>
  <c r="W54" i="10" s="1"/>
  <c r="K4" i="9"/>
  <c r="L4" i="9" s="1"/>
  <c r="K29" i="9"/>
  <c r="I29" i="9"/>
  <c r="J30" i="9" s="1"/>
  <c r="J31" i="9" s="1"/>
  <c r="K31" i="9" s="1"/>
  <c r="F54" i="8"/>
  <c r="H54" i="8" s="1"/>
  <c r="K54" i="8" s="1"/>
  <c r="I29" i="8"/>
  <c r="J30" i="8" s="1"/>
  <c r="K29" i="8"/>
  <c r="F54" i="7"/>
  <c r="H54" i="7" s="1"/>
  <c r="I54" i="7" s="1"/>
  <c r="J55" i="7" s="1"/>
  <c r="K29" i="6"/>
  <c r="I29" i="6"/>
  <c r="J30" i="6" s="1"/>
  <c r="K29" i="5"/>
  <c r="L29" i="5" s="1"/>
  <c r="F54" i="5"/>
  <c r="H54" i="5" s="1"/>
  <c r="I54" i="5" s="1"/>
  <c r="J55" i="5" s="1"/>
  <c r="I4" i="5"/>
  <c r="J5" i="5" s="1"/>
  <c r="K4" i="5"/>
  <c r="R31" i="13"/>
  <c r="K31" i="13"/>
  <c r="J32" i="13"/>
  <c r="L4" i="13"/>
  <c r="R30" i="13"/>
  <c r="K30" i="13"/>
  <c r="L30" i="13" s="1"/>
  <c r="R6" i="11"/>
  <c r="K6" i="11"/>
  <c r="J7" i="11"/>
  <c r="R5" i="11"/>
  <c r="K5" i="11"/>
  <c r="L5" i="11" s="1"/>
  <c r="L4" i="11"/>
  <c r="K56" i="10"/>
  <c r="K30" i="10"/>
  <c r="R30" i="10"/>
  <c r="J31" i="10"/>
  <c r="J57" i="10"/>
  <c r="R5" i="9"/>
  <c r="K5" i="9"/>
  <c r="J6" i="9"/>
  <c r="L4" i="8"/>
  <c r="J6" i="8"/>
  <c r="R33" i="7"/>
  <c r="K33" i="7"/>
  <c r="K5" i="7"/>
  <c r="L4" i="7"/>
  <c r="R5" i="7"/>
  <c r="J34" i="7"/>
  <c r="K32" i="7"/>
  <c r="L32" i="7" s="1"/>
  <c r="L31" i="7"/>
  <c r="R32" i="7"/>
  <c r="J6" i="7"/>
  <c r="K54" i="6"/>
  <c r="I54" i="6"/>
  <c r="J55" i="6" s="1"/>
  <c r="R31" i="5"/>
  <c r="K31" i="5"/>
  <c r="J32" i="5"/>
  <c r="K30" i="5"/>
  <c r="L30" i="5" s="1"/>
  <c r="R30" i="5"/>
  <c r="S30" i="16" l="1"/>
  <c r="W30" i="16" s="1"/>
  <c r="S29" i="16"/>
  <c r="W29" i="16" s="1"/>
  <c r="S4" i="16"/>
  <c r="W4" i="16" s="1"/>
  <c r="L5" i="16"/>
  <c r="R6" i="16"/>
  <c r="K6" i="16"/>
  <c r="J7" i="16"/>
  <c r="K32" i="16"/>
  <c r="L31" i="16"/>
  <c r="R32" i="16"/>
  <c r="J33" i="16"/>
  <c r="K56" i="16"/>
  <c r="L55" i="16"/>
  <c r="R56" i="16"/>
  <c r="J57" i="16"/>
  <c r="S54" i="16"/>
  <c r="W54" i="16" s="1"/>
  <c r="S32" i="15"/>
  <c r="W32" i="15" s="1"/>
  <c r="S31" i="15"/>
  <c r="W31" i="15" s="1"/>
  <c r="R56" i="15"/>
  <c r="K56" i="15"/>
  <c r="J57" i="15"/>
  <c r="S4" i="15"/>
  <c r="W4" i="15" s="1"/>
  <c r="L5" i="15"/>
  <c r="K6" i="15"/>
  <c r="R6" i="15"/>
  <c r="J7" i="15"/>
  <c r="S30" i="15"/>
  <c r="W30" i="15" s="1"/>
  <c r="L54" i="15"/>
  <c r="R55" i="15"/>
  <c r="K55" i="15"/>
  <c r="L55" i="15" s="1"/>
  <c r="S29" i="15"/>
  <c r="W29" i="15" s="1"/>
  <c r="K34" i="15"/>
  <c r="L33" i="15"/>
  <c r="R34" i="15"/>
  <c r="J35" i="15"/>
  <c r="S30" i="14"/>
  <c r="W30" i="14" s="1"/>
  <c r="S29" i="14"/>
  <c r="W29" i="14" s="1"/>
  <c r="R7" i="14"/>
  <c r="K7" i="14"/>
  <c r="L6" i="14"/>
  <c r="J8" i="14"/>
  <c r="L31" i="14"/>
  <c r="R32" i="14"/>
  <c r="K32" i="14"/>
  <c r="J33" i="14"/>
  <c r="S5" i="14"/>
  <c r="W5" i="14" s="1"/>
  <c r="R56" i="14"/>
  <c r="K56" i="14"/>
  <c r="L55" i="14"/>
  <c r="J57" i="14"/>
  <c r="S4" i="14"/>
  <c r="W4" i="14" s="1"/>
  <c r="S54" i="14"/>
  <c r="W54" i="14" s="1"/>
  <c r="J6" i="10"/>
  <c r="R5" i="10"/>
  <c r="L4" i="10"/>
  <c r="S4" i="10" s="1"/>
  <c r="W4" i="10" s="1"/>
  <c r="L55" i="10"/>
  <c r="S55" i="10" s="1"/>
  <c r="W55" i="10" s="1"/>
  <c r="I54" i="9"/>
  <c r="J55" i="9" s="1"/>
  <c r="J56" i="9" s="1"/>
  <c r="R56" i="9" s="1"/>
  <c r="K5" i="8"/>
  <c r="J7" i="13"/>
  <c r="R7" i="13" s="1"/>
  <c r="L4" i="6"/>
  <c r="K6" i="13"/>
  <c r="J6" i="6"/>
  <c r="R5" i="6"/>
  <c r="K54" i="5"/>
  <c r="I54" i="11"/>
  <c r="J55" i="11" s="1"/>
  <c r="K5" i="13"/>
  <c r="L5" i="13" s="1"/>
  <c r="S5" i="13" s="1"/>
  <c r="W5" i="13" s="1"/>
  <c r="R5" i="13"/>
  <c r="I54" i="8"/>
  <c r="J55" i="8" s="1"/>
  <c r="R55" i="8" s="1"/>
  <c r="I54" i="13"/>
  <c r="J55" i="13" s="1"/>
  <c r="J56" i="13" s="1"/>
  <c r="J57" i="13" s="1"/>
  <c r="R57" i="13" s="1"/>
  <c r="J32" i="12"/>
  <c r="K31" i="12"/>
  <c r="R31" i="12"/>
  <c r="K56" i="13"/>
  <c r="L56" i="13" s="1"/>
  <c r="S56" i="13" s="1"/>
  <c r="W56" i="13" s="1"/>
  <c r="I54" i="12"/>
  <c r="J55" i="12" s="1"/>
  <c r="L54" i="12" s="1"/>
  <c r="L54" i="13"/>
  <c r="S54" i="13" s="1"/>
  <c r="W54" i="13" s="1"/>
  <c r="L29" i="12"/>
  <c r="S29" i="12" s="1"/>
  <c r="W29" i="12" s="1"/>
  <c r="R30" i="12"/>
  <c r="K30" i="12"/>
  <c r="L30" i="12" s="1"/>
  <c r="S30" i="12" s="1"/>
  <c r="W30" i="12" s="1"/>
  <c r="R5" i="12"/>
  <c r="J6" i="12"/>
  <c r="K5" i="12"/>
  <c r="L4" i="12"/>
  <c r="S4" i="12" s="1"/>
  <c r="W4" i="12" s="1"/>
  <c r="R30" i="11"/>
  <c r="J31" i="11"/>
  <c r="L29" i="11"/>
  <c r="S29" i="11" s="1"/>
  <c r="W29" i="11" s="1"/>
  <c r="K30" i="11"/>
  <c r="R31" i="9"/>
  <c r="J32" i="9"/>
  <c r="J33" i="9" s="1"/>
  <c r="J34" i="9" s="1"/>
  <c r="L54" i="9"/>
  <c r="S54" i="9" s="1"/>
  <c r="W54" i="9" s="1"/>
  <c r="K30" i="9"/>
  <c r="L30" i="9" s="1"/>
  <c r="S30" i="9" s="1"/>
  <c r="W30" i="9" s="1"/>
  <c r="L29" i="9"/>
  <c r="S29" i="9" s="1"/>
  <c r="W29" i="9" s="1"/>
  <c r="R30" i="9"/>
  <c r="J31" i="8"/>
  <c r="K30" i="8"/>
  <c r="L29" i="8"/>
  <c r="S29" i="8" s="1"/>
  <c r="W29" i="8" s="1"/>
  <c r="R30" i="8"/>
  <c r="K54" i="7"/>
  <c r="L54" i="7" s="1"/>
  <c r="J31" i="6"/>
  <c r="L29" i="6"/>
  <c r="S29" i="6" s="1"/>
  <c r="W29" i="6" s="1"/>
  <c r="K30" i="6"/>
  <c r="R30" i="6"/>
  <c r="L4" i="5"/>
  <c r="S4" i="5" s="1"/>
  <c r="W4" i="5" s="1"/>
  <c r="K5" i="5"/>
  <c r="J6" i="5"/>
  <c r="R5" i="5"/>
  <c r="S30" i="13"/>
  <c r="W30" i="13" s="1"/>
  <c r="J8" i="13"/>
  <c r="S29" i="13"/>
  <c r="W29" i="13" s="1"/>
  <c r="S4" i="13"/>
  <c r="W4" i="13" s="1"/>
  <c r="L31" i="13"/>
  <c r="R32" i="13"/>
  <c r="K32" i="13"/>
  <c r="J33" i="13"/>
  <c r="R55" i="12"/>
  <c r="S5" i="11"/>
  <c r="W5" i="11" s="1"/>
  <c r="R7" i="11"/>
  <c r="K7" i="11"/>
  <c r="L6" i="11"/>
  <c r="J8" i="11"/>
  <c r="S4" i="11"/>
  <c r="W4" i="11" s="1"/>
  <c r="L54" i="11"/>
  <c r="R55" i="11"/>
  <c r="K55" i="11"/>
  <c r="J56" i="11"/>
  <c r="R6" i="10"/>
  <c r="K6" i="10"/>
  <c r="L5" i="10"/>
  <c r="J7" i="10"/>
  <c r="S29" i="10"/>
  <c r="W29" i="10" s="1"/>
  <c r="L56" i="10"/>
  <c r="R57" i="10"/>
  <c r="K57" i="10"/>
  <c r="J58" i="10"/>
  <c r="R31" i="10"/>
  <c r="L30" i="10"/>
  <c r="K31" i="10"/>
  <c r="J32" i="10"/>
  <c r="L5" i="9"/>
  <c r="R6" i="9"/>
  <c r="K6" i="9"/>
  <c r="J7" i="9"/>
  <c r="S4" i="9"/>
  <c r="W4" i="9" s="1"/>
  <c r="L5" i="8"/>
  <c r="R6" i="8"/>
  <c r="K6" i="8"/>
  <c r="J7" i="8"/>
  <c r="L54" i="8"/>
  <c r="K55" i="8"/>
  <c r="J56" i="8"/>
  <c r="S4" i="8"/>
  <c r="W4" i="8" s="1"/>
  <c r="S32" i="7"/>
  <c r="W32" i="7" s="1"/>
  <c r="R55" i="7"/>
  <c r="K55" i="7"/>
  <c r="J56" i="7"/>
  <c r="S31" i="7"/>
  <c r="W31" i="7" s="1"/>
  <c r="S4" i="7"/>
  <c r="W4" i="7" s="1"/>
  <c r="R6" i="7"/>
  <c r="K6" i="7"/>
  <c r="L5" i="7"/>
  <c r="J7" i="7"/>
  <c r="K34" i="7"/>
  <c r="L33" i="7"/>
  <c r="R34" i="7"/>
  <c r="J35" i="7"/>
  <c r="K6" i="6"/>
  <c r="R6" i="6"/>
  <c r="L5" i="6"/>
  <c r="J7" i="6"/>
  <c r="L54" i="6"/>
  <c r="R55" i="6"/>
  <c r="K55" i="6"/>
  <c r="J56" i="6"/>
  <c r="S4" i="6"/>
  <c r="W4" i="6" s="1"/>
  <c r="S30" i="5"/>
  <c r="W30" i="5" s="1"/>
  <c r="S29" i="5"/>
  <c r="W29" i="5" s="1"/>
  <c r="K32" i="5"/>
  <c r="L31" i="5"/>
  <c r="R32" i="5"/>
  <c r="J33" i="5"/>
  <c r="L54" i="5"/>
  <c r="R55" i="5"/>
  <c r="K55" i="5"/>
  <c r="J56" i="5"/>
  <c r="S31" i="16" l="1"/>
  <c r="W31" i="16" s="1"/>
  <c r="S5" i="16"/>
  <c r="W5" i="16" s="1"/>
  <c r="L32" i="16"/>
  <c r="R33" i="16"/>
  <c r="K33" i="16"/>
  <c r="J34" i="16"/>
  <c r="R7" i="16"/>
  <c r="K7" i="16"/>
  <c r="L6" i="16"/>
  <c r="J8" i="16"/>
  <c r="K57" i="16"/>
  <c r="L56" i="16"/>
  <c r="R57" i="16"/>
  <c r="J58" i="16"/>
  <c r="S55" i="16"/>
  <c r="W55" i="16" s="1"/>
  <c r="S5" i="15"/>
  <c r="W5" i="15" s="1"/>
  <c r="S33" i="15"/>
  <c r="W33" i="15" s="1"/>
  <c r="K57" i="15"/>
  <c r="L56" i="15"/>
  <c r="R57" i="15"/>
  <c r="J58" i="15"/>
  <c r="L6" i="15"/>
  <c r="K7" i="15"/>
  <c r="R7" i="15"/>
  <c r="J8" i="15"/>
  <c r="S55" i="15"/>
  <c r="W55" i="15" s="1"/>
  <c r="K35" i="15"/>
  <c r="R35" i="15"/>
  <c r="L34" i="15"/>
  <c r="J36" i="15"/>
  <c r="S54" i="15"/>
  <c r="W54" i="15" s="1"/>
  <c r="L56" i="14"/>
  <c r="R57" i="14"/>
  <c r="K57" i="14"/>
  <c r="J58" i="14"/>
  <c r="L32" i="14"/>
  <c r="R33" i="14"/>
  <c r="K33" i="14"/>
  <c r="J34" i="14"/>
  <c r="R8" i="14"/>
  <c r="K8" i="14"/>
  <c r="L7" i="14"/>
  <c r="J9" i="14"/>
  <c r="S6" i="14"/>
  <c r="W6" i="14" s="1"/>
  <c r="S55" i="14"/>
  <c r="W55" i="14" s="1"/>
  <c r="S31" i="14"/>
  <c r="W31" i="14" s="1"/>
  <c r="K55" i="9"/>
  <c r="L55" i="9" s="1"/>
  <c r="S55" i="9" s="1"/>
  <c r="W55" i="9" s="1"/>
  <c r="R55" i="9"/>
  <c r="K56" i="9"/>
  <c r="L56" i="9" s="1"/>
  <c r="S56" i="9" s="1"/>
  <c r="W56" i="9" s="1"/>
  <c r="J57" i="9"/>
  <c r="R33" i="9"/>
  <c r="K7" i="13"/>
  <c r="L6" i="13"/>
  <c r="K57" i="13"/>
  <c r="K33" i="9"/>
  <c r="J56" i="12"/>
  <c r="R56" i="12" s="1"/>
  <c r="K55" i="12"/>
  <c r="R56" i="13"/>
  <c r="J58" i="13"/>
  <c r="K58" i="13" s="1"/>
  <c r="K55" i="13"/>
  <c r="L55" i="13" s="1"/>
  <c r="S55" i="13" s="1"/>
  <c r="W55" i="13" s="1"/>
  <c r="R55" i="13"/>
  <c r="K32" i="12"/>
  <c r="J33" i="12"/>
  <c r="L31" i="12"/>
  <c r="S31" i="12" s="1"/>
  <c r="W31" i="12" s="1"/>
  <c r="R32" i="12"/>
  <c r="R57" i="9"/>
  <c r="R58" i="13"/>
  <c r="J7" i="12"/>
  <c r="L5" i="12"/>
  <c r="S5" i="12" s="1"/>
  <c r="W5" i="12" s="1"/>
  <c r="K6" i="12"/>
  <c r="R6" i="12"/>
  <c r="R31" i="11"/>
  <c r="K31" i="11"/>
  <c r="J32" i="11"/>
  <c r="L30" i="11"/>
  <c r="S30" i="11" s="1"/>
  <c r="W30" i="11" s="1"/>
  <c r="L31" i="9"/>
  <c r="S31" i="9" s="1"/>
  <c r="W31" i="9" s="1"/>
  <c r="K32" i="9"/>
  <c r="L32" i="9" s="1"/>
  <c r="S32" i="9" s="1"/>
  <c r="W32" i="9" s="1"/>
  <c r="R32" i="9"/>
  <c r="L30" i="8"/>
  <c r="S30" i="8" s="1"/>
  <c r="W30" i="8" s="1"/>
  <c r="R31" i="8"/>
  <c r="K31" i="8"/>
  <c r="J32" i="8"/>
  <c r="J32" i="6"/>
  <c r="K31" i="6"/>
  <c r="R31" i="6"/>
  <c r="L30" i="6"/>
  <c r="S30" i="6" s="1"/>
  <c r="W30" i="6" s="1"/>
  <c r="R6" i="5"/>
  <c r="J7" i="5"/>
  <c r="K6" i="5"/>
  <c r="L5" i="5"/>
  <c r="S5" i="5" s="1"/>
  <c r="W5" i="5" s="1"/>
  <c r="R8" i="13"/>
  <c r="K8" i="13"/>
  <c r="L7" i="13"/>
  <c r="J9" i="13"/>
  <c r="L32" i="13"/>
  <c r="R33" i="13"/>
  <c r="K33" i="13"/>
  <c r="J34" i="13"/>
  <c r="S31" i="13"/>
  <c r="W31" i="13" s="1"/>
  <c r="S6" i="13"/>
  <c r="W6" i="13" s="1"/>
  <c r="S54" i="12"/>
  <c r="W54" i="12" s="1"/>
  <c r="R56" i="11"/>
  <c r="K56" i="11"/>
  <c r="L55" i="11"/>
  <c r="J57" i="11"/>
  <c r="R8" i="11"/>
  <c r="K8" i="11"/>
  <c r="L7" i="11"/>
  <c r="J9" i="11"/>
  <c r="S54" i="11"/>
  <c r="W54" i="11" s="1"/>
  <c r="S6" i="11"/>
  <c r="W6" i="11" s="1"/>
  <c r="S30" i="10"/>
  <c r="W30" i="10" s="1"/>
  <c r="R7" i="10"/>
  <c r="K7" i="10"/>
  <c r="L6" i="10"/>
  <c r="J8" i="10"/>
  <c r="S56" i="10"/>
  <c r="W56" i="10" s="1"/>
  <c r="S5" i="10"/>
  <c r="W5" i="10" s="1"/>
  <c r="L31" i="10"/>
  <c r="R32" i="10"/>
  <c r="K32" i="10"/>
  <c r="J33" i="10"/>
  <c r="L57" i="10"/>
  <c r="R58" i="10"/>
  <c r="K58" i="10"/>
  <c r="J59" i="10"/>
  <c r="R34" i="9"/>
  <c r="L33" i="9"/>
  <c r="K34" i="9"/>
  <c r="J35" i="9"/>
  <c r="S5" i="9"/>
  <c r="W5" i="9" s="1"/>
  <c r="L6" i="9"/>
  <c r="R7" i="9"/>
  <c r="K7" i="9"/>
  <c r="J8" i="9"/>
  <c r="L6" i="8"/>
  <c r="R7" i="8"/>
  <c r="K7" i="8"/>
  <c r="J8" i="8"/>
  <c r="S54" i="8"/>
  <c r="W54" i="8" s="1"/>
  <c r="R56" i="8"/>
  <c r="K56" i="8"/>
  <c r="L55" i="8"/>
  <c r="J57" i="8"/>
  <c r="S5" i="8"/>
  <c r="W5" i="8" s="1"/>
  <c r="S33" i="7"/>
  <c r="W33" i="7" s="1"/>
  <c r="S54" i="7"/>
  <c r="W54" i="7" s="1"/>
  <c r="K35" i="7"/>
  <c r="L34" i="7"/>
  <c r="R35" i="7"/>
  <c r="J36" i="7"/>
  <c r="K7" i="7"/>
  <c r="R7" i="7"/>
  <c r="L6" i="7"/>
  <c r="J8" i="7"/>
  <c r="R56" i="7"/>
  <c r="K56" i="7"/>
  <c r="L55" i="7"/>
  <c r="J57" i="7"/>
  <c r="S5" i="7"/>
  <c r="W5" i="7" s="1"/>
  <c r="K7" i="6"/>
  <c r="R7" i="6"/>
  <c r="L6" i="6"/>
  <c r="J8" i="6"/>
  <c r="S54" i="6"/>
  <c r="W54" i="6" s="1"/>
  <c r="R56" i="6"/>
  <c r="K56" i="6"/>
  <c r="L55" i="6"/>
  <c r="J57" i="6"/>
  <c r="S5" i="6"/>
  <c r="W5" i="6" s="1"/>
  <c r="S31" i="5"/>
  <c r="W31" i="5" s="1"/>
  <c r="S54" i="5"/>
  <c r="W54" i="5" s="1"/>
  <c r="L55" i="5"/>
  <c r="K56" i="5"/>
  <c r="R56" i="5"/>
  <c r="J57" i="5"/>
  <c r="K33" i="5"/>
  <c r="L32" i="5"/>
  <c r="R33" i="5"/>
  <c r="J34" i="5"/>
  <c r="K8" i="16" l="1"/>
  <c r="L7" i="16"/>
  <c r="R8" i="16"/>
  <c r="J9" i="16"/>
  <c r="S6" i="16"/>
  <c r="W6" i="16" s="1"/>
  <c r="S32" i="16"/>
  <c r="W32" i="16" s="1"/>
  <c r="R34" i="16"/>
  <c r="K34" i="16"/>
  <c r="L33" i="16"/>
  <c r="J35" i="16"/>
  <c r="L57" i="16"/>
  <c r="R58" i="16"/>
  <c r="K58" i="16"/>
  <c r="J59" i="16"/>
  <c r="S56" i="16"/>
  <c r="W56" i="16" s="1"/>
  <c r="L57" i="15"/>
  <c r="R58" i="15"/>
  <c r="K58" i="15"/>
  <c r="J59" i="15"/>
  <c r="S56" i="15"/>
  <c r="W56" i="15" s="1"/>
  <c r="K36" i="15"/>
  <c r="R36" i="15"/>
  <c r="L35" i="15"/>
  <c r="J37" i="15"/>
  <c r="L7" i="15"/>
  <c r="R8" i="15"/>
  <c r="K8" i="15"/>
  <c r="J9" i="15"/>
  <c r="S34" i="15"/>
  <c r="W34" i="15" s="1"/>
  <c r="S6" i="15"/>
  <c r="W6" i="15" s="1"/>
  <c r="R9" i="14"/>
  <c r="K9" i="14"/>
  <c r="L8" i="14"/>
  <c r="J10" i="14"/>
  <c r="L33" i="14"/>
  <c r="R34" i="14"/>
  <c r="K34" i="14"/>
  <c r="J35" i="14"/>
  <c r="R58" i="14"/>
  <c r="K58" i="14"/>
  <c r="L57" i="14"/>
  <c r="J59" i="14"/>
  <c r="S7" i="14"/>
  <c r="W7" i="14" s="1"/>
  <c r="S32" i="14"/>
  <c r="W32" i="14" s="1"/>
  <c r="S56" i="14"/>
  <c r="W56" i="14" s="1"/>
  <c r="J57" i="12"/>
  <c r="K56" i="12"/>
  <c r="L55" i="12"/>
  <c r="S55" i="12" s="1"/>
  <c r="W55" i="12" s="1"/>
  <c r="K57" i="9"/>
  <c r="J58" i="9"/>
  <c r="J59" i="13"/>
  <c r="L57" i="13"/>
  <c r="S57" i="13" s="1"/>
  <c r="W57" i="13" s="1"/>
  <c r="R33" i="12"/>
  <c r="K33" i="12"/>
  <c r="J34" i="12"/>
  <c r="L32" i="12"/>
  <c r="S32" i="12" s="1"/>
  <c r="W32" i="12" s="1"/>
  <c r="L31" i="6"/>
  <c r="S31" i="6" s="1"/>
  <c r="W31" i="6" s="1"/>
  <c r="L6" i="12"/>
  <c r="S6" i="12" s="1"/>
  <c r="W6" i="12" s="1"/>
  <c r="R7" i="12"/>
  <c r="K7" i="12"/>
  <c r="J8" i="12"/>
  <c r="J33" i="11"/>
  <c r="R32" i="11"/>
  <c r="L31" i="11"/>
  <c r="S31" i="11" s="1"/>
  <c r="W31" i="11" s="1"/>
  <c r="K32" i="11"/>
  <c r="J33" i="8"/>
  <c r="J34" i="8" s="1"/>
  <c r="J35" i="8" s="1"/>
  <c r="R32" i="8"/>
  <c r="L31" i="8"/>
  <c r="S31" i="8" s="1"/>
  <c r="W31" i="8" s="1"/>
  <c r="K32" i="8"/>
  <c r="K32" i="6"/>
  <c r="J33" i="6"/>
  <c r="R32" i="6"/>
  <c r="J8" i="5"/>
  <c r="K7" i="5"/>
  <c r="R7" i="5"/>
  <c r="L6" i="5"/>
  <c r="S6" i="5" s="1"/>
  <c r="W6" i="5" s="1"/>
  <c r="L33" i="13"/>
  <c r="R34" i="13"/>
  <c r="K34" i="13"/>
  <c r="J35" i="13"/>
  <c r="R9" i="13"/>
  <c r="K9" i="13"/>
  <c r="L8" i="13"/>
  <c r="J10" i="13"/>
  <c r="S7" i="13"/>
  <c r="W7" i="13" s="1"/>
  <c r="S32" i="13"/>
  <c r="W32" i="13" s="1"/>
  <c r="L56" i="12"/>
  <c r="R57" i="12"/>
  <c r="K57" i="12"/>
  <c r="J58" i="12"/>
  <c r="S55" i="11"/>
  <c r="W55" i="11" s="1"/>
  <c r="R9" i="11"/>
  <c r="K9" i="11"/>
  <c r="L8" i="11"/>
  <c r="J10" i="11"/>
  <c r="L56" i="11"/>
  <c r="R57" i="11"/>
  <c r="K57" i="11"/>
  <c r="J58" i="11"/>
  <c r="S7" i="11"/>
  <c r="W7" i="11" s="1"/>
  <c r="S57" i="10"/>
  <c r="W57" i="10" s="1"/>
  <c r="S31" i="10"/>
  <c r="W31" i="10" s="1"/>
  <c r="L58" i="10"/>
  <c r="R59" i="10"/>
  <c r="K59" i="10"/>
  <c r="J60" i="10"/>
  <c r="K33" i="10"/>
  <c r="L32" i="10"/>
  <c r="R33" i="10"/>
  <c r="J34" i="10"/>
  <c r="K8" i="10"/>
  <c r="R8" i="10"/>
  <c r="L7" i="10"/>
  <c r="J9" i="10"/>
  <c r="S6" i="10"/>
  <c r="W6" i="10" s="1"/>
  <c r="R35" i="9"/>
  <c r="L34" i="9"/>
  <c r="K35" i="9"/>
  <c r="J36" i="9"/>
  <c r="S6" i="9"/>
  <c r="W6" i="9" s="1"/>
  <c r="L7" i="9"/>
  <c r="R8" i="9"/>
  <c r="K8" i="9"/>
  <c r="J9" i="9"/>
  <c r="S33" i="9"/>
  <c r="W33" i="9" s="1"/>
  <c r="L56" i="8"/>
  <c r="R57" i="8"/>
  <c r="K57" i="8"/>
  <c r="J58" i="8"/>
  <c r="S55" i="8"/>
  <c r="W55" i="8" s="1"/>
  <c r="L7" i="8"/>
  <c r="R8" i="8"/>
  <c r="K8" i="8"/>
  <c r="J9" i="8"/>
  <c r="S6" i="8"/>
  <c r="W6" i="8" s="1"/>
  <c r="L56" i="7"/>
  <c r="R57" i="7"/>
  <c r="K57" i="7"/>
  <c r="J58" i="7"/>
  <c r="L7" i="7"/>
  <c r="R8" i="7"/>
  <c r="K8" i="7"/>
  <c r="J9" i="7"/>
  <c r="K36" i="7"/>
  <c r="L35" i="7"/>
  <c r="R36" i="7"/>
  <c r="J37" i="7"/>
  <c r="S55" i="7"/>
  <c r="W55" i="7" s="1"/>
  <c r="S6" i="7"/>
  <c r="W6" i="7" s="1"/>
  <c r="S34" i="7"/>
  <c r="W34" i="7" s="1"/>
  <c r="K8" i="6"/>
  <c r="R8" i="6"/>
  <c r="L7" i="6"/>
  <c r="J9" i="6"/>
  <c r="S55" i="6"/>
  <c r="W55" i="6" s="1"/>
  <c r="S6" i="6"/>
  <c r="W6" i="6" s="1"/>
  <c r="L56" i="6"/>
  <c r="R57" i="6"/>
  <c r="K57" i="6"/>
  <c r="J58" i="6"/>
  <c r="S32" i="5"/>
  <c r="W32" i="5" s="1"/>
  <c r="S55" i="5"/>
  <c r="W55" i="5" s="1"/>
  <c r="K34" i="5"/>
  <c r="L33" i="5"/>
  <c r="R34" i="5"/>
  <c r="J35" i="5"/>
  <c r="L56" i="5"/>
  <c r="R57" i="5"/>
  <c r="K57" i="5"/>
  <c r="J58" i="5"/>
  <c r="K35" i="16" l="1"/>
  <c r="L34" i="16"/>
  <c r="R35" i="16"/>
  <c r="J36" i="16"/>
  <c r="S33" i="16"/>
  <c r="W33" i="16" s="1"/>
  <c r="K59" i="16"/>
  <c r="L58" i="16"/>
  <c r="R59" i="16"/>
  <c r="J60" i="16"/>
  <c r="L8" i="16"/>
  <c r="R9" i="16"/>
  <c r="K9" i="16"/>
  <c r="J10" i="16"/>
  <c r="S7" i="16"/>
  <c r="W7" i="16" s="1"/>
  <c r="S57" i="16"/>
  <c r="W57" i="16" s="1"/>
  <c r="S7" i="15"/>
  <c r="W7" i="15" s="1"/>
  <c r="K37" i="15"/>
  <c r="R37" i="15"/>
  <c r="L36" i="15"/>
  <c r="J38" i="15"/>
  <c r="L8" i="15"/>
  <c r="R9" i="15"/>
  <c r="K9" i="15"/>
  <c r="J10" i="15"/>
  <c r="L58" i="15"/>
  <c r="R59" i="15"/>
  <c r="K59" i="15"/>
  <c r="J60" i="15"/>
  <c r="S35" i="15"/>
  <c r="W35" i="15" s="1"/>
  <c r="S57" i="15"/>
  <c r="W57" i="15" s="1"/>
  <c r="L58" i="14"/>
  <c r="R59" i="14"/>
  <c r="K59" i="14"/>
  <c r="J60" i="14"/>
  <c r="L34" i="14"/>
  <c r="R35" i="14"/>
  <c r="K35" i="14"/>
  <c r="J36" i="14"/>
  <c r="S8" i="14"/>
  <c r="W8" i="14" s="1"/>
  <c r="R10" i="14"/>
  <c r="K10" i="14"/>
  <c r="L9" i="14"/>
  <c r="J11" i="14"/>
  <c r="S57" i="14"/>
  <c r="W57" i="14" s="1"/>
  <c r="S33" i="14"/>
  <c r="W33" i="14" s="1"/>
  <c r="L57" i="9"/>
  <c r="S57" i="9" s="1"/>
  <c r="W57" i="9" s="1"/>
  <c r="J59" i="9"/>
  <c r="R58" i="9"/>
  <c r="K58" i="9"/>
  <c r="K34" i="8"/>
  <c r="R34" i="8"/>
  <c r="K59" i="13"/>
  <c r="J60" i="13"/>
  <c r="L58" i="13"/>
  <c r="S58" i="13" s="1"/>
  <c r="W58" i="13" s="1"/>
  <c r="R59" i="13"/>
  <c r="L33" i="12"/>
  <c r="S33" i="12" s="1"/>
  <c r="W33" i="12" s="1"/>
  <c r="R34" i="12"/>
  <c r="K34" i="12"/>
  <c r="J35" i="12"/>
  <c r="L7" i="12"/>
  <c r="S7" i="12" s="1"/>
  <c r="W7" i="12" s="1"/>
  <c r="J9" i="12"/>
  <c r="R8" i="12"/>
  <c r="K8" i="12"/>
  <c r="K33" i="11"/>
  <c r="J34" i="11"/>
  <c r="L32" i="11"/>
  <c r="S32" i="11" s="1"/>
  <c r="W32" i="11" s="1"/>
  <c r="R33" i="11"/>
  <c r="R33" i="8"/>
  <c r="K33" i="8"/>
  <c r="L33" i="8" s="1"/>
  <c r="S33" i="8" s="1"/>
  <c r="W33" i="8" s="1"/>
  <c r="L32" i="8"/>
  <c r="S32" i="8" s="1"/>
  <c r="W32" i="8" s="1"/>
  <c r="R33" i="6"/>
  <c r="L32" i="6"/>
  <c r="S32" i="6" s="1"/>
  <c r="W32" i="6" s="1"/>
  <c r="K33" i="6"/>
  <c r="J34" i="6"/>
  <c r="R8" i="5"/>
  <c r="L7" i="5"/>
  <c r="S7" i="5" s="1"/>
  <c r="W7" i="5" s="1"/>
  <c r="K8" i="5"/>
  <c r="J9" i="5"/>
  <c r="R10" i="13"/>
  <c r="K10" i="13"/>
  <c r="L9" i="13"/>
  <c r="J11" i="13"/>
  <c r="L34" i="13"/>
  <c r="R35" i="13"/>
  <c r="K35" i="13"/>
  <c r="J36" i="13"/>
  <c r="S8" i="13"/>
  <c r="W8" i="13" s="1"/>
  <c r="S33" i="13"/>
  <c r="W33" i="13" s="1"/>
  <c r="S56" i="12"/>
  <c r="W56" i="12" s="1"/>
  <c r="R58" i="12"/>
  <c r="K58" i="12"/>
  <c r="L57" i="12"/>
  <c r="J59" i="12"/>
  <c r="R58" i="11"/>
  <c r="K58" i="11"/>
  <c r="L57" i="11"/>
  <c r="J59" i="11"/>
  <c r="R10" i="11"/>
  <c r="K10" i="11"/>
  <c r="L9" i="11"/>
  <c r="J11" i="11"/>
  <c r="S8" i="11"/>
  <c r="W8" i="11" s="1"/>
  <c r="S56" i="11"/>
  <c r="W56" i="11" s="1"/>
  <c r="K9" i="10"/>
  <c r="R9" i="10"/>
  <c r="L8" i="10"/>
  <c r="J10" i="10"/>
  <c r="K34" i="10"/>
  <c r="R34" i="10"/>
  <c r="L33" i="10"/>
  <c r="J35" i="10"/>
  <c r="L59" i="10"/>
  <c r="R60" i="10"/>
  <c r="K60" i="10"/>
  <c r="J61" i="10"/>
  <c r="S7" i="10"/>
  <c r="W7" i="10" s="1"/>
  <c r="S32" i="10"/>
  <c r="W32" i="10" s="1"/>
  <c r="S58" i="10"/>
  <c r="W58" i="10" s="1"/>
  <c r="L8" i="9"/>
  <c r="R9" i="9"/>
  <c r="K9" i="9"/>
  <c r="J10" i="9"/>
  <c r="R36" i="9"/>
  <c r="L35" i="9"/>
  <c r="K36" i="9"/>
  <c r="J37" i="9"/>
  <c r="S34" i="9"/>
  <c r="W34" i="9" s="1"/>
  <c r="S7" i="9"/>
  <c r="W7" i="9" s="1"/>
  <c r="R58" i="8"/>
  <c r="K58" i="8"/>
  <c r="L57" i="8"/>
  <c r="J59" i="8"/>
  <c r="S7" i="8"/>
  <c r="W7" i="8" s="1"/>
  <c r="L8" i="8"/>
  <c r="R9" i="8"/>
  <c r="K9" i="8"/>
  <c r="J10" i="8"/>
  <c r="L34" i="8"/>
  <c r="R35" i="8"/>
  <c r="K35" i="8"/>
  <c r="J36" i="8"/>
  <c r="S56" i="8"/>
  <c r="W56" i="8" s="1"/>
  <c r="R37" i="7"/>
  <c r="L36" i="7"/>
  <c r="K37" i="7"/>
  <c r="J38" i="7"/>
  <c r="L8" i="7"/>
  <c r="R9" i="7"/>
  <c r="K9" i="7"/>
  <c r="J10" i="7"/>
  <c r="R58" i="7"/>
  <c r="K58" i="7"/>
  <c r="L57" i="7"/>
  <c r="J59" i="7"/>
  <c r="S35" i="7"/>
  <c r="W35" i="7" s="1"/>
  <c r="S7" i="7"/>
  <c r="W7" i="7" s="1"/>
  <c r="S56" i="7"/>
  <c r="W56" i="7" s="1"/>
  <c r="K9" i="6"/>
  <c r="L8" i="6"/>
  <c r="R9" i="6"/>
  <c r="J10" i="6"/>
  <c r="S56" i="6"/>
  <c r="W56" i="6" s="1"/>
  <c r="S7" i="6"/>
  <c r="W7" i="6" s="1"/>
  <c r="R58" i="6"/>
  <c r="K58" i="6"/>
  <c r="L57" i="6"/>
  <c r="J59" i="6"/>
  <c r="R35" i="5"/>
  <c r="K35" i="5"/>
  <c r="L34" i="5"/>
  <c r="J36" i="5"/>
  <c r="S33" i="5"/>
  <c r="W33" i="5" s="1"/>
  <c r="L57" i="5"/>
  <c r="K58" i="5"/>
  <c r="R58" i="5"/>
  <c r="J59" i="5"/>
  <c r="S56" i="5"/>
  <c r="W56" i="5" s="1"/>
  <c r="S58" i="16" l="1"/>
  <c r="W58" i="16" s="1"/>
  <c r="S8" i="16"/>
  <c r="W8" i="16" s="1"/>
  <c r="L35" i="16"/>
  <c r="R36" i="16"/>
  <c r="K36" i="16"/>
  <c r="J37" i="16"/>
  <c r="K60" i="16"/>
  <c r="L59" i="16"/>
  <c r="R60" i="16"/>
  <c r="J61" i="16"/>
  <c r="R10" i="16"/>
  <c r="K10" i="16"/>
  <c r="L9" i="16"/>
  <c r="J11" i="16"/>
  <c r="S34" i="16"/>
  <c r="W34" i="16" s="1"/>
  <c r="S58" i="15"/>
  <c r="W58" i="15" s="1"/>
  <c r="R60" i="15"/>
  <c r="K60" i="15"/>
  <c r="L59" i="15"/>
  <c r="J61" i="15"/>
  <c r="L9" i="15"/>
  <c r="K10" i="15"/>
  <c r="R10" i="15"/>
  <c r="J11" i="15"/>
  <c r="S8" i="15"/>
  <c r="W8" i="15" s="1"/>
  <c r="K38" i="15"/>
  <c r="L37" i="15"/>
  <c r="R38" i="15"/>
  <c r="J39" i="15"/>
  <c r="S36" i="15"/>
  <c r="W36" i="15" s="1"/>
  <c r="L35" i="14"/>
  <c r="R36" i="14"/>
  <c r="K36" i="14"/>
  <c r="J37" i="14"/>
  <c r="R60" i="14"/>
  <c r="K60" i="14"/>
  <c r="L59" i="14"/>
  <c r="J61" i="14"/>
  <c r="R11" i="14"/>
  <c r="K11" i="14"/>
  <c r="L10" i="14"/>
  <c r="J12" i="14"/>
  <c r="S9" i="14"/>
  <c r="W9" i="14" s="1"/>
  <c r="S34" i="14"/>
  <c r="W34" i="14" s="1"/>
  <c r="S58" i="14"/>
  <c r="W58" i="14" s="1"/>
  <c r="L58" i="9"/>
  <c r="S58" i="9" s="1"/>
  <c r="W58" i="9" s="1"/>
  <c r="K59" i="9"/>
  <c r="R59" i="9"/>
  <c r="J60" i="9"/>
  <c r="L59" i="13"/>
  <c r="S59" i="13" s="1"/>
  <c r="W59" i="13" s="1"/>
  <c r="J61" i="13"/>
  <c r="R60" i="13"/>
  <c r="K60" i="13"/>
  <c r="L34" i="12"/>
  <c r="S34" i="12" s="1"/>
  <c r="W34" i="12" s="1"/>
  <c r="R35" i="12"/>
  <c r="K35" i="12"/>
  <c r="J36" i="12"/>
  <c r="J10" i="12"/>
  <c r="L8" i="12"/>
  <c r="S8" i="12" s="1"/>
  <c r="W8" i="12" s="1"/>
  <c r="R9" i="12"/>
  <c r="K9" i="12"/>
  <c r="R34" i="11"/>
  <c r="J35" i="11"/>
  <c r="L33" i="11"/>
  <c r="S33" i="11" s="1"/>
  <c r="W33" i="11" s="1"/>
  <c r="K34" i="11"/>
  <c r="L33" i="6"/>
  <c r="S33" i="6" s="1"/>
  <c r="W33" i="6" s="1"/>
  <c r="K34" i="6"/>
  <c r="J35" i="6"/>
  <c r="R34" i="6"/>
  <c r="L8" i="5"/>
  <c r="S8" i="5" s="1"/>
  <c r="W8" i="5" s="1"/>
  <c r="J10" i="5"/>
  <c r="R9" i="5"/>
  <c r="K9" i="5"/>
  <c r="L35" i="13"/>
  <c r="R36" i="13"/>
  <c r="K36" i="13"/>
  <c r="J37" i="13"/>
  <c r="S9" i="13"/>
  <c r="W9" i="13" s="1"/>
  <c r="R11" i="13"/>
  <c r="K11" i="13"/>
  <c r="L10" i="13"/>
  <c r="J12" i="13"/>
  <c r="S34" i="13"/>
  <c r="W34" i="13" s="1"/>
  <c r="L58" i="12"/>
  <c r="R59" i="12"/>
  <c r="K59" i="12"/>
  <c r="J60" i="12"/>
  <c r="S57" i="12"/>
  <c r="W57" i="12" s="1"/>
  <c r="R11" i="11"/>
  <c r="K11" i="11"/>
  <c r="L10" i="11"/>
  <c r="J12" i="11"/>
  <c r="L58" i="11"/>
  <c r="R59" i="11"/>
  <c r="K59" i="11"/>
  <c r="J60" i="11"/>
  <c r="S9" i="11"/>
  <c r="W9" i="11" s="1"/>
  <c r="S57" i="11"/>
  <c r="W57" i="11" s="1"/>
  <c r="S33" i="10"/>
  <c r="W33" i="10" s="1"/>
  <c r="S8" i="10"/>
  <c r="W8" i="10" s="1"/>
  <c r="L60" i="10"/>
  <c r="R61" i="10"/>
  <c r="K61" i="10"/>
  <c r="J62" i="10"/>
  <c r="R35" i="10"/>
  <c r="K35" i="10"/>
  <c r="L34" i="10"/>
  <c r="J36" i="10"/>
  <c r="K10" i="10"/>
  <c r="R10" i="10"/>
  <c r="L9" i="10"/>
  <c r="J11" i="10"/>
  <c r="S59" i="10"/>
  <c r="W59" i="10" s="1"/>
  <c r="R37" i="9"/>
  <c r="K37" i="9"/>
  <c r="L36" i="9"/>
  <c r="J38" i="9"/>
  <c r="S35" i="9"/>
  <c r="W35" i="9" s="1"/>
  <c r="L9" i="9"/>
  <c r="R10" i="9"/>
  <c r="K10" i="9"/>
  <c r="J11" i="9"/>
  <c r="S8" i="9"/>
  <c r="W8" i="9" s="1"/>
  <c r="L58" i="8"/>
  <c r="R59" i="8"/>
  <c r="K59" i="8"/>
  <c r="J60" i="8"/>
  <c r="S57" i="8"/>
  <c r="W57" i="8" s="1"/>
  <c r="S8" i="8"/>
  <c r="W8" i="8" s="1"/>
  <c r="L35" i="8"/>
  <c r="R36" i="8"/>
  <c r="K36" i="8"/>
  <c r="J37" i="8"/>
  <c r="L9" i="8"/>
  <c r="R10" i="8"/>
  <c r="K10" i="8"/>
  <c r="J11" i="8"/>
  <c r="S34" i="8"/>
  <c r="W34" i="8" s="1"/>
  <c r="L58" i="7"/>
  <c r="R59" i="7"/>
  <c r="K59" i="7"/>
  <c r="J60" i="7"/>
  <c r="L9" i="7"/>
  <c r="K10" i="7"/>
  <c r="R10" i="7"/>
  <c r="J11" i="7"/>
  <c r="R38" i="7"/>
  <c r="K38" i="7"/>
  <c r="L37" i="7"/>
  <c r="J39" i="7"/>
  <c r="S57" i="7"/>
  <c r="W57" i="7" s="1"/>
  <c r="S36" i="7"/>
  <c r="W36" i="7" s="1"/>
  <c r="S8" i="7"/>
  <c r="W8" i="7" s="1"/>
  <c r="S8" i="6"/>
  <c r="W8" i="6" s="1"/>
  <c r="K10" i="6"/>
  <c r="L9" i="6"/>
  <c r="R10" i="6"/>
  <c r="J11" i="6"/>
  <c r="L58" i="6"/>
  <c r="R59" i="6"/>
  <c r="K59" i="6"/>
  <c r="J60" i="6"/>
  <c r="S57" i="6"/>
  <c r="W57" i="6" s="1"/>
  <c r="L58" i="5"/>
  <c r="R59" i="5"/>
  <c r="K59" i="5"/>
  <c r="J60" i="5"/>
  <c r="K36" i="5"/>
  <c r="L35" i="5"/>
  <c r="R36" i="5"/>
  <c r="J37" i="5"/>
  <c r="S34" i="5"/>
  <c r="W34" i="5" s="1"/>
  <c r="S57" i="5"/>
  <c r="W57" i="5" s="1"/>
  <c r="K61" i="16" l="1"/>
  <c r="L60" i="16"/>
  <c r="R61" i="16"/>
  <c r="J62" i="16"/>
  <c r="S35" i="16"/>
  <c r="W35" i="16" s="1"/>
  <c r="K11" i="16"/>
  <c r="L10" i="16"/>
  <c r="R11" i="16"/>
  <c r="J12" i="16"/>
  <c r="S9" i="16"/>
  <c r="W9" i="16" s="1"/>
  <c r="S59" i="16"/>
  <c r="W59" i="16" s="1"/>
  <c r="R37" i="16"/>
  <c r="K37" i="16"/>
  <c r="L36" i="16"/>
  <c r="J38" i="16"/>
  <c r="K61" i="15"/>
  <c r="L60" i="15"/>
  <c r="R61" i="15"/>
  <c r="J62" i="15"/>
  <c r="S9" i="15"/>
  <c r="W9" i="15" s="1"/>
  <c r="S59" i="15"/>
  <c r="W59" i="15" s="1"/>
  <c r="L10" i="15"/>
  <c r="K11" i="15"/>
  <c r="R11" i="15"/>
  <c r="J12" i="15"/>
  <c r="K39" i="15"/>
  <c r="R39" i="15"/>
  <c r="L38" i="15"/>
  <c r="J40" i="15"/>
  <c r="S37" i="15"/>
  <c r="W37" i="15" s="1"/>
  <c r="R12" i="14"/>
  <c r="K12" i="14"/>
  <c r="L11" i="14"/>
  <c r="J13" i="14"/>
  <c r="L60" i="14"/>
  <c r="R61" i="14"/>
  <c r="K61" i="14"/>
  <c r="J62" i="14"/>
  <c r="L36" i="14"/>
  <c r="R37" i="14"/>
  <c r="K37" i="14"/>
  <c r="J38" i="14"/>
  <c r="S10" i="14"/>
  <c r="W10" i="14" s="1"/>
  <c r="S59" i="14"/>
  <c r="W59" i="14" s="1"/>
  <c r="S35" i="14"/>
  <c r="W35" i="14" s="1"/>
  <c r="J61" i="9"/>
  <c r="R60" i="9"/>
  <c r="K60" i="9"/>
  <c r="L59" i="9"/>
  <c r="S59" i="9" s="1"/>
  <c r="W59" i="9" s="1"/>
  <c r="R61" i="13"/>
  <c r="K61" i="13"/>
  <c r="J62" i="13"/>
  <c r="L60" i="13"/>
  <c r="S60" i="13" s="1"/>
  <c r="W60" i="13" s="1"/>
  <c r="L35" i="12"/>
  <c r="S35" i="12" s="1"/>
  <c r="W35" i="12" s="1"/>
  <c r="R36" i="12"/>
  <c r="K36" i="12"/>
  <c r="J37" i="12"/>
  <c r="L9" i="12"/>
  <c r="S9" i="12" s="1"/>
  <c r="W9" i="12" s="1"/>
  <c r="R10" i="12"/>
  <c r="K10" i="12"/>
  <c r="J11" i="12"/>
  <c r="J36" i="11"/>
  <c r="L34" i="11"/>
  <c r="S34" i="11" s="1"/>
  <c r="W34" i="11" s="1"/>
  <c r="R35" i="11"/>
  <c r="K35" i="11"/>
  <c r="K35" i="6"/>
  <c r="R35" i="6"/>
  <c r="J36" i="6"/>
  <c r="L34" i="6"/>
  <c r="S34" i="6" s="1"/>
  <c r="W34" i="6" s="1"/>
  <c r="R10" i="5"/>
  <c r="K10" i="5"/>
  <c r="L9" i="5"/>
  <c r="S9" i="5" s="1"/>
  <c r="W9" i="5" s="1"/>
  <c r="J11" i="5"/>
  <c r="R12" i="13"/>
  <c r="K12" i="13"/>
  <c r="L11" i="13"/>
  <c r="J13" i="13"/>
  <c r="L36" i="13"/>
  <c r="R37" i="13"/>
  <c r="K37" i="13"/>
  <c r="J38" i="13"/>
  <c r="S10" i="13"/>
  <c r="W10" i="13" s="1"/>
  <c r="S35" i="13"/>
  <c r="W35" i="13" s="1"/>
  <c r="R60" i="12"/>
  <c r="K60" i="12"/>
  <c r="L59" i="12"/>
  <c r="J61" i="12"/>
  <c r="S58" i="12"/>
  <c r="W58" i="12" s="1"/>
  <c r="R60" i="11"/>
  <c r="K60" i="11"/>
  <c r="L59" i="11"/>
  <c r="J61" i="11"/>
  <c r="R12" i="11"/>
  <c r="K12" i="11"/>
  <c r="L11" i="11"/>
  <c r="J13" i="11"/>
  <c r="S10" i="11"/>
  <c r="W10" i="11" s="1"/>
  <c r="S58" i="11"/>
  <c r="W58" i="11" s="1"/>
  <c r="K11" i="10"/>
  <c r="R11" i="10"/>
  <c r="L10" i="10"/>
  <c r="J12" i="10"/>
  <c r="R36" i="10"/>
  <c r="K36" i="10"/>
  <c r="L35" i="10"/>
  <c r="J37" i="10"/>
  <c r="L61" i="10"/>
  <c r="R62" i="10"/>
  <c r="K62" i="10"/>
  <c r="J63" i="10"/>
  <c r="S9" i="10"/>
  <c r="W9" i="10" s="1"/>
  <c r="S34" i="10"/>
  <c r="W34" i="10" s="1"/>
  <c r="S60" i="10"/>
  <c r="W60" i="10" s="1"/>
  <c r="L10" i="9"/>
  <c r="R11" i="9"/>
  <c r="K11" i="9"/>
  <c r="J12" i="9"/>
  <c r="R38" i="9"/>
  <c r="K38" i="9"/>
  <c r="J39" i="9"/>
  <c r="L37" i="9"/>
  <c r="S36" i="9"/>
  <c r="W36" i="9" s="1"/>
  <c r="S9" i="9"/>
  <c r="W9" i="9" s="1"/>
  <c r="L36" i="8"/>
  <c r="R37" i="8"/>
  <c r="K37" i="8"/>
  <c r="J38" i="8"/>
  <c r="L10" i="8"/>
  <c r="R11" i="8"/>
  <c r="K11" i="8"/>
  <c r="J12" i="8"/>
  <c r="R60" i="8"/>
  <c r="K60" i="8"/>
  <c r="L59" i="8"/>
  <c r="J61" i="8"/>
  <c r="S9" i="8"/>
  <c r="W9" i="8" s="1"/>
  <c r="S35" i="8"/>
  <c r="W35" i="8" s="1"/>
  <c r="S58" i="8"/>
  <c r="W58" i="8" s="1"/>
  <c r="L38" i="7"/>
  <c r="K39" i="7"/>
  <c r="R39" i="7"/>
  <c r="J40" i="7"/>
  <c r="L10" i="7"/>
  <c r="K11" i="7"/>
  <c r="R11" i="7"/>
  <c r="J12" i="7"/>
  <c r="R60" i="7"/>
  <c r="K60" i="7"/>
  <c r="L59" i="7"/>
  <c r="J61" i="7"/>
  <c r="S37" i="7"/>
  <c r="W37" i="7" s="1"/>
  <c r="S9" i="7"/>
  <c r="W9" i="7" s="1"/>
  <c r="S58" i="7"/>
  <c r="W58" i="7" s="1"/>
  <c r="R60" i="6"/>
  <c r="K60" i="6"/>
  <c r="L59" i="6"/>
  <c r="J61" i="6"/>
  <c r="R11" i="6"/>
  <c r="K11" i="6"/>
  <c r="L10" i="6"/>
  <c r="J12" i="6"/>
  <c r="S9" i="6"/>
  <c r="W9" i="6" s="1"/>
  <c r="S58" i="6"/>
  <c r="W58" i="6" s="1"/>
  <c r="L59" i="5"/>
  <c r="K60" i="5"/>
  <c r="R60" i="5"/>
  <c r="J61" i="5"/>
  <c r="S35" i="5"/>
  <c r="W35" i="5" s="1"/>
  <c r="K37" i="5"/>
  <c r="L36" i="5"/>
  <c r="R37" i="5"/>
  <c r="J38" i="5"/>
  <c r="S58" i="5"/>
  <c r="W58" i="5" s="1"/>
  <c r="L11" i="16" l="1"/>
  <c r="R12" i="16"/>
  <c r="K12" i="16"/>
  <c r="J13" i="16"/>
  <c r="S10" i="16"/>
  <c r="W10" i="16" s="1"/>
  <c r="K38" i="16"/>
  <c r="L37" i="16"/>
  <c r="R38" i="16"/>
  <c r="J39" i="16"/>
  <c r="S36" i="16"/>
  <c r="W36" i="16" s="1"/>
  <c r="L61" i="16"/>
  <c r="K62" i="16"/>
  <c r="R62" i="16"/>
  <c r="J63" i="16"/>
  <c r="S60" i="16"/>
  <c r="W60" i="16" s="1"/>
  <c r="S38" i="15"/>
  <c r="W38" i="15" s="1"/>
  <c r="S60" i="15"/>
  <c r="W60" i="15" s="1"/>
  <c r="K40" i="15"/>
  <c r="R40" i="15"/>
  <c r="L39" i="15"/>
  <c r="J41" i="15"/>
  <c r="L11" i="15"/>
  <c r="R12" i="15"/>
  <c r="K12" i="15"/>
  <c r="J13" i="15"/>
  <c r="K62" i="15"/>
  <c r="L61" i="15"/>
  <c r="R62" i="15"/>
  <c r="J63" i="15"/>
  <c r="S10" i="15"/>
  <c r="W10" i="15" s="1"/>
  <c r="L37" i="14"/>
  <c r="R38" i="14"/>
  <c r="K38" i="14"/>
  <c r="J39" i="14"/>
  <c r="R62" i="14"/>
  <c r="K62" i="14"/>
  <c r="L61" i="14"/>
  <c r="J63" i="14"/>
  <c r="R13" i="14"/>
  <c r="K13" i="14"/>
  <c r="L12" i="14"/>
  <c r="J14" i="14"/>
  <c r="S11" i="14"/>
  <c r="W11" i="14" s="1"/>
  <c r="S36" i="14"/>
  <c r="W36" i="14" s="1"/>
  <c r="S60" i="14"/>
  <c r="W60" i="14" s="1"/>
  <c r="L60" i="9"/>
  <c r="S60" i="9" s="1"/>
  <c r="W60" i="9" s="1"/>
  <c r="R61" i="9"/>
  <c r="K61" i="9"/>
  <c r="J62" i="9"/>
  <c r="R62" i="13"/>
  <c r="K62" i="13"/>
  <c r="L61" i="13"/>
  <c r="S61" i="13" s="1"/>
  <c r="W61" i="13" s="1"/>
  <c r="J63" i="13"/>
  <c r="J38" i="12"/>
  <c r="L36" i="12"/>
  <c r="S36" i="12" s="1"/>
  <c r="W36" i="12" s="1"/>
  <c r="R37" i="12"/>
  <c r="K37" i="12"/>
  <c r="J12" i="12"/>
  <c r="L10" i="12"/>
  <c r="S10" i="12" s="1"/>
  <c r="W10" i="12" s="1"/>
  <c r="R11" i="12"/>
  <c r="K11" i="12"/>
  <c r="K36" i="11"/>
  <c r="J37" i="11"/>
  <c r="L35" i="11"/>
  <c r="S35" i="11" s="1"/>
  <c r="W35" i="11" s="1"/>
  <c r="R36" i="11"/>
  <c r="L35" i="6"/>
  <c r="S35" i="6" s="1"/>
  <c r="W35" i="6" s="1"/>
  <c r="K36" i="6"/>
  <c r="J37" i="6"/>
  <c r="R36" i="6"/>
  <c r="R11" i="5"/>
  <c r="K11" i="5"/>
  <c r="L10" i="5"/>
  <c r="S10" i="5" s="1"/>
  <c r="W10" i="5" s="1"/>
  <c r="J12" i="5"/>
  <c r="L37" i="13"/>
  <c r="R38" i="13"/>
  <c r="K38" i="13"/>
  <c r="J39" i="13"/>
  <c r="R13" i="13"/>
  <c r="K13" i="13"/>
  <c r="L12" i="13"/>
  <c r="J14" i="13"/>
  <c r="S11" i="13"/>
  <c r="W11" i="13" s="1"/>
  <c r="S36" i="13"/>
  <c r="W36" i="13" s="1"/>
  <c r="L60" i="12"/>
  <c r="R61" i="12"/>
  <c r="K61" i="12"/>
  <c r="J62" i="12"/>
  <c r="S59" i="12"/>
  <c r="W59" i="12" s="1"/>
  <c r="R13" i="11"/>
  <c r="K13" i="11"/>
  <c r="L12" i="11"/>
  <c r="J14" i="11"/>
  <c r="L60" i="11"/>
  <c r="R61" i="11"/>
  <c r="K61" i="11"/>
  <c r="J62" i="11"/>
  <c r="S11" i="11"/>
  <c r="W11" i="11" s="1"/>
  <c r="S59" i="11"/>
  <c r="W59" i="11" s="1"/>
  <c r="L62" i="10"/>
  <c r="R63" i="10"/>
  <c r="K63" i="10"/>
  <c r="J64" i="10"/>
  <c r="K37" i="10"/>
  <c r="L36" i="10"/>
  <c r="R37" i="10"/>
  <c r="J38" i="10"/>
  <c r="K12" i="10"/>
  <c r="L11" i="10"/>
  <c r="R12" i="10"/>
  <c r="J13" i="10"/>
  <c r="S35" i="10"/>
  <c r="W35" i="10" s="1"/>
  <c r="S10" i="10"/>
  <c r="W10" i="10" s="1"/>
  <c r="S61" i="10"/>
  <c r="W61" i="10" s="1"/>
  <c r="S37" i="9"/>
  <c r="W37" i="9" s="1"/>
  <c r="L11" i="9"/>
  <c r="R12" i="9"/>
  <c r="K12" i="9"/>
  <c r="J13" i="9"/>
  <c r="R39" i="9"/>
  <c r="K39" i="9"/>
  <c r="L38" i="9"/>
  <c r="J40" i="9"/>
  <c r="S10" i="9"/>
  <c r="W10" i="9" s="1"/>
  <c r="L11" i="8"/>
  <c r="R12" i="8"/>
  <c r="K12" i="8"/>
  <c r="J13" i="8"/>
  <c r="L37" i="8"/>
  <c r="R38" i="8"/>
  <c r="K38" i="8"/>
  <c r="J39" i="8"/>
  <c r="L60" i="8"/>
  <c r="R61" i="8"/>
  <c r="K61" i="8"/>
  <c r="J62" i="8"/>
  <c r="S59" i="8"/>
  <c r="W59" i="8" s="1"/>
  <c r="S10" i="8"/>
  <c r="W10" i="8" s="1"/>
  <c r="S36" i="8"/>
  <c r="W36" i="8" s="1"/>
  <c r="L11" i="7"/>
  <c r="R12" i="7"/>
  <c r="K12" i="7"/>
  <c r="J13" i="7"/>
  <c r="S59" i="7"/>
  <c r="W59" i="7" s="1"/>
  <c r="L60" i="7"/>
  <c r="R61" i="7"/>
  <c r="K61" i="7"/>
  <c r="J62" i="7"/>
  <c r="L39" i="7"/>
  <c r="R40" i="7"/>
  <c r="K40" i="7"/>
  <c r="J41" i="7"/>
  <c r="S10" i="7"/>
  <c r="W10" i="7" s="1"/>
  <c r="S38" i="7"/>
  <c r="W38" i="7" s="1"/>
  <c r="R12" i="6"/>
  <c r="K12" i="6"/>
  <c r="L11" i="6"/>
  <c r="J13" i="6"/>
  <c r="L60" i="6"/>
  <c r="R61" i="6"/>
  <c r="K61" i="6"/>
  <c r="J62" i="6"/>
  <c r="S10" i="6"/>
  <c r="W10" i="6" s="1"/>
  <c r="S59" i="6"/>
  <c r="W59" i="6" s="1"/>
  <c r="S36" i="5"/>
  <c r="W36" i="5" s="1"/>
  <c r="K38" i="5"/>
  <c r="L37" i="5"/>
  <c r="R38" i="5"/>
  <c r="J39" i="5"/>
  <c r="L60" i="5"/>
  <c r="R61" i="5"/>
  <c r="K61" i="5"/>
  <c r="J62" i="5"/>
  <c r="S59" i="5"/>
  <c r="W59" i="5" s="1"/>
  <c r="S37" i="16" l="1"/>
  <c r="W37" i="16" s="1"/>
  <c r="L38" i="16"/>
  <c r="R39" i="16"/>
  <c r="K39" i="16"/>
  <c r="J40" i="16"/>
  <c r="K63" i="16"/>
  <c r="L62" i="16"/>
  <c r="R63" i="16"/>
  <c r="J64" i="16"/>
  <c r="R13" i="16"/>
  <c r="K13" i="16"/>
  <c r="L12" i="16"/>
  <c r="J14" i="16"/>
  <c r="S61" i="16"/>
  <c r="W61" i="16" s="1"/>
  <c r="S11" i="16"/>
  <c r="W11" i="16" s="1"/>
  <c r="K41" i="15"/>
  <c r="R41" i="15"/>
  <c r="L40" i="15"/>
  <c r="J42" i="15"/>
  <c r="S61" i="15"/>
  <c r="W61" i="15" s="1"/>
  <c r="L62" i="15"/>
  <c r="R63" i="15"/>
  <c r="K63" i="15"/>
  <c r="J64" i="15"/>
  <c r="S39" i="15"/>
  <c r="W39" i="15" s="1"/>
  <c r="L12" i="15"/>
  <c r="R13" i="15"/>
  <c r="K13" i="15"/>
  <c r="J14" i="15"/>
  <c r="S11" i="15"/>
  <c r="W11" i="15" s="1"/>
  <c r="K14" i="14"/>
  <c r="L13" i="14"/>
  <c r="R14" i="14"/>
  <c r="J15" i="14"/>
  <c r="L62" i="14"/>
  <c r="R63" i="14"/>
  <c r="K63" i="14"/>
  <c r="J64" i="14"/>
  <c r="L38" i="14"/>
  <c r="R39" i="14"/>
  <c r="K39" i="14"/>
  <c r="J40" i="14"/>
  <c r="S12" i="14"/>
  <c r="W12" i="14" s="1"/>
  <c r="S61" i="14"/>
  <c r="W61" i="14" s="1"/>
  <c r="S37" i="14"/>
  <c r="W37" i="14" s="1"/>
  <c r="R62" i="9"/>
  <c r="K62" i="9"/>
  <c r="L61" i="9"/>
  <c r="S61" i="9" s="1"/>
  <c r="W61" i="9" s="1"/>
  <c r="J63" i="9"/>
  <c r="L62" i="13"/>
  <c r="S62" i="13" s="1"/>
  <c r="W62" i="13" s="1"/>
  <c r="R63" i="13"/>
  <c r="K63" i="13"/>
  <c r="J64" i="13"/>
  <c r="L37" i="12"/>
  <c r="S37" i="12" s="1"/>
  <c r="W37" i="12" s="1"/>
  <c r="R38" i="12"/>
  <c r="K38" i="12"/>
  <c r="J39" i="12"/>
  <c r="R12" i="12"/>
  <c r="K12" i="12"/>
  <c r="J13" i="12"/>
  <c r="L11" i="12"/>
  <c r="S11" i="12" s="1"/>
  <c r="W11" i="12" s="1"/>
  <c r="K37" i="11"/>
  <c r="J38" i="11"/>
  <c r="L36" i="11"/>
  <c r="S36" i="11" s="1"/>
  <c r="W36" i="11" s="1"/>
  <c r="R37" i="11"/>
  <c r="J38" i="6"/>
  <c r="R37" i="6"/>
  <c r="L36" i="6"/>
  <c r="S36" i="6" s="1"/>
  <c r="W36" i="6" s="1"/>
  <c r="K37" i="6"/>
  <c r="R12" i="5"/>
  <c r="K12" i="5"/>
  <c r="L11" i="5"/>
  <c r="S11" i="5" s="1"/>
  <c r="W11" i="5" s="1"/>
  <c r="J13" i="5"/>
  <c r="R14" i="13"/>
  <c r="K14" i="13"/>
  <c r="L13" i="13"/>
  <c r="J15" i="13"/>
  <c r="L38" i="13"/>
  <c r="R39" i="13"/>
  <c r="K39" i="13"/>
  <c r="J40" i="13"/>
  <c r="S12" i="13"/>
  <c r="W12" i="13" s="1"/>
  <c r="S37" i="13"/>
  <c r="W37" i="13" s="1"/>
  <c r="R62" i="12"/>
  <c r="K62" i="12"/>
  <c r="L61" i="12"/>
  <c r="J63" i="12"/>
  <c r="S60" i="12"/>
  <c r="W60" i="12" s="1"/>
  <c r="R62" i="11"/>
  <c r="K62" i="11"/>
  <c r="L61" i="11"/>
  <c r="J63" i="11"/>
  <c r="R14" i="11"/>
  <c r="K14" i="11"/>
  <c r="L13" i="11"/>
  <c r="J15" i="11"/>
  <c r="S12" i="11"/>
  <c r="W12" i="11" s="1"/>
  <c r="S60" i="11"/>
  <c r="W60" i="11" s="1"/>
  <c r="K13" i="10"/>
  <c r="R13" i="10"/>
  <c r="L12" i="10"/>
  <c r="J14" i="10"/>
  <c r="K38" i="10"/>
  <c r="R38" i="10"/>
  <c r="L37" i="10"/>
  <c r="J39" i="10"/>
  <c r="L63" i="10"/>
  <c r="R64" i="10"/>
  <c r="K64" i="10"/>
  <c r="J65" i="10"/>
  <c r="S11" i="10"/>
  <c r="W11" i="10" s="1"/>
  <c r="S36" i="10"/>
  <c r="W36" i="10" s="1"/>
  <c r="S62" i="10"/>
  <c r="W62" i="10" s="1"/>
  <c r="S38" i="9"/>
  <c r="W38" i="9" s="1"/>
  <c r="S11" i="9"/>
  <c r="W11" i="9" s="1"/>
  <c r="R40" i="9"/>
  <c r="K40" i="9"/>
  <c r="L39" i="9"/>
  <c r="J41" i="9"/>
  <c r="L12" i="9"/>
  <c r="R13" i="9"/>
  <c r="K13" i="9"/>
  <c r="J14" i="9"/>
  <c r="R62" i="8"/>
  <c r="K62" i="8"/>
  <c r="L61" i="8"/>
  <c r="J63" i="8"/>
  <c r="L38" i="8"/>
  <c r="R39" i="8"/>
  <c r="K39" i="8"/>
  <c r="J40" i="8"/>
  <c r="L12" i="8"/>
  <c r="R13" i="8"/>
  <c r="K13" i="8"/>
  <c r="J14" i="8"/>
  <c r="S60" i="8"/>
  <c r="W60" i="8" s="1"/>
  <c r="S37" i="8"/>
  <c r="W37" i="8" s="1"/>
  <c r="S11" i="8"/>
  <c r="W11" i="8" s="1"/>
  <c r="S39" i="7"/>
  <c r="W39" i="7" s="1"/>
  <c r="L40" i="7"/>
  <c r="R41" i="7"/>
  <c r="K41" i="7"/>
  <c r="J42" i="7"/>
  <c r="R62" i="7"/>
  <c r="K62" i="7"/>
  <c r="L61" i="7"/>
  <c r="J63" i="7"/>
  <c r="L12" i="7"/>
  <c r="R13" i="7"/>
  <c r="K13" i="7"/>
  <c r="J14" i="7"/>
  <c r="S60" i="7"/>
  <c r="W60" i="7" s="1"/>
  <c r="S11" i="7"/>
  <c r="W11" i="7" s="1"/>
  <c r="S11" i="6"/>
  <c r="W11" i="6" s="1"/>
  <c r="R62" i="6"/>
  <c r="K62" i="6"/>
  <c r="L61" i="6"/>
  <c r="J63" i="6"/>
  <c r="R13" i="6"/>
  <c r="K13" i="6"/>
  <c r="L12" i="6"/>
  <c r="J14" i="6"/>
  <c r="S60" i="6"/>
  <c r="W60" i="6" s="1"/>
  <c r="L61" i="5"/>
  <c r="K62" i="5"/>
  <c r="R62" i="5"/>
  <c r="J63" i="5"/>
  <c r="R39" i="5"/>
  <c r="K39" i="5"/>
  <c r="L38" i="5"/>
  <c r="J40" i="5"/>
  <c r="S37" i="5"/>
  <c r="W37" i="5" s="1"/>
  <c r="S60" i="5"/>
  <c r="W60" i="5" s="1"/>
  <c r="K64" i="16" l="1"/>
  <c r="L63" i="16"/>
  <c r="R64" i="16"/>
  <c r="J65" i="16"/>
  <c r="S62" i="16"/>
  <c r="W62" i="16" s="1"/>
  <c r="R40" i="16"/>
  <c r="K40" i="16"/>
  <c r="L39" i="16"/>
  <c r="J41" i="16"/>
  <c r="S38" i="16"/>
  <c r="W38" i="16" s="1"/>
  <c r="K14" i="16"/>
  <c r="L13" i="16"/>
  <c r="R14" i="16"/>
  <c r="J15" i="16"/>
  <c r="S12" i="16"/>
  <c r="W12" i="16" s="1"/>
  <c r="S40" i="15"/>
  <c r="W40" i="15" s="1"/>
  <c r="L13" i="15"/>
  <c r="K14" i="15"/>
  <c r="R14" i="15"/>
  <c r="J15" i="15"/>
  <c r="S62" i="15"/>
  <c r="W62" i="15" s="1"/>
  <c r="S12" i="15"/>
  <c r="W12" i="15" s="1"/>
  <c r="K64" i="15"/>
  <c r="L63" i="15"/>
  <c r="R64" i="15"/>
  <c r="J65" i="15"/>
  <c r="K42" i="15"/>
  <c r="L41" i="15"/>
  <c r="R42" i="15"/>
  <c r="J43" i="15"/>
  <c r="L39" i="14"/>
  <c r="R40" i="14"/>
  <c r="K40" i="14"/>
  <c r="J41" i="14"/>
  <c r="R64" i="14"/>
  <c r="K64" i="14"/>
  <c r="L63" i="14"/>
  <c r="J65" i="14"/>
  <c r="K15" i="14"/>
  <c r="L14" i="14"/>
  <c r="R15" i="14"/>
  <c r="J16" i="14"/>
  <c r="S13" i="14"/>
  <c r="W13" i="14" s="1"/>
  <c r="S38" i="14"/>
  <c r="W38" i="14" s="1"/>
  <c r="S62" i="14"/>
  <c r="W62" i="14" s="1"/>
  <c r="L62" i="9"/>
  <c r="S62" i="9" s="1"/>
  <c r="W62" i="9" s="1"/>
  <c r="R63" i="9"/>
  <c r="K63" i="9"/>
  <c r="J64" i="9"/>
  <c r="R64" i="13"/>
  <c r="K64" i="13"/>
  <c r="L63" i="13"/>
  <c r="S63" i="13" s="1"/>
  <c r="W63" i="13" s="1"/>
  <c r="J65" i="13"/>
  <c r="L38" i="12"/>
  <c r="S38" i="12" s="1"/>
  <c r="W38" i="12" s="1"/>
  <c r="R39" i="12"/>
  <c r="K39" i="12"/>
  <c r="J40" i="12"/>
  <c r="R13" i="12"/>
  <c r="K13" i="12"/>
  <c r="J14" i="12"/>
  <c r="L12" i="12"/>
  <c r="S12" i="12" s="1"/>
  <c r="W12" i="12" s="1"/>
  <c r="K38" i="11"/>
  <c r="L37" i="11"/>
  <c r="S37" i="11" s="1"/>
  <c r="W37" i="11" s="1"/>
  <c r="J39" i="11"/>
  <c r="R38" i="11"/>
  <c r="R38" i="6"/>
  <c r="L37" i="6"/>
  <c r="S37" i="6" s="1"/>
  <c r="W37" i="6" s="1"/>
  <c r="K38" i="6"/>
  <c r="J39" i="6"/>
  <c r="L12" i="5"/>
  <c r="S12" i="5" s="1"/>
  <c r="W12" i="5" s="1"/>
  <c r="R13" i="5"/>
  <c r="K13" i="5"/>
  <c r="J14" i="5"/>
  <c r="S38" i="13"/>
  <c r="W38" i="13" s="1"/>
  <c r="S13" i="13"/>
  <c r="W13" i="13" s="1"/>
  <c r="R15" i="13"/>
  <c r="K15" i="13"/>
  <c r="L14" i="13"/>
  <c r="J16" i="13"/>
  <c r="L39" i="13"/>
  <c r="R40" i="13"/>
  <c r="K40" i="13"/>
  <c r="J41" i="13"/>
  <c r="L62" i="12"/>
  <c r="R63" i="12"/>
  <c r="K63" i="12"/>
  <c r="J64" i="12"/>
  <c r="S61" i="12"/>
  <c r="W61" i="12" s="1"/>
  <c r="R15" i="11"/>
  <c r="K15" i="11"/>
  <c r="L14" i="11"/>
  <c r="J16" i="11"/>
  <c r="L62" i="11"/>
  <c r="R63" i="11"/>
  <c r="K63" i="11"/>
  <c r="J64" i="11"/>
  <c r="S13" i="11"/>
  <c r="W13" i="11" s="1"/>
  <c r="S61" i="11"/>
  <c r="W61" i="11" s="1"/>
  <c r="L64" i="10"/>
  <c r="R65" i="10"/>
  <c r="K65" i="10"/>
  <c r="J66" i="10"/>
  <c r="S37" i="10"/>
  <c r="W37" i="10" s="1"/>
  <c r="S12" i="10"/>
  <c r="W12" i="10" s="1"/>
  <c r="R39" i="10"/>
  <c r="K39" i="10"/>
  <c r="L38" i="10"/>
  <c r="J40" i="10"/>
  <c r="K14" i="10"/>
  <c r="R14" i="10"/>
  <c r="L13" i="10"/>
  <c r="J15" i="10"/>
  <c r="S63" i="10"/>
  <c r="W63" i="10" s="1"/>
  <c r="S39" i="9"/>
  <c r="W39" i="9" s="1"/>
  <c r="R14" i="9"/>
  <c r="L13" i="9"/>
  <c r="K14" i="9"/>
  <c r="J15" i="9"/>
  <c r="R41" i="9"/>
  <c r="K41" i="9"/>
  <c r="L40" i="9"/>
  <c r="J42" i="9"/>
  <c r="S12" i="9"/>
  <c r="W12" i="9" s="1"/>
  <c r="S12" i="8"/>
  <c r="W12" i="8" s="1"/>
  <c r="L13" i="8"/>
  <c r="R14" i="8"/>
  <c r="K14" i="8"/>
  <c r="J15" i="8"/>
  <c r="L39" i="8"/>
  <c r="R40" i="8"/>
  <c r="K40" i="8"/>
  <c r="J41" i="8"/>
  <c r="L62" i="8"/>
  <c r="R63" i="8"/>
  <c r="K63" i="8"/>
  <c r="J64" i="8"/>
  <c r="S61" i="8"/>
  <c r="W61" i="8" s="1"/>
  <c r="S38" i="8"/>
  <c r="W38" i="8" s="1"/>
  <c r="S12" i="7"/>
  <c r="W12" i="7" s="1"/>
  <c r="S40" i="7"/>
  <c r="W40" i="7" s="1"/>
  <c r="K14" i="7"/>
  <c r="R14" i="7"/>
  <c r="L13" i="7"/>
  <c r="J15" i="7"/>
  <c r="L41" i="7"/>
  <c r="R42" i="7"/>
  <c r="K42" i="7"/>
  <c r="J43" i="7"/>
  <c r="L62" i="7"/>
  <c r="R63" i="7"/>
  <c r="K63" i="7"/>
  <c r="J64" i="7"/>
  <c r="S61" i="7"/>
  <c r="W61" i="7" s="1"/>
  <c r="R14" i="6"/>
  <c r="K14" i="6"/>
  <c r="L13" i="6"/>
  <c r="J15" i="6"/>
  <c r="L62" i="6"/>
  <c r="R63" i="6"/>
  <c r="K63" i="6"/>
  <c r="J64" i="6"/>
  <c r="S12" i="6"/>
  <c r="W12" i="6" s="1"/>
  <c r="S61" i="6"/>
  <c r="W61" i="6" s="1"/>
  <c r="L62" i="5"/>
  <c r="R63" i="5"/>
  <c r="K63" i="5"/>
  <c r="J64" i="5"/>
  <c r="K40" i="5"/>
  <c r="L39" i="5"/>
  <c r="R40" i="5"/>
  <c r="J41" i="5"/>
  <c r="S38" i="5"/>
  <c r="W38" i="5" s="1"/>
  <c r="S61" i="5"/>
  <c r="W61" i="5" s="1"/>
  <c r="S39" i="16" l="1"/>
  <c r="W39" i="16" s="1"/>
  <c r="K65" i="16"/>
  <c r="L64" i="16"/>
  <c r="R65" i="16"/>
  <c r="J66" i="16"/>
  <c r="S13" i="16"/>
  <c r="W13" i="16" s="1"/>
  <c r="S63" i="16"/>
  <c r="W63" i="16" s="1"/>
  <c r="K41" i="16"/>
  <c r="L40" i="16"/>
  <c r="R41" i="16"/>
  <c r="J42" i="16"/>
  <c r="L14" i="16"/>
  <c r="R15" i="16"/>
  <c r="K15" i="16"/>
  <c r="J16" i="16"/>
  <c r="K65" i="15"/>
  <c r="L64" i="15"/>
  <c r="R65" i="15"/>
  <c r="J66" i="15"/>
  <c r="S13" i="15"/>
  <c r="W13" i="15" s="1"/>
  <c r="S41" i="15"/>
  <c r="W41" i="15" s="1"/>
  <c r="K43" i="15"/>
  <c r="R43" i="15"/>
  <c r="L42" i="15"/>
  <c r="J44" i="15"/>
  <c r="L14" i="15"/>
  <c r="R15" i="15"/>
  <c r="K15" i="15"/>
  <c r="J16" i="15"/>
  <c r="S63" i="15"/>
  <c r="W63" i="15" s="1"/>
  <c r="R16" i="14"/>
  <c r="K16" i="14"/>
  <c r="L15" i="14"/>
  <c r="J17" i="14"/>
  <c r="L64" i="14"/>
  <c r="R65" i="14"/>
  <c r="K65" i="14"/>
  <c r="J66" i="14"/>
  <c r="L40" i="14"/>
  <c r="R41" i="14"/>
  <c r="K41" i="14"/>
  <c r="J42" i="14"/>
  <c r="S63" i="14"/>
  <c r="W63" i="14" s="1"/>
  <c r="S14" i="14"/>
  <c r="W14" i="14" s="1"/>
  <c r="S39" i="14"/>
  <c r="W39" i="14" s="1"/>
  <c r="L63" i="9"/>
  <c r="S63" i="9" s="1"/>
  <c r="W63" i="9" s="1"/>
  <c r="J65" i="9"/>
  <c r="R64" i="9"/>
  <c r="K64" i="9"/>
  <c r="J66" i="13"/>
  <c r="L64" i="13"/>
  <c r="S64" i="13" s="1"/>
  <c r="W64" i="13" s="1"/>
  <c r="R65" i="13"/>
  <c r="K65" i="13"/>
  <c r="L39" i="12"/>
  <c r="S39" i="12" s="1"/>
  <c r="W39" i="12" s="1"/>
  <c r="R40" i="12"/>
  <c r="K40" i="12"/>
  <c r="J41" i="12"/>
  <c r="R14" i="12"/>
  <c r="L13" i="12"/>
  <c r="S13" i="12" s="1"/>
  <c r="W13" i="12" s="1"/>
  <c r="K14" i="12"/>
  <c r="J15" i="12"/>
  <c r="K39" i="11"/>
  <c r="L38" i="11"/>
  <c r="S38" i="11" s="1"/>
  <c r="W38" i="11" s="1"/>
  <c r="R39" i="11"/>
  <c r="J40" i="11"/>
  <c r="J40" i="6"/>
  <c r="K39" i="6"/>
  <c r="R39" i="6"/>
  <c r="L38" i="6"/>
  <c r="S38" i="6" s="1"/>
  <c r="W38" i="6" s="1"/>
  <c r="K14" i="5"/>
  <c r="L13" i="5"/>
  <c r="S13" i="5" s="1"/>
  <c r="W13" i="5" s="1"/>
  <c r="R14" i="5"/>
  <c r="J15" i="5"/>
  <c r="R16" i="13"/>
  <c r="K16" i="13"/>
  <c r="L15" i="13"/>
  <c r="J17" i="13"/>
  <c r="S14" i="13"/>
  <c r="W14" i="13" s="1"/>
  <c r="L40" i="13"/>
  <c r="R41" i="13"/>
  <c r="K41" i="13"/>
  <c r="J42" i="13"/>
  <c r="S39" i="13"/>
  <c r="W39" i="13" s="1"/>
  <c r="R64" i="12"/>
  <c r="K64" i="12"/>
  <c r="L63" i="12"/>
  <c r="J65" i="12"/>
  <c r="S62" i="12"/>
  <c r="W62" i="12" s="1"/>
  <c r="R64" i="11"/>
  <c r="K64" i="11"/>
  <c r="L63" i="11"/>
  <c r="J65" i="11"/>
  <c r="R16" i="11"/>
  <c r="K16" i="11"/>
  <c r="L15" i="11"/>
  <c r="J17" i="11"/>
  <c r="S14" i="11"/>
  <c r="W14" i="11" s="1"/>
  <c r="S62" i="11"/>
  <c r="W62" i="11" s="1"/>
  <c r="K15" i="10"/>
  <c r="L14" i="10"/>
  <c r="R15" i="10"/>
  <c r="J16" i="10"/>
  <c r="K40" i="10"/>
  <c r="R40" i="10"/>
  <c r="L39" i="10"/>
  <c r="J41" i="10"/>
  <c r="L65" i="10"/>
  <c r="R66" i="10"/>
  <c r="K66" i="10"/>
  <c r="J67" i="10"/>
  <c r="S13" i="10"/>
  <c r="W13" i="10" s="1"/>
  <c r="S38" i="10"/>
  <c r="W38" i="10" s="1"/>
  <c r="S64" i="10"/>
  <c r="W64" i="10" s="1"/>
  <c r="S13" i="9"/>
  <c r="W13" i="9" s="1"/>
  <c r="R15" i="9"/>
  <c r="K15" i="9"/>
  <c r="L14" i="9"/>
  <c r="J16" i="9"/>
  <c r="R42" i="9"/>
  <c r="K42" i="9"/>
  <c r="J43" i="9"/>
  <c r="L41" i="9"/>
  <c r="S40" i="9"/>
  <c r="W40" i="9" s="1"/>
  <c r="S13" i="8"/>
  <c r="W13" i="8" s="1"/>
  <c r="R64" i="8"/>
  <c r="K64" i="8"/>
  <c r="L63" i="8"/>
  <c r="J65" i="8"/>
  <c r="L40" i="8"/>
  <c r="R41" i="8"/>
  <c r="K41" i="8"/>
  <c r="J42" i="8"/>
  <c r="L14" i="8"/>
  <c r="R15" i="8"/>
  <c r="K15" i="8"/>
  <c r="J16" i="8"/>
  <c r="S62" i="8"/>
  <c r="W62" i="8" s="1"/>
  <c r="S39" i="8"/>
  <c r="W39" i="8" s="1"/>
  <c r="R64" i="7"/>
  <c r="K64" i="7"/>
  <c r="L63" i="7"/>
  <c r="J65" i="7"/>
  <c r="L42" i="7"/>
  <c r="K43" i="7"/>
  <c r="R43" i="7"/>
  <c r="J44" i="7"/>
  <c r="R15" i="7"/>
  <c r="L14" i="7"/>
  <c r="K15" i="7"/>
  <c r="J16" i="7"/>
  <c r="S13" i="7"/>
  <c r="W13" i="7" s="1"/>
  <c r="S62" i="7"/>
  <c r="W62" i="7" s="1"/>
  <c r="S41" i="7"/>
  <c r="W41" i="7" s="1"/>
  <c r="R64" i="6"/>
  <c r="K64" i="6"/>
  <c r="L63" i="6"/>
  <c r="J65" i="6"/>
  <c r="R15" i="6"/>
  <c r="K15" i="6"/>
  <c r="L14" i="6"/>
  <c r="J16" i="6"/>
  <c r="S62" i="6"/>
  <c r="W62" i="6" s="1"/>
  <c r="S13" i="6"/>
  <c r="W13" i="6" s="1"/>
  <c r="K41" i="5"/>
  <c r="L40" i="5"/>
  <c r="R41" i="5"/>
  <c r="J42" i="5"/>
  <c r="L63" i="5"/>
  <c r="K64" i="5"/>
  <c r="R64" i="5"/>
  <c r="J65" i="5"/>
  <c r="S39" i="5"/>
  <c r="W39" i="5" s="1"/>
  <c r="S62" i="5"/>
  <c r="W62" i="5" s="1"/>
  <c r="S40" i="16" l="1"/>
  <c r="W40" i="16" s="1"/>
  <c r="R16" i="16"/>
  <c r="K16" i="16"/>
  <c r="L15" i="16"/>
  <c r="J17" i="16"/>
  <c r="L41" i="16"/>
  <c r="R42" i="16"/>
  <c r="K42" i="16"/>
  <c r="J43" i="16"/>
  <c r="K66" i="16"/>
  <c r="L65" i="16"/>
  <c r="R66" i="16"/>
  <c r="J67" i="16"/>
  <c r="S64" i="16"/>
  <c r="W64" i="16" s="1"/>
  <c r="S14" i="16"/>
  <c r="W14" i="16" s="1"/>
  <c r="L15" i="15"/>
  <c r="R16" i="15"/>
  <c r="K16" i="15"/>
  <c r="J17" i="15"/>
  <c r="S42" i="15"/>
  <c r="W42" i="15" s="1"/>
  <c r="S64" i="15"/>
  <c r="W64" i="15" s="1"/>
  <c r="S14" i="15"/>
  <c r="W14" i="15" s="1"/>
  <c r="K44" i="15"/>
  <c r="R44" i="15"/>
  <c r="L43" i="15"/>
  <c r="J45" i="15"/>
  <c r="K66" i="15"/>
  <c r="L65" i="15"/>
  <c r="R66" i="15"/>
  <c r="J67" i="15"/>
  <c r="L41" i="14"/>
  <c r="R42" i="14"/>
  <c r="K42" i="14"/>
  <c r="J43" i="14"/>
  <c r="R66" i="14"/>
  <c r="K66" i="14"/>
  <c r="L65" i="14"/>
  <c r="J67" i="14"/>
  <c r="R17" i="14"/>
  <c r="K17" i="14"/>
  <c r="L16" i="14"/>
  <c r="J18" i="14"/>
  <c r="S15" i="14"/>
  <c r="W15" i="14" s="1"/>
  <c r="S40" i="14"/>
  <c r="W40" i="14" s="1"/>
  <c r="S64" i="14"/>
  <c r="W64" i="14" s="1"/>
  <c r="L64" i="9"/>
  <c r="S64" i="9" s="1"/>
  <c r="W64" i="9" s="1"/>
  <c r="R65" i="9"/>
  <c r="K65" i="9"/>
  <c r="J66" i="9"/>
  <c r="L65" i="13"/>
  <c r="S65" i="13" s="1"/>
  <c r="W65" i="13" s="1"/>
  <c r="J67" i="13"/>
  <c r="R66" i="13"/>
  <c r="K66" i="13"/>
  <c r="J42" i="12"/>
  <c r="L40" i="12"/>
  <c r="S40" i="12" s="1"/>
  <c r="W40" i="12" s="1"/>
  <c r="R41" i="12"/>
  <c r="K41" i="12"/>
  <c r="R15" i="12"/>
  <c r="K15" i="12"/>
  <c r="J16" i="12"/>
  <c r="L14" i="12"/>
  <c r="S14" i="12" s="1"/>
  <c r="W14" i="12" s="1"/>
  <c r="K40" i="11"/>
  <c r="L39" i="11"/>
  <c r="S39" i="11" s="1"/>
  <c r="W39" i="11" s="1"/>
  <c r="R40" i="11"/>
  <c r="J41" i="11"/>
  <c r="R40" i="6"/>
  <c r="J41" i="6"/>
  <c r="L39" i="6"/>
  <c r="S39" i="6" s="1"/>
  <c r="W39" i="6" s="1"/>
  <c r="K40" i="6"/>
  <c r="L14" i="5"/>
  <c r="S14" i="5" s="1"/>
  <c r="W14" i="5" s="1"/>
  <c r="R15" i="5"/>
  <c r="J16" i="5"/>
  <c r="K15" i="5"/>
  <c r="L41" i="13"/>
  <c r="R42" i="13"/>
  <c r="K42" i="13"/>
  <c r="J43" i="13"/>
  <c r="S15" i="13"/>
  <c r="W15" i="13" s="1"/>
  <c r="R17" i="13"/>
  <c r="K17" i="13"/>
  <c r="L16" i="13"/>
  <c r="J18" i="13"/>
  <c r="S40" i="13"/>
  <c r="W40" i="13" s="1"/>
  <c r="L64" i="12"/>
  <c r="R65" i="12"/>
  <c r="K65" i="12"/>
  <c r="J66" i="12"/>
  <c r="S63" i="12"/>
  <c r="W63" i="12" s="1"/>
  <c r="R17" i="11"/>
  <c r="K17" i="11"/>
  <c r="L16" i="11"/>
  <c r="J18" i="11"/>
  <c r="L64" i="11"/>
  <c r="R65" i="11"/>
  <c r="K65" i="11"/>
  <c r="J66" i="11"/>
  <c r="S15" i="11"/>
  <c r="W15" i="11" s="1"/>
  <c r="S63" i="11"/>
  <c r="W63" i="11" s="1"/>
  <c r="L66" i="10"/>
  <c r="R67" i="10"/>
  <c r="K67" i="10"/>
  <c r="J68" i="10"/>
  <c r="K41" i="10"/>
  <c r="L40" i="10"/>
  <c r="R41" i="10"/>
  <c r="J42" i="10"/>
  <c r="K16" i="10"/>
  <c r="R16" i="10"/>
  <c r="L15" i="10"/>
  <c r="J17" i="10"/>
  <c r="S39" i="10"/>
  <c r="W39" i="10" s="1"/>
  <c r="S14" i="10"/>
  <c r="W14" i="10" s="1"/>
  <c r="S65" i="10"/>
  <c r="W65" i="10" s="1"/>
  <c r="S41" i="9"/>
  <c r="W41" i="9" s="1"/>
  <c r="R16" i="9"/>
  <c r="K16" i="9"/>
  <c r="L15" i="9"/>
  <c r="J17" i="9"/>
  <c r="R43" i="9"/>
  <c r="K43" i="9"/>
  <c r="L42" i="9"/>
  <c r="J44" i="9"/>
  <c r="S14" i="9"/>
  <c r="W14" i="9" s="1"/>
  <c r="S14" i="8"/>
  <c r="W14" i="8" s="1"/>
  <c r="S40" i="8"/>
  <c r="W40" i="8" s="1"/>
  <c r="L15" i="8"/>
  <c r="R16" i="8"/>
  <c r="K16" i="8"/>
  <c r="J17" i="8"/>
  <c r="L41" i="8"/>
  <c r="R42" i="8"/>
  <c r="K42" i="8"/>
  <c r="J43" i="8"/>
  <c r="L64" i="8"/>
  <c r="R65" i="8"/>
  <c r="K65" i="8"/>
  <c r="J66" i="8"/>
  <c r="S63" i="8"/>
  <c r="W63" i="8" s="1"/>
  <c r="S14" i="7"/>
  <c r="W14" i="7" s="1"/>
  <c r="K16" i="7"/>
  <c r="L15" i="7"/>
  <c r="R16" i="7"/>
  <c r="J17" i="7"/>
  <c r="L43" i="7"/>
  <c r="R44" i="7"/>
  <c r="K44" i="7"/>
  <c r="J45" i="7"/>
  <c r="L64" i="7"/>
  <c r="R65" i="7"/>
  <c r="K65" i="7"/>
  <c r="J66" i="7"/>
  <c r="S63" i="7"/>
  <c r="W63" i="7" s="1"/>
  <c r="S42" i="7"/>
  <c r="W42" i="7" s="1"/>
  <c r="R16" i="6"/>
  <c r="K16" i="6"/>
  <c r="L15" i="6"/>
  <c r="J17" i="6"/>
  <c r="L64" i="6"/>
  <c r="R65" i="6"/>
  <c r="K65" i="6"/>
  <c r="J66" i="6"/>
  <c r="S14" i="6"/>
  <c r="W14" i="6" s="1"/>
  <c r="S63" i="6"/>
  <c r="W63" i="6" s="1"/>
  <c r="L64" i="5"/>
  <c r="R65" i="5"/>
  <c r="K65" i="5"/>
  <c r="J66" i="5"/>
  <c r="S40" i="5"/>
  <c r="W40" i="5" s="1"/>
  <c r="K42" i="5"/>
  <c r="L41" i="5"/>
  <c r="R42" i="5"/>
  <c r="J43" i="5"/>
  <c r="S63" i="5"/>
  <c r="W63" i="5" s="1"/>
  <c r="S65" i="16" l="1"/>
  <c r="W65" i="16" s="1"/>
  <c r="K17" i="16"/>
  <c r="L16" i="16"/>
  <c r="R17" i="16"/>
  <c r="J18" i="16"/>
  <c r="S15" i="16"/>
  <c r="W15" i="16" s="1"/>
  <c r="R43" i="16"/>
  <c r="K43" i="16"/>
  <c r="L42" i="16"/>
  <c r="J44" i="16"/>
  <c r="S41" i="16"/>
  <c r="W41" i="16" s="1"/>
  <c r="K67" i="16"/>
  <c r="L66" i="16"/>
  <c r="R67" i="16"/>
  <c r="J68" i="16"/>
  <c r="S43" i="15"/>
  <c r="W43" i="15" s="1"/>
  <c r="K45" i="15"/>
  <c r="R45" i="15"/>
  <c r="L44" i="15"/>
  <c r="J46" i="15"/>
  <c r="L66" i="15"/>
  <c r="R67" i="15"/>
  <c r="K67" i="15"/>
  <c r="J68" i="15"/>
  <c r="S65" i="15"/>
  <c r="W65" i="15" s="1"/>
  <c r="L16" i="15"/>
  <c r="R17" i="15"/>
  <c r="K17" i="15"/>
  <c r="J18" i="15"/>
  <c r="S15" i="15"/>
  <c r="W15" i="15" s="1"/>
  <c r="K18" i="14"/>
  <c r="L17" i="14"/>
  <c r="R18" i="14"/>
  <c r="J19" i="14"/>
  <c r="L66" i="14"/>
  <c r="R67" i="14"/>
  <c r="K67" i="14"/>
  <c r="J68" i="14"/>
  <c r="L42" i="14"/>
  <c r="R43" i="14"/>
  <c r="K43" i="14"/>
  <c r="J44" i="14"/>
  <c r="S65" i="14"/>
  <c r="W65" i="14" s="1"/>
  <c r="S16" i="14"/>
  <c r="W16" i="14" s="1"/>
  <c r="S41" i="14"/>
  <c r="W41" i="14" s="1"/>
  <c r="J67" i="9"/>
  <c r="L65" i="9"/>
  <c r="S65" i="9" s="1"/>
  <c r="W65" i="9" s="1"/>
  <c r="R66" i="9"/>
  <c r="K66" i="9"/>
  <c r="L66" i="13"/>
  <c r="S66" i="13" s="1"/>
  <c r="W66" i="13" s="1"/>
  <c r="R67" i="13"/>
  <c r="K67" i="13"/>
  <c r="J68" i="13"/>
  <c r="R42" i="12"/>
  <c r="K42" i="12"/>
  <c r="J43" i="12"/>
  <c r="L41" i="12"/>
  <c r="S41" i="12" s="1"/>
  <c r="W41" i="12" s="1"/>
  <c r="R16" i="12"/>
  <c r="K16" i="12"/>
  <c r="J17" i="12"/>
  <c r="L15" i="12"/>
  <c r="S15" i="12" s="1"/>
  <c r="W15" i="12" s="1"/>
  <c r="K41" i="11"/>
  <c r="L40" i="11"/>
  <c r="S40" i="11" s="1"/>
  <c r="W40" i="11" s="1"/>
  <c r="R41" i="11"/>
  <c r="J42" i="11"/>
  <c r="J42" i="6"/>
  <c r="R41" i="6"/>
  <c r="L40" i="6"/>
  <c r="S40" i="6" s="1"/>
  <c r="W40" i="6" s="1"/>
  <c r="K41" i="6"/>
  <c r="L15" i="5"/>
  <c r="S15" i="5" s="1"/>
  <c r="W15" i="5" s="1"/>
  <c r="R16" i="5"/>
  <c r="K16" i="5"/>
  <c r="J17" i="5"/>
  <c r="L42" i="13"/>
  <c r="R43" i="13"/>
  <c r="K43" i="13"/>
  <c r="J44" i="13"/>
  <c r="R18" i="13"/>
  <c r="K18" i="13"/>
  <c r="L17" i="13"/>
  <c r="J19" i="13"/>
  <c r="S16" i="13"/>
  <c r="W16" i="13" s="1"/>
  <c r="S41" i="13"/>
  <c r="W41" i="13" s="1"/>
  <c r="R66" i="12"/>
  <c r="K66" i="12"/>
  <c r="L65" i="12"/>
  <c r="J67" i="12"/>
  <c r="S64" i="12"/>
  <c r="W64" i="12" s="1"/>
  <c r="R66" i="11"/>
  <c r="K66" i="11"/>
  <c r="L65" i="11"/>
  <c r="J67" i="11"/>
  <c r="R18" i="11"/>
  <c r="K18" i="11"/>
  <c r="L17" i="11"/>
  <c r="J19" i="11"/>
  <c r="S16" i="11"/>
  <c r="W16" i="11" s="1"/>
  <c r="S64" i="11"/>
  <c r="W64" i="11" s="1"/>
  <c r="K17" i="10"/>
  <c r="R17" i="10"/>
  <c r="L16" i="10"/>
  <c r="J18" i="10"/>
  <c r="R42" i="10"/>
  <c r="L41" i="10"/>
  <c r="K42" i="10"/>
  <c r="J43" i="10"/>
  <c r="L67" i="10"/>
  <c r="R68" i="10"/>
  <c r="K68" i="10"/>
  <c r="J69" i="10"/>
  <c r="S15" i="10"/>
  <c r="W15" i="10" s="1"/>
  <c r="S40" i="10"/>
  <c r="W40" i="10" s="1"/>
  <c r="S66" i="10"/>
  <c r="W66" i="10" s="1"/>
  <c r="R17" i="9"/>
  <c r="L16" i="9"/>
  <c r="K17" i="9"/>
  <c r="J18" i="9"/>
  <c r="R44" i="9"/>
  <c r="K44" i="9"/>
  <c r="L43" i="9"/>
  <c r="J45" i="9"/>
  <c r="S42" i="9"/>
  <c r="W42" i="9" s="1"/>
  <c r="S15" i="9"/>
  <c r="W15" i="9" s="1"/>
  <c r="R66" i="8"/>
  <c r="K66" i="8"/>
  <c r="L65" i="8"/>
  <c r="J67" i="8"/>
  <c r="L42" i="8"/>
  <c r="R43" i="8"/>
  <c r="K43" i="8"/>
  <c r="J44" i="8"/>
  <c r="L16" i="8"/>
  <c r="R17" i="8"/>
  <c r="K17" i="8"/>
  <c r="J18" i="8"/>
  <c r="S64" i="8"/>
  <c r="W64" i="8" s="1"/>
  <c r="S41" i="8"/>
  <c r="W41" i="8" s="1"/>
  <c r="S15" i="8"/>
  <c r="W15" i="8" s="1"/>
  <c r="S64" i="7"/>
  <c r="W64" i="7" s="1"/>
  <c r="L44" i="7"/>
  <c r="R45" i="7"/>
  <c r="K45" i="7"/>
  <c r="J46" i="7"/>
  <c r="S15" i="7"/>
  <c r="W15" i="7" s="1"/>
  <c r="S43" i="7"/>
  <c r="W43" i="7" s="1"/>
  <c r="R66" i="7"/>
  <c r="K66" i="7"/>
  <c r="L65" i="7"/>
  <c r="J67" i="7"/>
  <c r="K17" i="7"/>
  <c r="L16" i="7"/>
  <c r="R17" i="7"/>
  <c r="J18" i="7"/>
  <c r="R17" i="6"/>
  <c r="K17" i="6"/>
  <c r="L16" i="6"/>
  <c r="J18" i="6"/>
  <c r="R66" i="6"/>
  <c r="K66" i="6"/>
  <c r="L65" i="6"/>
  <c r="J67" i="6"/>
  <c r="S15" i="6"/>
  <c r="W15" i="6" s="1"/>
  <c r="S64" i="6"/>
  <c r="W64" i="6" s="1"/>
  <c r="S41" i="5"/>
  <c r="W41" i="5" s="1"/>
  <c r="L65" i="5"/>
  <c r="K66" i="5"/>
  <c r="R66" i="5"/>
  <c r="J67" i="5"/>
  <c r="R43" i="5"/>
  <c r="L42" i="5"/>
  <c r="K43" i="5"/>
  <c r="J44" i="5"/>
  <c r="S64" i="5"/>
  <c r="W64" i="5" s="1"/>
  <c r="S42" i="16" l="1"/>
  <c r="W42" i="16" s="1"/>
  <c r="L67" i="16"/>
  <c r="K68" i="16"/>
  <c r="R68" i="16"/>
  <c r="J69" i="16"/>
  <c r="L17" i="16"/>
  <c r="R18" i="16"/>
  <c r="K18" i="16"/>
  <c r="J19" i="16"/>
  <c r="S16" i="16"/>
  <c r="W16" i="16" s="1"/>
  <c r="S66" i="16"/>
  <c r="W66" i="16" s="1"/>
  <c r="K44" i="16"/>
  <c r="L43" i="16"/>
  <c r="R44" i="16"/>
  <c r="J45" i="16"/>
  <c r="L17" i="15"/>
  <c r="K18" i="15"/>
  <c r="R18" i="15"/>
  <c r="J19" i="15"/>
  <c r="K46" i="15"/>
  <c r="L45" i="15"/>
  <c r="R46" i="15"/>
  <c r="J47" i="15"/>
  <c r="S66" i="15"/>
  <c r="W66" i="15" s="1"/>
  <c r="L67" i="15"/>
  <c r="R68" i="15"/>
  <c r="K68" i="15"/>
  <c r="J69" i="15"/>
  <c r="S16" i="15"/>
  <c r="W16" i="15" s="1"/>
  <c r="S44" i="15"/>
  <c r="W44" i="15" s="1"/>
  <c r="L43" i="14"/>
  <c r="R44" i="14"/>
  <c r="K44" i="14"/>
  <c r="J45" i="14"/>
  <c r="R68" i="14"/>
  <c r="K68" i="14"/>
  <c r="L67" i="14"/>
  <c r="J69" i="14"/>
  <c r="R19" i="14"/>
  <c r="K19" i="14"/>
  <c r="L18" i="14"/>
  <c r="J20" i="14"/>
  <c r="S17" i="14"/>
  <c r="W17" i="14" s="1"/>
  <c r="S42" i="14"/>
  <c r="W42" i="14" s="1"/>
  <c r="S66" i="14"/>
  <c r="W66" i="14" s="1"/>
  <c r="J68" i="9"/>
  <c r="L66" i="9"/>
  <c r="S66" i="9" s="1"/>
  <c r="W66" i="9" s="1"/>
  <c r="K67" i="9"/>
  <c r="R67" i="9"/>
  <c r="R68" i="13"/>
  <c r="K68" i="13"/>
  <c r="L67" i="13"/>
  <c r="S67" i="13" s="1"/>
  <c r="W67" i="13" s="1"/>
  <c r="J69" i="13"/>
  <c r="R43" i="12"/>
  <c r="K43" i="12"/>
  <c r="J44" i="12"/>
  <c r="L42" i="12"/>
  <c r="S42" i="12" s="1"/>
  <c r="W42" i="12" s="1"/>
  <c r="R17" i="12"/>
  <c r="K17" i="12"/>
  <c r="J18" i="12"/>
  <c r="L16" i="12"/>
  <c r="S16" i="12" s="1"/>
  <c r="W16" i="12" s="1"/>
  <c r="K42" i="11"/>
  <c r="J43" i="11"/>
  <c r="L41" i="11"/>
  <c r="S41" i="11" s="1"/>
  <c r="W41" i="11" s="1"/>
  <c r="R42" i="11"/>
  <c r="K42" i="6"/>
  <c r="R42" i="6"/>
  <c r="J43" i="6"/>
  <c r="L41" i="6"/>
  <c r="S41" i="6" s="1"/>
  <c r="W41" i="6" s="1"/>
  <c r="L16" i="5"/>
  <c r="S16" i="5" s="1"/>
  <c r="W16" i="5" s="1"/>
  <c r="R17" i="5"/>
  <c r="K17" i="5"/>
  <c r="J18" i="5"/>
  <c r="L43" i="13"/>
  <c r="R44" i="13"/>
  <c r="K44" i="13"/>
  <c r="J45" i="13"/>
  <c r="R19" i="13"/>
  <c r="K19" i="13"/>
  <c r="L18" i="13"/>
  <c r="J20" i="13"/>
  <c r="S17" i="13"/>
  <c r="W17" i="13" s="1"/>
  <c r="S42" i="13"/>
  <c r="W42" i="13" s="1"/>
  <c r="S65" i="12"/>
  <c r="W65" i="12" s="1"/>
  <c r="L66" i="12"/>
  <c r="R67" i="12"/>
  <c r="K67" i="12"/>
  <c r="J68" i="12"/>
  <c r="R19" i="11"/>
  <c r="K19" i="11"/>
  <c r="L18" i="11"/>
  <c r="J20" i="11"/>
  <c r="L66" i="11"/>
  <c r="R67" i="11"/>
  <c r="K67" i="11"/>
  <c r="J68" i="11"/>
  <c r="S17" i="11"/>
  <c r="W17" i="11" s="1"/>
  <c r="S65" i="11"/>
  <c r="W65" i="11" s="1"/>
  <c r="L68" i="10"/>
  <c r="R69" i="10"/>
  <c r="K69" i="10"/>
  <c r="J70" i="10"/>
  <c r="R43" i="10"/>
  <c r="K43" i="10"/>
  <c r="L42" i="10"/>
  <c r="J44" i="10"/>
  <c r="K18" i="10"/>
  <c r="L17" i="10"/>
  <c r="R18" i="10"/>
  <c r="J19" i="10"/>
  <c r="S16" i="10"/>
  <c r="W16" i="10" s="1"/>
  <c r="S41" i="10"/>
  <c r="W41" i="10" s="1"/>
  <c r="S67" i="10"/>
  <c r="W67" i="10" s="1"/>
  <c r="R45" i="9"/>
  <c r="K45" i="9"/>
  <c r="L44" i="9"/>
  <c r="J46" i="9"/>
  <c r="S16" i="9"/>
  <c r="W16" i="9" s="1"/>
  <c r="R18" i="9"/>
  <c r="K18" i="9"/>
  <c r="L17" i="9"/>
  <c r="J19" i="9"/>
  <c r="S43" i="9"/>
  <c r="W43" i="9" s="1"/>
  <c r="L17" i="8"/>
  <c r="R18" i="8"/>
  <c r="K18" i="8"/>
  <c r="J19" i="8"/>
  <c r="L43" i="8"/>
  <c r="R44" i="8"/>
  <c r="K44" i="8"/>
  <c r="J45" i="8"/>
  <c r="L66" i="8"/>
  <c r="R67" i="8"/>
  <c r="K67" i="8"/>
  <c r="J68" i="8"/>
  <c r="S65" i="8"/>
  <c r="W65" i="8" s="1"/>
  <c r="S16" i="8"/>
  <c r="W16" i="8" s="1"/>
  <c r="S42" i="8"/>
  <c r="W42" i="8" s="1"/>
  <c r="S16" i="7"/>
  <c r="W16" i="7" s="1"/>
  <c r="S44" i="7"/>
  <c r="W44" i="7" s="1"/>
  <c r="K18" i="7"/>
  <c r="L17" i="7"/>
  <c r="R18" i="7"/>
  <c r="J19" i="7"/>
  <c r="L66" i="7"/>
  <c r="R67" i="7"/>
  <c r="K67" i="7"/>
  <c r="J68" i="7"/>
  <c r="K46" i="7"/>
  <c r="R46" i="7"/>
  <c r="L45" i="7"/>
  <c r="J47" i="7"/>
  <c r="S65" i="7"/>
  <c r="W65" i="7" s="1"/>
  <c r="L66" i="6"/>
  <c r="R67" i="6"/>
  <c r="K67" i="6"/>
  <c r="J68" i="6"/>
  <c r="R18" i="6"/>
  <c r="K18" i="6"/>
  <c r="J19" i="6"/>
  <c r="L17" i="6"/>
  <c r="S65" i="6"/>
  <c r="W65" i="6" s="1"/>
  <c r="S16" i="6"/>
  <c r="W16" i="6" s="1"/>
  <c r="S42" i="5"/>
  <c r="W42" i="5" s="1"/>
  <c r="S65" i="5"/>
  <c r="W65" i="5" s="1"/>
  <c r="K44" i="5"/>
  <c r="R44" i="5"/>
  <c r="L43" i="5"/>
  <c r="J45" i="5"/>
  <c r="L66" i="5"/>
  <c r="R67" i="5"/>
  <c r="K67" i="5"/>
  <c r="J68" i="5"/>
  <c r="S17" i="16" l="1"/>
  <c r="W17" i="16" s="1"/>
  <c r="K69" i="16"/>
  <c r="L68" i="16"/>
  <c r="R69" i="16"/>
  <c r="J70" i="16"/>
  <c r="S43" i="16"/>
  <c r="W43" i="16" s="1"/>
  <c r="S67" i="16"/>
  <c r="W67" i="16" s="1"/>
  <c r="R19" i="16"/>
  <c r="K19" i="16"/>
  <c r="L18" i="16"/>
  <c r="J20" i="16"/>
  <c r="L44" i="16"/>
  <c r="R45" i="16"/>
  <c r="K45" i="16"/>
  <c r="J46" i="16"/>
  <c r="S45" i="15"/>
  <c r="W45" i="15" s="1"/>
  <c r="S67" i="15"/>
  <c r="W67" i="15" s="1"/>
  <c r="K69" i="15"/>
  <c r="L68" i="15"/>
  <c r="R69" i="15"/>
  <c r="J70" i="15"/>
  <c r="R47" i="15"/>
  <c r="L46" i="15"/>
  <c r="K47" i="15"/>
  <c r="L47" i="15" s="1"/>
  <c r="K19" i="15"/>
  <c r="L18" i="15"/>
  <c r="R19" i="15"/>
  <c r="J20" i="15"/>
  <c r="S17" i="15"/>
  <c r="W17" i="15" s="1"/>
  <c r="R20" i="14"/>
  <c r="K20" i="14"/>
  <c r="L19" i="14"/>
  <c r="J21" i="14"/>
  <c r="L68" i="14"/>
  <c r="R69" i="14"/>
  <c r="K69" i="14"/>
  <c r="J70" i="14"/>
  <c r="R45" i="14"/>
  <c r="K45" i="14"/>
  <c r="L44" i="14"/>
  <c r="J46" i="14"/>
  <c r="S18" i="14"/>
  <c r="W18" i="14" s="1"/>
  <c r="S67" i="14"/>
  <c r="W67" i="14" s="1"/>
  <c r="S43" i="14"/>
  <c r="W43" i="14" s="1"/>
  <c r="R68" i="9"/>
  <c r="L67" i="9"/>
  <c r="S67" i="9" s="1"/>
  <c r="W67" i="9" s="1"/>
  <c r="K68" i="9"/>
  <c r="J69" i="9"/>
  <c r="L68" i="13"/>
  <c r="S68" i="13" s="1"/>
  <c r="W68" i="13" s="1"/>
  <c r="R69" i="13"/>
  <c r="K69" i="13"/>
  <c r="J70" i="13"/>
  <c r="R44" i="12"/>
  <c r="K44" i="12"/>
  <c r="J45" i="12"/>
  <c r="L43" i="12"/>
  <c r="S43" i="12" s="1"/>
  <c r="W43" i="12" s="1"/>
  <c r="R18" i="12"/>
  <c r="K18" i="12"/>
  <c r="L17" i="12"/>
  <c r="S17" i="12" s="1"/>
  <c r="W17" i="12" s="1"/>
  <c r="J19" i="12"/>
  <c r="K43" i="11"/>
  <c r="J44" i="11"/>
  <c r="L42" i="11"/>
  <c r="S42" i="11" s="1"/>
  <c r="W42" i="11" s="1"/>
  <c r="R43" i="11"/>
  <c r="J44" i="6"/>
  <c r="L42" i="6"/>
  <c r="S42" i="6" s="1"/>
  <c r="W42" i="6" s="1"/>
  <c r="K43" i="6"/>
  <c r="R43" i="6"/>
  <c r="J19" i="5"/>
  <c r="J20" i="5" s="1"/>
  <c r="L17" i="5"/>
  <c r="S17" i="5" s="1"/>
  <c r="W17" i="5" s="1"/>
  <c r="K18" i="5"/>
  <c r="R18" i="5"/>
  <c r="R45" i="13"/>
  <c r="L44" i="13"/>
  <c r="K45" i="13"/>
  <c r="J46" i="13"/>
  <c r="R20" i="13"/>
  <c r="K20" i="13"/>
  <c r="L19" i="13"/>
  <c r="J21" i="13"/>
  <c r="S18" i="13"/>
  <c r="W18" i="13" s="1"/>
  <c r="S43" i="13"/>
  <c r="W43" i="13" s="1"/>
  <c r="S66" i="12"/>
  <c r="W66" i="12" s="1"/>
  <c r="R68" i="12"/>
  <c r="K68" i="12"/>
  <c r="L67" i="12"/>
  <c r="J69" i="12"/>
  <c r="K20" i="11"/>
  <c r="R20" i="11"/>
  <c r="L19" i="11"/>
  <c r="J21" i="11"/>
  <c r="R68" i="11"/>
  <c r="K68" i="11"/>
  <c r="L67" i="11"/>
  <c r="J69" i="11"/>
  <c r="S18" i="11"/>
  <c r="W18" i="11" s="1"/>
  <c r="S66" i="11"/>
  <c r="W66" i="11" s="1"/>
  <c r="K19" i="10"/>
  <c r="R19" i="10"/>
  <c r="L18" i="10"/>
  <c r="J20" i="10"/>
  <c r="K44" i="10"/>
  <c r="R44" i="10"/>
  <c r="L43" i="10"/>
  <c r="J45" i="10"/>
  <c r="L69" i="10"/>
  <c r="R70" i="10"/>
  <c r="K70" i="10"/>
  <c r="J71" i="10"/>
  <c r="S42" i="10"/>
  <c r="W42" i="10" s="1"/>
  <c r="S17" i="10"/>
  <c r="W17" i="10" s="1"/>
  <c r="S68" i="10"/>
  <c r="W68" i="10" s="1"/>
  <c r="S44" i="9"/>
  <c r="W44" i="9" s="1"/>
  <c r="R19" i="9"/>
  <c r="K19" i="9"/>
  <c r="L18" i="9"/>
  <c r="J20" i="9"/>
  <c r="R46" i="9"/>
  <c r="L45" i="9"/>
  <c r="K46" i="9"/>
  <c r="J47" i="9"/>
  <c r="S17" i="9"/>
  <c r="W17" i="9" s="1"/>
  <c r="R68" i="8"/>
  <c r="K68" i="8"/>
  <c r="L67" i="8"/>
  <c r="J69" i="8"/>
  <c r="L44" i="8"/>
  <c r="R45" i="8"/>
  <c r="K45" i="8"/>
  <c r="J46" i="8"/>
  <c r="L18" i="8"/>
  <c r="R19" i="8"/>
  <c r="K19" i="8"/>
  <c r="J20" i="8"/>
  <c r="S66" i="8"/>
  <c r="W66" i="8" s="1"/>
  <c r="S43" i="8"/>
  <c r="W43" i="8" s="1"/>
  <c r="S17" i="8"/>
  <c r="W17" i="8" s="1"/>
  <c r="S66" i="7"/>
  <c r="W66" i="7" s="1"/>
  <c r="R47" i="7"/>
  <c r="K47" i="7"/>
  <c r="L47" i="7" s="1"/>
  <c r="L46" i="7"/>
  <c r="R68" i="7"/>
  <c r="K68" i="7"/>
  <c r="L67" i="7"/>
  <c r="J69" i="7"/>
  <c r="S45" i="7"/>
  <c r="W45" i="7" s="1"/>
  <c r="R19" i="7"/>
  <c r="L18" i="7"/>
  <c r="K19" i="7"/>
  <c r="J20" i="7"/>
  <c r="S17" i="7"/>
  <c r="W17" i="7" s="1"/>
  <c r="R19" i="6"/>
  <c r="K19" i="6"/>
  <c r="L18" i="6"/>
  <c r="J20" i="6"/>
  <c r="S17" i="6"/>
  <c r="W17" i="6" s="1"/>
  <c r="R68" i="6"/>
  <c r="K68" i="6"/>
  <c r="L67" i="6"/>
  <c r="J69" i="6"/>
  <c r="S66" i="6"/>
  <c r="W66" i="6" s="1"/>
  <c r="S66" i="5"/>
  <c r="W66" i="5" s="1"/>
  <c r="L67" i="5"/>
  <c r="R68" i="5"/>
  <c r="K68" i="5"/>
  <c r="J69" i="5"/>
  <c r="K20" i="5"/>
  <c r="R20" i="5"/>
  <c r="J21" i="5"/>
  <c r="L44" i="5"/>
  <c r="R45" i="5"/>
  <c r="K45" i="5"/>
  <c r="J46" i="5"/>
  <c r="S43" i="5"/>
  <c r="W43" i="5" s="1"/>
  <c r="S68" i="16" l="1"/>
  <c r="W68" i="16" s="1"/>
  <c r="S44" i="16"/>
  <c r="W44" i="16" s="1"/>
  <c r="L69" i="16"/>
  <c r="R70" i="16"/>
  <c r="K70" i="16"/>
  <c r="J71" i="16"/>
  <c r="K20" i="16"/>
  <c r="L19" i="16"/>
  <c r="R20" i="16"/>
  <c r="J21" i="16"/>
  <c r="R46" i="16"/>
  <c r="K46" i="16"/>
  <c r="L45" i="16"/>
  <c r="J47" i="16"/>
  <c r="S18" i="16"/>
  <c r="W18" i="16" s="1"/>
  <c r="K20" i="15"/>
  <c r="R20" i="15"/>
  <c r="L19" i="15"/>
  <c r="J21" i="15"/>
  <c r="S47" i="15"/>
  <c r="W47" i="15" s="1"/>
  <c r="X47" i="15" s="1"/>
  <c r="M47" i="15"/>
  <c r="N47" i="15" s="1"/>
  <c r="T47" i="15" s="1"/>
  <c r="S18" i="15"/>
  <c r="W18" i="15" s="1"/>
  <c r="S46" i="15"/>
  <c r="W46" i="15" s="1"/>
  <c r="L69" i="15"/>
  <c r="R70" i="15"/>
  <c r="K70" i="15"/>
  <c r="J71" i="15"/>
  <c r="S68" i="15"/>
  <c r="W68" i="15" s="1"/>
  <c r="L45" i="14"/>
  <c r="R46" i="14"/>
  <c r="K46" i="14"/>
  <c r="J47" i="14"/>
  <c r="R70" i="14"/>
  <c r="K70" i="14"/>
  <c r="L69" i="14"/>
  <c r="J71" i="14"/>
  <c r="R21" i="14"/>
  <c r="K21" i="14"/>
  <c r="L20" i="14"/>
  <c r="J22" i="14"/>
  <c r="S44" i="14"/>
  <c r="W44" i="14" s="1"/>
  <c r="S19" i="14"/>
  <c r="W19" i="14" s="1"/>
  <c r="S68" i="14"/>
  <c r="W68" i="14" s="1"/>
  <c r="J70" i="9"/>
  <c r="L68" i="9"/>
  <c r="S68" i="9" s="1"/>
  <c r="W68" i="9" s="1"/>
  <c r="R69" i="9"/>
  <c r="K69" i="9"/>
  <c r="R70" i="13"/>
  <c r="K70" i="13"/>
  <c r="L69" i="13"/>
  <c r="S69" i="13" s="1"/>
  <c r="W69" i="13" s="1"/>
  <c r="J71" i="13"/>
  <c r="L44" i="12"/>
  <c r="S44" i="12" s="1"/>
  <c r="W44" i="12" s="1"/>
  <c r="R45" i="12"/>
  <c r="K45" i="12"/>
  <c r="J46" i="12"/>
  <c r="R19" i="12"/>
  <c r="K19" i="12"/>
  <c r="J20" i="12"/>
  <c r="L18" i="12"/>
  <c r="S18" i="12" s="1"/>
  <c r="W18" i="12" s="1"/>
  <c r="K44" i="11"/>
  <c r="J45" i="11"/>
  <c r="L43" i="11"/>
  <c r="S43" i="11" s="1"/>
  <c r="W43" i="11" s="1"/>
  <c r="R44" i="11"/>
  <c r="L43" i="6"/>
  <c r="S43" i="6" s="1"/>
  <c r="W43" i="6" s="1"/>
  <c r="K44" i="6"/>
  <c r="J45" i="6"/>
  <c r="R44" i="6"/>
  <c r="R19" i="5"/>
  <c r="K19" i="5"/>
  <c r="L19" i="5" s="1"/>
  <c r="S19" i="5" s="1"/>
  <c r="W19" i="5" s="1"/>
  <c r="L18" i="5"/>
  <c r="S18" i="5" s="1"/>
  <c r="W18" i="5" s="1"/>
  <c r="R46" i="13"/>
  <c r="K46" i="13"/>
  <c r="L45" i="13"/>
  <c r="J47" i="13"/>
  <c r="R21" i="13"/>
  <c r="K21" i="13"/>
  <c r="L20" i="13"/>
  <c r="J22" i="13"/>
  <c r="S44" i="13"/>
  <c r="W44" i="13" s="1"/>
  <c r="S19" i="13"/>
  <c r="W19" i="13" s="1"/>
  <c r="L68" i="12"/>
  <c r="R69" i="12"/>
  <c r="K69" i="12"/>
  <c r="J70" i="12"/>
  <c r="S67" i="12"/>
  <c r="W67" i="12" s="1"/>
  <c r="R21" i="11"/>
  <c r="L20" i="11"/>
  <c r="K21" i="11"/>
  <c r="J22" i="11"/>
  <c r="S19" i="11"/>
  <c r="W19" i="11" s="1"/>
  <c r="L68" i="11"/>
  <c r="R69" i="11"/>
  <c r="K69" i="11"/>
  <c r="J70" i="11"/>
  <c r="S67" i="11"/>
  <c r="W67" i="11" s="1"/>
  <c r="L70" i="10"/>
  <c r="R71" i="10"/>
  <c r="K71" i="10"/>
  <c r="J72" i="10"/>
  <c r="L44" i="10"/>
  <c r="R45" i="10"/>
  <c r="K45" i="10"/>
  <c r="J46" i="10"/>
  <c r="K20" i="10"/>
  <c r="R20" i="10"/>
  <c r="L19" i="10"/>
  <c r="J21" i="10"/>
  <c r="S43" i="10"/>
  <c r="W43" i="10" s="1"/>
  <c r="S18" i="10"/>
  <c r="W18" i="10" s="1"/>
  <c r="S69" i="10"/>
  <c r="W69" i="10" s="1"/>
  <c r="R47" i="9"/>
  <c r="K47" i="9"/>
  <c r="L47" i="9" s="1"/>
  <c r="L46" i="9"/>
  <c r="R20" i="9"/>
  <c r="K20" i="9"/>
  <c r="L19" i="9"/>
  <c r="J21" i="9"/>
  <c r="S45" i="9"/>
  <c r="W45" i="9" s="1"/>
  <c r="S18" i="9"/>
  <c r="W18" i="9" s="1"/>
  <c r="L19" i="8"/>
  <c r="R20" i="8"/>
  <c r="K20" i="8"/>
  <c r="J21" i="8"/>
  <c r="R46" i="8"/>
  <c r="L45" i="8"/>
  <c r="K46" i="8"/>
  <c r="J47" i="8"/>
  <c r="L68" i="8"/>
  <c r="R69" i="8"/>
  <c r="K69" i="8"/>
  <c r="J70" i="8"/>
  <c r="S67" i="8"/>
  <c r="W67" i="8" s="1"/>
  <c r="S18" i="8"/>
  <c r="W18" i="8" s="1"/>
  <c r="S44" i="8"/>
  <c r="W44" i="8" s="1"/>
  <c r="S67" i="7"/>
  <c r="W67" i="7" s="1"/>
  <c r="S47" i="7"/>
  <c r="W47" i="7" s="1"/>
  <c r="X47" i="7" s="1"/>
  <c r="M47" i="7"/>
  <c r="N47" i="7" s="1"/>
  <c r="T47" i="7" s="1"/>
  <c r="K20" i="7"/>
  <c r="L19" i="7"/>
  <c r="R20" i="7"/>
  <c r="J21" i="7"/>
  <c r="S18" i="7"/>
  <c r="W18" i="7" s="1"/>
  <c r="L68" i="7"/>
  <c r="R69" i="7"/>
  <c r="K69" i="7"/>
  <c r="J70" i="7"/>
  <c r="S46" i="7"/>
  <c r="W46" i="7" s="1"/>
  <c r="S18" i="6"/>
  <c r="W18" i="6" s="1"/>
  <c r="K20" i="6"/>
  <c r="J21" i="6"/>
  <c r="R20" i="6"/>
  <c r="L19" i="6"/>
  <c r="L68" i="6"/>
  <c r="R69" i="6"/>
  <c r="K69" i="6"/>
  <c r="J70" i="6"/>
  <c r="S67" i="6"/>
  <c r="W67" i="6" s="1"/>
  <c r="L45" i="5"/>
  <c r="R46" i="5"/>
  <c r="K46" i="5"/>
  <c r="J47" i="5"/>
  <c r="R21" i="5"/>
  <c r="J22" i="5"/>
  <c r="K21" i="5"/>
  <c r="L20" i="5"/>
  <c r="L68" i="5"/>
  <c r="R69" i="5"/>
  <c r="K69" i="5"/>
  <c r="J70" i="5"/>
  <c r="S44" i="5"/>
  <c r="W44" i="5" s="1"/>
  <c r="S67" i="5"/>
  <c r="W67" i="5" s="1"/>
  <c r="S19" i="16" l="1"/>
  <c r="W19" i="16" s="1"/>
  <c r="R47" i="16"/>
  <c r="K47" i="16"/>
  <c r="L47" i="16" s="1"/>
  <c r="L46" i="16"/>
  <c r="L20" i="16"/>
  <c r="R21" i="16"/>
  <c r="K21" i="16"/>
  <c r="J22" i="16"/>
  <c r="S45" i="16"/>
  <c r="W45" i="16" s="1"/>
  <c r="S69" i="16"/>
  <c r="W69" i="16" s="1"/>
  <c r="K71" i="16"/>
  <c r="L70" i="16"/>
  <c r="R71" i="16"/>
  <c r="J72" i="16"/>
  <c r="X46" i="15"/>
  <c r="Y47" i="15"/>
  <c r="S19" i="15"/>
  <c r="W19" i="15" s="1"/>
  <c r="Z47" i="15"/>
  <c r="L70" i="15"/>
  <c r="R71" i="15"/>
  <c r="K71" i="15"/>
  <c r="J72" i="15"/>
  <c r="K21" i="15"/>
  <c r="R21" i="15"/>
  <c r="J22" i="15"/>
  <c r="L20" i="15"/>
  <c r="S69" i="15"/>
  <c r="W69" i="15" s="1"/>
  <c r="M46" i="15"/>
  <c r="R22" i="14"/>
  <c r="K22" i="14"/>
  <c r="L22" i="14" s="1"/>
  <c r="L21" i="14"/>
  <c r="L70" i="14"/>
  <c r="R71" i="14"/>
  <c r="K71" i="14"/>
  <c r="J72" i="14"/>
  <c r="R47" i="14"/>
  <c r="K47" i="14"/>
  <c r="L47" i="14" s="1"/>
  <c r="L46" i="14"/>
  <c r="S20" i="14"/>
  <c r="W20" i="14" s="1"/>
  <c r="S69" i="14"/>
  <c r="W69" i="14" s="1"/>
  <c r="S45" i="14"/>
  <c r="W45" i="14" s="1"/>
  <c r="J71" i="9"/>
  <c r="K70" i="9"/>
  <c r="L69" i="9"/>
  <c r="S69" i="9" s="1"/>
  <c r="W69" i="9" s="1"/>
  <c r="R70" i="9"/>
  <c r="J72" i="13"/>
  <c r="L70" i="13"/>
  <c r="S70" i="13" s="1"/>
  <c r="W70" i="13" s="1"/>
  <c r="R71" i="13"/>
  <c r="K71" i="13"/>
  <c r="J47" i="12"/>
  <c r="R46" i="12"/>
  <c r="L45" i="12"/>
  <c r="S45" i="12" s="1"/>
  <c r="W45" i="12" s="1"/>
  <c r="K46" i="12"/>
  <c r="L19" i="12"/>
  <c r="S19" i="12" s="1"/>
  <c r="W19" i="12" s="1"/>
  <c r="R20" i="12"/>
  <c r="K20" i="12"/>
  <c r="J21" i="12"/>
  <c r="R45" i="11"/>
  <c r="K45" i="11"/>
  <c r="J46" i="11"/>
  <c r="L44" i="11"/>
  <c r="S44" i="11" s="1"/>
  <c r="W44" i="11" s="1"/>
  <c r="J46" i="6"/>
  <c r="R45" i="6"/>
  <c r="K45" i="6"/>
  <c r="L44" i="6"/>
  <c r="S44" i="6" s="1"/>
  <c r="W44" i="6" s="1"/>
  <c r="S20" i="13"/>
  <c r="W20" i="13" s="1"/>
  <c r="R47" i="13"/>
  <c r="K47" i="13"/>
  <c r="L47" i="13" s="1"/>
  <c r="L46" i="13"/>
  <c r="S45" i="13"/>
  <c r="W45" i="13" s="1"/>
  <c r="R22" i="13"/>
  <c r="K22" i="13"/>
  <c r="L22" i="13" s="1"/>
  <c r="L21" i="13"/>
  <c r="S68" i="12"/>
  <c r="W68" i="12" s="1"/>
  <c r="R70" i="12"/>
  <c r="K70" i="12"/>
  <c r="L69" i="12"/>
  <c r="J71" i="12"/>
  <c r="R70" i="11"/>
  <c r="K70" i="11"/>
  <c r="L69" i="11"/>
  <c r="J71" i="11"/>
  <c r="L21" i="11"/>
  <c r="R22" i="11"/>
  <c r="K22" i="11"/>
  <c r="L22" i="11" s="1"/>
  <c r="S68" i="11"/>
  <c r="W68" i="11" s="1"/>
  <c r="S20" i="11"/>
  <c r="W20" i="11" s="1"/>
  <c r="K21" i="10"/>
  <c r="R21" i="10"/>
  <c r="L20" i="10"/>
  <c r="J22" i="10"/>
  <c r="L45" i="10"/>
  <c r="R46" i="10"/>
  <c r="K46" i="10"/>
  <c r="J47" i="10"/>
  <c r="R72" i="10"/>
  <c r="K72" i="10"/>
  <c r="L72" i="10" s="1"/>
  <c r="L71" i="10"/>
  <c r="S19" i="10"/>
  <c r="W19" i="10" s="1"/>
  <c r="S44" i="10"/>
  <c r="W44" i="10" s="1"/>
  <c r="S70" i="10"/>
  <c r="W70" i="10" s="1"/>
  <c r="R21" i="9"/>
  <c r="K21" i="9"/>
  <c r="L20" i="9"/>
  <c r="J22" i="9"/>
  <c r="S46" i="9"/>
  <c r="W46" i="9" s="1"/>
  <c r="S19" i="9"/>
  <c r="W19" i="9" s="1"/>
  <c r="M47" i="9"/>
  <c r="N47" i="9" s="1"/>
  <c r="T47" i="9" s="1"/>
  <c r="S47" i="9"/>
  <c r="W47" i="9" s="1"/>
  <c r="X47" i="9" s="1"/>
  <c r="R70" i="8"/>
  <c r="K70" i="8"/>
  <c r="L69" i="8"/>
  <c r="J71" i="8"/>
  <c r="R21" i="8"/>
  <c r="L20" i="8"/>
  <c r="K21" i="8"/>
  <c r="J22" i="8"/>
  <c r="K47" i="8"/>
  <c r="L47" i="8" s="1"/>
  <c r="R47" i="8"/>
  <c r="L46" i="8"/>
  <c r="S45" i="8"/>
  <c r="W45" i="8" s="1"/>
  <c r="S68" i="8"/>
  <c r="W68" i="8" s="1"/>
  <c r="S19" i="8"/>
  <c r="W19" i="8" s="1"/>
  <c r="M46" i="7"/>
  <c r="S68" i="7"/>
  <c r="W68" i="7" s="1"/>
  <c r="X46" i="7"/>
  <c r="Y47" i="7"/>
  <c r="Z47" i="7" s="1"/>
  <c r="K21" i="7"/>
  <c r="L20" i="7"/>
  <c r="R21" i="7"/>
  <c r="J22" i="7"/>
  <c r="R70" i="7"/>
  <c r="K70" i="7"/>
  <c r="L69" i="7"/>
  <c r="J71" i="7"/>
  <c r="S19" i="7"/>
  <c r="W19" i="7" s="1"/>
  <c r="S19" i="6"/>
  <c r="W19" i="6" s="1"/>
  <c r="S68" i="6"/>
  <c r="W68" i="6" s="1"/>
  <c r="R70" i="6"/>
  <c r="K70" i="6"/>
  <c r="L69" i="6"/>
  <c r="J71" i="6"/>
  <c r="L20" i="6"/>
  <c r="K21" i="6"/>
  <c r="R21" i="6"/>
  <c r="J22" i="6"/>
  <c r="L69" i="5"/>
  <c r="K70" i="5"/>
  <c r="R70" i="5"/>
  <c r="J71" i="5"/>
  <c r="R47" i="5"/>
  <c r="K47" i="5"/>
  <c r="L47" i="5" s="1"/>
  <c r="L46" i="5"/>
  <c r="R22" i="5"/>
  <c r="K22" i="5"/>
  <c r="L22" i="5" s="1"/>
  <c r="L21" i="5"/>
  <c r="S20" i="5"/>
  <c r="W20" i="5" s="1"/>
  <c r="S68" i="5"/>
  <c r="W68" i="5" s="1"/>
  <c r="S45" i="5"/>
  <c r="W45" i="5" s="1"/>
  <c r="R22" i="16" l="1"/>
  <c r="K22" i="16"/>
  <c r="L22" i="16" s="1"/>
  <c r="L21" i="16"/>
  <c r="S20" i="16"/>
  <c r="W20" i="16" s="1"/>
  <c r="L71" i="16"/>
  <c r="R72" i="16"/>
  <c r="K72" i="16"/>
  <c r="L72" i="16" s="1"/>
  <c r="S46" i="16"/>
  <c r="W46" i="16" s="1"/>
  <c r="S70" i="16"/>
  <c r="W70" i="16" s="1"/>
  <c r="M47" i="16"/>
  <c r="N47" i="16" s="1"/>
  <c r="T47" i="16" s="1"/>
  <c r="S47" i="16"/>
  <c r="W47" i="16" s="1"/>
  <c r="X47" i="16" s="1"/>
  <c r="S20" i="15"/>
  <c r="W20" i="15" s="1"/>
  <c r="S70" i="15"/>
  <c r="W70" i="15" s="1"/>
  <c r="N46" i="15"/>
  <c r="T46" i="15" s="1"/>
  <c r="M45" i="15"/>
  <c r="K22" i="15"/>
  <c r="L22" i="15" s="1"/>
  <c r="L21" i="15"/>
  <c r="R22" i="15"/>
  <c r="L71" i="15"/>
  <c r="R72" i="15"/>
  <c r="K72" i="15"/>
  <c r="L72" i="15" s="1"/>
  <c r="X45" i="15"/>
  <c r="Y46" i="15"/>
  <c r="S21" i="14"/>
  <c r="W21" i="14" s="1"/>
  <c r="S46" i="14"/>
  <c r="W46" i="14" s="1"/>
  <c r="S22" i="14"/>
  <c r="W22" i="14" s="1"/>
  <c r="X22" i="14" s="1"/>
  <c r="M22" i="14"/>
  <c r="N22" i="14" s="1"/>
  <c r="T22" i="14" s="1"/>
  <c r="S70" i="14"/>
  <c r="W70" i="14" s="1"/>
  <c r="R72" i="14"/>
  <c r="K72" i="14"/>
  <c r="L72" i="14" s="1"/>
  <c r="L71" i="14"/>
  <c r="M47" i="14"/>
  <c r="N47" i="14" s="1"/>
  <c r="T47" i="14" s="1"/>
  <c r="S47" i="14"/>
  <c r="W47" i="14" s="1"/>
  <c r="X47" i="14" s="1"/>
  <c r="R71" i="9"/>
  <c r="J72" i="9"/>
  <c r="L70" i="9"/>
  <c r="S70" i="9" s="1"/>
  <c r="W70" i="9" s="1"/>
  <c r="K71" i="9"/>
  <c r="R72" i="13"/>
  <c r="L71" i="13"/>
  <c r="S71" i="13" s="1"/>
  <c r="W71" i="13" s="1"/>
  <c r="K72" i="13"/>
  <c r="L72" i="13" s="1"/>
  <c r="L46" i="12"/>
  <c r="S46" i="12" s="1"/>
  <c r="W46" i="12" s="1"/>
  <c r="R47" i="12"/>
  <c r="K47" i="12"/>
  <c r="L47" i="12" s="1"/>
  <c r="L20" i="12"/>
  <c r="S20" i="12" s="1"/>
  <c r="W20" i="12" s="1"/>
  <c r="K21" i="12"/>
  <c r="R21" i="12"/>
  <c r="J22" i="12"/>
  <c r="K46" i="11"/>
  <c r="L45" i="11"/>
  <c r="S45" i="11" s="1"/>
  <c r="W45" i="11" s="1"/>
  <c r="R46" i="11"/>
  <c r="J47" i="11"/>
  <c r="K46" i="6"/>
  <c r="L45" i="6"/>
  <c r="S45" i="6" s="1"/>
  <c r="W45" i="6" s="1"/>
  <c r="R46" i="6"/>
  <c r="J47" i="6"/>
  <c r="S21" i="13"/>
  <c r="W21" i="13" s="1"/>
  <c r="S46" i="13"/>
  <c r="W46" i="13" s="1"/>
  <c r="M47" i="13"/>
  <c r="N47" i="13" s="1"/>
  <c r="T47" i="13" s="1"/>
  <c r="S47" i="13"/>
  <c r="W47" i="13" s="1"/>
  <c r="X47" i="13" s="1"/>
  <c r="M22" i="13"/>
  <c r="N22" i="13" s="1"/>
  <c r="T22" i="13" s="1"/>
  <c r="S22" i="13"/>
  <c r="W22" i="13" s="1"/>
  <c r="X22" i="13" s="1"/>
  <c r="L70" i="12"/>
  <c r="R71" i="12"/>
  <c r="K71" i="12"/>
  <c r="J72" i="12"/>
  <c r="S69" i="12"/>
  <c r="W69" i="12" s="1"/>
  <c r="L70" i="11"/>
  <c r="R71" i="11"/>
  <c r="K71" i="11"/>
  <c r="J72" i="11"/>
  <c r="S69" i="11"/>
  <c r="W69" i="11" s="1"/>
  <c r="M22" i="11"/>
  <c r="N22" i="11" s="1"/>
  <c r="T22" i="11" s="1"/>
  <c r="S22" i="11"/>
  <c r="W22" i="11" s="1"/>
  <c r="X22" i="11" s="1"/>
  <c r="S21" i="11"/>
  <c r="W21" i="11" s="1"/>
  <c r="R47" i="10"/>
  <c r="K47" i="10"/>
  <c r="L47" i="10" s="1"/>
  <c r="L46" i="10"/>
  <c r="R22" i="10"/>
  <c r="K22" i="10"/>
  <c r="L22" i="10" s="1"/>
  <c r="L21" i="10"/>
  <c r="S71" i="10"/>
  <c r="W71" i="10" s="1"/>
  <c r="S20" i="10"/>
  <c r="W20" i="10" s="1"/>
  <c r="M72" i="10"/>
  <c r="N72" i="10" s="1"/>
  <c r="T72" i="10" s="1"/>
  <c r="S72" i="10"/>
  <c r="W72" i="10" s="1"/>
  <c r="X72" i="10" s="1"/>
  <c r="S45" i="10"/>
  <c r="W45" i="10" s="1"/>
  <c r="S20" i="9"/>
  <c r="W20" i="9" s="1"/>
  <c r="X46" i="9"/>
  <c r="Y47" i="9"/>
  <c r="Z47" i="9" s="1"/>
  <c r="M46" i="9"/>
  <c r="K22" i="9"/>
  <c r="L22" i="9" s="1"/>
  <c r="L21" i="9"/>
  <c r="R22" i="9"/>
  <c r="L21" i="8"/>
  <c r="R22" i="8"/>
  <c r="K22" i="8"/>
  <c r="L22" i="8" s="1"/>
  <c r="L70" i="8"/>
  <c r="R71" i="8"/>
  <c r="K71" i="8"/>
  <c r="J72" i="8"/>
  <c r="S46" i="8"/>
  <c r="W46" i="8" s="1"/>
  <c r="S69" i="8"/>
  <c r="W69" i="8" s="1"/>
  <c r="S20" i="8"/>
  <c r="W20" i="8" s="1"/>
  <c r="S47" i="8"/>
  <c r="W47" i="8" s="1"/>
  <c r="X47" i="8" s="1"/>
  <c r="M47" i="8"/>
  <c r="N47" i="8" s="1"/>
  <c r="T47" i="8" s="1"/>
  <c r="S20" i="7"/>
  <c r="W20" i="7" s="1"/>
  <c r="L70" i="7"/>
  <c r="R71" i="7"/>
  <c r="K71" i="7"/>
  <c r="J72" i="7"/>
  <c r="R22" i="7"/>
  <c r="K22" i="7"/>
  <c r="L22" i="7" s="1"/>
  <c r="L21" i="7"/>
  <c r="N46" i="7"/>
  <c r="T46" i="7" s="1"/>
  <c r="M45" i="7"/>
  <c r="S69" i="7"/>
  <c r="W69" i="7" s="1"/>
  <c r="Y46" i="7"/>
  <c r="X45" i="7"/>
  <c r="L21" i="6"/>
  <c r="K22" i="6"/>
  <c r="L22" i="6" s="1"/>
  <c r="R22" i="6"/>
  <c r="L70" i="6"/>
  <c r="R71" i="6"/>
  <c r="K71" i="6"/>
  <c r="J72" i="6"/>
  <c r="S69" i="6"/>
  <c r="W69" i="6" s="1"/>
  <c r="S20" i="6"/>
  <c r="W20" i="6" s="1"/>
  <c r="L70" i="5"/>
  <c r="R71" i="5"/>
  <c r="K71" i="5"/>
  <c r="J72" i="5"/>
  <c r="S46" i="5"/>
  <c r="W46" i="5" s="1"/>
  <c r="S21" i="5"/>
  <c r="W21" i="5" s="1"/>
  <c r="M47" i="5"/>
  <c r="N47" i="5" s="1"/>
  <c r="T47" i="5" s="1"/>
  <c r="S47" i="5"/>
  <c r="W47" i="5" s="1"/>
  <c r="X47" i="5" s="1"/>
  <c r="M22" i="5"/>
  <c r="N22" i="5" s="1"/>
  <c r="T22" i="5" s="1"/>
  <c r="S22" i="5"/>
  <c r="W22" i="5" s="1"/>
  <c r="X22" i="5" s="1"/>
  <c r="S69" i="5"/>
  <c r="W69" i="5" s="1"/>
  <c r="M46" i="16" l="1"/>
  <c r="S72" i="16"/>
  <c r="W72" i="16" s="1"/>
  <c r="X72" i="16" s="1"/>
  <c r="M72" i="16"/>
  <c r="N72" i="16" s="1"/>
  <c r="T72" i="16" s="1"/>
  <c r="N46" i="16"/>
  <c r="T46" i="16" s="1"/>
  <c r="M45" i="16"/>
  <c r="M71" i="16"/>
  <c r="S71" i="16"/>
  <c r="W71" i="16" s="1"/>
  <c r="S21" i="16"/>
  <c r="W21" i="16" s="1"/>
  <c r="Y47" i="16"/>
  <c r="Z47" i="16" s="1"/>
  <c r="X46" i="16"/>
  <c r="S22" i="16"/>
  <c r="W22" i="16" s="1"/>
  <c r="X22" i="16" s="1"/>
  <c r="M22" i="16"/>
  <c r="N22" i="16" s="1"/>
  <c r="T22" i="16" s="1"/>
  <c r="S21" i="15"/>
  <c r="W21" i="15" s="1"/>
  <c r="N45" i="15"/>
  <c r="T45" i="15" s="1"/>
  <c r="M44" i="15"/>
  <c r="Y45" i="15"/>
  <c r="X44" i="15"/>
  <c r="S71" i="15"/>
  <c r="W71" i="15" s="1"/>
  <c r="S22" i="15"/>
  <c r="W22" i="15" s="1"/>
  <c r="X22" i="15" s="1"/>
  <c r="M22" i="15"/>
  <c r="N22" i="15" s="1"/>
  <c r="T22" i="15" s="1"/>
  <c r="Z46" i="15"/>
  <c r="M72" i="15"/>
  <c r="N72" i="15" s="1"/>
  <c r="T72" i="15" s="1"/>
  <c r="S72" i="15"/>
  <c r="W72" i="15" s="1"/>
  <c r="X72" i="15" s="1"/>
  <c r="S71" i="14"/>
  <c r="W71" i="14" s="1"/>
  <c r="M46" i="14"/>
  <c r="M72" i="14"/>
  <c r="N72" i="14" s="1"/>
  <c r="T72" i="14" s="1"/>
  <c r="S72" i="14"/>
  <c r="W72" i="14" s="1"/>
  <c r="X72" i="14" s="1"/>
  <c r="Y47" i="14"/>
  <c r="Z47" i="14" s="1"/>
  <c r="X46" i="14"/>
  <c r="X21" i="14"/>
  <c r="Y22" i="14"/>
  <c r="Z22" i="14" s="1"/>
  <c r="M21" i="14"/>
  <c r="R72" i="9"/>
  <c r="K72" i="9"/>
  <c r="L72" i="9" s="1"/>
  <c r="L71" i="9"/>
  <c r="S71" i="9" s="1"/>
  <c r="W71" i="9" s="1"/>
  <c r="M21" i="11"/>
  <c r="N21" i="11" s="1"/>
  <c r="T21" i="11" s="1"/>
  <c r="M72" i="13"/>
  <c r="S72" i="13"/>
  <c r="W72" i="13" s="1"/>
  <c r="X72" i="13" s="1"/>
  <c r="S47" i="12"/>
  <c r="W47" i="12" s="1"/>
  <c r="X47" i="12" s="1"/>
  <c r="M47" i="12"/>
  <c r="M46" i="5"/>
  <c r="N46" i="5" s="1"/>
  <c r="T46" i="5" s="1"/>
  <c r="M46" i="13"/>
  <c r="M45" i="13" s="1"/>
  <c r="K22" i="12"/>
  <c r="L22" i="12" s="1"/>
  <c r="L21" i="12"/>
  <c r="R22" i="12"/>
  <c r="K47" i="11"/>
  <c r="L47" i="11" s="1"/>
  <c r="L46" i="11"/>
  <c r="R47" i="11"/>
  <c r="M46" i="8"/>
  <c r="N46" i="8" s="1"/>
  <c r="T46" i="8" s="1"/>
  <c r="R47" i="6"/>
  <c r="L46" i="6"/>
  <c r="K47" i="6"/>
  <c r="L47" i="6" s="1"/>
  <c r="Y22" i="13"/>
  <c r="Z22" i="13" s="1"/>
  <c r="X21" i="13"/>
  <c r="Y47" i="13"/>
  <c r="Z47" i="13" s="1"/>
  <c r="X46" i="13"/>
  <c r="N46" i="13"/>
  <c r="T46" i="13" s="1"/>
  <c r="M21" i="13"/>
  <c r="S70" i="12"/>
  <c r="W70" i="12" s="1"/>
  <c r="R72" i="12"/>
  <c r="K72" i="12"/>
  <c r="L72" i="12" s="1"/>
  <c r="L71" i="12"/>
  <c r="S70" i="11"/>
  <c r="W70" i="11" s="1"/>
  <c r="Y22" i="11"/>
  <c r="Z22" i="11" s="1"/>
  <c r="X21" i="11"/>
  <c r="R72" i="11"/>
  <c r="K72" i="11"/>
  <c r="L72" i="11" s="1"/>
  <c r="L71" i="11"/>
  <c r="Y72" i="10"/>
  <c r="Z72" i="10" s="1"/>
  <c r="X71" i="10"/>
  <c r="M71" i="10"/>
  <c r="S46" i="10"/>
  <c r="W46" i="10" s="1"/>
  <c r="S21" i="10"/>
  <c r="W21" i="10" s="1"/>
  <c r="M47" i="10"/>
  <c r="N47" i="10" s="1"/>
  <c r="T47" i="10" s="1"/>
  <c r="S47" i="10"/>
  <c r="W47" i="10" s="1"/>
  <c r="X47" i="10" s="1"/>
  <c r="M22" i="10"/>
  <c r="N22" i="10" s="1"/>
  <c r="T22" i="10" s="1"/>
  <c r="S22" i="10"/>
  <c r="W22" i="10" s="1"/>
  <c r="X22" i="10" s="1"/>
  <c r="N46" i="9"/>
  <c r="T46" i="9" s="1"/>
  <c r="M45" i="9"/>
  <c r="S21" i="9"/>
  <c r="W21" i="9" s="1"/>
  <c r="M22" i="9"/>
  <c r="N22" i="9" s="1"/>
  <c r="T22" i="9" s="1"/>
  <c r="S22" i="9"/>
  <c r="W22" i="9" s="1"/>
  <c r="X22" i="9" s="1"/>
  <c r="Y46" i="9"/>
  <c r="X45" i="9"/>
  <c r="S70" i="8"/>
  <c r="W70" i="8" s="1"/>
  <c r="R72" i="8"/>
  <c r="K72" i="8"/>
  <c r="L72" i="8" s="1"/>
  <c r="L71" i="8"/>
  <c r="M22" i="8"/>
  <c r="N22" i="8" s="1"/>
  <c r="T22" i="8" s="1"/>
  <c r="S22" i="8"/>
  <c r="W22" i="8" s="1"/>
  <c r="X22" i="8" s="1"/>
  <c r="X46" i="8"/>
  <c r="Y47" i="8"/>
  <c r="Z47" i="8" s="1"/>
  <c r="S21" i="8"/>
  <c r="W21" i="8" s="1"/>
  <c r="R72" i="7"/>
  <c r="K72" i="7"/>
  <c r="L72" i="7" s="1"/>
  <c r="L71" i="7"/>
  <c r="S21" i="7"/>
  <c r="W21" i="7" s="1"/>
  <c r="S22" i="7"/>
  <c r="W22" i="7" s="1"/>
  <c r="X22" i="7" s="1"/>
  <c r="M22" i="7"/>
  <c r="N22" i="7" s="1"/>
  <c r="T22" i="7" s="1"/>
  <c r="Z46" i="7"/>
  <c r="Y45" i="7"/>
  <c r="X44" i="7"/>
  <c r="N45" i="7"/>
  <c r="T45" i="7" s="1"/>
  <c r="M44" i="7"/>
  <c r="S70" i="7"/>
  <c r="W70" i="7" s="1"/>
  <c r="R72" i="6"/>
  <c r="K72" i="6"/>
  <c r="L72" i="6" s="1"/>
  <c r="L71" i="6"/>
  <c r="M22" i="6"/>
  <c r="N22" i="6" s="1"/>
  <c r="T22" i="6" s="1"/>
  <c r="S22" i="6"/>
  <c r="W22" i="6" s="1"/>
  <c r="X22" i="6" s="1"/>
  <c r="S70" i="6"/>
  <c r="W70" i="6" s="1"/>
  <c r="S21" i="6"/>
  <c r="W21" i="6" s="1"/>
  <c r="Y22" i="5"/>
  <c r="Z22" i="5" s="1"/>
  <c r="X21" i="5"/>
  <c r="R72" i="5"/>
  <c r="K72" i="5"/>
  <c r="L72" i="5" s="1"/>
  <c r="L71" i="5"/>
  <c r="M21" i="5"/>
  <c r="Y47" i="5"/>
  <c r="Z47" i="5" s="1"/>
  <c r="X46" i="5"/>
  <c r="M45" i="5"/>
  <c r="S70" i="5"/>
  <c r="W70" i="5" s="1"/>
  <c r="M71" i="15" l="1"/>
  <c r="X21" i="16"/>
  <c r="Y22" i="16"/>
  <c r="N71" i="16"/>
  <c r="T71" i="16" s="1"/>
  <c r="M70" i="16"/>
  <c r="N45" i="16"/>
  <c r="T45" i="16" s="1"/>
  <c r="M44" i="16"/>
  <c r="Z22" i="16"/>
  <c r="X45" i="16"/>
  <c r="Y46" i="16"/>
  <c r="Z46" i="16" s="1"/>
  <c r="M21" i="16"/>
  <c r="Z72" i="16"/>
  <c r="Y72" i="16"/>
  <c r="X71" i="16"/>
  <c r="Z45" i="15"/>
  <c r="X43" i="15"/>
  <c r="Y44" i="15"/>
  <c r="N71" i="15"/>
  <c r="T71" i="15" s="1"/>
  <c r="M70" i="15"/>
  <c r="Y72" i="15"/>
  <c r="Z72" i="15" s="1"/>
  <c r="X71" i="15"/>
  <c r="N44" i="15"/>
  <c r="T44" i="15" s="1"/>
  <c r="M43" i="15"/>
  <c r="Y22" i="15"/>
  <c r="Z22" i="15" s="1"/>
  <c r="X21" i="15"/>
  <c r="M21" i="15"/>
  <c r="N46" i="14"/>
  <c r="T46" i="14" s="1"/>
  <c r="M45" i="14"/>
  <c r="N21" i="14"/>
  <c r="T21" i="14" s="1"/>
  <c r="M20" i="14"/>
  <c r="Y21" i="14"/>
  <c r="X20" i="14"/>
  <c r="Y72" i="14"/>
  <c r="Z72" i="14" s="1"/>
  <c r="X71" i="14"/>
  <c r="M71" i="14"/>
  <c r="Y46" i="14"/>
  <c r="X45" i="14"/>
  <c r="M20" i="11"/>
  <c r="M72" i="9"/>
  <c r="N72" i="9" s="1"/>
  <c r="T72" i="9" s="1"/>
  <c r="S72" i="9"/>
  <c r="W72" i="9" s="1"/>
  <c r="X72" i="9" s="1"/>
  <c r="M71" i="9"/>
  <c r="N71" i="9" s="1"/>
  <c r="T71" i="9" s="1"/>
  <c r="X71" i="13"/>
  <c r="Y72" i="13"/>
  <c r="N72" i="13"/>
  <c r="T72" i="13" s="1"/>
  <c r="M71" i="13"/>
  <c r="N47" i="12"/>
  <c r="T47" i="12" s="1"/>
  <c r="M46" i="12"/>
  <c r="X46" i="12"/>
  <c r="Y47" i="12"/>
  <c r="M70" i="9"/>
  <c r="N70" i="9" s="1"/>
  <c r="T70" i="9" s="1"/>
  <c r="Z45" i="7"/>
  <c r="S21" i="12"/>
  <c r="W21" i="12" s="1"/>
  <c r="S22" i="12"/>
  <c r="W22" i="12" s="1"/>
  <c r="X22" i="12" s="1"/>
  <c r="M22" i="12"/>
  <c r="N22" i="12" s="1"/>
  <c r="T22" i="12" s="1"/>
  <c r="S46" i="11"/>
  <c r="W46" i="11" s="1"/>
  <c r="S47" i="11"/>
  <c r="W47" i="11" s="1"/>
  <c r="X47" i="11" s="1"/>
  <c r="M47" i="11"/>
  <c r="N47" i="11" s="1"/>
  <c r="T47" i="11" s="1"/>
  <c r="M46" i="10"/>
  <c r="M45" i="8"/>
  <c r="N45" i="8" s="1"/>
  <c r="T45" i="8" s="1"/>
  <c r="M21" i="8"/>
  <c r="N21" i="8" s="1"/>
  <c r="T21" i="8" s="1"/>
  <c r="S47" i="6"/>
  <c r="W47" i="6" s="1"/>
  <c r="X47" i="6" s="1"/>
  <c r="M47" i="6"/>
  <c r="N47" i="6" s="1"/>
  <c r="T47" i="6" s="1"/>
  <c r="S46" i="6"/>
  <c r="W46" i="6" s="1"/>
  <c r="N45" i="13"/>
  <c r="T45" i="13" s="1"/>
  <c r="M44" i="13"/>
  <c r="Y46" i="13"/>
  <c r="Z46" i="13" s="1"/>
  <c r="X45" i="13"/>
  <c r="Y21" i="13"/>
  <c r="X20" i="13"/>
  <c r="N21" i="13"/>
  <c r="T21" i="13" s="1"/>
  <c r="M20" i="13"/>
  <c r="S71" i="12"/>
  <c r="W71" i="12" s="1"/>
  <c r="M72" i="12"/>
  <c r="N72" i="12" s="1"/>
  <c r="T72" i="12" s="1"/>
  <c r="S72" i="12"/>
  <c r="W72" i="12" s="1"/>
  <c r="X72" i="12" s="1"/>
  <c r="N20" i="11"/>
  <c r="T20" i="11" s="1"/>
  <c r="M19" i="11"/>
  <c r="S71" i="11"/>
  <c r="W71" i="11" s="1"/>
  <c r="Y21" i="11"/>
  <c r="Z21" i="11" s="1"/>
  <c r="X20" i="11"/>
  <c r="M72" i="11"/>
  <c r="N72" i="11" s="1"/>
  <c r="T72" i="11" s="1"/>
  <c r="S72" i="11"/>
  <c r="W72" i="11" s="1"/>
  <c r="X72" i="11" s="1"/>
  <c r="Y22" i="10"/>
  <c r="Z22" i="10" s="1"/>
  <c r="X21" i="10"/>
  <c r="M21" i="10"/>
  <c r="N71" i="10"/>
  <c r="T71" i="10" s="1"/>
  <c r="M70" i="10"/>
  <c r="Y47" i="10"/>
  <c r="Z47" i="10" s="1"/>
  <c r="X46" i="10"/>
  <c r="N46" i="10"/>
  <c r="T46" i="10" s="1"/>
  <c r="M45" i="10"/>
  <c r="X70" i="10"/>
  <c r="Y71" i="10"/>
  <c r="Y45" i="9"/>
  <c r="X44" i="9"/>
  <c r="N45" i="9"/>
  <c r="T45" i="9" s="1"/>
  <c r="M44" i="9"/>
  <c r="M21" i="9"/>
  <c r="Z46" i="9"/>
  <c r="Y22" i="9"/>
  <c r="Z22" i="9" s="1"/>
  <c r="X21" i="9"/>
  <c r="S71" i="8"/>
  <c r="W71" i="8" s="1"/>
  <c r="Y46" i="8"/>
  <c r="Z46" i="8" s="1"/>
  <c r="X45" i="8"/>
  <c r="M72" i="8"/>
  <c r="N72" i="8" s="1"/>
  <c r="T72" i="8" s="1"/>
  <c r="S72" i="8"/>
  <c r="W72" i="8" s="1"/>
  <c r="X72" i="8" s="1"/>
  <c r="Y22" i="8"/>
  <c r="Z22" i="8" s="1"/>
  <c r="X21" i="8"/>
  <c r="S71" i="7"/>
  <c r="W71" i="7" s="1"/>
  <c r="Y44" i="7"/>
  <c r="X43" i="7"/>
  <c r="Y22" i="7"/>
  <c r="Z22" i="7" s="1"/>
  <c r="X21" i="7"/>
  <c r="M72" i="7"/>
  <c r="N72" i="7" s="1"/>
  <c r="T72" i="7" s="1"/>
  <c r="S72" i="7"/>
  <c r="W72" i="7" s="1"/>
  <c r="X72" i="7" s="1"/>
  <c r="N44" i="7"/>
  <c r="T44" i="7" s="1"/>
  <c r="M43" i="7"/>
  <c r="M21" i="7"/>
  <c r="S71" i="6"/>
  <c r="W71" i="6" s="1"/>
  <c r="M72" i="6"/>
  <c r="N72" i="6" s="1"/>
  <c r="T72" i="6" s="1"/>
  <c r="S72" i="6"/>
  <c r="W72" i="6" s="1"/>
  <c r="X72" i="6" s="1"/>
  <c r="M21" i="6"/>
  <c r="Y22" i="6"/>
  <c r="Z22" i="6" s="1"/>
  <c r="X21" i="6"/>
  <c r="M72" i="5"/>
  <c r="N72" i="5" s="1"/>
  <c r="T72" i="5" s="1"/>
  <c r="S72" i="5"/>
  <c r="W72" i="5" s="1"/>
  <c r="X72" i="5" s="1"/>
  <c r="N45" i="5"/>
  <c r="T45" i="5" s="1"/>
  <c r="M44" i="5"/>
  <c r="N21" i="5"/>
  <c r="T21" i="5" s="1"/>
  <c r="M20" i="5"/>
  <c r="X20" i="5"/>
  <c r="Y21" i="5"/>
  <c r="X45" i="5"/>
  <c r="Y46" i="5"/>
  <c r="Z46" i="5" s="1"/>
  <c r="S71" i="5"/>
  <c r="W71" i="5" s="1"/>
  <c r="Y45" i="16" l="1"/>
  <c r="X44" i="16"/>
  <c r="N44" i="16"/>
  <c r="T44" i="16" s="1"/>
  <c r="M43" i="16"/>
  <c r="Z45" i="16"/>
  <c r="N70" i="16"/>
  <c r="T70" i="16" s="1"/>
  <c r="M69" i="16"/>
  <c r="N21" i="16"/>
  <c r="T21" i="16" s="1"/>
  <c r="M20" i="16"/>
  <c r="X70" i="16"/>
  <c r="Y71" i="16"/>
  <c r="Z71" i="16" s="1"/>
  <c r="Y21" i="16"/>
  <c r="X20" i="16"/>
  <c r="X70" i="15"/>
  <c r="Y71" i="15"/>
  <c r="N21" i="15"/>
  <c r="T21" i="15" s="1"/>
  <c r="M20" i="15"/>
  <c r="X20" i="15"/>
  <c r="Y21" i="15"/>
  <c r="N43" i="15"/>
  <c r="T43" i="15" s="1"/>
  <c r="Z43" i="15" s="1"/>
  <c r="M42" i="15"/>
  <c r="N70" i="15"/>
  <c r="T70" i="15" s="1"/>
  <c r="M69" i="15"/>
  <c r="Z44" i="15"/>
  <c r="X42" i="15"/>
  <c r="Y43" i="15"/>
  <c r="Z71" i="15"/>
  <c r="Z21" i="14"/>
  <c r="Z46" i="14"/>
  <c r="N20" i="14"/>
  <c r="T20" i="14" s="1"/>
  <c r="M19" i="14"/>
  <c r="X70" i="14"/>
  <c r="Y71" i="14"/>
  <c r="Y45" i="14"/>
  <c r="X44" i="14"/>
  <c r="Y20" i="14"/>
  <c r="X19" i="14"/>
  <c r="N45" i="14"/>
  <c r="T45" i="14" s="1"/>
  <c r="M44" i="14"/>
  <c r="N71" i="14"/>
  <c r="T71" i="14" s="1"/>
  <c r="M70" i="14"/>
  <c r="X71" i="9"/>
  <c r="Y72" i="9"/>
  <c r="Z72" i="9" s="1"/>
  <c r="Z45" i="9"/>
  <c r="M44" i="8"/>
  <c r="N44" i="8" s="1"/>
  <c r="T44" i="8" s="1"/>
  <c r="Z47" i="12"/>
  <c r="N71" i="13"/>
  <c r="T71" i="13" s="1"/>
  <c r="M70" i="13"/>
  <c r="Z72" i="13"/>
  <c r="Y71" i="13"/>
  <c r="X70" i="13"/>
  <c r="Y46" i="12"/>
  <c r="X45" i="12"/>
  <c r="M45" i="12"/>
  <c r="N46" i="12"/>
  <c r="T46" i="12" s="1"/>
  <c r="Z21" i="5"/>
  <c r="M20" i="8"/>
  <c r="N20" i="8" s="1"/>
  <c r="T20" i="8" s="1"/>
  <c r="M69" i="9"/>
  <c r="M68" i="9" s="1"/>
  <c r="M46" i="6"/>
  <c r="M45" i="6" s="1"/>
  <c r="Z21" i="13"/>
  <c r="X21" i="12"/>
  <c r="Y22" i="12"/>
  <c r="Z22" i="12" s="1"/>
  <c r="M21" i="12"/>
  <c r="Y47" i="11"/>
  <c r="Z47" i="11" s="1"/>
  <c r="X46" i="11"/>
  <c r="M46" i="11"/>
  <c r="N46" i="6"/>
  <c r="T46" i="6" s="1"/>
  <c r="Y47" i="6"/>
  <c r="Z47" i="6" s="1"/>
  <c r="X46" i="6"/>
  <c r="M71" i="5"/>
  <c r="N71" i="5" s="1"/>
  <c r="T71" i="5" s="1"/>
  <c r="N44" i="13"/>
  <c r="T44" i="13" s="1"/>
  <c r="M43" i="13"/>
  <c r="Y20" i="13"/>
  <c r="X19" i="13"/>
  <c r="Y45" i="13"/>
  <c r="Z45" i="13" s="1"/>
  <c r="X44" i="13"/>
  <c r="N20" i="13"/>
  <c r="T20" i="13" s="1"/>
  <c r="M19" i="13"/>
  <c r="Y72" i="12"/>
  <c r="Z72" i="12" s="1"/>
  <c r="X71" i="12"/>
  <c r="M71" i="12"/>
  <c r="M71" i="11"/>
  <c r="N19" i="11"/>
  <c r="T19" i="11" s="1"/>
  <c r="M18" i="11"/>
  <c r="Y72" i="11"/>
  <c r="Z72" i="11" s="1"/>
  <c r="X71" i="11"/>
  <c r="Y20" i="11"/>
  <c r="Z20" i="11" s="1"/>
  <c r="X19" i="11"/>
  <c r="X45" i="10"/>
  <c r="Y46" i="10"/>
  <c r="Z46" i="10" s="1"/>
  <c r="Y21" i="10"/>
  <c r="X20" i="10"/>
  <c r="N21" i="10"/>
  <c r="T21" i="10" s="1"/>
  <c r="M20" i="10"/>
  <c r="X69" i="10"/>
  <c r="Y70" i="10"/>
  <c r="N45" i="10"/>
  <c r="T45" i="10" s="1"/>
  <c r="M44" i="10"/>
  <c r="N70" i="10"/>
  <c r="T70" i="10" s="1"/>
  <c r="M69" i="10"/>
  <c r="Z71" i="10"/>
  <c r="Y21" i="9"/>
  <c r="X20" i="9"/>
  <c r="N21" i="9"/>
  <c r="T21" i="9" s="1"/>
  <c r="M20" i="9"/>
  <c r="N44" i="9"/>
  <c r="T44" i="9" s="1"/>
  <c r="M43" i="9"/>
  <c r="Y44" i="9"/>
  <c r="X43" i="9"/>
  <c r="N69" i="9"/>
  <c r="T69" i="9" s="1"/>
  <c r="Y45" i="8"/>
  <c r="Z45" i="8" s="1"/>
  <c r="X44" i="8"/>
  <c r="M71" i="8"/>
  <c r="M43" i="8"/>
  <c r="Y21" i="8"/>
  <c r="Z21" i="8" s="1"/>
  <c r="X20" i="8"/>
  <c r="Y72" i="8"/>
  <c r="Z72" i="8" s="1"/>
  <c r="X71" i="8"/>
  <c r="N21" i="7"/>
  <c r="T21" i="7" s="1"/>
  <c r="M20" i="7"/>
  <c r="N43" i="7"/>
  <c r="T43" i="7" s="1"/>
  <c r="M42" i="7"/>
  <c r="Y21" i="7"/>
  <c r="X20" i="7"/>
  <c r="Z44" i="7"/>
  <c r="M71" i="7"/>
  <c r="Y72" i="7"/>
  <c r="Z72" i="7" s="1"/>
  <c r="X71" i="7"/>
  <c r="Y43" i="7"/>
  <c r="X42" i="7"/>
  <c r="Y72" i="6"/>
  <c r="Z72" i="6" s="1"/>
  <c r="X71" i="6"/>
  <c r="X20" i="6"/>
  <c r="Y21" i="6"/>
  <c r="N21" i="6"/>
  <c r="T21" i="6" s="1"/>
  <c r="M20" i="6"/>
  <c r="M71" i="6"/>
  <c r="X19" i="5"/>
  <c r="Y20" i="5"/>
  <c r="N44" i="5"/>
  <c r="T44" i="5" s="1"/>
  <c r="M43" i="5"/>
  <c r="M70" i="5"/>
  <c r="X44" i="5"/>
  <c r="Y45" i="5"/>
  <c r="Z45" i="5" s="1"/>
  <c r="N20" i="5"/>
  <c r="T20" i="5" s="1"/>
  <c r="M19" i="5"/>
  <c r="Y72" i="5"/>
  <c r="Z72" i="5" s="1"/>
  <c r="X71" i="5"/>
  <c r="Z21" i="16" l="1"/>
  <c r="X69" i="16"/>
  <c r="Y70" i="16"/>
  <c r="N69" i="16"/>
  <c r="T69" i="16" s="1"/>
  <c r="M68" i="16"/>
  <c r="Z70" i="16"/>
  <c r="N43" i="16"/>
  <c r="T43" i="16" s="1"/>
  <c r="M42" i="16"/>
  <c r="Y20" i="16"/>
  <c r="X19" i="16"/>
  <c r="Y44" i="16"/>
  <c r="Z44" i="16" s="1"/>
  <c r="X43" i="16"/>
  <c r="N20" i="16"/>
  <c r="T20" i="16" s="1"/>
  <c r="M19" i="16"/>
  <c r="N42" i="15"/>
  <c r="T42" i="15" s="1"/>
  <c r="M41" i="15"/>
  <c r="X19" i="15"/>
  <c r="Y20" i="15"/>
  <c r="Z21" i="15"/>
  <c r="N69" i="15"/>
  <c r="T69" i="15" s="1"/>
  <c r="M68" i="15"/>
  <c r="X41" i="15"/>
  <c r="Y42" i="15"/>
  <c r="N20" i="15"/>
  <c r="T20" i="15" s="1"/>
  <c r="M19" i="15"/>
  <c r="Y70" i="15"/>
  <c r="Z70" i="15" s="1"/>
  <c r="X69" i="15"/>
  <c r="Z45" i="14"/>
  <c r="N70" i="14"/>
  <c r="T70" i="14" s="1"/>
  <c r="M69" i="14"/>
  <c r="X69" i="14"/>
  <c r="Y70" i="14"/>
  <c r="Y19" i="14"/>
  <c r="X18" i="14"/>
  <c r="Z71" i="14"/>
  <c r="N44" i="14"/>
  <c r="T44" i="14" s="1"/>
  <c r="M43" i="14"/>
  <c r="Y44" i="14"/>
  <c r="X43" i="14"/>
  <c r="N19" i="14"/>
  <c r="T19" i="14" s="1"/>
  <c r="M18" i="14"/>
  <c r="Z20" i="14"/>
  <c r="Y71" i="9"/>
  <c r="Z71" i="9" s="1"/>
  <c r="X70" i="9"/>
  <c r="Z71" i="13"/>
  <c r="N70" i="13"/>
  <c r="T70" i="13" s="1"/>
  <c r="M69" i="13"/>
  <c r="M19" i="8"/>
  <c r="M18" i="8" s="1"/>
  <c r="Z46" i="12"/>
  <c r="X69" i="13"/>
  <c r="Y70" i="13"/>
  <c r="Z21" i="10"/>
  <c r="M44" i="12"/>
  <c r="N45" i="12"/>
  <c r="T45" i="12" s="1"/>
  <c r="X44" i="12"/>
  <c r="Y45" i="12"/>
  <c r="Z20" i="13"/>
  <c r="N21" i="12"/>
  <c r="T21" i="12" s="1"/>
  <c r="M20" i="12"/>
  <c r="Y21" i="12"/>
  <c r="X20" i="12"/>
  <c r="N46" i="11"/>
  <c r="T46" i="11" s="1"/>
  <c r="M45" i="11"/>
  <c r="X45" i="11"/>
  <c r="Y46" i="11"/>
  <c r="N45" i="6"/>
  <c r="T45" i="6" s="1"/>
  <c r="M44" i="6"/>
  <c r="Y46" i="6"/>
  <c r="Z46" i="6" s="1"/>
  <c r="X45" i="6"/>
  <c r="Z21" i="6"/>
  <c r="Z20" i="5"/>
  <c r="Y44" i="13"/>
  <c r="Z44" i="13" s="1"/>
  <c r="X43" i="13"/>
  <c r="N19" i="13"/>
  <c r="T19" i="13" s="1"/>
  <c r="M18" i="13"/>
  <c r="Y19" i="13"/>
  <c r="X18" i="13"/>
  <c r="N43" i="13"/>
  <c r="T43" i="13" s="1"/>
  <c r="M42" i="13"/>
  <c r="X70" i="12"/>
  <c r="Y71" i="12"/>
  <c r="N71" i="12"/>
  <c r="T71" i="12" s="1"/>
  <c r="M70" i="12"/>
  <c r="X70" i="11"/>
  <c r="Y71" i="11"/>
  <c r="N71" i="11"/>
  <c r="T71" i="11" s="1"/>
  <c r="M70" i="11"/>
  <c r="Y19" i="11"/>
  <c r="Z19" i="11" s="1"/>
  <c r="X18" i="11"/>
  <c r="N18" i="11"/>
  <c r="T18" i="11" s="1"/>
  <c r="M17" i="11"/>
  <c r="N69" i="10"/>
  <c r="T69" i="10" s="1"/>
  <c r="M68" i="10"/>
  <c r="Y20" i="10"/>
  <c r="X19" i="10"/>
  <c r="Z70" i="10"/>
  <c r="X68" i="10"/>
  <c r="Y69" i="10"/>
  <c r="N44" i="10"/>
  <c r="T44" i="10" s="1"/>
  <c r="M43" i="10"/>
  <c r="N20" i="10"/>
  <c r="T20" i="10" s="1"/>
  <c r="M19" i="10"/>
  <c r="X44" i="10"/>
  <c r="Y45" i="10"/>
  <c r="Z45" i="10" s="1"/>
  <c r="Z44" i="9"/>
  <c r="Z21" i="9"/>
  <c r="Y43" i="9"/>
  <c r="X42" i="9"/>
  <c r="Y20" i="9"/>
  <c r="X19" i="9"/>
  <c r="N68" i="9"/>
  <c r="T68" i="9" s="1"/>
  <c r="M67" i="9"/>
  <c r="N43" i="9"/>
  <c r="T43" i="9" s="1"/>
  <c r="M42" i="9"/>
  <c r="N20" i="9"/>
  <c r="T20" i="9" s="1"/>
  <c r="M19" i="9"/>
  <c r="Y20" i="8"/>
  <c r="Z20" i="8" s="1"/>
  <c r="X19" i="8"/>
  <c r="N71" i="8"/>
  <c r="T71" i="8" s="1"/>
  <c r="M70" i="8"/>
  <c r="X70" i="8"/>
  <c r="Y71" i="8"/>
  <c r="N43" i="8"/>
  <c r="T43" i="8" s="1"/>
  <c r="M42" i="8"/>
  <c r="X43" i="8"/>
  <c r="Y44" i="8"/>
  <c r="Z44" i="8" s="1"/>
  <c r="Z43" i="7"/>
  <c r="Y20" i="7"/>
  <c r="X19" i="7"/>
  <c r="N20" i="7"/>
  <c r="T20" i="7" s="1"/>
  <c r="M19" i="7"/>
  <c r="X70" i="7"/>
  <c r="Y71" i="7"/>
  <c r="Y42" i="7"/>
  <c r="X41" i="7"/>
  <c r="N71" i="7"/>
  <c r="T71" i="7" s="1"/>
  <c r="M70" i="7"/>
  <c r="N42" i="7"/>
  <c r="T42" i="7" s="1"/>
  <c r="M41" i="7"/>
  <c r="Z21" i="7"/>
  <c r="N71" i="6"/>
  <c r="T71" i="6" s="1"/>
  <c r="M70" i="6"/>
  <c r="N20" i="6"/>
  <c r="T20" i="6" s="1"/>
  <c r="M19" i="6"/>
  <c r="X19" i="6"/>
  <c r="Y20" i="6"/>
  <c r="X70" i="6"/>
  <c r="Y71" i="6"/>
  <c r="Y44" i="5"/>
  <c r="X43" i="5"/>
  <c r="N43" i="5"/>
  <c r="T43" i="5" s="1"/>
  <c r="M42" i="5"/>
  <c r="X70" i="5"/>
  <c r="Y71" i="5"/>
  <c r="Z71" i="5" s="1"/>
  <c r="N19" i="5"/>
  <c r="T19" i="5" s="1"/>
  <c r="M18" i="5"/>
  <c r="Z44" i="5"/>
  <c r="N70" i="5"/>
  <c r="T70" i="5" s="1"/>
  <c r="M69" i="5"/>
  <c r="Y19" i="5"/>
  <c r="X18" i="5"/>
  <c r="N42" i="16" l="1"/>
  <c r="T42" i="16" s="1"/>
  <c r="M41" i="16"/>
  <c r="N68" i="16"/>
  <c r="T68" i="16" s="1"/>
  <c r="M67" i="16"/>
  <c r="N19" i="16"/>
  <c r="T19" i="16" s="1"/>
  <c r="M18" i="16"/>
  <c r="X42" i="16"/>
  <c r="Y43" i="16"/>
  <c r="Z43" i="16" s="1"/>
  <c r="X18" i="16"/>
  <c r="Y19" i="16"/>
  <c r="Z20" i="16"/>
  <c r="X68" i="16"/>
  <c r="Y69" i="16"/>
  <c r="Z69" i="16" s="1"/>
  <c r="N68" i="15"/>
  <c r="T68" i="15" s="1"/>
  <c r="M67" i="15"/>
  <c r="N19" i="15"/>
  <c r="T19" i="15" s="1"/>
  <c r="M18" i="15"/>
  <c r="X18" i="15"/>
  <c r="Y19" i="15"/>
  <c r="Z69" i="15"/>
  <c r="Z20" i="15"/>
  <c r="N41" i="15"/>
  <c r="T41" i="15" s="1"/>
  <c r="M40" i="15"/>
  <c r="Y41" i="15"/>
  <c r="X40" i="15"/>
  <c r="X68" i="15"/>
  <c r="Y69" i="15"/>
  <c r="Z42" i="15"/>
  <c r="Z44" i="14"/>
  <c r="Z19" i="14"/>
  <c r="Y43" i="14"/>
  <c r="X42" i="14"/>
  <c r="X68" i="14"/>
  <c r="Y69" i="14"/>
  <c r="Y18" i="14"/>
  <c r="X17" i="14"/>
  <c r="N69" i="14"/>
  <c r="T69" i="14" s="1"/>
  <c r="M68" i="14"/>
  <c r="N18" i="14"/>
  <c r="T18" i="14" s="1"/>
  <c r="M17" i="14"/>
  <c r="N43" i="14"/>
  <c r="T43" i="14" s="1"/>
  <c r="M42" i="14"/>
  <c r="Z70" i="14"/>
  <c r="X69" i="9"/>
  <c r="Y70" i="9"/>
  <c r="Z70" i="9" s="1"/>
  <c r="Z42" i="7"/>
  <c r="N19" i="8"/>
  <c r="T19" i="8" s="1"/>
  <c r="Z45" i="12"/>
  <c r="N69" i="13"/>
  <c r="T69" i="13" s="1"/>
  <c r="M68" i="13"/>
  <c r="X68" i="13"/>
  <c r="Y69" i="13"/>
  <c r="Z70" i="13"/>
  <c r="Z71" i="8"/>
  <c r="X43" i="12"/>
  <c r="Y44" i="12"/>
  <c r="Z46" i="11"/>
  <c r="N44" i="12"/>
  <c r="T44" i="12" s="1"/>
  <c r="M43" i="12"/>
  <c r="Z20" i="10"/>
  <c r="N20" i="12"/>
  <c r="T20" i="12" s="1"/>
  <c r="M19" i="12"/>
  <c r="Y20" i="12"/>
  <c r="X19" i="12"/>
  <c r="Z21" i="12"/>
  <c r="X44" i="11"/>
  <c r="Y45" i="11"/>
  <c r="N45" i="11"/>
  <c r="T45" i="11" s="1"/>
  <c r="M44" i="11"/>
  <c r="Z43" i="9"/>
  <c r="Z20" i="7"/>
  <c r="N44" i="6"/>
  <c r="T44" i="6" s="1"/>
  <c r="M43" i="6"/>
  <c r="Y45" i="6"/>
  <c r="Z45" i="6" s="1"/>
  <c r="X44" i="6"/>
  <c r="Z20" i="6"/>
  <c r="Z19" i="5"/>
  <c r="Y18" i="13"/>
  <c r="X17" i="13"/>
  <c r="Y43" i="13"/>
  <c r="Z43" i="13" s="1"/>
  <c r="X42" i="13"/>
  <c r="N18" i="13"/>
  <c r="T18" i="13" s="1"/>
  <c r="M17" i="13"/>
  <c r="N42" i="13"/>
  <c r="T42" i="13" s="1"/>
  <c r="M41" i="13"/>
  <c r="Z19" i="13"/>
  <c r="X69" i="12"/>
  <c r="Y70" i="12"/>
  <c r="N70" i="12"/>
  <c r="T70" i="12" s="1"/>
  <c r="M69" i="12"/>
  <c r="Z71" i="12"/>
  <c r="N17" i="11"/>
  <c r="T17" i="11" s="1"/>
  <c r="M16" i="11"/>
  <c r="X69" i="11"/>
  <c r="Y70" i="11"/>
  <c r="N70" i="11"/>
  <c r="T70" i="11" s="1"/>
  <c r="M69" i="11"/>
  <c r="Y18" i="11"/>
  <c r="Z18" i="11" s="1"/>
  <c r="X17" i="11"/>
  <c r="Z71" i="11"/>
  <c r="Y19" i="10"/>
  <c r="X18" i="10"/>
  <c r="N19" i="10"/>
  <c r="T19" i="10" s="1"/>
  <c r="M18" i="10"/>
  <c r="X67" i="10"/>
  <c r="Y68" i="10"/>
  <c r="N68" i="10"/>
  <c r="T68" i="10" s="1"/>
  <c r="M67" i="10"/>
  <c r="X43" i="10"/>
  <c r="Y44" i="10"/>
  <c r="Z44" i="10" s="1"/>
  <c r="N43" i="10"/>
  <c r="T43" i="10" s="1"/>
  <c r="M42" i="10"/>
  <c r="Z69" i="10"/>
  <c r="N19" i="9"/>
  <c r="T19" i="9" s="1"/>
  <c r="M18" i="9"/>
  <c r="N67" i="9"/>
  <c r="T67" i="9" s="1"/>
  <c r="M66" i="9"/>
  <c r="Y42" i="9"/>
  <c r="X41" i="9"/>
  <c r="Z20" i="9"/>
  <c r="N42" i="9"/>
  <c r="T42" i="9" s="1"/>
  <c r="M41" i="9"/>
  <c r="Y19" i="9"/>
  <c r="X18" i="9"/>
  <c r="N18" i="8"/>
  <c r="T18" i="8" s="1"/>
  <c r="M17" i="8"/>
  <c r="X42" i="8"/>
  <c r="Y43" i="8"/>
  <c r="Z43" i="8" s="1"/>
  <c r="X69" i="8"/>
  <c r="Y70" i="8"/>
  <c r="Y19" i="8"/>
  <c r="Z19" i="8" s="1"/>
  <c r="X18" i="8"/>
  <c r="N42" i="8"/>
  <c r="T42" i="8" s="1"/>
  <c r="M41" i="8"/>
  <c r="N70" i="8"/>
  <c r="T70" i="8" s="1"/>
  <c r="M69" i="8"/>
  <c r="N70" i="7"/>
  <c r="T70" i="7" s="1"/>
  <c r="M69" i="7"/>
  <c r="X18" i="7"/>
  <c r="Y19" i="7"/>
  <c r="Z71" i="7"/>
  <c r="X69" i="7"/>
  <c r="Y70" i="7"/>
  <c r="N41" i="7"/>
  <c r="T41" i="7" s="1"/>
  <c r="M40" i="7"/>
  <c r="Y41" i="7"/>
  <c r="X40" i="7"/>
  <c r="N19" i="7"/>
  <c r="T19" i="7" s="1"/>
  <c r="Z19" i="7" s="1"/>
  <c r="M18" i="7"/>
  <c r="N19" i="6"/>
  <c r="T19" i="6" s="1"/>
  <c r="M18" i="6"/>
  <c r="Y19" i="6"/>
  <c r="X18" i="6"/>
  <c r="N70" i="6"/>
  <c r="T70" i="6" s="1"/>
  <c r="M69" i="6"/>
  <c r="X69" i="6"/>
  <c r="Y70" i="6"/>
  <c r="Z71" i="6"/>
  <c r="N18" i="5"/>
  <c r="T18" i="5" s="1"/>
  <c r="M17" i="5"/>
  <c r="N42" i="5"/>
  <c r="T42" i="5" s="1"/>
  <c r="M41" i="5"/>
  <c r="N69" i="5"/>
  <c r="T69" i="5" s="1"/>
  <c r="M68" i="5"/>
  <c r="X42" i="5"/>
  <c r="Y43" i="5"/>
  <c r="Z43" i="5" s="1"/>
  <c r="Y18" i="5"/>
  <c r="X17" i="5"/>
  <c r="X69" i="5"/>
  <c r="Y70" i="5"/>
  <c r="Z70" i="5" s="1"/>
  <c r="N18" i="16" l="1"/>
  <c r="T18" i="16" s="1"/>
  <c r="M17" i="16"/>
  <c r="Z19" i="16"/>
  <c r="Y42" i="16"/>
  <c r="Z42" i="16" s="1"/>
  <c r="X41" i="16"/>
  <c r="N67" i="16"/>
  <c r="T67" i="16" s="1"/>
  <c r="M66" i="16"/>
  <c r="X67" i="16"/>
  <c r="Y68" i="16"/>
  <c r="Z68" i="16" s="1"/>
  <c r="N41" i="16"/>
  <c r="T41" i="16" s="1"/>
  <c r="M40" i="16"/>
  <c r="Y18" i="16"/>
  <c r="X17" i="16"/>
  <c r="Y68" i="15"/>
  <c r="X67" i="15"/>
  <c r="N40" i="15"/>
  <c r="T40" i="15" s="1"/>
  <c r="M39" i="15"/>
  <c r="N67" i="15"/>
  <c r="T67" i="15" s="1"/>
  <c r="M66" i="15"/>
  <c r="X17" i="15"/>
  <c r="Y18" i="15"/>
  <c r="X39" i="15"/>
  <c r="Y40" i="15"/>
  <c r="N18" i="15"/>
  <c r="T18" i="15" s="1"/>
  <c r="M17" i="15"/>
  <c r="Z19" i="15"/>
  <c r="Z41" i="15"/>
  <c r="Z68" i="15"/>
  <c r="Z18" i="14"/>
  <c r="Z43" i="14"/>
  <c r="Y17" i="14"/>
  <c r="X16" i="14"/>
  <c r="N42" i="14"/>
  <c r="T42" i="14" s="1"/>
  <c r="M41" i="14"/>
  <c r="N68" i="14"/>
  <c r="T68" i="14" s="1"/>
  <c r="M67" i="14"/>
  <c r="N17" i="14"/>
  <c r="T17" i="14" s="1"/>
  <c r="M16" i="14"/>
  <c r="Z69" i="14"/>
  <c r="X67" i="14"/>
  <c r="Y68" i="14"/>
  <c r="Y42" i="14"/>
  <c r="X41" i="14"/>
  <c r="X68" i="9"/>
  <c r="Y69" i="9"/>
  <c r="Z69" i="9" s="1"/>
  <c r="Z42" i="9"/>
  <c r="Y68" i="13"/>
  <c r="X67" i="13"/>
  <c r="N68" i="13"/>
  <c r="T68" i="13" s="1"/>
  <c r="M67" i="13"/>
  <c r="Z69" i="13"/>
  <c r="M42" i="12"/>
  <c r="N43" i="12"/>
  <c r="T43" i="12" s="1"/>
  <c r="X42" i="12"/>
  <c r="Y43" i="12"/>
  <c r="Z44" i="12"/>
  <c r="Z18" i="13"/>
  <c r="Z70" i="12"/>
  <c r="N19" i="12"/>
  <c r="T19" i="12" s="1"/>
  <c r="M18" i="12"/>
  <c r="Y19" i="12"/>
  <c r="X18" i="12"/>
  <c r="Z20" i="12"/>
  <c r="N44" i="11"/>
  <c r="T44" i="11" s="1"/>
  <c r="M43" i="11"/>
  <c r="Z45" i="11"/>
  <c r="Y44" i="11"/>
  <c r="X43" i="11"/>
  <c r="Z68" i="10"/>
  <c r="Z41" i="7"/>
  <c r="X43" i="6"/>
  <c r="Y44" i="6"/>
  <c r="Z44" i="6" s="1"/>
  <c r="N43" i="6"/>
  <c r="T43" i="6" s="1"/>
  <c r="M42" i="6"/>
  <c r="Z70" i="6"/>
  <c r="Z19" i="6"/>
  <c r="Z18" i="5"/>
  <c r="Y42" i="13"/>
  <c r="Z42" i="13" s="1"/>
  <c r="X41" i="13"/>
  <c r="Y17" i="13"/>
  <c r="X16" i="13"/>
  <c r="N41" i="13"/>
  <c r="T41" i="13" s="1"/>
  <c r="M40" i="13"/>
  <c r="N17" i="13"/>
  <c r="T17" i="13" s="1"/>
  <c r="M16" i="13"/>
  <c r="X68" i="12"/>
  <c r="Y69" i="12"/>
  <c r="N69" i="12"/>
  <c r="T69" i="12" s="1"/>
  <c r="M68" i="12"/>
  <c r="X68" i="11"/>
  <c r="Y69" i="11"/>
  <c r="N16" i="11"/>
  <c r="T16" i="11" s="1"/>
  <c r="M15" i="11"/>
  <c r="N69" i="11"/>
  <c r="T69" i="11" s="1"/>
  <c r="M68" i="11"/>
  <c r="Z70" i="11"/>
  <c r="Y17" i="11"/>
  <c r="Z17" i="11" s="1"/>
  <c r="X16" i="11"/>
  <c r="Z19" i="10"/>
  <c r="Y18" i="10"/>
  <c r="X17" i="10"/>
  <c r="X66" i="10"/>
  <c r="Y67" i="10"/>
  <c r="Y43" i="10"/>
  <c r="Z43" i="10" s="1"/>
  <c r="X42" i="10"/>
  <c r="N42" i="10"/>
  <c r="T42" i="10" s="1"/>
  <c r="M41" i="10"/>
  <c r="N67" i="10"/>
  <c r="T67" i="10" s="1"/>
  <c r="M66" i="10"/>
  <c r="N18" i="10"/>
  <c r="T18" i="10" s="1"/>
  <c r="M17" i="10"/>
  <c r="Y18" i="9"/>
  <c r="X17" i="9"/>
  <c r="N66" i="9"/>
  <c r="T66" i="9" s="1"/>
  <c r="M65" i="9"/>
  <c r="N41" i="9"/>
  <c r="T41" i="9" s="1"/>
  <c r="M40" i="9"/>
  <c r="Y41" i="9"/>
  <c r="X40" i="9"/>
  <c r="N18" i="9"/>
  <c r="T18" i="9" s="1"/>
  <c r="Z18" i="9" s="1"/>
  <c r="M17" i="9"/>
  <c r="Z19" i="9"/>
  <c r="N69" i="8"/>
  <c r="T69" i="8" s="1"/>
  <c r="M68" i="8"/>
  <c r="N41" i="8"/>
  <c r="T41" i="8" s="1"/>
  <c r="M40" i="8"/>
  <c r="X41" i="8"/>
  <c r="Y42" i="8"/>
  <c r="Z42" i="8" s="1"/>
  <c r="N17" i="8"/>
  <c r="T17" i="8" s="1"/>
  <c r="M16" i="8"/>
  <c r="X68" i="8"/>
  <c r="Y69" i="8"/>
  <c r="Z70" i="8"/>
  <c r="Y18" i="8"/>
  <c r="Z18" i="8" s="1"/>
  <c r="X17" i="8"/>
  <c r="X17" i="7"/>
  <c r="Y18" i="7"/>
  <c r="Y40" i="7"/>
  <c r="X39" i="7"/>
  <c r="X68" i="7"/>
  <c r="Y69" i="7"/>
  <c r="N69" i="7"/>
  <c r="T69" i="7" s="1"/>
  <c r="M68" i="7"/>
  <c r="N18" i="7"/>
  <c r="T18" i="7" s="1"/>
  <c r="M17" i="7"/>
  <c r="N40" i="7"/>
  <c r="T40" i="7" s="1"/>
  <c r="Z40" i="7" s="1"/>
  <c r="M39" i="7"/>
  <c r="Z70" i="7"/>
  <c r="N69" i="6"/>
  <c r="T69" i="6" s="1"/>
  <c r="M68" i="6"/>
  <c r="N18" i="6"/>
  <c r="T18" i="6" s="1"/>
  <c r="M17" i="6"/>
  <c r="Y18" i="6"/>
  <c r="X17" i="6"/>
  <c r="X68" i="6"/>
  <c r="Y69" i="6"/>
  <c r="X41" i="5"/>
  <c r="Y42" i="5"/>
  <c r="Z42" i="5" s="1"/>
  <c r="Y17" i="5"/>
  <c r="X16" i="5"/>
  <c r="X68" i="5"/>
  <c r="Y69" i="5"/>
  <c r="Z69" i="5" s="1"/>
  <c r="N41" i="5"/>
  <c r="T41" i="5" s="1"/>
  <c r="M40" i="5"/>
  <c r="N68" i="5"/>
  <c r="T68" i="5" s="1"/>
  <c r="M67" i="5"/>
  <c r="N17" i="5"/>
  <c r="T17" i="5" s="1"/>
  <c r="M16" i="5"/>
  <c r="Z40" i="15" l="1"/>
  <c r="N40" i="16"/>
  <c r="T40" i="16" s="1"/>
  <c r="M39" i="16"/>
  <c r="N66" i="16"/>
  <c r="T66" i="16" s="1"/>
  <c r="M65" i="16"/>
  <c r="Y41" i="16"/>
  <c r="X40" i="16"/>
  <c r="Z41" i="16"/>
  <c r="X66" i="16"/>
  <c r="Y67" i="16"/>
  <c r="Z67" i="16" s="1"/>
  <c r="Y17" i="16"/>
  <c r="X16" i="16"/>
  <c r="N17" i="16"/>
  <c r="T17" i="16" s="1"/>
  <c r="M16" i="16"/>
  <c r="Z18" i="16"/>
  <c r="X16" i="15"/>
  <c r="Y17" i="15"/>
  <c r="N66" i="15"/>
  <c r="T66" i="15" s="1"/>
  <c r="M65" i="15"/>
  <c r="X66" i="15"/>
  <c r="Y67" i="15"/>
  <c r="Z67" i="15" s="1"/>
  <c r="N17" i="15"/>
  <c r="T17" i="15" s="1"/>
  <c r="Z17" i="15" s="1"/>
  <c r="M16" i="15"/>
  <c r="N39" i="15"/>
  <c r="T39" i="15" s="1"/>
  <c r="M38" i="15"/>
  <c r="Z18" i="15"/>
  <c r="X38" i="15"/>
  <c r="Y39" i="15"/>
  <c r="Z17" i="14"/>
  <c r="N16" i="14"/>
  <c r="T16" i="14" s="1"/>
  <c r="M15" i="14"/>
  <c r="N41" i="14"/>
  <c r="T41" i="14" s="1"/>
  <c r="M40" i="14"/>
  <c r="Z42" i="14"/>
  <c r="X66" i="14"/>
  <c r="Y67" i="14"/>
  <c r="N67" i="14"/>
  <c r="T67" i="14" s="1"/>
  <c r="M66" i="14"/>
  <c r="Y16" i="14"/>
  <c r="X15" i="14"/>
  <c r="Y41" i="14"/>
  <c r="X40" i="14"/>
  <c r="Z68" i="14"/>
  <c r="X67" i="9"/>
  <c r="Y68" i="9"/>
  <c r="Z68" i="9" s="1"/>
  <c r="Z68" i="13"/>
  <c r="N67" i="13"/>
  <c r="T67" i="13" s="1"/>
  <c r="M66" i="13"/>
  <c r="Z17" i="5"/>
  <c r="X66" i="13"/>
  <c r="Y67" i="13"/>
  <c r="Z41" i="9"/>
  <c r="X41" i="12"/>
  <c r="Y42" i="12"/>
  <c r="Z43" i="12"/>
  <c r="N42" i="12"/>
  <c r="T42" i="12" s="1"/>
  <c r="M41" i="12"/>
  <c r="Z17" i="13"/>
  <c r="Z19" i="12"/>
  <c r="Z44" i="11"/>
  <c r="Z69" i="12"/>
  <c r="N18" i="12"/>
  <c r="T18" i="12" s="1"/>
  <c r="M17" i="12"/>
  <c r="Y18" i="12"/>
  <c r="X17" i="12"/>
  <c r="N43" i="11"/>
  <c r="T43" i="11" s="1"/>
  <c r="M42" i="11"/>
  <c r="Y43" i="11"/>
  <c r="X42" i="11"/>
  <c r="M41" i="6"/>
  <c r="N42" i="6"/>
  <c r="T42" i="6" s="1"/>
  <c r="X42" i="6"/>
  <c r="Y43" i="6"/>
  <c r="Z43" i="6" s="1"/>
  <c r="Y41" i="13"/>
  <c r="Z41" i="13" s="1"/>
  <c r="X40" i="13"/>
  <c r="Y16" i="13"/>
  <c r="X15" i="13"/>
  <c r="N40" i="13"/>
  <c r="T40" i="13" s="1"/>
  <c r="M39" i="13"/>
  <c r="N16" i="13"/>
  <c r="T16" i="13" s="1"/>
  <c r="M15" i="13"/>
  <c r="N68" i="12"/>
  <c r="T68" i="12" s="1"/>
  <c r="M67" i="12"/>
  <c r="X67" i="12"/>
  <c r="Y68" i="12"/>
  <c r="N15" i="11"/>
  <c r="T15" i="11" s="1"/>
  <c r="M14" i="11"/>
  <c r="Y16" i="11"/>
  <c r="Z16" i="11" s="1"/>
  <c r="X15" i="11"/>
  <c r="N68" i="11"/>
  <c r="T68" i="11" s="1"/>
  <c r="M67" i="11"/>
  <c r="Z69" i="11"/>
  <c r="X67" i="11"/>
  <c r="Y68" i="11"/>
  <c r="N66" i="10"/>
  <c r="T66" i="10" s="1"/>
  <c r="M65" i="10"/>
  <c r="Y42" i="10"/>
  <c r="Z42" i="10" s="1"/>
  <c r="X41" i="10"/>
  <c r="Z67" i="10"/>
  <c r="Y17" i="10"/>
  <c r="X16" i="10"/>
  <c r="N17" i="10"/>
  <c r="T17" i="10" s="1"/>
  <c r="M16" i="10"/>
  <c r="N41" i="10"/>
  <c r="T41" i="10" s="1"/>
  <c r="M40" i="10"/>
  <c r="Z18" i="10"/>
  <c r="X65" i="10"/>
  <c r="Y66" i="10"/>
  <c r="Y17" i="9"/>
  <c r="X16" i="9"/>
  <c r="Y40" i="9"/>
  <c r="X39" i="9"/>
  <c r="N65" i="9"/>
  <c r="T65" i="9" s="1"/>
  <c r="M64" i="9"/>
  <c r="N17" i="9"/>
  <c r="T17" i="9" s="1"/>
  <c r="M16" i="9"/>
  <c r="N40" i="9"/>
  <c r="T40" i="9" s="1"/>
  <c r="M39" i="9"/>
  <c r="N40" i="8"/>
  <c r="T40" i="8" s="1"/>
  <c r="M39" i="8"/>
  <c r="X67" i="8"/>
  <c r="Y68" i="8"/>
  <c r="N68" i="8"/>
  <c r="T68" i="8" s="1"/>
  <c r="M67" i="8"/>
  <c r="Y17" i="8"/>
  <c r="Z17" i="8" s="1"/>
  <c r="X16" i="8"/>
  <c r="N16" i="8"/>
  <c r="T16" i="8" s="1"/>
  <c r="M15" i="8"/>
  <c r="X40" i="8"/>
  <c r="Y41" i="8"/>
  <c r="Z41" i="8" s="1"/>
  <c r="Z69" i="8"/>
  <c r="N39" i="7"/>
  <c r="T39" i="7" s="1"/>
  <c r="M38" i="7"/>
  <c r="N68" i="7"/>
  <c r="T68" i="7" s="1"/>
  <c r="M67" i="7"/>
  <c r="Y39" i="7"/>
  <c r="X38" i="7"/>
  <c r="Z69" i="7"/>
  <c r="N17" i="7"/>
  <c r="T17" i="7" s="1"/>
  <c r="M16" i="7"/>
  <c r="Z18" i="7"/>
  <c r="X67" i="7"/>
  <c r="Y68" i="7"/>
  <c r="Y17" i="7"/>
  <c r="X16" i="7"/>
  <c r="Y17" i="6"/>
  <c r="X16" i="6"/>
  <c r="N17" i="6"/>
  <c r="T17" i="6" s="1"/>
  <c r="M16" i="6"/>
  <c r="X67" i="6"/>
  <c r="Y68" i="6"/>
  <c r="Z18" i="6"/>
  <c r="N68" i="6"/>
  <c r="T68" i="6" s="1"/>
  <c r="M67" i="6"/>
  <c r="Z69" i="6"/>
  <c r="N67" i="5"/>
  <c r="T67" i="5" s="1"/>
  <c r="M66" i="5"/>
  <c r="X67" i="5"/>
  <c r="Y68" i="5"/>
  <c r="Z68" i="5" s="1"/>
  <c r="N16" i="5"/>
  <c r="T16" i="5" s="1"/>
  <c r="M15" i="5"/>
  <c r="N40" i="5"/>
  <c r="T40" i="5" s="1"/>
  <c r="M39" i="5"/>
  <c r="Y16" i="5"/>
  <c r="X15" i="5"/>
  <c r="Y41" i="5"/>
  <c r="Z41" i="5" s="1"/>
  <c r="X40" i="5"/>
  <c r="X15" i="16" l="1"/>
  <c r="Y16" i="16"/>
  <c r="X39" i="16"/>
  <c r="Y40" i="16"/>
  <c r="Z40" i="16" s="1"/>
  <c r="N65" i="16"/>
  <c r="T65" i="16" s="1"/>
  <c r="M64" i="16"/>
  <c r="Z66" i="16"/>
  <c r="N16" i="16"/>
  <c r="T16" i="16" s="1"/>
  <c r="Z16" i="16" s="1"/>
  <c r="M15" i="16"/>
  <c r="N39" i="16"/>
  <c r="T39" i="16" s="1"/>
  <c r="M38" i="16"/>
  <c r="X65" i="16"/>
  <c r="Y66" i="16"/>
  <c r="Z17" i="16"/>
  <c r="X37" i="15"/>
  <c r="Y38" i="15"/>
  <c r="Z39" i="15"/>
  <c r="Y66" i="15"/>
  <c r="Z66" i="15" s="1"/>
  <c r="X65" i="15"/>
  <c r="N65" i="15"/>
  <c r="T65" i="15" s="1"/>
  <c r="M64" i="15"/>
  <c r="N38" i="15"/>
  <c r="T38" i="15" s="1"/>
  <c r="M37" i="15"/>
  <c r="N16" i="15"/>
  <c r="T16" i="15" s="1"/>
  <c r="M15" i="15"/>
  <c r="X15" i="15"/>
  <c r="Y16" i="15"/>
  <c r="Z67" i="14"/>
  <c r="N40" i="14"/>
  <c r="T40" i="14" s="1"/>
  <c r="M39" i="14"/>
  <c r="Y15" i="14"/>
  <c r="X14" i="14"/>
  <c r="Z41" i="14"/>
  <c r="N15" i="14"/>
  <c r="T15" i="14" s="1"/>
  <c r="M14" i="14"/>
  <c r="X65" i="14"/>
  <c r="Y66" i="14"/>
  <c r="Y40" i="14"/>
  <c r="X39" i="14"/>
  <c r="N66" i="14"/>
  <c r="T66" i="14" s="1"/>
  <c r="M65" i="14"/>
  <c r="Z16" i="14"/>
  <c r="Y67" i="9"/>
  <c r="Z67" i="9" s="1"/>
  <c r="X66" i="9"/>
  <c r="X65" i="13"/>
  <c r="Y66" i="13"/>
  <c r="N66" i="13"/>
  <c r="T66" i="13" s="1"/>
  <c r="M65" i="13"/>
  <c r="Z67" i="13"/>
  <c r="Z68" i="8"/>
  <c r="N41" i="12"/>
  <c r="T41" i="12" s="1"/>
  <c r="M40" i="12"/>
  <c r="X40" i="12"/>
  <c r="Y41" i="12"/>
  <c r="Z16" i="13"/>
  <c r="Z42" i="12"/>
  <c r="Z18" i="12"/>
  <c r="Z66" i="10"/>
  <c r="Z17" i="7"/>
  <c r="Y17" i="12"/>
  <c r="X16" i="12"/>
  <c r="N17" i="12"/>
  <c r="T17" i="12" s="1"/>
  <c r="M16" i="12"/>
  <c r="Y42" i="11"/>
  <c r="X41" i="11"/>
  <c r="N42" i="11"/>
  <c r="T42" i="11" s="1"/>
  <c r="M41" i="11"/>
  <c r="Z43" i="11"/>
  <c r="Z68" i="11"/>
  <c r="Z68" i="7"/>
  <c r="Z68" i="6"/>
  <c r="X41" i="6"/>
  <c r="Y42" i="6"/>
  <c r="Z42" i="6" s="1"/>
  <c r="M40" i="6"/>
  <c r="N41" i="6"/>
  <c r="T41" i="6" s="1"/>
  <c r="Y40" i="13"/>
  <c r="Z40" i="13" s="1"/>
  <c r="X39" i="13"/>
  <c r="N39" i="13"/>
  <c r="T39" i="13" s="1"/>
  <c r="M38" i="13"/>
  <c r="Y15" i="13"/>
  <c r="X14" i="13"/>
  <c r="N15" i="13"/>
  <c r="T15" i="13" s="1"/>
  <c r="M14" i="13"/>
  <c r="X66" i="12"/>
  <c r="Y67" i="12"/>
  <c r="N67" i="12"/>
  <c r="T67" i="12" s="1"/>
  <c r="M66" i="12"/>
  <c r="Z68" i="12"/>
  <c r="N14" i="11"/>
  <c r="T14" i="11" s="1"/>
  <c r="M13" i="11"/>
  <c r="Y15" i="11"/>
  <c r="Z15" i="11" s="1"/>
  <c r="X14" i="11"/>
  <c r="N67" i="11"/>
  <c r="T67" i="11" s="1"/>
  <c r="M66" i="11"/>
  <c r="X66" i="11"/>
  <c r="Y67" i="11"/>
  <c r="Z17" i="10"/>
  <c r="Y41" i="10"/>
  <c r="X40" i="10"/>
  <c r="X64" i="10"/>
  <c r="Y65" i="10"/>
  <c r="N40" i="10"/>
  <c r="T40" i="10" s="1"/>
  <c r="M39" i="10"/>
  <c r="Y16" i="10"/>
  <c r="X15" i="10"/>
  <c r="Z41" i="10"/>
  <c r="N65" i="10"/>
  <c r="T65" i="10" s="1"/>
  <c r="M64" i="10"/>
  <c r="N16" i="10"/>
  <c r="T16" i="10" s="1"/>
  <c r="M15" i="10"/>
  <c r="N39" i="9"/>
  <c r="T39" i="9" s="1"/>
  <c r="M38" i="9"/>
  <c r="N64" i="9"/>
  <c r="T64" i="9" s="1"/>
  <c r="M63" i="9"/>
  <c r="Z40" i="9"/>
  <c r="Z17" i="9"/>
  <c r="N16" i="9"/>
  <c r="T16" i="9" s="1"/>
  <c r="M15" i="9"/>
  <c r="Y39" i="9"/>
  <c r="X38" i="9"/>
  <c r="Y16" i="9"/>
  <c r="X15" i="9"/>
  <c r="Y16" i="8"/>
  <c r="Z16" i="8" s="1"/>
  <c r="X15" i="8"/>
  <c r="N15" i="8"/>
  <c r="T15" i="8" s="1"/>
  <c r="M14" i="8"/>
  <c r="X66" i="8"/>
  <c r="Y67" i="8"/>
  <c r="N67" i="8"/>
  <c r="T67" i="8" s="1"/>
  <c r="M66" i="8"/>
  <c r="N39" i="8"/>
  <c r="T39" i="8" s="1"/>
  <c r="M38" i="8"/>
  <c r="X39" i="8"/>
  <c r="Y40" i="8"/>
  <c r="Z40" i="8" s="1"/>
  <c r="N67" i="7"/>
  <c r="T67" i="7" s="1"/>
  <c r="M66" i="7"/>
  <c r="X66" i="7"/>
  <c r="Y67" i="7"/>
  <c r="Y16" i="7"/>
  <c r="X15" i="7"/>
  <c r="Y38" i="7"/>
  <c r="X37" i="7"/>
  <c r="N38" i="7"/>
  <c r="T38" i="7" s="1"/>
  <c r="M37" i="7"/>
  <c r="N16" i="7"/>
  <c r="T16" i="7" s="1"/>
  <c r="M15" i="7"/>
  <c r="Z39" i="7"/>
  <c r="N16" i="6"/>
  <c r="T16" i="6" s="1"/>
  <c r="M15" i="6"/>
  <c r="N67" i="6"/>
  <c r="T67" i="6" s="1"/>
  <c r="M66" i="6"/>
  <c r="Z17" i="6"/>
  <c r="Y16" i="6"/>
  <c r="X15" i="6"/>
  <c r="X66" i="6"/>
  <c r="Y67" i="6"/>
  <c r="Y15" i="5"/>
  <c r="X14" i="5"/>
  <c r="X66" i="5"/>
  <c r="Y67" i="5"/>
  <c r="Z67" i="5" s="1"/>
  <c r="N15" i="5"/>
  <c r="T15" i="5" s="1"/>
  <c r="M14" i="5"/>
  <c r="Y40" i="5"/>
  <c r="Z40" i="5" s="1"/>
  <c r="X39" i="5"/>
  <c r="Z16" i="5"/>
  <c r="N66" i="5"/>
  <c r="T66" i="5" s="1"/>
  <c r="M65" i="5"/>
  <c r="N39" i="5"/>
  <c r="T39" i="5" s="1"/>
  <c r="M38" i="5"/>
  <c r="N38" i="16" l="1"/>
  <c r="T38" i="16" s="1"/>
  <c r="M37" i="16"/>
  <c r="Y39" i="16"/>
  <c r="X38" i="16"/>
  <c r="X64" i="16"/>
  <c r="Y65" i="16"/>
  <c r="Z65" i="16" s="1"/>
  <c r="Z39" i="16"/>
  <c r="N64" i="16"/>
  <c r="T64" i="16" s="1"/>
  <c r="M63" i="16"/>
  <c r="N15" i="16"/>
  <c r="T15" i="16" s="1"/>
  <c r="Z15" i="16" s="1"/>
  <c r="M14" i="16"/>
  <c r="Y15" i="16"/>
  <c r="X14" i="16"/>
  <c r="N64" i="15"/>
  <c r="T64" i="15" s="1"/>
  <c r="M63" i="15"/>
  <c r="X14" i="15"/>
  <c r="Y15" i="15"/>
  <c r="Z16" i="15"/>
  <c r="X64" i="15"/>
  <c r="Y65" i="15"/>
  <c r="Z65" i="15" s="1"/>
  <c r="N37" i="15"/>
  <c r="T37" i="15" s="1"/>
  <c r="M36" i="15"/>
  <c r="Y37" i="15"/>
  <c r="X36" i="15"/>
  <c r="N15" i="15"/>
  <c r="T15" i="15" s="1"/>
  <c r="M14" i="15"/>
  <c r="Z38" i="15"/>
  <c r="Z66" i="14"/>
  <c r="Z15" i="14"/>
  <c r="X64" i="14"/>
  <c r="Y65" i="14"/>
  <c r="Y14" i="14"/>
  <c r="X13" i="14"/>
  <c r="Y39" i="14"/>
  <c r="X38" i="14"/>
  <c r="N14" i="14"/>
  <c r="T14" i="14" s="1"/>
  <c r="Z14" i="14" s="1"/>
  <c r="M13" i="14"/>
  <c r="N39" i="14"/>
  <c r="T39" i="14" s="1"/>
  <c r="M38" i="14"/>
  <c r="N65" i="14"/>
  <c r="T65" i="14" s="1"/>
  <c r="M64" i="14"/>
  <c r="Z40" i="14"/>
  <c r="Y66" i="9"/>
  <c r="Z66" i="9" s="1"/>
  <c r="X65" i="9"/>
  <c r="Z15" i="5"/>
  <c r="Z41" i="12"/>
  <c r="Z66" i="13"/>
  <c r="M64" i="13"/>
  <c r="N65" i="13"/>
  <c r="T65" i="13" s="1"/>
  <c r="Y65" i="13"/>
  <c r="X64" i="13"/>
  <c r="Y40" i="12"/>
  <c r="X39" i="12"/>
  <c r="M39" i="12"/>
  <c r="N40" i="12"/>
  <c r="T40" i="12" s="1"/>
  <c r="Z67" i="12"/>
  <c r="Z42" i="11"/>
  <c r="Z16" i="9"/>
  <c r="Z67" i="8"/>
  <c r="Z16" i="6"/>
  <c r="N16" i="12"/>
  <c r="T16" i="12" s="1"/>
  <c r="M15" i="12"/>
  <c r="Y16" i="12"/>
  <c r="X15" i="12"/>
  <c r="Z17" i="12"/>
  <c r="N41" i="11"/>
  <c r="T41" i="11" s="1"/>
  <c r="M40" i="11"/>
  <c r="Y41" i="11"/>
  <c r="X40" i="11"/>
  <c r="Z65" i="10"/>
  <c r="Z38" i="7"/>
  <c r="Z67" i="7"/>
  <c r="N40" i="6"/>
  <c r="T40" i="6" s="1"/>
  <c r="M39" i="6"/>
  <c r="X40" i="6"/>
  <c r="Y41" i="6"/>
  <c r="Z41" i="6" s="1"/>
  <c r="N14" i="13"/>
  <c r="T14" i="13" s="1"/>
  <c r="M13" i="13"/>
  <c r="N38" i="13"/>
  <c r="T38" i="13" s="1"/>
  <c r="M37" i="13"/>
  <c r="Z15" i="13"/>
  <c r="Y39" i="13"/>
  <c r="Z39" i="13" s="1"/>
  <c r="X38" i="13"/>
  <c r="X13" i="13"/>
  <c r="Y14" i="13"/>
  <c r="N66" i="12"/>
  <c r="T66" i="12" s="1"/>
  <c r="M65" i="12"/>
  <c r="X65" i="12"/>
  <c r="Y66" i="12"/>
  <c r="Z67" i="11"/>
  <c r="Y14" i="11"/>
  <c r="Z14" i="11" s="1"/>
  <c r="X13" i="11"/>
  <c r="X65" i="11"/>
  <c r="Y66" i="11"/>
  <c r="N13" i="11"/>
  <c r="T13" i="11" s="1"/>
  <c r="M12" i="11"/>
  <c r="N66" i="11"/>
  <c r="T66" i="11" s="1"/>
  <c r="M65" i="11"/>
  <c r="N64" i="10"/>
  <c r="T64" i="10" s="1"/>
  <c r="M63" i="10"/>
  <c r="X63" i="10"/>
  <c r="Y64" i="10"/>
  <c r="N39" i="10"/>
  <c r="T39" i="10" s="1"/>
  <c r="M38" i="10"/>
  <c r="Y40" i="10"/>
  <c r="X39" i="10"/>
  <c r="N15" i="10"/>
  <c r="T15" i="10" s="1"/>
  <c r="M14" i="10"/>
  <c r="Z40" i="10"/>
  <c r="Z16" i="10"/>
  <c r="Y15" i="10"/>
  <c r="X14" i="10"/>
  <c r="N63" i="9"/>
  <c r="T63" i="9" s="1"/>
  <c r="M62" i="9"/>
  <c r="Y15" i="9"/>
  <c r="X14" i="9"/>
  <c r="N15" i="9"/>
  <c r="T15" i="9" s="1"/>
  <c r="M14" i="9"/>
  <c r="N38" i="9"/>
  <c r="T38" i="9" s="1"/>
  <c r="M37" i="9"/>
  <c r="Y38" i="9"/>
  <c r="X37" i="9"/>
  <c r="Z39" i="9"/>
  <c r="X38" i="8"/>
  <c r="Y39" i="8"/>
  <c r="Z39" i="8" s="1"/>
  <c r="N14" i="8"/>
  <c r="T14" i="8" s="1"/>
  <c r="M13" i="8"/>
  <c r="N38" i="8"/>
  <c r="T38" i="8" s="1"/>
  <c r="M37" i="8"/>
  <c r="Y15" i="8"/>
  <c r="Z15" i="8" s="1"/>
  <c r="X14" i="8"/>
  <c r="N66" i="8"/>
  <c r="T66" i="8" s="1"/>
  <c r="M65" i="8"/>
  <c r="X65" i="8"/>
  <c r="Y66" i="8"/>
  <c r="Y37" i="7"/>
  <c r="X36" i="7"/>
  <c r="Z16" i="7"/>
  <c r="X65" i="7"/>
  <c r="Y66" i="7"/>
  <c r="N15" i="7"/>
  <c r="T15" i="7" s="1"/>
  <c r="M14" i="7"/>
  <c r="N37" i="7"/>
  <c r="T37" i="7" s="1"/>
  <c r="M36" i="7"/>
  <c r="X14" i="7"/>
  <c r="Y15" i="7"/>
  <c r="N66" i="7"/>
  <c r="T66" i="7" s="1"/>
  <c r="M65" i="7"/>
  <c r="Y15" i="6"/>
  <c r="X14" i="6"/>
  <c r="Z67" i="6"/>
  <c r="N15" i="6"/>
  <c r="T15" i="6" s="1"/>
  <c r="M14" i="6"/>
  <c r="X65" i="6"/>
  <c r="Y66" i="6"/>
  <c r="N66" i="6"/>
  <c r="T66" i="6" s="1"/>
  <c r="M65" i="6"/>
  <c r="N14" i="5"/>
  <c r="T14" i="5" s="1"/>
  <c r="M13" i="5"/>
  <c r="N65" i="5"/>
  <c r="T65" i="5" s="1"/>
  <c r="M64" i="5"/>
  <c r="X65" i="5"/>
  <c r="Y66" i="5"/>
  <c r="Z66" i="5" s="1"/>
  <c r="N38" i="5"/>
  <c r="T38" i="5" s="1"/>
  <c r="M37" i="5"/>
  <c r="Y14" i="5"/>
  <c r="X13" i="5"/>
  <c r="X38" i="5"/>
  <c r="Y39" i="5"/>
  <c r="Z39" i="5" s="1"/>
  <c r="Z15" i="15" l="1"/>
  <c r="X63" i="16"/>
  <c r="Y64" i="16"/>
  <c r="N14" i="16"/>
  <c r="T14" i="16" s="1"/>
  <c r="M13" i="16"/>
  <c r="Y38" i="16"/>
  <c r="Z38" i="16" s="1"/>
  <c r="X37" i="16"/>
  <c r="Z64" i="16"/>
  <c r="Y14" i="16"/>
  <c r="X13" i="16"/>
  <c r="N37" i="16"/>
  <c r="T37" i="16" s="1"/>
  <c r="M36" i="16"/>
  <c r="N63" i="16"/>
  <c r="T63" i="16" s="1"/>
  <c r="M62" i="16"/>
  <c r="Y64" i="15"/>
  <c r="X63" i="15"/>
  <c r="N14" i="15"/>
  <c r="T14" i="15" s="1"/>
  <c r="M13" i="15"/>
  <c r="N36" i="15"/>
  <c r="T36" i="15" s="1"/>
  <c r="M35" i="15"/>
  <c r="X35" i="15"/>
  <c r="Y36" i="15"/>
  <c r="X13" i="15"/>
  <c r="Y14" i="15"/>
  <c r="N63" i="15"/>
  <c r="T63" i="15" s="1"/>
  <c r="M62" i="15"/>
  <c r="Z37" i="15"/>
  <c r="Z64" i="15"/>
  <c r="Z39" i="14"/>
  <c r="Z65" i="14"/>
  <c r="N13" i="14"/>
  <c r="T13" i="14" s="1"/>
  <c r="M12" i="14"/>
  <c r="N38" i="14"/>
  <c r="T38" i="14" s="1"/>
  <c r="M37" i="14"/>
  <c r="Y38" i="14"/>
  <c r="X37" i="14"/>
  <c r="N64" i="14"/>
  <c r="T64" i="14" s="1"/>
  <c r="M63" i="14"/>
  <c r="Y13" i="14"/>
  <c r="X12" i="14"/>
  <c r="X63" i="14"/>
  <c r="Y64" i="14"/>
  <c r="X64" i="9"/>
  <c r="Y65" i="9"/>
  <c r="Z65" i="9" s="1"/>
  <c r="Z40" i="12"/>
  <c r="Z15" i="9"/>
  <c r="X63" i="13"/>
  <c r="Y64" i="13"/>
  <c r="Z65" i="13"/>
  <c r="N64" i="13"/>
  <c r="T64" i="13" s="1"/>
  <c r="M63" i="13"/>
  <c r="M38" i="12"/>
  <c r="N39" i="12"/>
  <c r="T39" i="12" s="1"/>
  <c r="X38" i="12"/>
  <c r="Y39" i="12"/>
  <c r="Z41" i="11"/>
  <c r="Z66" i="12"/>
  <c r="X14" i="12"/>
  <c r="Y15" i="12"/>
  <c r="Z16" i="12"/>
  <c r="N15" i="12"/>
  <c r="T15" i="12" s="1"/>
  <c r="M14" i="12"/>
  <c r="Y40" i="11"/>
  <c r="X39" i="11"/>
  <c r="N40" i="11"/>
  <c r="T40" i="11" s="1"/>
  <c r="M39" i="11"/>
  <c r="Z66" i="8"/>
  <c r="Z66" i="7"/>
  <c r="Z37" i="7"/>
  <c r="Z66" i="6"/>
  <c r="Y40" i="6"/>
  <c r="Z40" i="6" s="1"/>
  <c r="X39" i="6"/>
  <c r="N39" i="6"/>
  <c r="T39" i="6" s="1"/>
  <c r="M38" i="6"/>
  <c r="Z15" i="6"/>
  <c r="N13" i="13"/>
  <c r="T13" i="13" s="1"/>
  <c r="M12" i="13"/>
  <c r="Z14" i="13"/>
  <c r="Y13" i="13"/>
  <c r="X12" i="13"/>
  <c r="N37" i="13"/>
  <c r="T37" i="13" s="1"/>
  <c r="M36" i="13"/>
  <c r="Y38" i="13"/>
  <c r="Z38" i="13" s="1"/>
  <c r="X37" i="13"/>
  <c r="X64" i="12"/>
  <c r="Y65" i="12"/>
  <c r="N65" i="12"/>
  <c r="T65" i="12" s="1"/>
  <c r="M64" i="12"/>
  <c r="X64" i="11"/>
  <c r="Y65" i="11"/>
  <c r="N65" i="11"/>
  <c r="T65" i="11" s="1"/>
  <c r="M64" i="11"/>
  <c r="N12" i="11"/>
  <c r="T12" i="11" s="1"/>
  <c r="M11" i="11"/>
  <c r="Y13" i="11"/>
  <c r="Z13" i="11" s="1"/>
  <c r="X12" i="11"/>
  <c r="Z66" i="11"/>
  <c r="Y39" i="10"/>
  <c r="Z39" i="10" s="1"/>
  <c r="X38" i="10"/>
  <c r="X62" i="10"/>
  <c r="Y63" i="10"/>
  <c r="Y14" i="10"/>
  <c r="X13" i="10"/>
  <c r="N14" i="10"/>
  <c r="T14" i="10" s="1"/>
  <c r="M13" i="10"/>
  <c r="N38" i="10"/>
  <c r="T38" i="10" s="1"/>
  <c r="M37" i="10"/>
  <c r="N63" i="10"/>
  <c r="T63" i="10" s="1"/>
  <c r="M62" i="10"/>
  <c r="Z15" i="10"/>
  <c r="Z64" i="10"/>
  <c r="Y14" i="9"/>
  <c r="X13" i="9"/>
  <c r="N37" i="9"/>
  <c r="T37" i="9" s="1"/>
  <c r="M36" i="9"/>
  <c r="Z38" i="9"/>
  <c r="N14" i="9"/>
  <c r="T14" i="9" s="1"/>
  <c r="M13" i="9"/>
  <c r="N62" i="9"/>
  <c r="T62" i="9" s="1"/>
  <c r="M61" i="9"/>
  <c r="Y37" i="9"/>
  <c r="X36" i="9"/>
  <c r="N13" i="8"/>
  <c r="T13" i="8" s="1"/>
  <c r="M12" i="8"/>
  <c r="Y14" i="8"/>
  <c r="Z14" i="8" s="1"/>
  <c r="X13" i="8"/>
  <c r="N37" i="8"/>
  <c r="T37" i="8" s="1"/>
  <c r="M36" i="8"/>
  <c r="N65" i="8"/>
  <c r="T65" i="8" s="1"/>
  <c r="M64" i="8"/>
  <c r="X64" i="8"/>
  <c r="Y65" i="8"/>
  <c r="X37" i="8"/>
  <c r="Y38" i="8"/>
  <c r="Z38" i="8" s="1"/>
  <c r="X64" i="7"/>
  <c r="Y65" i="7"/>
  <c r="N14" i="7"/>
  <c r="T14" i="7" s="1"/>
  <c r="M13" i="7"/>
  <c r="X13" i="7"/>
  <c r="Y14" i="7"/>
  <c r="Z15" i="7"/>
  <c r="X35" i="7"/>
  <c r="Y36" i="7"/>
  <c r="N65" i="7"/>
  <c r="T65" i="7" s="1"/>
  <c r="M64" i="7"/>
  <c r="N36" i="7"/>
  <c r="T36" i="7" s="1"/>
  <c r="M35" i="7"/>
  <c r="N14" i="6"/>
  <c r="T14" i="6" s="1"/>
  <c r="M13" i="6"/>
  <c r="N65" i="6"/>
  <c r="T65" i="6" s="1"/>
  <c r="M64" i="6"/>
  <c r="Y14" i="6"/>
  <c r="X13" i="6"/>
  <c r="X64" i="6"/>
  <c r="Y65" i="6"/>
  <c r="N37" i="5"/>
  <c r="T37" i="5" s="1"/>
  <c r="M36" i="5"/>
  <c r="N64" i="5"/>
  <c r="T64" i="5" s="1"/>
  <c r="M63" i="5"/>
  <c r="N13" i="5"/>
  <c r="T13" i="5" s="1"/>
  <c r="M12" i="5"/>
  <c r="Y13" i="5"/>
  <c r="X12" i="5"/>
  <c r="X37" i="5"/>
  <c r="Y38" i="5"/>
  <c r="Z38" i="5" s="1"/>
  <c r="X64" i="5"/>
  <c r="Y65" i="5"/>
  <c r="Z65" i="5" s="1"/>
  <c r="Z14" i="5"/>
  <c r="Z14" i="15" l="1"/>
  <c r="X36" i="16"/>
  <c r="Y37" i="16"/>
  <c r="N13" i="16"/>
  <c r="T13" i="16" s="1"/>
  <c r="M12" i="16"/>
  <c r="Z14" i="16"/>
  <c r="N36" i="16"/>
  <c r="T36" i="16" s="1"/>
  <c r="M35" i="16"/>
  <c r="X12" i="16"/>
  <c r="Y13" i="16"/>
  <c r="Z37" i="16"/>
  <c r="N62" i="16"/>
  <c r="T62" i="16" s="1"/>
  <c r="M61" i="16"/>
  <c r="X62" i="16"/>
  <c r="Y63" i="16"/>
  <c r="Z63" i="16" s="1"/>
  <c r="X34" i="15"/>
  <c r="Y35" i="15"/>
  <c r="X62" i="15"/>
  <c r="Y63" i="15"/>
  <c r="Z63" i="15" s="1"/>
  <c r="N35" i="15"/>
  <c r="T35" i="15" s="1"/>
  <c r="Z35" i="15" s="1"/>
  <c r="M34" i="15"/>
  <c r="Z36" i="15"/>
  <c r="N62" i="15"/>
  <c r="T62" i="15" s="1"/>
  <c r="M61" i="15"/>
  <c r="N13" i="15"/>
  <c r="T13" i="15" s="1"/>
  <c r="M12" i="15"/>
  <c r="X12" i="15"/>
  <c r="Y13" i="15"/>
  <c r="Z13" i="14"/>
  <c r="N37" i="14"/>
  <c r="T37" i="14" s="1"/>
  <c r="M36" i="14"/>
  <c r="X62" i="14"/>
  <c r="Y63" i="14"/>
  <c r="Z64" i="14"/>
  <c r="Z38" i="14"/>
  <c r="N63" i="14"/>
  <c r="T63" i="14" s="1"/>
  <c r="M62" i="14"/>
  <c r="Y12" i="14"/>
  <c r="X11" i="14"/>
  <c r="Y37" i="14"/>
  <c r="X36" i="14"/>
  <c r="N12" i="14"/>
  <c r="T12" i="14" s="1"/>
  <c r="Z12" i="14" s="1"/>
  <c r="M11" i="14"/>
  <c r="X63" i="9"/>
  <c r="Y64" i="9"/>
  <c r="Z64" i="9" s="1"/>
  <c r="Z64" i="13"/>
  <c r="Z15" i="12"/>
  <c r="Z39" i="12"/>
  <c r="Z65" i="7"/>
  <c r="N63" i="13"/>
  <c r="T63" i="13" s="1"/>
  <c r="M62" i="13"/>
  <c r="X62" i="13"/>
  <c r="Y63" i="13"/>
  <c r="Z13" i="5"/>
  <c r="X37" i="12"/>
  <c r="Y38" i="12"/>
  <c r="Z36" i="7"/>
  <c r="N38" i="12"/>
  <c r="T38" i="12" s="1"/>
  <c r="M37" i="12"/>
  <c r="Z40" i="11"/>
  <c r="Z14" i="10"/>
  <c r="N14" i="12"/>
  <c r="T14" i="12" s="1"/>
  <c r="M13" i="12"/>
  <c r="Y14" i="12"/>
  <c r="X13" i="12"/>
  <c r="Y39" i="11"/>
  <c r="X38" i="11"/>
  <c r="N39" i="11"/>
  <c r="T39" i="11" s="1"/>
  <c r="M38" i="11"/>
  <c r="Z65" i="11"/>
  <c r="Z63" i="10"/>
  <c r="Z14" i="9"/>
  <c r="M37" i="6"/>
  <c r="N38" i="6"/>
  <c r="T38" i="6" s="1"/>
  <c r="X38" i="6"/>
  <c r="Y39" i="6"/>
  <c r="Z39" i="6" s="1"/>
  <c r="N12" i="13"/>
  <c r="T12" i="13" s="1"/>
  <c r="M11" i="13"/>
  <c r="Y12" i="13"/>
  <c r="X11" i="13"/>
  <c r="Z13" i="13"/>
  <c r="Y37" i="13"/>
  <c r="Z37" i="13" s="1"/>
  <c r="X36" i="13"/>
  <c r="N36" i="13"/>
  <c r="T36" i="13" s="1"/>
  <c r="M35" i="13"/>
  <c r="N64" i="12"/>
  <c r="T64" i="12" s="1"/>
  <c r="M63" i="12"/>
  <c r="Z65" i="12"/>
  <c r="X63" i="12"/>
  <c r="Y64" i="12"/>
  <c r="N11" i="11"/>
  <c r="T11" i="11" s="1"/>
  <c r="M10" i="11"/>
  <c r="X63" i="11"/>
  <c r="Y64" i="11"/>
  <c r="Y12" i="11"/>
  <c r="Z12" i="11" s="1"/>
  <c r="X11" i="11"/>
  <c r="N64" i="11"/>
  <c r="T64" i="11" s="1"/>
  <c r="M63" i="11"/>
  <c r="N62" i="10"/>
  <c r="T62" i="10" s="1"/>
  <c r="M61" i="10"/>
  <c r="N13" i="10"/>
  <c r="T13" i="10" s="1"/>
  <c r="M12" i="10"/>
  <c r="X61" i="10"/>
  <c r="Y62" i="10"/>
  <c r="N37" i="10"/>
  <c r="T37" i="10" s="1"/>
  <c r="M36" i="10"/>
  <c r="Y13" i="10"/>
  <c r="X12" i="10"/>
  <c r="Y38" i="10"/>
  <c r="Z38" i="10" s="1"/>
  <c r="X37" i="10"/>
  <c r="N36" i="9"/>
  <c r="T36" i="9" s="1"/>
  <c r="M35" i="9"/>
  <c r="N61" i="9"/>
  <c r="T61" i="9" s="1"/>
  <c r="M60" i="9"/>
  <c r="Z37" i="9"/>
  <c r="Y13" i="9"/>
  <c r="X12" i="9"/>
  <c r="Y36" i="9"/>
  <c r="X35" i="9"/>
  <c r="N13" i="9"/>
  <c r="T13" i="9" s="1"/>
  <c r="M12" i="9"/>
  <c r="Z65" i="8"/>
  <c r="N36" i="8"/>
  <c r="T36" i="8" s="1"/>
  <c r="M35" i="8"/>
  <c r="X63" i="8"/>
  <c r="Y64" i="8"/>
  <c r="N12" i="8"/>
  <c r="T12" i="8" s="1"/>
  <c r="M11" i="8"/>
  <c r="X36" i="8"/>
  <c r="Y37" i="8"/>
  <c r="Z37" i="8" s="1"/>
  <c r="N64" i="8"/>
  <c r="T64" i="8" s="1"/>
  <c r="M63" i="8"/>
  <c r="Y13" i="8"/>
  <c r="Z13" i="8" s="1"/>
  <c r="X12" i="8"/>
  <c r="Y35" i="7"/>
  <c r="X34" i="7"/>
  <c r="N13" i="7"/>
  <c r="T13" i="7" s="1"/>
  <c r="M12" i="7"/>
  <c r="N64" i="7"/>
  <c r="T64" i="7" s="1"/>
  <c r="M63" i="7"/>
  <c r="Z14" i="7"/>
  <c r="N35" i="7"/>
  <c r="T35" i="7" s="1"/>
  <c r="M34" i="7"/>
  <c r="Y13" i="7"/>
  <c r="X12" i="7"/>
  <c r="X63" i="7"/>
  <c r="Y64" i="7"/>
  <c r="Y13" i="6"/>
  <c r="X12" i="6"/>
  <c r="X63" i="6"/>
  <c r="Y64" i="6"/>
  <c r="N64" i="6"/>
  <c r="T64" i="6" s="1"/>
  <c r="M63" i="6"/>
  <c r="N13" i="6"/>
  <c r="T13" i="6" s="1"/>
  <c r="M12" i="6"/>
  <c r="Z65" i="6"/>
  <c r="Z14" i="6"/>
  <c r="N12" i="5"/>
  <c r="T12" i="5" s="1"/>
  <c r="M11" i="5"/>
  <c r="N63" i="5"/>
  <c r="T63" i="5" s="1"/>
  <c r="M62" i="5"/>
  <c r="Y37" i="5"/>
  <c r="Z37" i="5" s="1"/>
  <c r="X36" i="5"/>
  <c r="Y12" i="5"/>
  <c r="X11" i="5"/>
  <c r="N36" i="5"/>
  <c r="T36" i="5" s="1"/>
  <c r="M35" i="5"/>
  <c r="X63" i="5"/>
  <c r="Y64" i="5"/>
  <c r="Z64" i="5" s="1"/>
  <c r="N12" i="16" l="1"/>
  <c r="T12" i="16" s="1"/>
  <c r="M11" i="16"/>
  <c r="Z13" i="16"/>
  <c r="Y12" i="16"/>
  <c r="X11" i="16"/>
  <c r="X61" i="16"/>
  <c r="Y62" i="16"/>
  <c r="Z62" i="16" s="1"/>
  <c r="Y36" i="16"/>
  <c r="Z36" i="16" s="1"/>
  <c r="X35" i="16"/>
  <c r="N35" i="16"/>
  <c r="T35" i="16" s="1"/>
  <c r="M34" i="16"/>
  <c r="N61" i="16"/>
  <c r="T61" i="16" s="1"/>
  <c r="M60" i="16"/>
  <c r="X11" i="15"/>
  <c r="Y12" i="15"/>
  <c r="N61" i="15"/>
  <c r="T61" i="15" s="1"/>
  <c r="M60" i="15"/>
  <c r="N34" i="15"/>
  <c r="T34" i="15" s="1"/>
  <c r="M33" i="15"/>
  <c r="N12" i="15"/>
  <c r="T12" i="15" s="1"/>
  <c r="Z12" i="15" s="1"/>
  <c r="M11" i="15"/>
  <c r="X61" i="15"/>
  <c r="Y62" i="15"/>
  <c r="Z62" i="15" s="1"/>
  <c r="Z13" i="15"/>
  <c r="X33" i="15"/>
  <c r="Y34" i="15"/>
  <c r="Y36" i="14"/>
  <c r="X35" i="14"/>
  <c r="Z63" i="14"/>
  <c r="N11" i="14"/>
  <c r="T11" i="14" s="1"/>
  <c r="M10" i="14"/>
  <c r="Y11" i="14"/>
  <c r="X10" i="14"/>
  <c r="N36" i="14"/>
  <c r="T36" i="14" s="1"/>
  <c r="M35" i="14"/>
  <c r="N62" i="14"/>
  <c r="T62" i="14" s="1"/>
  <c r="M61" i="14"/>
  <c r="X61" i="14"/>
  <c r="Y62" i="14"/>
  <c r="Z37" i="14"/>
  <c r="X62" i="9"/>
  <c r="Y63" i="9"/>
  <c r="Z63" i="9" s="1"/>
  <c r="Z38" i="12"/>
  <c r="X61" i="13"/>
  <c r="Y62" i="13"/>
  <c r="Z64" i="6"/>
  <c r="N62" i="13"/>
  <c r="T62" i="13" s="1"/>
  <c r="M61" i="13"/>
  <c r="Z63" i="13"/>
  <c r="N37" i="12"/>
  <c r="T37" i="12" s="1"/>
  <c r="M36" i="12"/>
  <c r="X36" i="12"/>
  <c r="Y37" i="12"/>
  <c r="Z13" i="6"/>
  <c r="Z13" i="10"/>
  <c r="Z64" i="12"/>
  <c r="Y13" i="12"/>
  <c r="X12" i="12"/>
  <c r="Z14" i="12"/>
  <c r="M12" i="12"/>
  <c r="N13" i="12"/>
  <c r="T13" i="12" s="1"/>
  <c r="Z64" i="11"/>
  <c r="X37" i="11"/>
  <c r="Y38" i="11"/>
  <c r="N38" i="11"/>
  <c r="T38" i="11" s="1"/>
  <c r="M37" i="11"/>
  <c r="Z39" i="11"/>
  <c r="Z64" i="8"/>
  <c r="Z35" i="7"/>
  <c r="X37" i="6"/>
  <c r="Y38" i="6"/>
  <c r="Z38" i="6" s="1"/>
  <c r="M36" i="6"/>
  <c r="N37" i="6"/>
  <c r="T37" i="6" s="1"/>
  <c r="Y11" i="13"/>
  <c r="X10" i="13"/>
  <c r="N11" i="13"/>
  <c r="T11" i="13" s="1"/>
  <c r="M10" i="13"/>
  <c r="N35" i="13"/>
  <c r="T35" i="13" s="1"/>
  <c r="M34" i="13"/>
  <c r="Y36" i="13"/>
  <c r="Z36" i="13" s="1"/>
  <c r="X35" i="13"/>
  <c r="Z12" i="13"/>
  <c r="X62" i="12"/>
  <c r="Y63" i="12"/>
  <c r="N63" i="12"/>
  <c r="T63" i="12" s="1"/>
  <c r="M62" i="12"/>
  <c r="Y11" i="11"/>
  <c r="Z11" i="11" s="1"/>
  <c r="X10" i="11"/>
  <c r="X62" i="11"/>
  <c r="Y63" i="11"/>
  <c r="N10" i="11"/>
  <c r="T10" i="11" s="1"/>
  <c r="M9" i="11"/>
  <c r="N63" i="11"/>
  <c r="T63" i="11" s="1"/>
  <c r="M62" i="11"/>
  <c r="Y37" i="10"/>
  <c r="Z37" i="10" s="1"/>
  <c r="X36" i="10"/>
  <c r="N61" i="10"/>
  <c r="T61" i="10" s="1"/>
  <c r="M60" i="10"/>
  <c r="N36" i="10"/>
  <c r="T36" i="10" s="1"/>
  <c r="M35" i="10"/>
  <c r="N12" i="10"/>
  <c r="T12" i="10" s="1"/>
  <c r="M11" i="10"/>
  <c r="Y12" i="10"/>
  <c r="X11" i="10"/>
  <c r="X60" i="10"/>
  <c r="Y61" i="10"/>
  <c r="Z62" i="10"/>
  <c r="N12" i="9"/>
  <c r="T12" i="9" s="1"/>
  <c r="M11" i="9"/>
  <c r="N60" i="9"/>
  <c r="T60" i="9" s="1"/>
  <c r="M59" i="9"/>
  <c r="Y35" i="9"/>
  <c r="X34" i="9"/>
  <c r="Z13" i="9"/>
  <c r="Y12" i="9"/>
  <c r="X11" i="9"/>
  <c r="N35" i="9"/>
  <c r="T35" i="9" s="1"/>
  <c r="M34" i="9"/>
  <c r="Z36" i="9"/>
  <c r="Y12" i="8"/>
  <c r="X11" i="8"/>
  <c r="N63" i="8"/>
  <c r="T63" i="8" s="1"/>
  <c r="M62" i="8"/>
  <c r="N11" i="8"/>
  <c r="T11" i="8" s="1"/>
  <c r="M10" i="8"/>
  <c r="X62" i="8"/>
  <c r="Y63" i="8"/>
  <c r="Z12" i="8"/>
  <c r="N35" i="8"/>
  <c r="T35" i="8" s="1"/>
  <c r="M34" i="8"/>
  <c r="X35" i="8"/>
  <c r="Y36" i="8"/>
  <c r="Z36" i="8" s="1"/>
  <c r="X62" i="7"/>
  <c r="Y63" i="7"/>
  <c r="N12" i="7"/>
  <c r="T12" i="7" s="1"/>
  <c r="M11" i="7"/>
  <c r="Y12" i="7"/>
  <c r="X11" i="7"/>
  <c r="Z13" i="7"/>
  <c r="N63" i="7"/>
  <c r="T63" i="7" s="1"/>
  <c r="M62" i="7"/>
  <c r="Y34" i="7"/>
  <c r="X33" i="7"/>
  <c r="N34" i="7"/>
  <c r="T34" i="7" s="1"/>
  <c r="M33" i="7"/>
  <c r="Z64" i="7"/>
  <c r="N63" i="6"/>
  <c r="T63" i="6" s="1"/>
  <c r="M62" i="6"/>
  <c r="N12" i="6"/>
  <c r="T12" i="6" s="1"/>
  <c r="M11" i="6"/>
  <c r="Y12" i="6"/>
  <c r="X11" i="6"/>
  <c r="X62" i="6"/>
  <c r="Y63" i="6"/>
  <c r="X62" i="5"/>
  <c r="Y63" i="5"/>
  <c r="Z63" i="5" s="1"/>
  <c r="N62" i="5"/>
  <c r="T62" i="5" s="1"/>
  <c r="M61" i="5"/>
  <c r="N35" i="5"/>
  <c r="T35" i="5" s="1"/>
  <c r="M34" i="5"/>
  <c r="Y36" i="5"/>
  <c r="Z36" i="5" s="1"/>
  <c r="X35" i="5"/>
  <c r="N11" i="5"/>
  <c r="T11" i="5" s="1"/>
  <c r="M10" i="5"/>
  <c r="Y11" i="5"/>
  <c r="X10" i="5"/>
  <c r="Z12" i="5"/>
  <c r="Y35" i="16" l="1"/>
  <c r="X34" i="16"/>
  <c r="Z35" i="16"/>
  <c r="X60" i="16"/>
  <c r="Y61" i="16"/>
  <c r="Y11" i="16"/>
  <c r="X10" i="16"/>
  <c r="N60" i="16"/>
  <c r="T60" i="16" s="1"/>
  <c r="M59" i="16"/>
  <c r="N11" i="16"/>
  <c r="T11" i="16" s="1"/>
  <c r="Z11" i="16" s="1"/>
  <c r="M10" i="16"/>
  <c r="Z61" i="16"/>
  <c r="Z12" i="16"/>
  <c r="N34" i="16"/>
  <c r="T34" i="16" s="1"/>
  <c r="M33" i="16"/>
  <c r="Y33" i="15"/>
  <c r="X32" i="15"/>
  <c r="N33" i="15"/>
  <c r="T33" i="15" s="1"/>
  <c r="Z33" i="15" s="1"/>
  <c r="M32" i="15"/>
  <c r="N11" i="15"/>
  <c r="T11" i="15" s="1"/>
  <c r="Z11" i="15" s="1"/>
  <c r="M10" i="15"/>
  <c r="Z34" i="15"/>
  <c r="N60" i="15"/>
  <c r="T60" i="15" s="1"/>
  <c r="M59" i="15"/>
  <c r="X60" i="15"/>
  <c r="Y61" i="15"/>
  <c r="Z61" i="15" s="1"/>
  <c r="X10" i="15"/>
  <c r="Y11" i="15"/>
  <c r="Z62" i="14"/>
  <c r="X60" i="14"/>
  <c r="Y61" i="14"/>
  <c r="Z36" i="14"/>
  <c r="Z11" i="14"/>
  <c r="N61" i="14"/>
  <c r="T61" i="14" s="1"/>
  <c r="M60" i="14"/>
  <c r="Y10" i="14"/>
  <c r="X9" i="14"/>
  <c r="Y35" i="14"/>
  <c r="X34" i="14"/>
  <c r="N35" i="14"/>
  <c r="T35" i="14" s="1"/>
  <c r="M34" i="14"/>
  <c r="N10" i="14"/>
  <c r="T10" i="14" s="1"/>
  <c r="M9" i="14"/>
  <c r="X61" i="9"/>
  <c r="Y62" i="9"/>
  <c r="Z62" i="9" s="1"/>
  <c r="Z62" i="13"/>
  <c r="Z37" i="12"/>
  <c r="N61" i="13"/>
  <c r="T61" i="13" s="1"/>
  <c r="M60" i="13"/>
  <c r="Y61" i="13"/>
  <c r="X60" i="13"/>
  <c r="X35" i="12"/>
  <c r="Y36" i="12"/>
  <c r="N36" i="12"/>
  <c r="T36" i="12" s="1"/>
  <c r="M35" i="12"/>
  <c r="Z11" i="13"/>
  <c r="Z12" i="6"/>
  <c r="Z63" i="12"/>
  <c r="M11" i="12"/>
  <c r="N12" i="12"/>
  <c r="T12" i="12" s="1"/>
  <c r="Y12" i="12"/>
  <c r="X11" i="12"/>
  <c r="Z13" i="12"/>
  <c r="N37" i="11"/>
  <c r="T37" i="11" s="1"/>
  <c r="M36" i="11"/>
  <c r="Z38" i="11"/>
  <c r="Y37" i="11"/>
  <c r="X36" i="11"/>
  <c r="Z63" i="8"/>
  <c r="Z34" i="7"/>
  <c r="Z63" i="7"/>
  <c r="N36" i="6"/>
  <c r="T36" i="6" s="1"/>
  <c r="M35" i="6"/>
  <c r="X36" i="6"/>
  <c r="Y37" i="6"/>
  <c r="Z37" i="6" s="1"/>
  <c r="Y10" i="13"/>
  <c r="X9" i="13"/>
  <c r="N34" i="13"/>
  <c r="T34" i="13" s="1"/>
  <c r="M33" i="13"/>
  <c r="Y35" i="13"/>
  <c r="Z35" i="13" s="1"/>
  <c r="X34" i="13"/>
  <c r="N10" i="13"/>
  <c r="T10" i="13" s="1"/>
  <c r="M9" i="13"/>
  <c r="N62" i="12"/>
  <c r="T62" i="12" s="1"/>
  <c r="M61" i="12"/>
  <c r="X61" i="12"/>
  <c r="Y62" i="12"/>
  <c r="N62" i="11"/>
  <c r="T62" i="11" s="1"/>
  <c r="M61" i="11"/>
  <c r="X61" i="11"/>
  <c r="Y62" i="11"/>
  <c r="Z63" i="11"/>
  <c r="Y10" i="11"/>
  <c r="Z10" i="11" s="1"/>
  <c r="X9" i="11"/>
  <c r="N9" i="11"/>
  <c r="T9" i="11" s="1"/>
  <c r="M8" i="11"/>
  <c r="X59" i="10"/>
  <c r="Y60" i="10"/>
  <c r="N11" i="10"/>
  <c r="T11" i="10" s="1"/>
  <c r="M10" i="10"/>
  <c r="N60" i="10"/>
  <c r="T60" i="10" s="1"/>
  <c r="M59" i="10"/>
  <c r="Y11" i="10"/>
  <c r="X10" i="10"/>
  <c r="Z12" i="10"/>
  <c r="Z61" i="10"/>
  <c r="N35" i="10"/>
  <c r="T35" i="10" s="1"/>
  <c r="M34" i="10"/>
  <c r="Y36" i="10"/>
  <c r="Z36" i="10" s="1"/>
  <c r="X35" i="10"/>
  <c r="Y34" i="9"/>
  <c r="X33" i="9"/>
  <c r="N34" i="9"/>
  <c r="T34" i="9" s="1"/>
  <c r="M33" i="9"/>
  <c r="N59" i="9"/>
  <c r="T59" i="9" s="1"/>
  <c r="M58" i="9"/>
  <c r="Z35" i="9"/>
  <c r="N11" i="9"/>
  <c r="T11" i="9" s="1"/>
  <c r="M10" i="9"/>
  <c r="Y11" i="9"/>
  <c r="X10" i="9"/>
  <c r="Z12" i="9"/>
  <c r="N62" i="8"/>
  <c r="T62" i="8" s="1"/>
  <c r="M61" i="8"/>
  <c r="N34" i="8"/>
  <c r="T34" i="8" s="1"/>
  <c r="M33" i="8"/>
  <c r="X61" i="8"/>
  <c r="Y62" i="8"/>
  <c r="N10" i="8"/>
  <c r="T10" i="8" s="1"/>
  <c r="M9" i="8"/>
  <c r="Y11" i="8"/>
  <c r="Z11" i="8" s="1"/>
  <c r="X10" i="8"/>
  <c r="X34" i="8"/>
  <c r="Y35" i="8"/>
  <c r="Z35" i="8" s="1"/>
  <c r="N11" i="7"/>
  <c r="T11" i="7" s="1"/>
  <c r="M10" i="7"/>
  <c r="N33" i="7"/>
  <c r="T33" i="7" s="1"/>
  <c r="M32" i="7"/>
  <c r="X32" i="7"/>
  <c r="Y33" i="7"/>
  <c r="Z12" i="7"/>
  <c r="Y11" i="7"/>
  <c r="X10" i="7"/>
  <c r="N62" i="7"/>
  <c r="T62" i="7" s="1"/>
  <c r="M61" i="7"/>
  <c r="X61" i="7"/>
  <c r="Y62" i="7"/>
  <c r="N62" i="6"/>
  <c r="T62" i="6" s="1"/>
  <c r="M61" i="6"/>
  <c r="Y11" i="6"/>
  <c r="X10" i="6"/>
  <c r="Z63" i="6"/>
  <c r="X61" i="6"/>
  <c r="Y62" i="6"/>
  <c r="N11" i="6"/>
  <c r="T11" i="6" s="1"/>
  <c r="M10" i="6"/>
  <c r="N10" i="5"/>
  <c r="T10" i="5" s="1"/>
  <c r="M9" i="5"/>
  <c r="Z11" i="5"/>
  <c r="N34" i="5"/>
  <c r="T34" i="5" s="1"/>
  <c r="M33" i="5"/>
  <c r="Y10" i="5"/>
  <c r="X9" i="5"/>
  <c r="X34" i="5"/>
  <c r="Y35" i="5"/>
  <c r="Z35" i="5" s="1"/>
  <c r="X61" i="5"/>
  <c r="Y62" i="5"/>
  <c r="Z62" i="5" s="1"/>
  <c r="N61" i="5"/>
  <c r="T61" i="5" s="1"/>
  <c r="M60" i="5"/>
  <c r="X9" i="16" l="1"/>
  <c r="Y10" i="16"/>
  <c r="X59" i="16"/>
  <c r="Y60" i="16"/>
  <c r="Z60" i="16" s="1"/>
  <c r="N10" i="16"/>
  <c r="T10" i="16" s="1"/>
  <c r="Z10" i="16" s="1"/>
  <c r="M9" i="16"/>
  <c r="N33" i="16"/>
  <c r="T33" i="16" s="1"/>
  <c r="M32" i="16"/>
  <c r="X33" i="16"/>
  <c r="Y34" i="16"/>
  <c r="Z34" i="16" s="1"/>
  <c r="N59" i="16"/>
  <c r="T59" i="16" s="1"/>
  <c r="M58" i="16"/>
  <c r="X9" i="15"/>
  <c r="Y10" i="15"/>
  <c r="N10" i="15"/>
  <c r="T10" i="15" s="1"/>
  <c r="M9" i="15"/>
  <c r="N59" i="15"/>
  <c r="T59" i="15" s="1"/>
  <c r="M58" i="15"/>
  <c r="X31" i="15"/>
  <c r="Y32" i="15"/>
  <c r="N32" i="15"/>
  <c r="T32" i="15" s="1"/>
  <c r="M31" i="15"/>
  <c r="Y60" i="15"/>
  <c r="Z60" i="15" s="1"/>
  <c r="X59" i="15"/>
  <c r="Z35" i="14"/>
  <c r="Z61" i="14"/>
  <c r="N34" i="14"/>
  <c r="T34" i="14" s="1"/>
  <c r="M33" i="14"/>
  <c r="Y9" i="14"/>
  <c r="X8" i="14"/>
  <c r="N9" i="14"/>
  <c r="T9" i="14" s="1"/>
  <c r="M8" i="14"/>
  <c r="Y34" i="14"/>
  <c r="X33" i="14"/>
  <c r="N60" i="14"/>
  <c r="T60" i="14" s="1"/>
  <c r="M59" i="14"/>
  <c r="Z10" i="14"/>
  <c r="X59" i="14"/>
  <c r="Y60" i="14"/>
  <c r="X60" i="9"/>
  <c r="Y61" i="9"/>
  <c r="Z61" i="9" s="1"/>
  <c r="X59" i="13"/>
  <c r="Y60" i="13"/>
  <c r="M59" i="13"/>
  <c r="N60" i="13"/>
  <c r="T60" i="13" s="1"/>
  <c r="Z37" i="11"/>
  <c r="Z61" i="13"/>
  <c r="N35" i="12"/>
  <c r="T35" i="12" s="1"/>
  <c r="M34" i="12"/>
  <c r="Z33" i="7"/>
  <c r="Z36" i="12"/>
  <c r="Z12" i="12"/>
  <c r="X34" i="12"/>
  <c r="Y35" i="12"/>
  <c r="Z10" i="13"/>
  <c r="Y11" i="12"/>
  <c r="X10" i="12"/>
  <c r="N11" i="12"/>
  <c r="T11" i="12" s="1"/>
  <c r="M10" i="12"/>
  <c r="M35" i="11"/>
  <c r="N36" i="11"/>
  <c r="T36" i="11" s="1"/>
  <c r="Y36" i="11"/>
  <c r="X35" i="11"/>
  <c r="Z60" i="10"/>
  <c r="Z62" i="7"/>
  <c r="X35" i="6"/>
  <c r="Y36" i="6"/>
  <c r="Z36" i="6" s="1"/>
  <c r="N35" i="6"/>
  <c r="T35" i="6" s="1"/>
  <c r="M34" i="6"/>
  <c r="Z11" i="6"/>
  <c r="N9" i="13"/>
  <c r="T9" i="13" s="1"/>
  <c r="M8" i="13"/>
  <c r="X8" i="13"/>
  <c r="Y9" i="13"/>
  <c r="Y34" i="13"/>
  <c r="Z34" i="13" s="1"/>
  <c r="X33" i="13"/>
  <c r="N33" i="13"/>
  <c r="T33" i="13" s="1"/>
  <c r="M32" i="13"/>
  <c r="X60" i="12"/>
  <c r="Y61" i="12"/>
  <c r="N61" i="12"/>
  <c r="T61" i="12" s="1"/>
  <c r="M60" i="12"/>
  <c r="Z62" i="12"/>
  <c r="X60" i="11"/>
  <c r="Y61" i="11"/>
  <c r="Y9" i="11"/>
  <c r="Z9" i="11" s="1"/>
  <c r="X8" i="11"/>
  <c r="N61" i="11"/>
  <c r="T61" i="11" s="1"/>
  <c r="M60" i="11"/>
  <c r="N8" i="11"/>
  <c r="T8" i="11" s="1"/>
  <c r="M7" i="11"/>
  <c r="Z62" i="11"/>
  <c r="N34" i="10"/>
  <c r="T34" i="10" s="1"/>
  <c r="M33" i="10"/>
  <c r="Y10" i="10"/>
  <c r="X9" i="10"/>
  <c r="N10" i="10"/>
  <c r="T10" i="10" s="1"/>
  <c r="M9" i="10"/>
  <c r="Z11" i="10"/>
  <c r="Y35" i="10"/>
  <c r="Z35" i="10" s="1"/>
  <c r="X34" i="10"/>
  <c r="N59" i="10"/>
  <c r="T59" i="10" s="1"/>
  <c r="M58" i="10"/>
  <c r="X58" i="10"/>
  <c r="Y59" i="10"/>
  <c r="Z11" i="9"/>
  <c r="N33" i="9"/>
  <c r="T33" i="9" s="1"/>
  <c r="M32" i="9"/>
  <c r="Z34" i="9"/>
  <c r="Y10" i="9"/>
  <c r="X9" i="9"/>
  <c r="N10" i="9"/>
  <c r="T10" i="9" s="1"/>
  <c r="M9" i="9"/>
  <c r="N58" i="9"/>
  <c r="T58" i="9" s="1"/>
  <c r="M57" i="9"/>
  <c r="Y33" i="9"/>
  <c r="X32" i="9"/>
  <c r="X33" i="8"/>
  <c r="Y34" i="8"/>
  <c r="Z34" i="8" s="1"/>
  <c r="N33" i="8"/>
  <c r="T33" i="8" s="1"/>
  <c r="M32" i="8"/>
  <c r="Y10" i="8"/>
  <c r="Z10" i="8" s="1"/>
  <c r="X9" i="8"/>
  <c r="N61" i="8"/>
  <c r="T61" i="8" s="1"/>
  <c r="M60" i="8"/>
  <c r="N9" i="8"/>
  <c r="T9" i="8" s="1"/>
  <c r="M8" i="8"/>
  <c r="X60" i="8"/>
  <c r="Y61" i="8"/>
  <c r="Z62" i="8"/>
  <c r="X60" i="7"/>
  <c r="Y61" i="7"/>
  <c r="N32" i="7"/>
  <c r="T32" i="7" s="1"/>
  <c r="M31" i="7"/>
  <c r="N61" i="7"/>
  <c r="T61" i="7" s="1"/>
  <c r="M60" i="7"/>
  <c r="N10" i="7"/>
  <c r="T10" i="7" s="1"/>
  <c r="M9" i="7"/>
  <c r="Y10" i="7"/>
  <c r="X9" i="7"/>
  <c r="X31" i="7"/>
  <c r="Y32" i="7"/>
  <c r="Z11" i="7"/>
  <c r="Y10" i="6"/>
  <c r="X9" i="6"/>
  <c r="X60" i="6"/>
  <c r="Y61" i="6"/>
  <c r="N61" i="6"/>
  <c r="T61" i="6" s="1"/>
  <c r="M60" i="6"/>
  <c r="N10" i="6"/>
  <c r="T10" i="6" s="1"/>
  <c r="M9" i="6"/>
  <c r="Z62" i="6"/>
  <c r="X60" i="5"/>
  <c r="Y61" i="5"/>
  <c r="Z61" i="5" s="1"/>
  <c r="Y9" i="5"/>
  <c r="X8" i="5"/>
  <c r="N60" i="5"/>
  <c r="T60" i="5" s="1"/>
  <c r="M59" i="5"/>
  <c r="N33" i="5"/>
  <c r="T33" i="5" s="1"/>
  <c r="M32" i="5"/>
  <c r="N9" i="5"/>
  <c r="T9" i="5" s="1"/>
  <c r="M8" i="5"/>
  <c r="X33" i="5"/>
  <c r="Y34" i="5"/>
  <c r="Z34" i="5" s="1"/>
  <c r="Z10" i="5"/>
  <c r="Y33" i="16" l="1"/>
  <c r="X32" i="16"/>
  <c r="Z33" i="16"/>
  <c r="N9" i="16"/>
  <c r="T9" i="16" s="1"/>
  <c r="M8" i="16"/>
  <c r="X58" i="16"/>
  <c r="Y59" i="16"/>
  <c r="Z59" i="16" s="1"/>
  <c r="N58" i="16"/>
  <c r="T58" i="16" s="1"/>
  <c r="M57" i="16"/>
  <c r="Y9" i="16"/>
  <c r="X8" i="16"/>
  <c r="N32" i="16"/>
  <c r="T32" i="16" s="1"/>
  <c r="M31" i="16"/>
  <c r="Z10" i="15"/>
  <c r="N58" i="15"/>
  <c r="T58" i="15" s="1"/>
  <c r="M57" i="15"/>
  <c r="N31" i="15"/>
  <c r="T31" i="15" s="1"/>
  <c r="M30" i="15"/>
  <c r="X30" i="15"/>
  <c r="Y31" i="15"/>
  <c r="X58" i="15"/>
  <c r="Y59" i="15"/>
  <c r="Z59" i="15" s="1"/>
  <c r="N9" i="15"/>
  <c r="T9" i="15" s="1"/>
  <c r="M8" i="15"/>
  <c r="Z32" i="15"/>
  <c r="X8" i="15"/>
  <c r="Y9" i="15"/>
  <c r="Z34" i="14"/>
  <c r="Z9" i="14"/>
  <c r="Z60" i="14"/>
  <c r="X58" i="14"/>
  <c r="Y59" i="14"/>
  <c r="Y33" i="14"/>
  <c r="X32" i="14"/>
  <c r="Y8" i="14"/>
  <c r="X7" i="14"/>
  <c r="N59" i="14"/>
  <c r="T59" i="14" s="1"/>
  <c r="M58" i="14"/>
  <c r="N8" i="14"/>
  <c r="T8" i="14" s="1"/>
  <c r="M7" i="14"/>
  <c r="N33" i="14"/>
  <c r="T33" i="14" s="1"/>
  <c r="M32" i="14"/>
  <c r="X59" i="9"/>
  <c r="Y60" i="9"/>
  <c r="Z60" i="9" s="1"/>
  <c r="Z60" i="13"/>
  <c r="N59" i="13"/>
  <c r="T59" i="13" s="1"/>
  <c r="M58" i="13"/>
  <c r="Z36" i="11"/>
  <c r="X58" i="13"/>
  <c r="Y59" i="13"/>
  <c r="Z32" i="7"/>
  <c r="X33" i="12"/>
  <c r="Y34" i="12"/>
  <c r="M33" i="12"/>
  <c r="N34" i="12"/>
  <c r="T34" i="12" s="1"/>
  <c r="Z35" i="12"/>
  <c r="Z11" i="12"/>
  <c r="Z61" i="11"/>
  <c r="Z10" i="9"/>
  <c r="Z10" i="6"/>
  <c r="Z61" i="12"/>
  <c r="N10" i="12"/>
  <c r="T10" i="12" s="1"/>
  <c r="M9" i="12"/>
  <c r="Y10" i="12"/>
  <c r="X9" i="12"/>
  <c r="Y35" i="11"/>
  <c r="X34" i="11"/>
  <c r="M34" i="11"/>
  <c r="N35" i="11"/>
  <c r="T35" i="11" s="1"/>
  <c r="Z10" i="7"/>
  <c r="Z61" i="7"/>
  <c r="N34" i="6"/>
  <c r="T34" i="6" s="1"/>
  <c r="M33" i="6"/>
  <c r="X34" i="6"/>
  <c r="Y35" i="6"/>
  <c r="Z35" i="6" s="1"/>
  <c r="Z9" i="5"/>
  <c r="N8" i="13"/>
  <c r="T8" i="13" s="1"/>
  <c r="M7" i="13"/>
  <c r="X7" i="13"/>
  <c r="Y8" i="13"/>
  <c r="Z9" i="13"/>
  <c r="N32" i="13"/>
  <c r="T32" i="13" s="1"/>
  <c r="M31" i="13"/>
  <c r="Y33" i="13"/>
  <c r="Z33" i="13" s="1"/>
  <c r="X32" i="13"/>
  <c r="N60" i="12"/>
  <c r="T60" i="12" s="1"/>
  <c r="M59" i="12"/>
  <c r="X59" i="12"/>
  <c r="Y60" i="12"/>
  <c r="N7" i="11"/>
  <c r="T7" i="11" s="1"/>
  <c r="M6" i="11"/>
  <c r="Y8" i="11"/>
  <c r="Z8" i="11" s="1"/>
  <c r="X7" i="11"/>
  <c r="N60" i="11"/>
  <c r="T60" i="11" s="1"/>
  <c r="M59" i="11"/>
  <c r="X59" i="11"/>
  <c r="Y60" i="11"/>
  <c r="N58" i="10"/>
  <c r="T58" i="10" s="1"/>
  <c r="M57" i="10"/>
  <c r="N33" i="10"/>
  <c r="T33" i="10" s="1"/>
  <c r="M32" i="10"/>
  <c r="Y9" i="10"/>
  <c r="X8" i="10"/>
  <c r="Z59" i="10"/>
  <c r="N9" i="10"/>
  <c r="T9" i="10" s="1"/>
  <c r="M8" i="10"/>
  <c r="X57" i="10"/>
  <c r="Y58" i="10"/>
  <c r="Y34" i="10"/>
  <c r="Z34" i="10" s="1"/>
  <c r="X33" i="10"/>
  <c r="Z10" i="10"/>
  <c r="Y9" i="9"/>
  <c r="X8" i="9"/>
  <c r="Y32" i="9"/>
  <c r="X31" i="9"/>
  <c r="N9" i="9"/>
  <c r="T9" i="9" s="1"/>
  <c r="M8" i="9"/>
  <c r="N32" i="9"/>
  <c r="T32" i="9" s="1"/>
  <c r="M31" i="9"/>
  <c r="N57" i="9"/>
  <c r="T57" i="9" s="1"/>
  <c r="M56" i="9"/>
  <c r="Z33" i="9"/>
  <c r="N8" i="8"/>
  <c r="T8" i="8" s="1"/>
  <c r="M7" i="8"/>
  <c r="Y9" i="8"/>
  <c r="Z9" i="8" s="1"/>
  <c r="X8" i="8"/>
  <c r="N60" i="8"/>
  <c r="T60" i="8" s="1"/>
  <c r="M59" i="8"/>
  <c r="X59" i="8"/>
  <c r="Y60" i="8"/>
  <c r="Z61" i="8"/>
  <c r="N32" i="8"/>
  <c r="T32" i="8" s="1"/>
  <c r="M31" i="8"/>
  <c r="X32" i="8"/>
  <c r="Y33" i="8"/>
  <c r="Z33" i="8" s="1"/>
  <c r="N31" i="7"/>
  <c r="T31" i="7" s="1"/>
  <c r="M30" i="7"/>
  <c r="N9" i="7"/>
  <c r="T9" i="7" s="1"/>
  <c r="M8" i="7"/>
  <c r="Y9" i="7"/>
  <c r="X8" i="7"/>
  <c r="N60" i="7"/>
  <c r="T60" i="7" s="1"/>
  <c r="M59" i="7"/>
  <c r="Y31" i="7"/>
  <c r="X30" i="7"/>
  <c r="X59" i="7"/>
  <c r="Y60" i="7"/>
  <c r="N9" i="6"/>
  <c r="T9" i="6" s="1"/>
  <c r="M8" i="6"/>
  <c r="N60" i="6"/>
  <c r="T60" i="6" s="1"/>
  <c r="M59" i="6"/>
  <c r="Y9" i="6"/>
  <c r="X8" i="6"/>
  <c r="Z61" i="6"/>
  <c r="X59" i="6"/>
  <c r="Y60" i="6"/>
  <c r="Y8" i="5"/>
  <c r="X7" i="5"/>
  <c r="N32" i="5"/>
  <c r="T32" i="5" s="1"/>
  <c r="M31" i="5"/>
  <c r="N8" i="5"/>
  <c r="T8" i="5" s="1"/>
  <c r="M7" i="5"/>
  <c r="Y33" i="5"/>
  <c r="Z33" i="5" s="1"/>
  <c r="X32" i="5"/>
  <c r="N59" i="5"/>
  <c r="T59" i="5" s="1"/>
  <c r="M58" i="5"/>
  <c r="X59" i="5"/>
  <c r="Y60" i="5"/>
  <c r="Z60" i="5" s="1"/>
  <c r="X57" i="16" l="1"/>
  <c r="Y58" i="16"/>
  <c r="Z58" i="16" s="1"/>
  <c r="Y8" i="16"/>
  <c r="X7" i="16"/>
  <c r="N8" i="16"/>
  <c r="T8" i="16" s="1"/>
  <c r="Z8" i="16" s="1"/>
  <c r="M7" i="16"/>
  <c r="Z9" i="16"/>
  <c r="Y32" i="16"/>
  <c r="Z32" i="16" s="1"/>
  <c r="X31" i="16"/>
  <c r="N57" i="16"/>
  <c r="T57" i="16" s="1"/>
  <c r="M56" i="16"/>
  <c r="N31" i="16"/>
  <c r="T31" i="16" s="1"/>
  <c r="M30" i="16"/>
  <c r="X57" i="15"/>
  <c r="Y58" i="15"/>
  <c r="X7" i="15"/>
  <c r="Y8" i="15"/>
  <c r="Z31" i="15"/>
  <c r="Z9" i="15"/>
  <c r="N57" i="15"/>
  <c r="T57" i="15" s="1"/>
  <c r="M56" i="15"/>
  <c r="X29" i="15"/>
  <c r="Y29" i="15" s="1"/>
  <c r="F79" i="15" s="1"/>
  <c r="Y30" i="15"/>
  <c r="N30" i="15"/>
  <c r="T30" i="15" s="1"/>
  <c r="Z30" i="15" s="1"/>
  <c r="M29" i="15"/>
  <c r="N29" i="15" s="1"/>
  <c r="N8" i="15"/>
  <c r="T8" i="15" s="1"/>
  <c r="M7" i="15"/>
  <c r="Z58" i="15"/>
  <c r="Z33" i="14"/>
  <c r="Z8" i="14"/>
  <c r="Z59" i="14"/>
  <c r="N32" i="14"/>
  <c r="T32" i="14" s="1"/>
  <c r="M31" i="14"/>
  <c r="N58" i="14"/>
  <c r="T58" i="14" s="1"/>
  <c r="M57" i="14"/>
  <c r="Y32" i="14"/>
  <c r="X31" i="14"/>
  <c r="N7" i="14"/>
  <c r="T7" i="14" s="1"/>
  <c r="M6" i="14"/>
  <c r="Y7" i="14"/>
  <c r="X6" i="14"/>
  <c r="X57" i="14"/>
  <c r="Y58" i="14"/>
  <c r="X58" i="9"/>
  <c r="Y59" i="9"/>
  <c r="Z59" i="9" s="1"/>
  <c r="Z34" i="12"/>
  <c r="Z8" i="5"/>
  <c r="X57" i="13"/>
  <c r="Y58" i="13"/>
  <c r="N58" i="13"/>
  <c r="T58" i="13" s="1"/>
  <c r="M57" i="13"/>
  <c r="Z59" i="13"/>
  <c r="N33" i="12"/>
  <c r="T33" i="12" s="1"/>
  <c r="M32" i="12"/>
  <c r="Z9" i="9"/>
  <c r="X32" i="12"/>
  <c r="Y33" i="12"/>
  <c r="Z8" i="13"/>
  <c r="Z35" i="11"/>
  <c r="Z32" i="9"/>
  <c r="Z9" i="7"/>
  <c r="Y9" i="12"/>
  <c r="X8" i="12"/>
  <c r="N9" i="12"/>
  <c r="T9" i="12" s="1"/>
  <c r="M8" i="12"/>
  <c r="Z10" i="12"/>
  <c r="M33" i="11"/>
  <c r="N34" i="11"/>
  <c r="T34" i="11" s="1"/>
  <c r="X33" i="11"/>
  <c r="Y34" i="11"/>
  <c r="Z60" i="11"/>
  <c r="Z9" i="10"/>
  <c r="Z60" i="8"/>
  <c r="M32" i="6"/>
  <c r="N33" i="6"/>
  <c r="T33" i="6" s="1"/>
  <c r="Y34" i="6"/>
  <c r="Z34" i="6" s="1"/>
  <c r="X33" i="6"/>
  <c r="Z9" i="6"/>
  <c r="N31" i="13"/>
  <c r="T31" i="13" s="1"/>
  <c r="M30" i="13"/>
  <c r="X6" i="13"/>
  <c r="Y7" i="13"/>
  <c r="N7" i="13"/>
  <c r="T7" i="13" s="1"/>
  <c r="M6" i="13"/>
  <c r="Y32" i="13"/>
  <c r="Z32" i="13" s="1"/>
  <c r="X31" i="13"/>
  <c r="N59" i="12"/>
  <c r="T59" i="12" s="1"/>
  <c r="M58" i="12"/>
  <c r="X58" i="12"/>
  <c r="Y59" i="12"/>
  <c r="Z60" i="12"/>
  <c r="N59" i="11"/>
  <c r="T59" i="11" s="1"/>
  <c r="M58" i="11"/>
  <c r="Y7" i="11"/>
  <c r="Z7" i="11" s="1"/>
  <c r="X6" i="11"/>
  <c r="N6" i="11"/>
  <c r="T6" i="11" s="1"/>
  <c r="M5" i="11"/>
  <c r="X58" i="11"/>
  <c r="Y59" i="11"/>
  <c r="N57" i="10"/>
  <c r="T57" i="10" s="1"/>
  <c r="M56" i="10"/>
  <c r="N32" i="10"/>
  <c r="T32" i="10" s="1"/>
  <c r="M31" i="10"/>
  <c r="X56" i="10"/>
  <c r="Y57" i="10"/>
  <c r="Y8" i="10"/>
  <c r="X7" i="10"/>
  <c r="Y33" i="10"/>
  <c r="Z33" i="10" s="1"/>
  <c r="X32" i="10"/>
  <c r="N8" i="10"/>
  <c r="T8" i="10" s="1"/>
  <c r="Z8" i="10" s="1"/>
  <c r="M7" i="10"/>
  <c r="Z58" i="10"/>
  <c r="N31" i="9"/>
  <c r="T31" i="9" s="1"/>
  <c r="M30" i="9"/>
  <c r="Y31" i="9"/>
  <c r="X30" i="9"/>
  <c r="Y8" i="9"/>
  <c r="X7" i="9"/>
  <c r="N56" i="9"/>
  <c r="T56" i="9" s="1"/>
  <c r="M55" i="9"/>
  <c r="N8" i="9"/>
  <c r="T8" i="9" s="1"/>
  <c r="M7" i="9"/>
  <c r="N59" i="8"/>
  <c r="T59" i="8" s="1"/>
  <c r="M58" i="8"/>
  <c r="N7" i="8"/>
  <c r="T7" i="8" s="1"/>
  <c r="M6" i="8"/>
  <c r="X31" i="8"/>
  <c r="Y32" i="8"/>
  <c r="Z32" i="8" s="1"/>
  <c r="Y8" i="8"/>
  <c r="Z8" i="8" s="1"/>
  <c r="X7" i="8"/>
  <c r="N31" i="8"/>
  <c r="T31" i="8" s="1"/>
  <c r="M30" i="8"/>
  <c r="X58" i="8"/>
  <c r="Y59" i="8"/>
  <c r="N59" i="7"/>
  <c r="T59" i="7" s="1"/>
  <c r="M58" i="7"/>
  <c r="N8" i="7"/>
  <c r="T8" i="7" s="1"/>
  <c r="M7" i="7"/>
  <c r="X58" i="7"/>
  <c r="Y59" i="7"/>
  <c r="Z60" i="7"/>
  <c r="Y30" i="7"/>
  <c r="X29" i="7"/>
  <c r="Y29" i="7" s="1"/>
  <c r="F79" i="7" s="1"/>
  <c r="X7" i="7"/>
  <c r="Y8" i="7"/>
  <c r="N30" i="7"/>
  <c r="T30" i="7" s="1"/>
  <c r="M29" i="7"/>
  <c r="N29" i="7" s="1"/>
  <c r="Z31" i="7"/>
  <c r="N8" i="6"/>
  <c r="T8" i="6" s="1"/>
  <c r="M7" i="6"/>
  <c r="Y8" i="6"/>
  <c r="X7" i="6"/>
  <c r="X58" i="6"/>
  <c r="Y59" i="6"/>
  <c r="N59" i="6"/>
  <c r="T59" i="6" s="1"/>
  <c r="M58" i="6"/>
  <c r="Z60" i="6"/>
  <c r="X58" i="5"/>
  <c r="Y59" i="5"/>
  <c r="Z59" i="5" s="1"/>
  <c r="N31" i="5"/>
  <c r="T31" i="5" s="1"/>
  <c r="M30" i="5"/>
  <c r="Y32" i="5"/>
  <c r="Z32" i="5" s="1"/>
  <c r="X31" i="5"/>
  <c r="N58" i="5"/>
  <c r="T58" i="5" s="1"/>
  <c r="M57" i="5"/>
  <c r="N7" i="5"/>
  <c r="T7" i="5" s="1"/>
  <c r="M6" i="5"/>
  <c r="Y7" i="5"/>
  <c r="X6" i="5"/>
  <c r="Z8" i="15" l="1"/>
  <c r="X30" i="16"/>
  <c r="Y31" i="16"/>
  <c r="N7" i="16"/>
  <c r="T7" i="16" s="1"/>
  <c r="M6" i="16"/>
  <c r="X6" i="16"/>
  <c r="Y7" i="16"/>
  <c r="N30" i="16"/>
  <c r="T30" i="16" s="1"/>
  <c r="M29" i="16"/>
  <c r="N29" i="16" s="1"/>
  <c r="Z31" i="16"/>
  <c r="X56" i="16"/>
  <c r="Y57" i="16"/>
  <c r="Z57" i="16" s="1"/>
  <c r="N56" i="16"/>
  <c r="T56" i="16" s="1"/>
  <c r="M55" i="16"/>
  <c r="N7" i="15"/>
  <c r="T7" i="15" s="1"/>
  <c r="M6" i="15"/>
  <c r="N56" i="15"/>
  <c r="T56" i="15" s="1"/>
  <c r="M55" i="15"/>
  <c r="Z57" i="15"/>
  <c r="E79" i="15"/>
  <c r="G79" i="15" s="1"/>
  <c r="T29" i="15"/>
  <c r="Z29" i="15" s="1"/>
  <c r="X6" i="15"/>
  <c r="Y7" i="15"/>
  <c r="X56" i="15"/>
  <c r="Y57" i="15"/>
  <c r="Z7" i="14"/>
  <c r="N6" i="14"/>
  <c r="T6" i="14" s="1"/>
  <c r="M5" i="14"/>
  <c r="N57" i="14"/>
  <c r="T57" i="14" s="1"/>
  <c r="M56" i="14"/>
  <c r="X56" i="14"/>
  <c r="Y57" i="14"/>
  <c r="Z58" i="14"/>
  <c r="Y6" i="14"/>
  <c r="X5" i="14"/>
  <c r="Y31" i="14"/>
  <c r="X30" i="14"/>
  <c r="N31" i="14"/>
  <c r="T31" i="14" s="1"/>
  <c r="M30" i="14"/>
  <c r="Z32" i="14"/>
  <c r="Y58" i="9"/>
  <c r="Z58" i="9" s="1"/>
  <c r="X57" i="9"/>
  <c r="Z7" i="5"/>
  <c r="Z58" i="13"/>
  <c r="X56" i="13"/>
  <c r="Y57" i="13"/>
  <c r="M56" i="13"/>
  <c r="N57" i="13"/>
  <c r="T57" i="13" s="1"/>
  <c r="X31" i="12"/>
  <c r="Y32" i="12"/>
  <c r="Z8" i="6"/>
  <c r="Z34" i="11"/>
  <c r="M31" i="12"/>
  <c r="N32" i="12"/>
  <c r="T32" i="12" s="1"/>
  <c r="Z33" i="12"/>
  <c r="Z7" i="13"/>
  <c r="Z59" i="11"/>
  <c r="Z59" i="12"/>
  <c r="M7" i="12"/>
  <c r="N8" i="12"/>
  <c r="T8" i="12" s="1"/>
  <c r="Y8" i="12"/>
  <c r="X7" i="12"/>
  <c r="Z9" i="12"/>
  <c r="Y33" i="11"/>
  <c r="X32" i="11"/>
  <c r="N33" i="11"/>
  <c r="T33" i="11" s="1"/>
  <c r="M32" i="11"/>
  <c r="Z8" i="9"/>
  <c r="Z30" i="7"/>
  <c r="Y33" i="6"/>
  <c r="Z33" i="6" s="1"/>
  <c r="X32" i="6"/>
  <c r="M31" i="6"/>
  <c r="N32" i="6"/>
  <c r="T32" i="6" s="1"/>
  <c r="Y31" i="13"/>
  <c r="Z31" i="13" s="1"/>
  <c r="X30" i="13"/>
  <c r="X5" i="13"/>
  <c r="Y6" i="13"/>
  <c r="N30" i="13"/>
  <c r="T30" i="13" s="1"/>
  <c r="M29" i="13"/>
  <c r="N29" i="13" s="1"/>
  <c r="N6" i="13"/>
  <c r="T6" i="13" s="1"/>
  <c r="M5" i="13"/>
  <c r="X57" i="12"/>
  <c r="Y58" i="12"/>
  <c r="N58" i="12"/>
  <c r="T58" i="12" s="1"/>
  <c r="M57" i="12"/>
  <c r="N5" i="11"/>
  <c r="T5" i="11" s="1"/>
  <c r="M4" i="11"/>
  <c r="N4" i="11" s="1"/>
  <c r="X57" i="11"/>
  <c r="Y58" i="11"/>
  <c r="Y6" i="11"/>
  <c r="Z6" i="11" s="1"/>
  <c r="X5" i="11"/>
  <c r="N58" i="11"/>
  <c r="T58" i="11" s="1"/>
  <c r="M57" i="11"/>
  <c r="Y32" i="10"/>
  <c r="Z32" i="10" s="1"/>
  <c r="X31" i="10"/>
  <c r="N56" i="10"/>
  <c r="T56" i="10" s="1"/>
  <c r="M55" i="10"/>
  <c r="X55" i="10"/>
  <c r="Y56" i="10"/>
  <c r="Z57" i="10"/>
  <c r="N7" i="10"/>
  <c r="T7" i="10" s="1"/>
  <c r="M6" i="10"/>
  <c r="X6" i="10"/>
  <c r="Y7" i="10"/>
  <c r="N31" i="10"/>
  <c r="T31" i="10" s="1"/>
  <c r="M30" i="10"/>
  <c r="Z31" i="9"/>
  <c r="N55" i="9"/>
  <c r="T55" i="9" s="1"/>
  <c r="M54" i="9"/>
  <c r="N54" i="9" s="1"/>
  <c r="Y30" i="9"/>
  <c r="X29" i="9"/>
  <c r="Y29" i="9" s="1"/>
  <c r="F79" i="9" s="1"/>
  <c r="N7" i="9"/>
  <c r="T7" i="9" s="1"/>
  <c r="M6" i="9"/>
  <c r="Y7" i="9"/>
  <c r="X6" i="9"/>
  <c r="N30" i="9"/>
  <c r="T30" i="9" s="1"/>
  <c r="M29" i="9"/>
  <c r="N29" i="9" s="1"/>
  <c r="N30" i="8"/>
  <c r="T30" i="8" s="1"/>
  <c r="M29" i="8"/>
  <c r="N29" i="8" s="1"/>
  <c r="X30" i="8"/>
  <c r="Y31" i="8"/>
  <c r="Z31" i="8" s="1"/>
  <c r="N58" i="8"/>
  <c r="T58" i="8" s="1"/>
  <c r="M57" i="8"/>
  <c r="Y7" i="8"/>
  <c r="Z7" i="8" s="1"/>
  <c r="X6" i="8"/>
  <c r="Z59" i="8"/>
  <c r="X57" i="8"/>
  <c r="Y58" i="8"/>
  <c r="N6" i="8"/>
  <c r="T6" i="8" s="1"/>
  <c r="M5" i="8"/>
  <c r="N7" i="7"/>
  <c r="T7" i="7" s="1"/>
  <c r="M6" i="7"/>
  <c r="Z8" i="7"/>
  <c r="X6" i="7"/>
  <c r="Y7" i="7"/>
  <c r="N58" i="7"/>
  <c r="T58" i="7" s="1"/>
  <c r="M57" i="7"/>
  <c r="E79" i="7"/>
  <c r="G79" i="7" s="1"/>
  <c r="T29" i="7"/>
  <c r="Z29" i="7" s="1"/>
  <c r="X57" i="7"/>
  <c r="Y58" i="7"/>
  <c r="Z59" i="7"/>
  <c r="Y7" i="6"/>
  <c r="X6" i="6"/>
  <c r="N58" i="6"/>
  <c r="T58" i="6" s="1"/>
  <c r="M57" i="6"/>
  <c r="X57" i="6"/>
  <c r="Y58" i="6"/>
  <c r="Z59" i="6"/>
  <c r="N7" i="6"/>
  <c r="T7" i="6" s="1"/>
  <c r="M6" i="6"/>
  <c r="N6" i="5"/>
  <c r="T6" i="5" s="1"/>
  <c r="M5" i="5"/>
  <c r="X30" i="5"/>
  <c r="Y31" i="5"/>
  <c r="Z31" i="5" s="1"/>
  <c r="Y6" i="5"/>
  <c r="X5" i="5"/>
  <c r="X57" i="5"/>
  <c r="Y58" i="5"/>
  <c r="Z58" i="5" s="1"/>
  <c r="N57" i="5"/>
  <c r="T57" i="5" s="1"/>
  <c r="M56" i="5"/>
  <c r="N30" i="5"/>
  <c r="T30" i="5" s="1"/>
  <c r="M29" i="5"/>
  <c r="N29" i="5" s="1"/>
  <c r="X55" i="16" l="1"/>
  <c r="Y56" i="16"/>
  <c r="Z56" i="16" s="1"/>
  <c r="Z30" i="16"/>
  <c r="Y6" i="16"/>
  <c r="X5" i="16"/>
  <c r="E79" i="16"/>
  <c r="G79" i="16" s="1"/>
  <c r="T29" i="16"/>
  <c r="Z29" i="16" s="1"/>
  <c r="N6" i="16"/>
  <c r="T6" i="16" s="1"/>
  <c r="M5" i="16"/>
  <c r="Z7" i="16"/>
  <c r="N55" i="16"/>
  <c r="T55" i="16" s="1"/>
  <c r="M54" i="16"/>
  <c r="N54" i="16" s="1"/>
  <c r="Y30" i="16"/>
  <c r="X29" i="16"/>
  <c r="Y29" i="16" s="1"/>
  <c r="F79" i="16" s="1"/>
  <c r="X5" i="15"/>
  <c r="Y6" i="15"/>
  <c r="N55" i="15"/>
  <c r="T55" i="15" s="1"/>
  <c r="M54" i="15"/>
  <c r="N54" i="15" s="1"/>
  <c r="Y56" i="15"/>
  <c r="Z56" i="15" s="1"/>
  <c r="X55" i="15"/>
  <c r="N6" i="15"/>
  <c r="T6" i="15" s="1"/>
  <c r="Z6" i="15" s="1"/>
  <c r="M5" i="15"/>
  <c r="Z7" i="15"/>
  <c r="Z31" i="14"/>
  <c r="N56" i="14"/>
  <c r="T56" i="14" s="1"/>
  <c r="M55" i="14"/>
  <c r="Y30" i="14"/>
  <c r="X29" i="14"/>
  <c r="Y29" i="14" s="1"/>
  <c r="F79" i="14" s="1"/>
  <c r="Z57" i="14"/>
  <c r="N5" i="14"/>
  <c r="T5" i="14" s="1"/>
  <c r="M4" i="14"/>
  <c r="N4" i="14" s="1"/>
  <c r="N30" i="14"/>
  <c r="T30" i="14" s="1"/>
  <c r="M29" i="14"/>
  <c r="N29" i="14" s="1"/>
  <c r="Y5" i="14"/>
  <c r="X4" i="14"/>
  <c r="Y4" i="14" s="1"/>
  <c r="F78" i="14" s="1"/>
  <c r="X55" i="14"/>
  <c r="Y56" i="14"/>
  <c r="Z6" i="14"/>
  <c r="X56" i="9"/>
  <c r="Y57" i="9"/>
  <c r="Z57" i="9" s="1"/>
  <c r="Z32" i="12"/>
  <c r="Z57" i="13"/>
  <c r="M55" i="13"/>
  <c r="N56" i="13"/>
  <c r="T56" i="13" s="1"/>
  <c r="X55" i="13"/>
  <c r="Y56" i="13"/>
  <c r="Z58" i="8"/>
  <c r="Z30" i="9"/>
  <c r="Z7" i="9"/>
  <c r="N31" i="12"/>
  <c r="T31" i="12" s="1"/>
  <c r="M30" i="12"/>
  <c r="X30" i="12"/>
  <c r="Y31" i="12"/>
  <c r="Z8" i="12"/>
  <c r="Z58" i="12"/>
  <c r="Y7" i="12"/>
  <c r="X6" i="12"/>
  <c r="M6" i="12"/>
  <c r="N7" i="12"/>
  <c r="T7" i="12" s="1"/>
  <c r="N32" i="11"/>
  <c r="T32" i="11" s="1"/>
  <c r="M31" i="11"/>
  <c r="Y32" i="11"/>
  <c r="X31" i="11"/>
  <c r="Z33" i="11"/>
  <c r="Z56" i="10"/>
  <c r="N31" i="6"/>
  <c r="T31" i="6" s="1"/>
  <c r="M30" i="6"/>
  <c r="X31" i="6"/>
  <c r="Y32" i="6"/>
  <c r="Z32" i="6" s="1"/>
  <c r="Z6" i="5"/>
  <c r="Z6" i="13"/>
  <c r="X4" i="13"/>
  <c r="Y4" i="13" s="1"/>
  <c r="F78" i="13" s="1"/>
  <c r="Y5" i="13"/>
  <c r="E79" i="13"/>
  <c r="T29" i="13"/>
  <c r="Y30" i="13"/>
  <c r="Z30" i="13" s="1"/>
  <c r="X29" i="13"/>
  <c r="Y29" i="13" s="1"/>
  <c r="F79" i="13" s="1"/>
  <c r="N5" i="13"/>
  <c r="T5" i="13" s="1"/>
  <c r="M4" i="13"/>
  <c r="N4" i="13" s="1"/>
  <c r="N57" i="12"/>
  <c r="T57" i="12" s="1"/>
  <c r="M56" i="12"/>
  <c r="X56" i="12"/>
  <c r="Y57" i="12"/>
  <c r="N57" i="11"/>
  <c r="T57" i="11" s="1"/>
  <c r="M56" i="11"/>
  <c r="Z58" i="11"/>
  <c r="X56" i="11"/>
  <c r="Y57" i="11"/>
  <c r="E78" i="11"/>
  <c r="T4" i="11"/>
  <c r="Y5" i="11"/>
  <c r="Z5" i="11" s="1"/>
  <c r="X4" i="11"/>
  <c r="Y4" i="11" s="1"/>
  <c r="F78" i="11" s="1"/>
  <c r="X5" i="10"/>
  <c r="Y6" i="10"/>
  <c r="Y31" i="10"/>
  <c r="X30" i="10"/>
  <c r="N30" i="10"/>
  <c r="T30" i="10" s="1"/>
  <c r="M29" i="10"/>
  <c r="N29" i="10" s="1"/>
  <c r="N6" i="10"/>
  <c r="T6" i="10" s="1"/>
  <c r="M5" i="10"/>
  <c r="X54" i="10"/>
  <c r="Y54" i="10" s="1"/>
  <c r="F80" i="10" s="1"/>
  <c r="Y55" i="10"/>
  <c r="Z31" i="10"/>
  <c r="Z7" i="10"/>
  <c r="N55" i="10"/>
  <c r="T55" i="10" s="1"/>
  <c r="M54" i="10"/>
  <c r="N54" i="10" s="1"/>
  <c r="Y6" i="9"/>
  <c r="X5" i="9"/>
  <c r="E79" i="9"/>
  <c r="G79" i="9" s="1"/>
  <c r="T29" i="9"/>
  <c r="Z29" i="9" s="1"/>
  <c r="N6" i="9"/>
  <c r="T6" i="9" s="1"/>
  <c r="M5" i="9"/>
  <c r="E80" i="9"/>
  <c r="T54" i="9"/>
  <c r="X56" i="8"/>
  <c r="Y57" i="8"/>
  <c r="N57" i="8"/>
  <c r="T57" i="8" s="1"/>
  <c r="M56" i="8"/>
  <c r="N5" i="8"/>
  <c r="T5" i="8" s="1"/>
  <c r="M4" i="8"/>
  <c r="N4" i="8" s="1"/>
  <c r="Y6" i="8"/>
  <c r="Z6" i="8" s="1"/>
  <c r="X5" i="8"/>
  <c r="E79" i="8"/>
  <c r="T29" i="8"/>
  <c r="X29" i="8"/>
  <c r="Y29" i="8" s="1"/>
  <c r="F79" i="8" s="1"/>
  <c r="Y30" i="8"/>
  <c r="Z30" i="8" s="1"/>
  <c r="X5" i="7"/>
  <c r="Y6" i="7"/>
  <c r="N57" i="7"/>
  <c r="T57" i="7" s="1"/>
  <c r="M56" i="7"/>
  <c r="X56" i="7"/>
  <c r="Y57" i="7"/>
  <c r="Z58" i="7"/>
  <c r="N6" i="7"/>
  <c r="T6" i="7" s="1"/>
  <c r="M5" i="7"/>
  <c r="Z7" i="7"/>
  <c r="Y6" i="6"/>
  <c r="X5" i="6"/>
  <c r="X56" i="6"/>
  <c r="Y57" i="6"/>
  <c r="N6" i="6"/>
  <c r="T6" i="6" s="1"/>
  <c r="Z6" i="6" s="1"/>
  <c r="M5" i="6"/>
  <c r="N57" i="6"/>
  <c r="T57" i="6" s="1"/>
  <c r="M56" i="6"/>
  <c r="Z7" i="6"/>
  <c r="Z58" i="6"/>
  <c r="N5" i="5"/>
  <c r="T5" i="5" s="1"/>
  <c r="M4" i="5"/>
  <c r="N4" i="5" s="1"/>
  <c r="E79" i="5"/>
  <c r="T29" i="5"/>
  <c r="N56" i="5"/>
  <c r="T56" i="5" s="1"/>
  <c r="M55" i="5"/>
  <c r="Y5" i="5"/>
  <c r="X4" i="5"/>
  <c r="Y4" i="5" s="1"/>
  <c r="F78" i="5" s="1"/>
  <c r="X56" i="5"/>
  <c r="Y57" i="5"/>
  <c r="Z57" i="5" s="1"/>
  <c r="X29" i="5"/>
  <c r="Y29" i="5" s="1"/>
  <c r="F79" i="5" s="1"/>
  <c r="Y30" i="5"/>
  <c r="Z30" i="5" s="1"/>
  <c r="D23" i="1"/>
  <c r="V72" i="1"/>
  <c r="V71" i="1"/>
  <c r="V70" i="1"/>
  <c r="V69" i="1"/>
  <c r="V68" i="1"/>
  <c r="V67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R54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R29" i="1"/>
  <c r="Z6" i="16" l="1"/>
  <c r="N5" i="16"/>
  <c r="T5" i="16" s="1"/>
  <c r="M4" i="16"/>
  <c r="N4" i="16" s="1"/>
  <c r="Y5" i="16"/>
  <c r="X4" i="16"/>
  <c r="Y4" i="16" s="1"/>
  <c r="F78" i="16" s="1"/>
  <c r="E80" i="16"/>
  <c r="T54" i="16"/>
  <c r="X54" i="16"/>
  <c r="Y54" i="16" s="1"/>
  <c r="F80" i="16" s="1"/>
  <c r="Y55" i="16"/>
  <c r="Z55" i="16" s="1"/>
  <c r="X54" i="15"/>
  <c r="Y54" i="15" s="1"/>
  <c r="F80" i="15" s="1"/>
  <c r="Y55" i="15"/>
  <c r="Z55" i="15" s="1"/>
  <c r="E80" i="15"/>
  <c r="T54" i="15"/>
  <c r="Z54" i="15" s="1"/>
  <c r="N5" i="15"/>
  <c r="T5" i="15" s="1"/>
  <c r="M4" i="15"/>
  <c r="N4" i="15" s="1"/>
  <c r="X4" i="15"/>
  <c r="Y4" i="15" s="1"/>
  <c r="F78" i="15" s="1"/>
  <c r="Y5" i="15"/>
  <c r="E78" i="14"/>
  <c r="G78" i="14" s="1"/>
  <c r="T4" i="14"/>
  <c r="Z4" i="14" s="1"/>
  <c r="Z5" i="14"/>
  <c r="N55" i="14"/>
  <c r="T55" i="14" s="1"/>
  <c r="M54" i="14"/>
  <c r="N54" i="14" s="1"/>
  <c r="Z56" i="14"/>
  <c r="E79" i="14"/>
  <c r="G79" i="14" s="1"/>
  <c r="T29" i="14"/>
  <c r="Z29" i="14" s="1"/>
  <c r="X54" i="14"/>
  <c r="Y54" i="14" s="1"/>
  <c r="F80" i="14" s="1"/>
  <c r="Y55" i="14"/>
  <c r="Z30" i="14"/>
  <c r="Y56" i="9"/>
  <c r="Z56" i="9" s="1"/>
  <c r="X55" i="9"/>
  <c r="Z32" i="11"/>
  <c r="Z6" i="10"/>
  <c r="Z31" i="12"/>
  <c r="X54" i="13"/>
  <c r="Y54" i="13" s="1"/>
  <c r="F80" i="13" s="1"/>
  <c r="Y55" i="13"/>
  <c r="Z56" i="13"/>
  <c r="N55" i="13"/>
  <c r="T55" i="13" s="1"/>
  <c r="M54" i="13"/>
  <c r="N54" i="13" s="1"/>
  <c r="X29" i="12"/>
  <c r="Y29" i="12" s="1"/>
  <c r="F79" i="12" s="1"/>
  <c r="Y30" i="12"/>
  <c r="N30" i="12"/>
  <c r="T30" i="12" s="1"/>
  <c r="M29" i="12"/>
  <c r="N29" i="12" s="1"/>
  <c r="Z7" i="12"/>
  <c r="Z6" i="7"/>
  <c r="Z57" i="6"/>
  <c r="Z57" i="12"/>
  <c r="N6" i="12"/>
  <c r="T6" i="12" s="1"/>
  <c r="M5" i="12"/>
  <c r="X5" i="12"/>
  <c r="Y6" i="12"/>
  <c r="Y31" i="11"/>
  <c r="X30" i="11"/>
  <c r="N31" i="11"/>
  <c r="T31" i="11" s="1"/>
  <c r="M30" i="11"/>
  <c r="Z55" i="10"/>
  <c r="Z57" i="7"/>
  <c r="X30" i="6"/>
  <c r="Y31" i="6"/>
  <c r="Z31" i="6" s="1"/>
  <c r="N30" i="6"/>
  <c r="T30" i="6" s="1"/>
  <c r="M29" i="6"/>
  <c r="N29" i="6" s="1"/>
  <c r="Z5" i="5"/>
  <c r="Z5" i="13"/>
  <c r="E78" i="13"/>
  <c r="G78" i="13" s="1"/>
  <c r="T4" i="13"/>
  <c r="Z4" i="13" s="1"/>
  <c r="Z29" i="13"/>
  <c r="G79" i="13"/>
  <c r="X55" i="12"/>
  <c r="Y56" i="12"/>
  <c r="N56" i="12"/>
  <c r="T56" i="12" s="1"/>
  <c r="M55" i="12"/>
  <c r="X55" i="11"/>
  <c r="Y56" i="11"/>
  <c r="Z4" i="11"/>
  <c r="G78" i="11"/>
  <c r="N56" i="11"/>
  <c r="T56" i="11" s="1"/>
  <c r="M55" i="11"/>
  <c r="Z57" i="11"/>
  <c r="N5" i="10"/>
  <c r="T5" i="10" s="1"/>
  <c r="M4" i="10"/>
  <c r="N4" i="10" s="1"/>
  <c r="Y30" i="10"/>
  <c r="Z30" i="10" s="1"/>
  <c r="X29" i="10"/>
  <c r="Y29" i="10" s="1"/>
  <c r="F79" i="10" s="1"/>
  <c r="E80" i="10"/>
  <c r="G80" i="10" s="1"/>
  <c r="T54" i="10"/>
  <c r="Z54" i="10" s="1"/>
  <c r="E79" i="10"/>
  <c r="T29" i="10"/>
  <c r="Z29" i="10" s="1"/>
  <c r="Y5" i="10"/>
  <c r="X4" i="10"/>
  <c r="Y4" i="10" s="1"/>
  <c r="F78" i="10" s="1"/>
  <c r="Z6" i="9"/>
  <c r="Y5" i="9"/>
  <c r="X4" i="9"/>
  <c r="Y4" i="9" s="1"/>
  <c r="F78" i="9" s="1"/>
  <c r="N5" i="9"/>
  <c r="T5" i="9" s="1"/>
  <c r="M4" i="9"/>
  <c r="N4" i="9" s="1"/>
  <c r="N56" i="8"/>
  <c r="T56" i="8" s="1"/>
  <c r="M55" i="8"/>
  <c r="Z29" i="8"/>
  <c r="Z57" i="8"/>
  <c r="G79" i="8"/>
  <c r="E78" i="8"/>
  <c r="T4" i="8"/>
  <c r="Y5" i="8"/>
  <c r="Z5" i="8" s="1"/>
  <c r="X4" i="8"/>
  <c r="Y4" i="8" s="1"/>
  <c r="F78" i="8" s="1"/>
  <c r="X55" i="8"/>
  <c r="Y56" i="8"/>
  <c r="N56" i="7"/>
  <c r="T56" i="7" s="1"/>
  <c r="M55" i="7"/>
  <c r="N5" i="7"/>
  <c r="T5" i="7" s="1"/>
  <c r="M4" i="7"/>
  <c r="N4" i="7" s="1"/>
  <c r="Y56" i="7"/>
  <c r="X55" i="7"/>
  <c r="Y5" i="7"/>
  <c r="X4" i="7"/>
  <c r="Y4" i="7" s="1"/>
  <c r="F78" i="7" s="1"/>
  <c r="X55" i="6"/>
  <c r="Y56" i="6"/>
  <c r="Y5" i="6"/>
  <c r="X4" i="6"/>
  <c r="Y4" i="6" s="1"/>
  <c r="F78" i="6" s="1"/>
  <c r="N5" i="6"/>
  <c r="T5" i="6" s="1"/>
  <c r="M4" i="6"/>
  <c r="N4" i="6" s="1"/>
  <c r="N56" i="6"/>
  <c r="T56" i="6" s="1"/>
  <c r="M55" i="6"/>
  <c r="Z29" i="5"/>
  <c r="X55" i="5"/>
  <c r="Y56" i="5"/>
  <c r="Z56" i="5" s="1"/>
  <c r="G79" i="5"/>
  <c r="N55" i="5"/>
  <c r="T55" i="5" s="1"/>
  <c r="M54" i="5"/>
  <c r="N54" i="5" s="1"/>
  <c r="E78" i="5"/>
  <c r="G78" i="5" s="1"/>
  <c r="T4" i="5"/>
  <c r="Z4" i="5" s="1"/>
  <c r="R4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V4" i="1"/>
  <c r="I72" i="1"/>
  <c r="G80" i="15" l="1"/>
  <c r="Z5" i="15"/>
  <c r="Z54" i="16"/>
  <c r="G80" i="16"/>
  <c r="T4" i="16"/>
  <c r="Z4" i="16" s="1"/>
  <c r="E78" i="16"/>
  <c r="G78" i="16" s="1"/>
  <c r="Z5" i="16"/>
  <c r="E78" i="15"/>
  <c r="G78" i="15" s="1"/>
  <c r="T4" i="15"/>
  <c r="Z4" i="15" s="1"/>
  <c r="Z55" i="14"/>
  <c r="E80" i="14"/>
  <c r="G80" i="14" s="1"/>
  <c r="T54" i="14"/>
  <c r="Z54" i="14" s="1"/>
  <c r="X54" i="9"/>
  <c r="Y54" i="9" s="1"/>
  <c r="Y55" i="9"/>
  <c r="Z55" i="9" s="1"/>
  <c r="Z30" i="12"/>
  <c r="E80" i="13"/>
  <c r="G80" i="13" s="1"/>
  <c r="T54" i="13"/>
  <c r="Z54" i="13" s="1"/>
  <c r="Z55" i="13"/>
  <c r="E79" i="12"/>
  <c r="G79" i="12" s="1"/>
  <c r="T29" i="12"/>
  <c r="Z29" i="12" s="1"/>
  <c r="Z5" i="7"/>
  <c r="Z5" i="9"/>
  <c r="Z56" i="12"/>
  <c r="X4" i="12"/>
  <c r="Y4" i="12" s="1"/>
  <c r="F78" i="12" s="1"/>
  <c r="Y5" i="12"/>
  <c r="N5" i="12"/>
  <c r="T5" i="12" s="1"/>
  <c r="M4" i="12"/>
  <c r="N4" i="12" s="1"/>
  <c r="Z6" i="12"/>
  <c r="Y30" i="11"/>
  <c r="X29" i="11"/>
  <c r="Y29" i="11" s="1"/>
  <c r="F79" i="11" s="1"/>
  <c r="N30" i="11"/>
  <c r="T30" i="11" s="1"/>
  <c r="M29" i="11"/>
  <c r="N29" i="11" s="1"/>
  <c r="Z31" i="11"/>
  <c r="Z56" i="8"/>
  <c r="E79" i="6"/>
  <c r="T29" i="6"/>
  <c r="X29" i="6"/>
  <c r="Y29" i="6" s="1"/>
  <c r="F79" i="6" s="1"/>
  <c r="Y30" i="6"/>
  <c r="Z30" i="6" s="1"/>
  <c r="Z56" i="6"/>
  <c r="N55" i="12"/>
  <c r="T55" i="12" s="1"/>
  <c r="M54" i="12"/>
  <c r="N54" i="12" s="1"/>
  <c r="X54" i="12"/>
  <c r="Y54" i="12" s="1"/>
  <c r="F80" i="12" s="1"/>
  <c r="Y55" i="12"/>
  <c r="Z56" i="11"/>
  <c r="X54" i="11"/>
  <c r="Y54" i="11" s="1"/>
  <c r="F80" i="11" s="1"/>
  <c r="Y55" i="11"/>
  <c r="N55" i="11"/>
  <c r="T55" i="11" s="1"/>
  <c r="M54" i="11"/>
  <c r="N54" i="11" s="1"/>
  <c r="G79" i="10"/>
  <c r="E78" i="10"/>
  <c r="G78" i="10" s="1"/>
  <c r="T4" i="10"/>
  <c r="Z4" i="10" s="1"/>
  <c r="Z5" i="10"/>
  <c r="E78" i="9"/>
  <c r="G78" i="9" s="1"/>
  <c r="T4" i="9"/>
  <c r="Z4" i="9" s="1"/>
  <c r="Z4" i="8"/>
  <c r="X54" i="8"/>
  <c r="Y54" i="8" s="1"/>
  <c r="F80" i="8" s="1"/>
  <c r="Y55" i="8"/>
  <c r="G78" i="8"/>
  <c r="N55" i="8"/>
  <c r="T55" i="8" s="1"/>
  <c r="M54" i="8"/>
  <c r="N54" i="8" s="1"/>
  <c r="X54" i="7"/>
  <c r="Y54" i="7" s="1"/>
  <c r="F80" i="7" s="1"/>
  <c r="Y55" i="7"/>
  <c r="N55" i="7"/>
  <c r="T55" i="7" s="1"/>
  <c r="M54" i="7"/>
  <c r="N54" i="7" s="1"/>
  <c r="E78" i="7"/>
  <c r="G78" i="7" s="1"/>
  <c r="T4" i="7"/>
  <c r="Z4" i="7" s="1"/>
  <c r="Z56" i="7"/>
  <c r="N55" i="6"/>
  <c r="T55" i="6" s="1"/>
  <c r="M54" i="6"/>
  <c r="N54" i="6" s="1"/>
  <c r="E78" i="6"/>
  <c r="G78" i="6" s="1"/>
  <c r="T4" i="6"/>
  <c r="Z4" i="6" s="1"/>
  <c r="Z5" i="6"/>
  <c r="X54" i="6"/>
  <c r="Y54" i="6" s="1"/>
  <c r="F80" i="6" s="1"/>
  <c r="Y55" i="6"/>
  <c r="E80" i="5"/>
  <c r="T54" i="5"/>
  <c r="X54" i="5"/>
  <c r="Y54" i="5" s="1"/>
  <c r="F80" i="5" s="1"/>
  <c r="Y55" i="5"/>
  <c r="Z55" i="5" s="1"/>
  <c r="D69" i="1"/>
  <c r="D63" i="1"/>
  <c r="D57" i="1"/>
  <c r="E67" i="1"/>
  <c r="E61" i="1"/>
  <c r="E55" i="1"/>
  <c r="E54" i="1"/>
  <c r="E60" i="1"/>
  <c r="E72" i="1"/>
  <c r="D62" i="1"/>
  <c r="D54" i="1"/>
  <c r="D72" i="1"/>
  <c r="D60" i="1"/>
  <c r="E71" i="1"/>
  <c r="E65" i="1"/>
  <c r="E59" i="1"/>
  <c r="D71" i="1"/>
  <c r="D65" i="1"/>
  <c r="D59" i="1"/>
  <c r="E70" i="1"/>
  <c r="E58" i="1"/>
  <c r="D67" i="1"/>
  <c r="D61" i="1"/>
  <c r="D55" i="1"/>
  <c r="E66" i="1"/>
  <c r="E64" i="1"/>
  <c r="E57" i="1"/>
  <c r="D66" i="1"/>
  <c r="D70" i="1"/>
  <c r="D64" i="1"/>
  <c r="D58" i="1"/>
  <c r="E69" i="1"/>
  <c r="E63" i="1"/>
  <c r="E68" i="1"/>
  <c r="E62" i="1"/>
  <c r="E56" i="1"/>
  <c r="D68" i="1"/>
  <c r="D56" i="1"/>
  <c r="I47" i="1"/>
  <c r="I22" i="1"/>
  <c r="F80" i="9" l="1"/>
  <c r="G80" i="9" s="1"/>
  <c r="Z54" i="9"/>
  <c r="Z30" i="11"/>
  <c r="Z5" i="12"/>
  <c r="Z29" i="6"/>
  <c r="G79" i="6"/>
  <c r="E78" i="12"/>
  <c r="G78" i="12" s="1"/>
  <c r="T4" i="12"/>
  <c r="Z4" i="12" s="1"/>
  <c r="T29" i="11"/>
  <c r="Z29" i="11" s="1"/>
  <c r="E79" i="11"/>
  <c r="G79" i="11" s="1"/>
  <c r="Z55" i="7"/>
  <c r="Z55" i="6"/>
  <c r="E80" i="12"/>
  <c r="G80" i="12" s="1"/>
  <c r="T54" i="12"/>
  <c r="Z54" i="12" s="1"/>
  <c r="Z55" i="12"/>
  <c r="Z55" i="11"/>
  <c r="E80" i="11"/>
  <c r="G80" i="11" s="1"/>
  <c r="T54" i="11"/>
  <c r="Z54" i="11" s="1"/>
  <c r="E80" i="8"/>
  <c r="G80" i="8" s="1"/>
  <c r="T54" i="8"/>
  <c r="Z54" i="8" s="1"/>
  <c r="Z55" i="8"/>
  <c r="E80" i="7"/>
  <c r="G80" i="7" s="1"/>
  <c r="T54" i="7"/>
  <c r="Z54" i="7" s="1"/>
  <c r="E80" i="6"/>
  <c r="G80" i="6" s="1"/>
  <c r="T54" i="6"/>
  <c r="Z54" i="6" s="1"/>
  <c r="Z54" i="5"/>
  <c r="G80" i="5"/>
  <c r="F69" i="1"/>
  <c r="H69" i="1" s="1"/>
  <c r="I69" i="1" s="1"/>
  <c r="F63" i="1"/>
  <c r="H63" i="1" s="1"/>
  <c r="I63" i="1" s="1"/>
  <c r="F57" i="1"/>
  <c r="H57" i="1" s="1"/>
  <c r="I57" i="1" s="1"/>
  <c r="F61" i="1"/>
  <c r="H61" i="1" s="1"/>
  <c r="I61" i="1" s="1"/>
  <c r="F67" i="1"/>
  <c r="H67" i="1" s="1"/>
  <c r="I67" i="1" s="1"/>
  <c r="F55" i="1"/>
  <c r="H55" i="1" s="1"/>
  <c r="I55" i="1" s="1"/>
  <c r="F65" i="1"/>
  <c r="H65" i="1" s="1"/>
  <c r="I65" i="1" s="1"/>
  <c r="F72" i="1"/>
  <c r="F60" i="1"/>
  <c r="H60" i="1" s="1"/>
  <c r="I60" i="1" s="1"/>
  <c r="F54" i="1"/>
  <c r="H54" i="1" s="1"/>
  <c r="I54" i="1" s="1"/>
  <c r="J55" i="1" s="1"/>
  <c r="R55" i="1" s="1"/>
  <c r="F66" i="1"/>
  <c r="H66" i="1" s="1"/>
  <c r="I66" i="1" s="1"/>
  <c r="F58" i="1"/>
  <c r="H58" i="1" s="1"/>
  <c r="I58" i="1" s="1"/>
  <c r="F59" i="1"/>
  <c r="H59" i="1" s="1"/>
  <c r="I59" i="1" s="1"/>
  <c r="D73" i="1"/>
  <c r="F64" i="1"/>
  <c r="H64" i="1" s="1"/>
  <c r="I64" i="1" s="1"/>
  <c r="F71" i="1"/>
  <c r="H71" i="1" s="1"/>
  <c r="I71" i="1" s="1"/>
  <c r="F70" i="1"/>
  <c r="H70" i="1" s="1"/>
  <c r="I70" i="1" s="1"/>
  <c r="F56" i="1"/>
  <c r="H56" i="1" s="1"/>
  <c r="I56" i="1" s="1"/>
  <c r="E73" i="1"/>
  <c r="F68" i="1"/>
  <c r="H68" i="1" s="1"/>
  <c r="I68" i="1" s="1"/>
  <c r="F62" i="1"/>
  <c r="H62" i="1" s="1"/>
  <c r="I62" i="1" s="1"/>
  <c r="D48" i="1"/>
  <c r="F29" i="1"/>
  <c r="H29" i="1" s="1"/>
  <c r="K29" i="1" s="1"/>
  <c r="F30" i="1"/>
  <c r="H30" i="1" s="1"/>
  <c r="I30" i="1" s="1"/>
  <c r="F31" i="1"/>
  <c r="H31" i="1" s="1"/>
  <c r="I31" i="1" s="1"/>
  <c r="F32" i="1"/>
  <c r="H32" i="1" s="1"/>
  <c r="I32" i="1" s="1"/>
  <c r="F33" i="1"/>
  <c r="H33" i="1" s="1"/>
  <c r="I33" i="1" s="1"/>
  <c r="F34" i="1"/>
  <c r="H34" i="1" s="1"/>
  <c r="I34" i="1" s="1"/>
  <c r="F35" i="1"/>
  <c r="H35" i="1" s="1"/>
  <c r="I35" i="1" s="1"/>
  <c r="F36" i="1"/>
  <c r="H36" i="1" s="1"/>
  <c r="I36" i="1" s="1"/>
  <c r="F37" i="1"/>
  <c r="H37" i="1" s="1"/>
  <c r="I37" i="1" s="1"/>
  <c r="F38" i="1"/>
  <c r="H38" i="1" s="1"/>
  <c r="I38" i="1" s="1"/>
  <c r="F39" i="1"/>
  <c r="H39" i="1" s="1"/>
  <c r="I39" i="1" s="1"/>
  <c r="F40" i="1"/>
  <c r="H40" i="1" s="1"/>
  <c r="I40" i="1" s="1"/>
  <c r="F41" i="1"/>
  <c r="H41" i="1" s="1"/>
  <c r="I41" i="1" s="1"/>
  <c r="F42" i="1"/>
  <c r="H42" i="1" s="1"/>
  <c r="I42" i="1" s="1"/>
  <c r="F43" i="1"/>
  <c r="H43" i="1" s="1"/>
  <c r="I43" i="1" s="1"/>
  <c r="F44" i="1"/>
  <c r="H44" i="1" s="1"/>
  <c r="I44" i="1" s="1"/>
  <c r="F45" i="1"/>
  <c r="H45" i="1" s="1"/>
  <c r="I45" i="1" s="1"/>
  <c r="F46" i="1"/>
  <c r="H46" i="1" s="1"/>
  <c r="I46" i="1" s="1"/>
  <c r="F47" i="1"/>
  <c r="F21" i="1"/>
  <c r="H21" i="1" s="1"/>
  <c r="I21" i="1" s="1"/>
  <c r="K54" i="1" l="1"/>
  <c r="L54" i="1" s="1"/>
  <c r="S54" i="1" s="1"/>
  <c r="W54" i="1" s="1"/>
  <c r="F10" i="1"/>
  <c r="H10" i="1" s="1"/>
  <c r="I10" i="1" s="1"/>
  <c r="F9" i="1"/>
  <c r="H9" i="1" s="1"/>
  <c r="I9" i="1" s="1"/>
  <c r="K55" i="1"/>
  <c r="J56" i="1"/>
  <c r="R56" i="1" s="1"/>
  <c r="F16" i="1"/>
  <c r="H16" i="1" s="1"/>
  <c r="I16" i="1" s="1"/>
  <c r="F22" i="1"/>
  <c r="I29" i="1"/>
  <c r="J30" i="1" s="1"/>
  <c r="E48" i="1"/>
  <c r="F4" i="1"/>
  <c r="H4" i="1" s="1"/>
  <c r="F18" i="1"/>
  <c r="H18" i="1" s="1"/>
  <c r="I18" i="1" s="1"/>
  <c r="F6" i="1"/>
  <c r="H6" i="1" s="1"/>
  <c r="I6" i="1" s="1"/>
  <c r="F15" i="1"/>
  <c r="H15" i="1" s="1"/>
  <c r="I15" i="1" s="1"/>
  <c r="F20" i="1"/>
  <c r="H20" i="1" s="1"/>
  <c r="I20" i="1" s="1"/>
  <c r="F8" i="1"/>
  <c r="H8" i="1" s="1"/>
  <c r="I8" i="1" s="1"/>
  <c r="F19" i="1"/>
  <c r="H19" i="1" s="1"/>
  <c r="I19" i="1" s="1"/>
  <c r="F13" i="1"/>
  <c r="H13" i="1" s="1"/>
  <c r="I13" i="1" s="1"/>
  <c r="F7" i="1"/>
  <c r="H7" i="1" s="1"/>
  <c r="I7" i="1" s="1"/>
  <c r="F17" i="1"/>
  <c r="H17" i="1" s="1"/>
  <c r="I17" i="1" s="1"/>
  <c r="F5" i="1"/>
  <c r="H5" i="1" s="1"/>
  <c r="I5" i="1" s="1"/>
  <c r="F14" i="1"/>
  <c r="H14" i="1" s="1"/>
  <c r="I14" i="1" s="1"/>
  <c r="F12" i="1"/>
  <c r="H12" i="1" s="1"/>
  <c r="I12" i="1" s="1"/>
  <c r="F11" i="1"/>
  <c r="H11" i="1" s="1"/>
  <c r="I11" i="1" s="1"/>
  <c r="R30" i="1" l="1"/>
  <c r="L55" i="1"/>
  <c r="S55" i="1" s="1"/>
  <c r="W55" i="1" s="1"/>
  <c r="K56" i="1"/>
  <c r="J57" i="1"/>
  <c r="R57" i="1" s="1"/>
  <c r="K30" i="1"/>
  <c r="L29" i="1"/>
  <c r="J31" i="1"/>
  <c r="R31" i="1" s="1"/>
  <c r="I4" i="1"/>
  <c r="J5" i="1" s="1"/>
  <c r="R5" i="1" s="1"/>
  <c r="K4" i="1"/>
  <c r="E23" i="1"/>
  <c r="S29" i="1" l="1"/>
  <c r="W29" i="1" s="1"/>
  <c r="L56" i="1"/>
  <c r="S56" i="1" s="1"/>
  <c r="W56" i="1" s="1"/>
  <c r="K57" i="1"/>
  <c r="J58" i="1"/>
  <c r="R58" i="1" s="1"/>
  <c r="J32" i="1"/>
  <c r="R32" i="1" s="1"/>
  <c r="K31" i="1"/>
  <c r="L30" i="1"/>
  <c r="L4" i="1"/>
  <c r="K5" i="1"/>
  <c r="J6" i="1"/>
  <c r="R6" i="1" s="1"/>
  <c r="S30" i="1" l="1"/>
  <c r="W30" i="1" s="1"/>
  <c r="S4" i="1"/>
  <c r="W4" i="1" s="1"/>
  <c r="K58" i="1"/>
  <c r="L57" i="1"/>
  <c r="S57" i="1" s="1"/>
  <c r="W57" i="1" s="1"/>
  <c r="J59" i="1"/>
  <c r="R59" i="1" s="1"/>
  <c r="L31" i="1"/>
  <c r="J33" i="1"/>
  <c r="R33" i="1" s="1"/>
  <c r="K32" i="1"/>
  <c r="J7" i="1"/>
  <c r="R7" i="1" s="1"/>
  <c r="L5" i="1"/>
  <c r="K6" i="1"/>
  <c r="S31" i="1" l="1"/>
  <c r="W31" i="1" s="1"/>
  <c r="S5" i="1"/>
  <c r="W5" i="1" s="1"/>
  <c r="K59" i="1"/>
  <c r="L58" i="1"/>
  <c r="S58" i="1" s="1"/>
  <c r="W58" i="1" s="1"/>
  <c r="J60" i="1"/>
  <c r="R60" i="1" s="1"/>
  <c r="J34" i="1"/>
  <c r="R34" i="1" s="1"/>
  <c r="L32" i="1"/>
  <c r="K33" i="1"/>
  <c r="J8" i="1"/>
  <c r="R8" i="1" s="1"/>
  <c r="L6" i="1"/>
  <c r="K7" i="1"/>
  <c r="S32" i="1" l="1"/>
  <c r="W32" i="1" s="1"/>
  <c r="S6" i="1"/>
  <c r="W6" i="1" s="1"/>
  <c r="L59" i="1"/>
  <c r="S59" i="1" s="1"/>
  <c r="W59" i="1" s="1"/>
  <c r="K60" i="1"/>
  <c r="J61" i="1"/>
  <c r="R61" i="1" s="1"/>
  <c r="K34" i="1"/>
  <c r="J35" i="1"/>
  <c r="R35" i="1" s="1"/>
  <c r="L33" i="1"/>
  <c r="J9" i="1"/>
  <c r="R9" i="1" s="1"/>
  <c r="L7" i="1"/>
  <c r="K8" i="1"/>
  <c r="S33" i="1" l="1"/>
  <c r="W33" i="1" s="1"/>
  <c r="S7" i="1"/>
  <c r="W7" i="1" s="1"/>
  <c r="L60" i="1"/>
  <c r="S60" i="1" s="1"/>
  <c r="W60" i="1" s="1"/>
  <c r="K61" i="1"/>
  <c r="J62" i="1"/>
  <c r="R62" i="1" s="1"/>
  <c r="L34" i="1"/>
  <c r="K35" i="1"/>
  <c r="J36" i="1"/>
  <c r="R36" i="1" s="1"/>
  <c r="J10" i="1"/>
  <c r="R10" i="1" s="1"/>
  <c r="L8" i="1"/>
  <c r="K9" i="1"/>
  <c r="S34" i="1" l="1"/>
  <c r="W34" i="1" s="1"/>
  <c r="S8" i="1"/>
  <c r="W8" i="1" s="1"/>
  <c r="L61" i="1"/>
  <c r="S61" i="1" s="1"/>
  <c r="W61" i="1" s="1"/>
  <c r="K62" i="1"/>
  <c r="J63" i="1"/>
  <c r="R63" i="1" s="1"/>
  <c r="K36" i="1"/>
  <c r="J37" i="1"/>
  <c r="R37" i="1" s="1"/>
  <c r="L35" i="1"/>
  <c r="J11" i="1"/>
  <c r="R11" i="1" s="1"/>
  <c r="K10" i="1"/>
  <c r="L9" i="1"/>
  <c r="S35" i="1" l="1"/>
  <c r="W35" i="1" s="1"/>
  <c r="S9" i="1"/>
  <c r="W9" i="1" s="1"/>
  <c r="L62" i="1"/>
  <c r="S62" i="1" s="1"/>
  <c r="W62" i="1" s="1"/>
  <c r="K63" i="1"/>
  <c r="J64" i="1"/>
  <c r="R64" i="1" s="1"/>
  <c r="J38" i="1"/>
  <c r="R38" i="1" s="1"/>
  <c r="L36" i="1"/>
  <c r="K37" i="1"/>
  <c r="J12" i="1"/>
  <c r="R12" i="1" s="1"/>
  <c r="K11" i="1"/>
  <c r="L10" i="1"/>
  <c r="S36" i="1" l="1"/>
  <c r="W36" i="1" s="1"/>
  <c r="S10" i="1"/>
  <c r="W10" i="1" s="1"/>
  <c r="K64" i="1"/>
  <c r="L63" i="1"/>
  <c r="S63" i="1" s="1"/>
  <c r="W63" i="1" s="1"/>
  <c r="J65" i="1"/>
  <c r="R65" i="1" s="1"/>
  <c r="J39" i="1"/>
  <c r="R39" i="1" s="1"/>
  <c r="L37" i="1"/>
  <c r="K38" i="1"/>
  <c r="J13" i="1"/>
  <c r="R13" i="1" s="1"/>
  <c r="K12" i="1"/>
  <c r="L11" i="1"/>
  <c r="S37" i="1" l="1"/>
  <c r="W37" i="1" s="1"/>
  <c r="S11" i="1"/>
  <c r="W11" i="1" s="1"/>
  <c r="K65" i="1"/>
  <c r="L64" i="1"/>
  <c r="S64" i="1" s="1"/>
  <c r="W64" i="1" s="1"/>
  <c r="J66" i="1"/>
  <c r="R66" i="1" s="1"/>
  <c r="K39" i="1"/>
  <c r="L38" i="1"/>
  <c r="J40" i="1"/>
  <c r="R40" i="1" s="1"/>
  <c r="J14" i="1"/>
  <c r="R14" i="1" s="1"/>
  <c r="K13" i="1"/>
  <c r="L12" i="1"/>
  <c r="S38" i="1" l="1"/>
  <c r="W38" i="1" s="1"/>
  <c r="S12" i="1"/>
  <c r="W12" i="1" s="1"/>
  <c r="L65" i="1"/>
  <c r="S65" i="1" s="1"/>
  <c r="W65" i="1" s="1"/>
  <c r="K66" i="1"/>
  <c r="J67" i="1"/>
  <c r="R67" i="1" s="1"/>
  <c r="L39" i="1"/>
  <c r="K40" i="1"/>
  <c r="J41" i="1"/>
  <c r="R41" i="1" s="1"/>
  <c r="J15" i="1"/>
  <c r="R15" i="1" s="1"/>
  <c r="K14" i="1"/>
  <c r="L13" i="1"/>
  <c r="S39" i="1" l="1"/>
  <c r="W39" i="1" s="1"/>
  <c r="S13" i="1"/>
  <c r="W13" i="1" s="1"/>
  <c r="L66" i="1"/>
  <c r="S66" i="1" s="1"/>
  <c r="W66" i="1" s="1"/>
  <c r="K67" i="1"/>
  <c r="J68" i="1"/>
  <c r="R68" i="1" s="1"/>
  <c r="L40" i="1"/>
  <c r="K41" i="1"/>
  <c r="J42" i="1"/>
  <c r="R42" i="1" s="1"/>
  <c r="J16" i="1"/>
  <c r="R16" i="1" s="1"/>
  <c r="K15" i="1"/>
  <c r="L14" i="1"/>
  <c r="S40" i="1" l="1"/>
  <c r="W40" i="1" s="1"/>
  <c r="S14" i="1"/>
  <c r="W14" i="1" s="1"/>
  <c r="L67" i="1"/>
  <c r="S67" i="1" s="1"/>
  <c r="W67" i="1" s="1"/>
  <c r="K68" i="1"/>
  <c r="J69" i="1"/>
  <c r="R69" i="1" s="1"/>
  <c r="K42" i="1"/>
  <c r="J43" i="1"/>
  <c r="R43" i="1" s="1"/>
  <c r="L41" i="1"/>
  <c r="J17" i="1"/>
  <c r="R17" i="1" s="1"/>
  <c r="L15" i="1"/>
  <c r="K16" i="1"/>
  <c r="S41" i="1" l="1"/>
  <c r="W41" i="1" s="1"/>
  <c r="S15" i="1"/>
  <c r="W15" i="1" s="1"/>
  <c r="L68" i="1"/>
  <c r="S68" i="1" s="1"/>
  <c r="W68" i="1" s="1"/>
  <c r="K69" i="1"/>
  <c r="J70" i="1"/>
  <c r="R70" i="1" s="1"/>
  <c r="K43" i="1"/>
  <c r="L42" i="1"/>
  <c r="J44" i="1"/>
  <c r="R44" i="1" s="1"/>
  <c r="J18" i="1"/>
  <c r="R18" i="1" s="1"/>
  <c r="L16" i="1"/>
  <c r="K17" i="1"/>
  <c r="S42" i="1" l="1"/>
  <c r="W42" i="1" s="1"/>
  <c r="S16" i="1"/>
  <c r="W16" i="1" s="1"/>
  <c r="K70" i="1"/>
  <c r="L69" i="1"/>
  <c r="S69" i="1" s="1"/>
  <c r="W69" i="1" s="1"/>
  <c r="J71" i="1"/>
  <c r="R71" i="1" s="1"/>
  <c r="K44" i="1"/>
  <c r="L43" i="1"/>
  <c r="J45" i="1"/>
  <c r="R45" i="1" s="1"/>
  <c r="J19" i="1"/>
  <c r="R19" i="1" s="1"/>
  <c r="L17" i="1"/>
  <c r="K18" i="1"/>
  <c r="S43" i="1" l="1"/>
  <c r="W43" i="1" s="1"/>
  <c r="S17" i="1"/>
  <c r="W17" i="1" s="1"/>
  <c r="K71" i="1"/>
  <c r="L70" i="1"/>
  <c r="S70" i="1" s="1"/>
  <c r="W70" i="1" s="1"/>
  <c r="J72" i="1"/>
  <c r="R72" i="1" s="1"/>
  <c r="L44" i="1"/>
  <c r="J46" i="1"/>
  <c r="R46" i="1" s="1"/>
  <c r="K45" i="1"/>
  <c r="J20" i="1"/>
  <c r="R20" i="1" s="1"/>
  <c r="L18" i="1"/>
  <c r="K19" i="1"/>
  <c r="S44" i="1" l="1"/>
  <c r="W44" i="1" s="1"/>
  <c r="S18" i="1"/>
  <c r="W18" i="1" s="1"/>
  <c r="L71" i="1"/>
  <c r="S71" i="1" s="1"/>
  <c r="W71" i="1" s="1"/>
  <c r="K72" i="1"/>
  <c r="L72" i="1" s="1"/>
  <c r="K46" i="1"/>
  <c r="L45" i="1"/>
  <c r="J47" i="1"/>
  <c r="R47" i="1" s="1"/>
  <c r="J21" i="1"/>
  <c r="R21" i="1" s="1"/>
  <c r="L19" i="1"/>
  <c r="K20" i="1"/>
  <c r="S45" i="1" l="1"/>
  <c r="W45" i="1" s="1"/>
  <c r="M72" i="1"/>
  <c r="N72" i="1" s="1"/>
  <c r="T72" i="1" s="1"/>
  <c r="S72" i="1"/>
  <c r="W72" i="1" s="1"/>
  <c r="X72" i="1" s="1"/>
  <c r="S19" i="1"/>
  <c r="W19" i="1" s="1"/>
  <c r="K47" i="1"/>
  <c r="L47" i="1" s="1"/>
  <c r="S47" i="1" s="1"/>
  <c r="W47" i="1" s="1"/>
  <c r="X47" i="1" s="1"/>
  <c r="L46" i="1"/>
  <c r="S46" i="1" s="1"/>
  <c r="W46" i="1" s="1"/>
  <c r="J22" i="1"/>
  <c r="R22" i="1" s="1"/>
  <c r="K21" i="1"/>
  <c r="L20" i="1"/>
  <c r="S20" i="1" s="1"/>
  <c r="W20" i="1" s="1"/>
  <c r="M71" i="1" l="1"/>
  <c r="N71" i="1" s="1"/>
  <c r="T71" i="1" s="1"/>
  <c r="Y47" i="1"/>
  <c r="X46" i="1"/>
  <c r="Y72" i="1"/>
  <c r="Z72" i="1" s="1"/>
  <c r="X71" i="1"/>
  <c r="M47" i="1"/>
  <c r="N47" i="1" s="1"/>
  <c r="K22" i="1"/>
  <c r="L22" i="1" s="1"/>
  <c r="S22" i="1" s="1"/>
  <c r="W22" i="1" s="1"/>
  <c r="X22" i="1" s="1"/>
  <c r="L21" i="1"/>
  <c r="S21" i="1" s="1"/>
  <c r="W21" i="1" s="1"/>
  <c r="M70" i="1" l="1"/>
  <c r="M69" i="1" s="1"/>
  <c r="T47" i="1"/>
  <c r="Z47" i="1" s="1"/>
  <c r="X70" i="1"/>
  <c r="Y71" i="1"/>
  <c r="Z71" i="1" s="1"/>
  <c r="X45" i="1"/>
  <c r="Y46" i="1"/>
  <c r="X21" i="1"/>
  <c r="X20" i="1" s="1"/>
  <c r="X19" i="1" s="1"/>
  <c r="X18" i="1" s="1"/>
  <c r="X17" i="1" s="1"/>
  <c r="X16" i="1" s="1"/>
  <c r="X15" i="1" s="1"/>
  <c r="X14" i="1" s="1"/>
  <c r="X13" i="1" s="1"/>
  <c r="X12" i="1" s="1"/>
  <c r="X11" i="1" s="1"/>
  <c r="X10" i="1" s="1"/>
  <c r="X9" i="1" s="1"/>
  <c r="X8" i="1" s="1"/>
  <c r="M46" i="1"/>
  <c r="M22" i="1"/>
  <c r="N22" i="1" s="1"/>
  <c r="N70" i="1" l="1"/>
  <c r="T70" i="1" s="1"/>
  <c r="X44" i="1"/>
  <c r="Y45" i="1"/>
  <c r="X69" i="1"/>
  <c r="Y70" i="1"/>
  <c r="T22" i="1"/>
  <c r="Y9" i="1"/>
  <c r="X7" i="1"/>
  <c r="Y8" i="1"/>
  <c r="Y10" i="1"/>
  <c r="N69" i="1"/>
  <c r="T69" i="1" s="1"/>
  <c r="M68" i="1"/>
  <c r="N46" i="1"/>
  <c r="M45" i="1"/>
  <c r="M21" i="1"/>
  <c r="Z70" i="1" l="1"/>
  <c r="T46" i="1"/>
  <c r="Z46" i="1" s="1"/>
  <c r="Y69" i="1"/>
  <c r="Z69" i="1" s="1"/>
  <c r="X68" i="1"/>
  <c r="Y44" i="1"/>
  <c r="X43" i="1"/>
  <c r="X6" i="1"/>
  <c r="Y7" i="1"/>
  <c r="Y11" i="1"/>
  <c r="N68" i="1"/>
  <c r="T68" i="1" s="1"/>
  <c r="M67" i="1"/>
  <c r="N45" i="1"/>
  <c r="M44" i="1"/>
  <c r="N21" i="1"/>
  <c r="M20" i="1"/>
  <c r="X42" i="1" l="1"/>
  <c r="Y43" i="1"/>
  <c r="Y68" i="1"/>
  <c r="Z68" i="1" s="1"/>
  <c r="X67" i="1"/>
  <c r="T45" i="1"/>
  <c r="Z45" i="1" s="1"/>
  <c r="T21" i="1"/>
  <c r="X5" i="1"/>
  <c r="Y6" i="1"/>
  <c r="Y12" i="1"/>
  <c r="N67" i="1"/>
  <c r="T67" i="1" s="1"/>
  <c r="M66" i="1"/>
  <c r="N44" i="1"/>
  <c r="M43" i="1"/>
  <c r="M19" i="1"/>
  <c r="N20" i="1"/>
  <c r="T44" i="1" l="1"/>
  <c r="Z44" i="1" s="1"/>
  <c r="X66" i="1"/>
  <c r="Y67" i="1"/>
  <c r="Z67" i="1" s="1"/>
  <c r="X41" i="1"/>
  <c r="Y42" i="1"/>
  <c r="T20" i="1"/>
  <c r="X4" i="1"/>
  <c r="Y4" i="1" s="1"/>
  <c r="F78" i="1" s="1"/>
  <c r="Y5" i="1"/>
  <c r="Y13" i="1"/>
  <c r="N66" i="1"/>
  <c r="T66" i="1" s="1"/>
  <c r="M65" i="1"/>
  <c r="N43" i="1"/>
  <c r="M42" i="1"/>
  <c r="M18" i="1"/>
  <c r="N19" i="1"/>
  <c r="Y66" i="1" l="1"/>
  <c r="Z66" i="1" s="1"/>
  <c r="X65" i="1"/>
  <c r="T43" i="1"/>
  <c r="Z43" i="1" s="1"/>
  <c r="X40" i="1"/>
  <c r="Y41" i="1"/>
  <c r="T19" i="1"/>
  <c r="Y14" i="1"/>
  <c r="N65" i="1"/>
  <c r="T65" i="1" s="1"/>
  <c r="M64" i="1"/>
  <c r="M41" i="1"/>
  <c r="N42" i="1"/>
  <c r="M17" i="1"/>
  <c r="N18" i="1"/>
  <c r="Y40" i="1" l="1"/>
  <c r="X39" i="1"/>
  <c r="T42" i="1"/>
  <c r="Z42" i="1" s="1"/>
  <c r="X64" i="1"/>
  <c r="Y65" i="1"/>
  <c r="Z65" i="1" s="1"/>
  <c r="T18" i="1"/>
  <c r="Y15" i="1"/>
  <c r="N64" i="1"/>
  <c r="T64" i="1" s="1"/>
  <c r="M63" i="1"/>
  <c r="M40" i="1"/>
  <c r="N41" i="1"/>
  <c r="M16" i="1"/>
  <c r="N17" i="1"/>
  <c r="T41" i="1" l="1"/>
  <c r="Z41" i="1" s="1"/>
  <c r="X63" i="1"/>
  <c r="Y64" i="1"/>
  <c r="Z64" i="1" s="1"/>
  <c r="X38" i="1"/>
  <c r="Y39" i="1"/>
  <c r="T17" i="1"/>
  <c r="Y16" i="1"/>
  <c r="N63" i="1"/>
  <c r="T63" i="1" s="1"/>
  <c r="M62" i="1"/>
  <c r="N40" i="1"/>
  <c r="M39" i="1"/>
  <c r="M15" i="1"/>
  <c r="N16" i="1"/>
  <c r="Y38" i="1" l="1"/>
  <c r="X37" i="1"/>
  <c r="Y63" i="1"/>
  <c r="Z63" i="1" s="1"/>
  <c r="X62" i="1"/>
  <c r="T40" i="1"/>
  <c r="Z40" i="1" s="1"/>
  <c r="T16" i="1"/>
  <c r="Z16" i="1" s="1"/>
  <c r="Y17" i="1"/>
  <c r="N62" i="1"/>
  <c r="T62" i="1" s="1"/>
  <c r="M61" i="1"/>
  <c r="N39" i="1"/>
  <c r="M38" i="1"/>
  <c r="M14" i="1"/>
  <c r="N15" i="1"/>
  <c r="X61" i="1" l="1"/>
  <c r="Y62" i="1"/>
  <c r="Z62" i="1" s="1"/>
  <c r="Y37" i="1"/>
  <c r="X36" i="1"/>
  <c r="T39" i="1"/>
  <c r="Z39" i="1" s="1"/>
  <c r="T15" i="1"/>
  <c r="Z15" i="1" s="1"/>
  <c r="Y18" i="1"/>
  <c r="Z17" i="1"/>
  <c r="N61" i="1"/>
  <c r="T61" i="1" s="1"/>
  <c r="M60" i="1"/>
  <c r="M37" i="1"/>
  <c r="N38" i="1"/>
  <c r="M13" i="1"/>
  <c r="N14" i="1"/>
  <c r="X35" i="1" l="1"/>
  <c r="Y36" i="1"/>
  <c r="T38" i="1"/>
  <c r="Z38" i="1" s="1"/>
  <c r="X60" i="1"/>
  <c r="Y61" i="1"/>
  <c r="Z61" i="1" s="1"/>
  <c r="T14" i="1"/>
  <c r="Z14" i="1" s="1"/>
  <c r="Y19" i="1"/>
  <c r="Z18" i="1"/>
  <c r="N60" i="1"/>
  <c r="T60" i="1" s="1"/>
  <c r="M59" i="1"/>
  <c r="N37" i="1"/>
  <c r="M36" i="1"/>
  <c r="M12" i="1"/>
  <c r="N13" i="1"/>
  <c r="Y60" i="1" l="1"/>
  <c r="Z60" i="1" s="1"/>
  <c r="X59" i="1"/>
  <c r="T37" i="1"/>
  <c r="Z37" i="1" s="1"/>
  <c r="Y35" i="1"/>
  <c r="X34" i="1"/>
  <c r="T13" i="1"/>
  <c r="Z13" i="1" s="1"/>
  <c r="Y20" i="1"/>
  <c r="Z19" i="1"/>
  <c r="N59" i="1"/>
  <c r="T59" i="1" s="1"/>
  <c r="M58" i="1"/>
  <c r="M35" i="1"/>
  <c r="N36" i="1"/>
  <c r="M11" i="1"/>
  <c r="N12" i="1"/>
  <c r="Y34" i="1" l="1"/>
  <c r="X33" i="1"/>
  <c r="X58" i="1"/>
  <c r="Y59" i="1"/>
  <c r="Z59" i="1" s="1"/>
  <c r="T36" i="1"/>
  <c r="Z36" i="1" s="1"/>
  <c r="T12" i="1"/>
  <c r="Z12" i="1" s="1"/>
  <c r="Y21" i="1"/>
  <c r="Z20" i="1"/>
  <c r="N58" i="1"/>
  <c r="T58" i="1" s="1"/>
  <c r="M57" i="1"/>
  <c r="M34" i="1"/>
  <c r="N35" i="1"/>
  <c r="M10" i="1"/>
  <c r="N11" i="1"/>
  <c r="T35" i="1" l="1"/>
  <c r="Z35" i="1" s="1"/>
  <c r="X57" i="1"/>
  <c r="Y58" i="1"/>
  <c r="Z58" i="1" s="1"/>
  <c r="X32" i="1"/>
  <c r="Y33" i="1"/>
  <c r="T11" i="1"/>
  <c r="Z11" i="1" s="1"/>
  <c r="Y22" i="1"/>
  <c r="Z22" i="1" s="1"/>
  <c r="Z21" i="1"/>
  <c r="N57" i="1"/>
  <c r="T57" i="1" s="1"/>
  <c r="M56" i="1"/>
  <c r="N34" i="1"/>
  <c r="M33" i="1"/>
  <c r="M9" i="1"/>
  <c r="N10" i="1"/>
  <c r="T34" i="1" l="1"/>
  <c r="Z34" i="1" s="1"/>
  <c r="Y57" i="1"/>
  <c r="Z57" i="1" s="1"/>
  <c r="X56" i="1"/>
  <c r="X31" i="1"/>
  <c r="Y32" i="1"/>
  <c r="T10" i="1"/>
  <c r="Z10" i="1" s="1"/>
  <c r="N56" i="1"/>
  <c r="T56" i="1" s="1"/>
  <c r="M55" i="1"/>
  <c r="M32" i="1"/>
  <c r="N33" i="1"/>
  <c r="M8" i="1"/>
  <c r="N9" i="1"/>
  <c r="X55" i="1" l="1"/>
  <c r="Y56" i="1"/>
  <c r="Z56" i="1" s="1"/>
  <c r="T33" i="1"/>
  <c r="Z33" i="1" s="1"/>
  <c r="X30" i="1"/>
  <c r="Y31" i="1"/>
  <c r="T9" i="1"/>
  <c r="Z9" i="1" s="1"/>
  <c r="N55" i="1"/>
  <c r="T55" i="1" s="1"/>
  <c r="M54" i="1"/>
  <c r="N54" i="1" s="1"/>
  <c r="N32" i="1"/>
  <c r="M31" i="1"/>
  <c r="M7" i="1"/>
  <c r="N8" i="1"/>
  <c r="T54" i="1" l="1"/>
  <c r="E80" i="1"/>
  <c r="T32" i="1"/>
  <c r="Z32" i="1" s="1"/>
  <c r="Y30" i="1"/>
  <c r="X29" i="1"/>
  <c r="Y29" i="1" s="1"/>
  <c r="F79" i="1" s="1"/>
  <c r="X54" i="1"/>
  <c r="Y54" i="1" s="1"/>
  <c r="Y55" i="1"/>
  <c r="Z55" i="1" s="1"/>
  <c r="T8" i="1"/>
  <c r="Z8" i="1" s="1"/>
  <c r="N31" i="1"/>
  <c r="M30" i="1"/>
  <c r="M6" i="1"/>
  <c r="N7" i="1"/>
  <c r="Z54" i="1" l="1"/>
  <c r="F80" i="1"/>
  <c r="G80" i="1" s="1"/>
  <c r="T31" i="1"/>
  <c r="Z31" i="1" s="1"/>
  <c r="T7" i="1"/>
  <c r="Z7" i="1" s="1"/>
  <c r="M29" i="1"/>
  <c r="N29" i="1" s="1"/>
  <c r="E79" i="1" s="1"/>
  <c r="G79" i="1" s="1"/>
  <c r="N30" i="1"/>
  <c r="M5" i="1"/>
  <c r="N6" i="1"/>
  <c r="T30" i="1" l="1"/>
  <c r="Z30" i="1" s="1"/>
  <c r="T29" i="1"/>
  <c r="Z29" i="1" s="1"/>
  <c r="T6" i="1"/>
  <c r="Z6" i="1" s="1"/>
  <c r="M4" i="1"/>
  <c r="N4" i="1" s="1"/>
  <c r="E78" i="1" s="1"/>
  <c r="G78" i="1" s="1"/>
  <c r="N5" i="1"/>
  <c r="T5" i="1" l="1"/>
  <c r="Z5" i="1" s="1"/>
  <c r="T4" i="1"/>
  <c r="Z4" i="1" s="1"/>
</calcChain>
</file>

<file path=xl/sharedStrings.xml><?xml version="1.0" encoding="utf-8"?>
<sst xmlns="http://schemas.openxmlformats.org/spreadsheetml/2006/main" count="2990" uniqueCount="93">
  <si>
    <t>Age interval</t>
  </si>
  <si>
    <t>n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</si>
  <si>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</si>
  <si>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</si>
  <si>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M</t>
    </r>
    <r>
      <rPr>
        <b/>
        <vertAlign val="subscript"/>
        <sz val="14"/>
        <color indexed="8"/>
        <rFont val="Arial"/>
        <family val="2"/>
      </rPr>
      <t>x</t>
    </r>
  </si>
  <si>
    <t>a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</si>
  <si>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q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</si>
  <si>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</si>
  <si>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t>l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</si>
  <si>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</si>
  <si>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L</t>
    </r>
    <r>
      <rPr>
        <b/>
        <vertAlign val="subscript"/>
        <sz val="14"/>
        <color indexed="8"/>
        <rFont val="Arial"/>
        <family val="2"/>
      </rPr>
      <t>x</t>
    </r>
  </si>
  <si>
    <r>
      <t>T</t>
    </r>
    <r>
      <rPr>
        <b/>
        <vertAlign val="subscript"/>
        <sz val="14"/>
        <color indexed="8"/>
        <rFont val="Arial"/>
        <family val="2"/>
      </rPr>
      <t>x</t>
    </r>
  </si>
  <si>
    <r>
      <t>e</t>
    </r>
    <r>
      <rPr>
        <b/>
        <vertAlign val="subscript"/>
        <sz val="14"/>
        <color indexed="8"/>
        <rFont val="Arial"/>
        <family val="2"/>
      </rPr>
      <t>x</t>
    </r>
  </si>
  <si>
    <t>Males</t>
  </si>
  <si>
    <t>จากตารางชีพปกติ (From conventional life table)</t>
  </si>
  <si>
    <r>
      <t xml:space="preserve">Proportion of disability free with weighting </t>
    </r>
    <r>
      <rPr>
        <b/>
        <sz val="10"/>
        <color rgb="FFFF0000"/>
        <rFont val="Tahoma"/>
        <family val="2"/>
      </rPr>
      <t>(NE)</t>
    </r>
  </si>
  <si>
    <t>Proportion of disability with weighting</t>
  </si>
  <si>
    <t>Person-years lived without disability</t>
  </si>
  <si>
    <t>Total person-years lived without disability</t>
  </si>
  <si>
    <t>HALE</t>
  </si>
  <si>
    <t>LE-HALE</t>
  </si>
  <si>
    <t>population</t>
  </si>
  <si>
    <t>death</t>
  </si>
  <si>
    <r>
      <t>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/P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</si>
  <si>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/(1+(1-a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)*n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</si>
  <si>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1-q</t>
    </r>
    <r>
      <rPr>
        <vertAlign val="subscript"/>
        <sz val="10"/>
        <color theme="0" tint="-0.499984740745262"/>
        <rFont val="Arial"/>
        <family val="2"/>
      </rPr>
      <t>x</t>
    </r>
  </si>
  <si>
    <r>
      <t>l</t>
    </r>
    <r>
      <rPr>
        <vertAlign val="subscript"/>
        <sz val="10"/>
        <color theme="0" tint="-0.499984740745262"/>
        <rFont val="Arial"/>
        <family val="2"/>
      </rPr>
      <t>x-1</t>
    </r>
    <r>
      <rPr>
        <sz val="10"/>
        <color theme="0" tint="-0.499984740745262"/>
        <rFont val="Arial"/>
        <family val="2"/>
      </rPr>
      <t>*p</t>
    </r>
    <r>
      <rPr>
        <vertAlign val="subscript"/>
        <sz val="10"/>
        <color theme="0" tint="-0.499984740745262"/>
        <rFont val="Arial"/>
        <family val="2"/>
      </rPr>
      <t>x-1</t>
    </r>
  </si>
  <si>
    <r>
      <t>l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*q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</si>
  <si>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*(l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</si>
  <si>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T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+L</t>
    </r>
    <r>
      <rPr>
        <vertAlign val="subscript"/>
        <sz val="10"/>
        <color theme="0" tint="-0.499984740745262"/>
        <rFont val="Arial"/>
        <family val="2"/>
      </rPr>
      <t>x</t>
    </r>
  </si>
  <si>
    <r>
      <t>T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/l</t>
    </r>
    <r>
      <rPr>
        <vertAlign val="subscript"/>
        <sz val="10"/>
        <color theme="0" tint="-0.499984740745262"/>
        <rFont val="Arial"/>
        <family val="2"/>
      </rPr>
      <t>x</t>
    </r>
  </si>
  <si>
    <t>Age</t>
  </si>
  <si>
    <r>
      <t>l</t>
    </r>
    <r>
      <rPr>
        <b/>
        <vertAlign val="subscript"/>
        <sz val="10"/>
        <rFont val="Tahoma"/>
        <family val="2"/>
      </rPr>
      <t>x</t>
    </r>
  </si>
  <si>
    <r>
      <rPr>
        <b/>
        <vertAlign val="subscript"/>
        <sz val="10"/>
        <rFont val="Tahoma"/>
        <family val="2"/>
      </rPr>
      <t>n</t>
    </r>
    <r>
      <rPr>
        <b/>
        <sz val="10"/>
        <rFont val="Tahoma"/>
        <family val="2"/>
      </rPr>
      <t>L</t>
    </r>
    <r>
      <rPr>
        <b/>
        <vertAlign val="subscript"/>
        <sz val="10"/>
        <rFont val="Tahoma"/>
        <family val="2"/>
      </rPr>
      <t>x</t>
    </r>
  </si>
  <si>
    <r>
      <t>e</t>
    </r>
    <r>
      <rPr>
        <b/>
        <vertAlign val="subscript"/>
        <sz val="10"/>
        <rFont val="Tahoma"/>
        <family val="2"/>
      </rPr>
      <t>x</t>
    </r>
  </si>
  <si>
    <t>1 - 4</t>
  </si>
  <si>
    <t xml:space="preserve"> 1-4</t>
  </si>
  <si>
    <t>5 - 9</t>
  </si>
  <si>
    <t xml:space="preserve"> 5-9</t>
  </si>
  <si>
    <t>10 - 14</t>
  </si>
  <si>
    <t xml:space="preserve"> 10-14</t>
  </si>
  <si>
    <t>15 - 19</t>
  </si>
  <si>
    <t xml:space="preserve"> 15-19</t>
  </si>
  <si>
    <t>20 - 24</t>
  </si>
  <si>
    <t xml:space="preserve"> 20-24</t>
  </si>
  <si>
    <t>25 - 29</t>
  </si>
  <si>
    <t xml:space="preserve"> 25-29</t>
  </si>
  <si>
    <t>30 - 34</t>
  </si>
  <si>
    <t xml:space="preserve"> 30-34</t>
  </si>
  <si>
    <t>35 - 39</t>
  </si>
  <si>
    <t xml:space="preserve"> 35-39</t>
  </si>
  <si>
    <t>40 - 44</t>
  </si>
  <si>
    <t xml:space="preserve"> 40-44</t>
  </si>
  <si>
    <t xml:space="preserve"> 45 - 49</t>
  </si>
  <si>
    <t xml:space="preserve"> 45-49</t>
  </si>
  <si>
    <t xml:space="preserve"> 50 - 54</t>
  </si>
  <si>
    <t xml:space="preserve"> 50-54</t>
  </si>
  <si>
    <t>55 - 59</t>
  </si>
  <si>
    <t xml:space="preserve"> 55-59</t>
  </si>
  <si>
    <t>60 - 64</t>
  </si>
  <si>
    <t xml:space="preserve"> 60-64</t>
  </si>
  <si>
    <t>65 - 69</t>
  </si>
  <si>
    <t xml:space="preserve"> 65-69</t>
  </si>
  <si>
    <t>70 - 74</t>
  </si>
  <si>
    <t xml:space="preserve"> 70-74</t>
  </si>
  <si>
    <t>75 - 79</t>
  </si>
  <si>
    <t xml:space="preserve"> 75-79</t>
  </si>
  <si>
    <t>80 - 84</t>
  </si>
  <si>
    <t>80-84</t>
  </si>
  <si>
    <t>85+</t>
  </si>
  <si>
    <t>total</t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</si>
  <si>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</si>
  <si>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</si>
  <si>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M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</si>
  <si>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q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</si>
  <si>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</si>
  <si>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t>l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</si>
  <si>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</si>
  <si>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L</t>
    </r>
    <r>
      <rPr>
        <b/>
        <vertAlign val="subscript"/>
        <sz val="10"/>
        <color indexed="8"/>
        <rFont val="Arial"/>
        <family val="2"/>
      </rPr>
      <t>x</t>
    </r>
  </si>
  <si>
    <r>
      <t>T</t>
    </r>
    <r>
      <rPr>
        <b/>
        <vertAlign val="subscript"/>
        <sz val="10"/>
        <color indexed="8"/>
        <rFont val="Arial"/>
        <family val="2"/>
      </rPr>
      <t>x</t>
    </r>
  </si>
  <si>
    <r>
      <t>e</t>
    </r>
    <r>
      <rPr>
        <b/>
        <vertAlign val="subscript"/>
        <sz val="10"/>
        <color indexed="8"/>
        <rFont val="Arial"/>
        <family val="2"/>
      </rPr>
      <t>x</t>
    </r>
  </si>
  <si>
    <t>sex</t>
  </si>
  <si>
    <t>age</t>
  </si>
  <si>
    <t>LE</t>
  </si>
  <si>
    <t>male</t>
  </si>
  <si>
    <t>female</t>
  </si>
  <si>
    <t>bothsex</t>
  </si>
  <si>
    <t xml:space="preserve">ตารางชีพย่อ ชาย </t>
  </si>
  <si>
    <t xml:space="preserve">ตารางชีพย่อ หญิง </t>
  </si>
  <si>
    <t xml:space="preserve">ตารางชีพย่อ รวมเพศ </t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</si>
  <si>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เพศชาย</t>
    </r>
    <r>
      <rPr>
        <b/>
        <sz val="12"/>
        <rFont val="Tahoma"/>
        <family val="2"/>
      </rPr>
      <t xml:space="preserve"> </t>
    </r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</si>
  <si>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เพศหญิง</t>
    </r>
  </si>
  <si>
    <t>การคำนวณ Health-adjusted life expectancy (HALE) : รวมเพศ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</si>
</sst>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0000"/>
    <numFmt numFmtId="165" formatCode="0.000"/>
    <numFmt numFmtId="166" formatCode="_-* #,##0_-;\-* #,##0_-;_-* &quot;-&quot;??_-;_-@_-"/>
    <numFmt numFmtId="167" formatCode="0.0"/>
  </numFmts>
  <fonts count="31">
    <font>
      <sz val="11"/>
      <color theme="1"/>
      <name val="Tahoma"/>
      <family val="2"/>
      <charset val="22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9"/>
      <name val="Arial"/>
      <family val="2"/>
    </font>
    <font>
      <sz val="10"/>
      <name val="Tahoma"/>
      <family val="2"/>
    </font>
    <font>
      <b/>
      <sz val="10"/>
      <color indexed="9"/>
      <name val="Tahoma"/>
      <family val="2"/>
    </font>
    <font>
      <b/>
      <sz val="10"/>
      <name val="Tahoma"/>
      <family val="2"/>
    </font>
    <font>
      <sz val="10"/>
      <color indexed="8"/>
      <name val="Tahoma"/>
      <family val="2"/>
    </font>
    <font>
      <b/>
      <sz val="12"/>
      <name val="Tahoma"/>
      <family val="2"/>
    </font>
    <font>
      <b/>
      <vertAlign val="subscript"/>
      <sz val="10"/>
      <name val="Tahoma"/>
      <family val="2"/>
    </font>
    <font>
      <sz val="8"/>
      <name val="Tahoma"/>
      <family val="2"/>
      <charset val="222"/>
    </font>
    <font>
      <sz val="10"/>
      <color rgb="FF00B050"/>
      <name val="Arial"/>
      <family val="2"/>
    </font>
    <font>
      <sz val="11"/>
      <color theme="1"/>
      <name val="Tahoma"/>
      <family val="2"/>
      <charset val="222"/>
    </font>
    <font>
      <sz val="10"/>
      <color theme="0" tint="-0.499984740745262"/>
      <name val="Arial"/>
      <family val="2"/>
    </font>
    <font>
      <vertAlign val="subscript"/>
      <sz val="10"/>
      <color theme="0" tint="-0.499984740745262"/>
      <name val="Arial"/>
      <family val="2"/>
    </font>
    <font>
      <b/>
      <sz val="12"/>
      <color rgb="FFFF0000"/>
      <name val="Tahoma"/>
      <family val="2"/>
    </font>
    <font>
      <b/>
      <sz val="14"/>
      <name val="Arial"/>
      <family val="2"/>
    </font>
    <font>
      <b/>
      <sz val="14"/>
      <color indexed="8"/>
      <name val="Arial"/>
      <family val="2"/>
    </font>
    <font>
      <b/>
      <vertAlign val="subscript"/>
      <sz val="14"/>
      <color indexed="8"/>
      <name val="Arial"/>
      <family val="2"/>
    </font>
    <font>
      <b/>
      <sz val="10"/>
      <color rgb="FFFF0000"/>
      <name val="Tahoma"/>
      <family val="2"/>
    </font>
    <font>
      <sz val="11"/>
      <color rgb="FFFF0000"/>
      <name val="Tahoma"/>
      <family val="2"/>
      <charset val="222"/>
    </font>
    <font>
      <sz val="14"/>
      <color theme="1"/>
      <name val="Tahoma"/>
      <family val="2"/>
      <charset val="222"/>
    </font>
    <font>
      <sz val="14"/>
      <color rgb="FF00B050"/>
      <name val="Tahoma"/>
      <family val="2"/>
      <charset val="222"/>
    </font>
    <font>
      <sz val="14"/>
      <color rgb="FFFF0000"/>
      <name val="Tahoma"/>
      <family val="2"/>
      <charset val="222"/>
    </font>
    <font>
      <sz val="10"/>
      <color rgb="FFFF0000"/>
      <name val="Arial"/>
      <family val="2"/>
    </font>
    <font>
      <sz val="10"/>
      <color rgb="FFFF0000"/>
      <name val="Arial"/>
      <family val="2"/>
      <charset val="222"/>
    </font>
    <font>
      <sz val="12"/>
      <color theme="9" tint="-0.249977111117893"/>
      <name val="Calibri"/>
      <family val="2"/>
      <charset val="222"/>
      <scheme val="minor"/>
    </font>
    <font>
      <sz val="12"/>
      <color rgb="FF00B050"/>
      <name val="Calibri"/>
      <family val="2"/>
      <charset val="222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43" fontId="15" fillId="0" borderId="0" applyFont="0" applyFill="0" applyBorder="0" applyAlignment="0" applyProtection="0"/>
  </cellStyleXfs>
  <cellXfs count="78">
    <xf numFmtId="0" fontId="0" fillId="0" borderId="0" xfId="0"/>
    <xf numFmtId="0" fontId="2" fillId="0" borderId="0" xfId="0" applyFont="1" applyAlignment="1">
      <alignment horizontal="center"/>
    </xf>
    <xf numFmtId="0" fontId="5" fillId="0" borderId="0" xfId="0" applyFont="1"/>
    <xf numFmtId="164" fontId="5" fillId="0" borderId="0" xfId="0" applyNumberFormat="1" applyFont="1"/>
    <xf numFmtId="2" fontId="5" fillId="0" borderId="0" xfId="0" applyNumberFormat="1" applyFont="1"/>
    <xf numFmtId="1" fontId="5" fillId="0" borderId="0" xfId="0" applyNumberFormat="1" applyFont="1"/>
    <xf numFmtId="0" fontId="1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/>
    <xf numFmtId="0" fontId="2" fillId="0" borderId="3" xfId="0" applyFont="1" applyBorder="1" applyAlignment="1">
      <alignment horizontal="center"/>
    </xf>
    <xf numFmtId="3" fontId="14" fillId="0" borderId="0" xfId="0" applyNumberFormat="1" applyFont="1"/>
    <xf numFmtId="1" fontId="0" fillId="0" borderId="0" xfId="0" applyNumberFormat="1"/>
    <xf numFmtId="0" fontId="2" fillId="0" borderId="0" xfId="1"/>
    <xf numFmtId="164" fontId="5" fillId="0" borderId="3" xfId="0" applyNumberFormat="1" applyFont="1" applyBorder="1"/>
    <xf numFmtId="164" fontId="5" fillId="0" borderId="2" xfId="0" applyNumberFormat="1" applyFont="1" applyBorder="1"/>
    <xf numFmtId="0" fontId="5" fillId="0" borderId="2" xfId="0" applyFont="1" applyBorder="1"/>
    <xf numFmtId="1" fontId="5" fillId="0" borderId="2" xfId="0" applyNumberFormat="1" applyFont="1" applyBorder="1"/>
    <xf numFmtId="1" fontId="5" fillId="0" borderId="3" xfId="0" applyNumberFormat="1" applyFont="1" applyBorder="1"/>
    <xf numFmtId="0" fontId="3" fillId="0" borderId="10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166" fontId="5" fillId="0" borderId="0" xfId="2" applyNumberFormat="1" applyFont="1"/>
    <xf numFmtId="0" fontId="9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9" fillId="2" borderId="0" xfId="0" applyFont="1" applyFill="1" applyAlignment="1">
      <alignment horizontal="right"/>
    </xf>
    <xf numFmtId="3" fontId="10" fillId="0" borderId="0" xfId="0" applyNumberFormat="1" applyFont="1"/>
    <xf numFmtId="0" fontId="7" fillId="0" borderId="7" xfId="0" applyFont="1" applyBorder="1" applyAlignment="1">
      <alignment horizontal="center"/>
    </xf>
    <xf numFmtId="3" fontId="10" fillId="0" borderId="3" xfId="0" applyNumberFormat="1" applyFont="1" applyBorder="1"/>
    <xf numFmtId="167" fontId="5" fillId="7" borderId="10" xfId="0" applyNumberFormat="1" applyFont="1" applyFill="1" applyBorder="1"/>
    <xf numFmtId="167" fontId="5" fillId="0" borderId="4" xfId="0" applyNumberFormat="1" applyFont="1" applyBorder="1"/>
    <xf numFmtId="167" fontId="5" fillId="0" borderId="5" xfId="0" applyNumberFormat="1" applyFont="1" applyBorder="1"/>
    <xf numFmtId="167" fontId="10" fillId="0" borderId="0" xfId="0" applyNumberFormat="1" applyFont="1"/>
    <xf numFmtId="167" fontId="10" fillId="0" borderId="4" xfId="0" applyNumberFormat="1" applyFont="1" applyBorder="1"/>
    <xf numFmtId="167" fontId="10" fillId="0" borderId="5" xfId="0" applyNumberFormat="1" applyFont="1" applyBorder="1"/>
    <xf numFmtId="167" fontId="10" fillId="0" borderId="3" xfId="0" applyNumberFormat="1" applyFont="1" applyBorder="1"/>
    <xf numFmtId="0" fontId="2" fillId="0" borderId="6" xfId="0" applyFont="1" applyBorder="1" applyAlignment="1">
      <alignment horizontal="center"/>
    </xf>
    <xf numFmtId="167" fontId="10" fillId="7" borderId="0" xfId="0" applyNumberFormat="1" applyFont="1" applyFill="1"/>
    <xf numFmtId="0" fontId="5" fillId="11" borderId="2" xfId="0" applyFont="1" applyFill="1" applyBorder="1"/>
    <xf numFmtId="165" fontId="10" fillId="9" borderId="0" xfId="0" applyNumberFormat="1" applyFont="1" applyFill="1" applyAlignment="1">
      <alignment horizontal="center"/>
    </xf>
    <xf numFmtId="165" fontId="10" fillId="0" borderId="0" xfId="0" applyNumberFormat="1" applyFont="1" applyAlignment="1">
      <alignment horizontal="center"/>
    </xf>
    <xf numFmtId="165" fontId="10" fillId="9" borderId="3" xfId="0" applyNumberFormat="1" applyFont="1" applyFill="1" applyBorder="1" applyAlignment="1">
      <alignment horizontal="center"/>
    </xf>
    <xf numFmtId="165" fontId="10" fillId="0" borderId="3" xfId="0" applyNumberFormat="1" applyFont="1" applyBorder="1" applyAlignment="1">
      <alignment horizontal="center"/>
    </xf>
    <xf numFmtId="0" fontId="19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166" fontId="5" fillId="13" borderId="0" xfId="2" applyNumberFormat="1" applyFont="1" applyFill="1" applyAlignment="1">
      <alignment horizontal="right" wrapText="1"/>
    </xf>
    <xf numFmtId="166" fontId="5" fillId="13" borderId="3" xfId="2" applyNumberFormat="1" applyFont="1" applyFill="1" applyBorder="1" applyAlignment="1">
      <alignment horizontal="right" wrapText="1"/>
    </xf>
    <xf numFmtId="0" fontId="23" fillId="0" borderId="0" xfId="0" applyFont="1"/>
    <xf numFmtId="0" fontId="24" fillId="0" borderId="0" xfId="0" applyFont="1"/>
    <xf numFmtId="0" fontId="25" fillId="0" borderId="0" xfId="0" applyFont="1"/>
    <xf numFmtId="0" fontId="26" fillId="0" borderId="0" xfId="0" applyFont="1"/>
    <xf numFmtId="167" fontId="26" fillId="0" borderId="0" xfId="0" applyNumberFormat="1" applyFont="1"/>
    <xf numFmtId="0" fontId="0" fillId="0" borderId="3" xfId="0" applyBorder="1"/>
    <xf numFmtId="0" fontId="23" fillId="0" borderId="3" xfId="0" applyFont="1" applyBorder="1"/>
    <xf numFmtId="166" fontId="27" fillId="0" borderId="0" xfId="2" applyNumberFormat="1" applyFont="1"/>
    <xf numFmtId="166" fontId="28" fillId="0" borderId="0" xfId="2" applyNumberFormat="1" applyFont="1"/>
    <xf numFmtId="0" fontId="29" fillId="14" borderId="0" xfId="0" applyFont="1" applyFill="1"/>
    <xf numFmtId="0" fontId="30" fillId="14" borderId="0" xfId="0" applyFont="1" applyFill="1"/>
    <xf numFmtId="0" fontId="8" fillId="6" borderId="4" xfId="0" applyFont="1" applyFill="1" applyBorder="1" applyAlignment="1">
      <alignment horizontal="center"/>
    </xf>
    <xf numFmtId="0" fontId="11" fillId="4" borderId="8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wrapText="1"/>
    </xf>
    <xf numFmtId="0" fontId="9" fillId="3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wrapText="1"/>
    </xf>
    <xf numFmtId="0" fontId="8" fillId="6" borderId="0" xfId="0" applyFont="1" applyFill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8" fillId="5" borderId="0" xfId="0" applyFont="1" applyFill="1" applyAlignment="1">
      <alignment horizontal="center" vertical="center" wrapText="1"/>
    </xf>
    <xf numFmtId="0" fontId="8" fillId="6" borderId="0" xfId="0" applyFont="1" applyFill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6" fillId="10" borderId="0" xfId="0" applyFont="1" applyFill="1" applyAlignment="1">
      <alignment horizontal="center"/>
    </xf>
    <xf numFmtId="0" fontId="6" fillId="12" borderId="0" xfId="0" applyFont="1" applyFill="1" applyAlignment="1">
      <alignment horizontal="center"/>
    </xf>
  </cellXfs>
  <cellStyles count="3">
    <cellStyle name="Microsoft Excel found an error in the formula you entered. Do you want to accept the correction proposed below?_x000a__x000a_|_x000a__x000a_• To accept the correction, click Yes._x000a_• To close this message and correct the formula yourself, click No." xfId="1" xr:uid="{00000000-0005-0000-0000-000000000000}"/>
    <cellStyle name="จุลภาค" xfId="2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Z80"/>
  <sheetViews>
    <sheetView topLeftCell="A16" zoomScale="80" zoomScaleNormal="80" workbookViewId="0">
      <selection activeCell="D29" sqref="D29:E47"/>
    </sheetView>
  </sheetViews>
  <sheetFormatPr defaultColWidth="8.796875" defaultRowHeight="13.8"/>
  <cols>
    <col min="1" max="1" width="9" customWidth="1"/>
    <col min="4" max="4" width="10.19921875" bestFit="1" customWidth="1"/>
    <col min="5" max="5" width="8.796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>
      <c r="B1" s="75" t="s">
        <v>87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Q1" s="63" t="s">
        <v>90</v>
      </c>
      <c r="R1" s="64"/>
      <c r="S1" s="64"/>
      <c r="T1" s="64"/>
      <c r="U1" s="64"/>
      <c r="V1" s="64"/>
      <c r="W1" s="64"/>
      <c r="X1" s="64"/>
      <c r="Y1" s="64"/>
      <c r="Z1" s="65"/>
    </row>
    <row r="2" spans="1:26" s="9" customFormat="1" ht="35.549999999999997" customHeight="1">
      <c r="A2" s="7"/>
      <c r="B2" s="70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2" t="s">
        <v>14</v>
      </c>
      <c r="S2" s="72"/>
      <c r="T2" s="72"/>
      <c r="U2" s="67" t="s">
        <v>15</v>
      </c>
      <c r="V2" s="67" t="s">
        <v>16</v>
      </c>
      <c r="W2" s="73" t="s">
        <v>17</v>
      </c>
      <c r="X2" s="73" t="s">
        <v>18</v>
      </c>
      <c r="Y2" s="74" t="s">
        <v>19</v>
      </c>
      <c r="Z2" s="74" t="s">
        <v>20</v>
      </c>
    </row>
    <row r="3" spans="1:26" s="10" customFormat="1" ht="23.25" customHeight="1" thickBot="1">
      <c r="B3" s="71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7"/>
      <c r="V3" s="67"/>
      <c r="W3" s="73"/>
      <c r="X3" s="73"/>
      <c r="Y3" s="74"/>
      <c r="Z3" s="74"/>
    </row>
    <row r="4" spans="1:26" s="2" customFormat="1">
      <c r="A4" s="2">
        <v>1</v>
      </c>
      <c r="B4" s="1">
        <v>0</v>
      </c>
      <c r="C4" s="1">
        <v>1</v>
      </c>
      <c r="D4">
        <v>649</v>
      </c>
      <c r="E4" s="51">
        <v>3</v>
      </c>
      <c r="F4" s="3">
        <f>E4/D4</f>
        <v>4.6224961479198771E-3</v>
      </c>
      <c r="G4" s="2">
        <v>0.3</v>
      </c>
      <c r="H4" s="18">
        <f>C4*F4/(1+(1-G4)*C4*F4)</f>
        <v>4.6075871601904475E-3</v>
      </c>
      <c r="I4" s="18">
        <f>1-H4</f>
        <v>0.9953924128398095</v>
      </c>
      <c r="J4" s="41">
        <v>100000</v>
      </c>
      <c r="K4" s="20">
        <f>J4*H4</f>
        <v>460.75871601904475</v>
      </c>
      <c r="L4" s="20">
        <f>C4*(J5+G4*K4)</f>
        <v>99677.468898786668</v>
      </c>
      <c r="M4" s="5">
        <f t="shared" ref="M4:M20" si="0">L4+M5</f>
        <v>7869473.3553980747</v>
      </c>
      <c r="N4" s="32">
        <f>M4/J4</f>
        <v>78.694733553980754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99677.468898786668</v>
      </c>
      <c r="T4" s="35">
        <f t="shared" ref="T4:T22" si="3">N4</f>
        <v>78.694733553980754</v>
      </c>
      <c r="U4" s="42">
        <v>0.96680194174873568</v>
      </c>
      <c r="V4" s="43">
        <f>1-U4</f>
        <v>3.3198058251264317E-2</v>
      </c>
      <c r="W4" s="29">
        <f>S4*U4</f>
        <v>96368.370479946156</v>
      </c>
      <c r="X4" s="29">
        <f t="shared" ref="X4:X20" si="4">X5+W4</f>
        <v>7058311.242662183</v>
      </c>
      <c r="Y4" s="40">
        <f>X4/R4</f>
        <v>70.583112426621824</v>
      </c>
      <c r="Z4" s="36">
        <f>T4-Y4</f>
        <v>8.11162112735893</v>
      </c>
    </row>
    <row r="5" spans="1:26" s="2" customFormat="1">
      <c r="A5" s="2">
        <v>2</v>
      </c>
      <c r="B5" s="1" t="s">
        <v>35</v>
      </c>
      <c r="C5" s="1">
        <v>4</v>
      </c>
      <c r="D5">
        <v>2975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99539.241283980955</v>
      </c>
      <c r="K5" s="5">
        <f t="shared" ref="K5:K22" si="8">J5*H5</f>
        <v>0</v>
      </c>
      <c r="L5" s="5">
        <f t="shared" ref="L5:L21" si="9">C5*(J6+G5*K5)</f>
        <v>398156.96513592382</v>
      </c>
      <c r="M5" s="5">
        <f t="shared" si="0"/>
        <v>7769795.8864992885</v>
      </c>
      <c r="N5" s="33">
        <f t="shared" ref="N5:N22" si="10">M5/J5</f>
        <v>78.057616134850903</v>
      </c>
      <c r="O5" s="4"/>
      <c r="Q5" s="27" t="s">
        <v>36</v>
      </c>
      <c r="R5" s="29">
        <f t="shared" si="1"/>
        <v>99539.241283980955</v>
      </c>
      <c r="S5" s="29">
        <f t="shared" si="2"/>
        <v>398156.96513592382</v>
      </c>
      <c r="T5" s="35">
        <f t="shared" si="3"/>
        <v>78.057616134850903</v>
      </c>
      <c r="U5" s="42">
        <v>0.96680194174873568</v>
      </c>
      <c r="V5" s="43">
        <f>1-U5</f>
        <v>3.3198058251264317E-2</v>
      </c>
      <c r="W5" s="29">
        <f t="shared" ref="W5:W22" si="11">S5*U5</f>
        <v>384938.92701419478</v>
      </c>
      <c r="X5" s="29">
        <f t="shared" si="4"/>
        <v>6961942.872182237</v>
      </c>
      <c r="Y5" s="35">
        <f t="shared" ref="Y5:Y22" si="12">X5/R5</f>
        <v>69.941691159973061</v>
      </c>
      <c r="Z5" s="36">
        <f t="shared" ref="Z5:Z22" si="13">T5-Y5</f>
        <v>8.1159249748778421</v>
      </c>
    </row>
    <row r="6" spans="1:26" s="2" customFormat="1">
      <c r="A6" s="2">
        <v>3</v>
      </c>
      <c r="B6" s="1" t="s">
        <v>37</v>
      </c>
      <c r="C6" s="1">
        <v>5</v>
      </c>
      <c r="D6">
        <v>3918</v>
      </c>
      <c r="E6" s="51">
        <v>1</v>
      </c>
      <c r="F6" s="3">
        <f t="shared" si="5"/>
        <v>2.5523226135783564E-4</v>
      </c>
      <c r="G6" s="2">
        <v>0.5</v>
      </c>
      <c r="H6" s="3">
        <f t="shared" si="6"/>
        <v>1.2753475322025253E-3</v>
      </c>
      <c r="I6" s="3">
        <f t="shared" si="7"/>
        <v>0.99872465246779751</v>
      </c>
      <c r="J6" s="5">
        <f t="shared" ref="J6:J22" si="14">I5*J5</f>
        <v>99539.241283980955</v>
      </c>
      <c r="K6" s="5">
        <f t="shared" si="8"/>
        <v>126.94712572883684</v>
      </c>
      <c r="L6" s="5">
        <f t="shared" si="9"/>
        <v>497378.83860558266</v>
      </c>
      <c r="M6" s="5">
        <f t="shared" si="0"/>
        <v>7371638.9213633649</v>
      </c>
      <c r="N6" s="33">
        <f t="shared" si="10"/>
        <v>74.057616134850903</v>
      </c>
      <c r="O6" s="4"/>
      <c r="Q6" s="27" t="s">
        <v>38</v>
      </c>
      <c r="R6" s="29">
        <f t="shared" si="1"/>
        <v>99539.241283980955</v>
      </c>
      <c r="S6" s="29">
        <f t="shared" si="2"/>
        <v>497378.83860558266</v>
      </c>
      <c r="T6" s="35">
        <f t="shared" si="3"/>
        <v>74.057616134850903</v>
      </c>
      <c r="U6" s="42">
        <v>0.96680194174873568</v>
      </c>
      <c r="V6" s="43">
        <f>1-U6</f>
        <v>3.3198058251264317E-2</v>
      </c>
      <c r="W6" s="29">
        <f t="shared" si="11"/>
        <v>480866.82694860833</v>
      </c>
      <c r="X6" s="29">
        <f t="shared" si="4"/>
        <v>6577003.9451680426</v>
      </c>
      <c r="Y6" s="35">
        <f t="shared" si="12"/>
        <v>66.074483392978124</v>
      </c>
      <c r="Z6" s="36">
        <f t="shared" si="13"/>
        <v>7.9831327418727795</v>
      </c>
    </row>
    <row r="7" spans="1:26" s="2" customFormat="1">
      <c r="A7" s="2">
        <v>4</v>
      </c>
      <c r="B7" s="1" t="s">
        <v>39</v>
      </c>
      <c r="C7" s="1">
        <v>5</v>
      </c>
      <c r="D7">
        <v>4197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99412.294158252116</v>
      </c>
      <c r="K7" s="5">
        <f t="shared" si="8"/>
        <v>0</v>
      </c>
      <c r="L7" s="5">
        <f t="shared" si="9"/>
        <v>497061.4707912606</v>
      </c>
      <c r="M7" s="5">
        <f t="shared" si="0"/>
        <v>6874260.0827577822</v>
      </c>
      <c r="N7" s="33">
        <f t="shared" si="10"/>
        <v>69.148993501898346</v>
      </c>
      <c r="O7" s="4"/>
      <c r="Q7" s="27" t="s">
        <v>40</v>
      </c>
      <c r="R7" s="29">
        <f t="shared" si="1"/>
        <v>99412.294158252116</v>
      </c>
      <c r="S7" s="29">
        <f t="shared" si="2"/>
        <v>497061.4707912606</v>
      </c>
      <c r="T7" s="35">
        <f t="shared" si="3"/>
        <v>69.148993501898346</v>
      </c>
      <c r="U7" s="42">
        <v>0.96680194174873568</v>
      </c>
      <c r="V7" s="43">
        <f>1-U7</f>
        <v>3.3198058251264317E-2</v>
      </c>
      <c r="W7" s="29">
        <f t="shared" si="11"/>
        <v>480559.99512947322</v>
      </c>
      <c r="X7" s="29">
        <f t="shared" si="4"/>
        <v>6096137.1182194343</v>
      </c>
      <c r="Y7" s="35">
        <f t="shared" si="12"/>
        <v>61.321762764222456</v>
      </c>
      <c r="Z7" s="36">
        <f t="shared" si="13"/>
        <v>7.8272307376758903</v>
      </c>
    </row>
    <row r="8" spans="1:26" s="2" customFormat="1">
      <c r="A8" s="2">
        <v>5</v>
      </c>
      <c r="B8" s="1" t="s">
        <v>41</v>
      </c>
      <c r="C8" s="1">
        <v>5</v>
      </c>
      <c r="D8">
        <v>4796</v>
      </c>
      <c r="E8" s="51">
        <v>5</v>
      </c>
      <c r="F8" s="3">
        <f t="shared" si="5"/>
        <v>1.0425354462051709E-3</v>
      </c>
      <c r="G8" s="2">
        <v>0.5</v>
      </c>
      <c r="H8" s="3">
        <f t="shared" si="6"/>
        <v>5.199126546740148E-3</v>
      </c>
      <c r="I8" s="3">
        <f t="shared" si="7"/>
        <v>0.99480087345325985</v>
      </c>
      <c r="J8" s="5">
        <f t="shared" si="14"/>
        <v>99412.294158252116</v>
      </c>
      <c r="K8" s="5">
        <f t="shared" si="8"/>
        <v>516.85709763050909</v>
      </c>
      <c r="L8" s="5">
        <f t="shared" si="9"/>
        <v>495769.32804718433</v>
      </c>
      <c r="M8" s="5">
        <f t="shared" si="0"/>
        <v>6377198.6119665215</v>
      </c>
      <c r="N8" s="33">
        <f t="shared" si="10"/>
        <v>64.148993501898346</v>
      </c>
      <c r="O8" s="4"/>
      <c r="Q8" s="27" t="s">
        <v>42</v>
      </c>
      <c r="R8" s="29">
        <f t="shared" si="1"/>
        <v>99412.294158252116</v>
      </c>
      <c r="S8" s="29">
        <f t="shared" si="2"/>
        <v>495769.32804718433</v>
      </c>
      <c r="T8" s="35">
        <f t="shared" si="3"/>
        <v>64.148993501898346</v>
      </c>
      <c r="U8" s="42">
        <v>0.96680194174873568</v>
      </c>
      <c r="V8" s="43">
        <f>1-U8</f>
        <v>3.3198058251264317E-2</v>
      </c>
      <c r="W8" s="29">
        <f t="shared" si="11"/>
        <v>479310.74901548371</v>
      </c>
      <c r="X8" s="29">
        <f t="shared" si="4"/>
        <v>5615577.1230899608</v>
      </c>
      <c r="Y8" s="35">
        <f t="shared" si="12"/>
        <v>56.487753055478777</v>
      </c>
      <c r="Z8" s="36">
        <f t="shared" si="13"/>
        <v>7.6612404464195691</v>
      </c>
    </row>
    <row r="9" spans="1:26" s="2" customFormat="1">
      <c r="A9" s="2">
        <v>6</v>
      </c>
      <c r="B9" s="1" t="s">
        <v>43</v>
      </c>
      <c r="C9" s="1">
        <v>5</v>
      </c>
      <c r="D9">
        <v>4418</v>
      </c>
      <c r="E9" s="51">
        <v>4</v>
      </c>
      <c r="F9" s="3">
        <f t="shared" si="5"/>
        <v>9.0538705296514259E-4</v>
      </c>
      <c r="G9" s="2">
        <v>0.5</v>
      </c>
      <c r="H9" s="3">
        <f t="shared" si="6"/>
        <v>4.5167118337850042E-3</v>
      </c>
      <c r="I9" s="3">
        <f t="shared" si="7"/>
        <v>0.99548328816621501</v>
      </c>
      <c r="J9" s="5">
        <f t="shared" si="14"/>
        <v>98895.437060621611</v>
      </c>
      <c r="K9" s="5">
        <f t="shared" si="8"/>
        <v>446.6821908790497</v>
      </c>
      <c r="L9" s="5">
        <f t="shared" si="9"/>
        <v>493360.47982591041</v>
      </c>
      <c r="M9" s="5">
        <f t="shared" si="0"/>
        <v>5881429.2839193372</v>
      </c>
      <c r="N9" s="33">
        <f t="shared" si="10"/>
        <v>59.471189558665863</v>
      </c>
      <c r="O9" s="4"/>
      <c r="Q9" s="27" t="s">
        <v>44</v>
      </c>
      <c r="R9" s="29">
        <f t="shared" si="1"/>
        <v>98895.437060621611</v>
      </c>
      <c r="S9" s="29">
        <f t="shared" si="2"/>
        <v>493360.47982591041</v>
      </c>
      <c r="T9" s="35">
        <f t="shared" si="3"/>
        <v>59.471189558665863</v>
      </c>
      <c r="U9" s="42">
        <v>0.9555940589531835</v>
      </c>
      <c r="V9" s="43">
        <f t="shared" ref="V9:V22" si="15">1-U9</f>
        <v>4.4405941046816499E-2</v>
      </c>
      <c r="W9" s="29">
        <f t="shared" si="11"/>
        <v>471452.34344393195</v>
      </c>
      <c r="X9" s="29">
        <f t="shared" si="4"/>
        <v>5136266.3740744768</v>
      </c>
      <c r="Y9" s="35">
        <f t="shared" si="12"/>
        <v>51.936333229671789</v>
      </c>
      <c r="Z9" s="36">
        <f t="shared" si="13"/>
        <v>7.5348563289940742</v>
      </c>
    </row>
    <row r="10" spans="1:26" s="2" customFormat="1">
      <c r="A10" s="2">
        <v>7</v>
      </c>
      <c r="B10" s="1" t="s">
        <v>45</v>
      </c>
      <c r="C10" s="1">
        <v>5</v>
      </c>
      <c r="D10">
        <v>4474</v>
      </c>
      <c r="E10" s="51">
        <v>7</v>
      </c>
      <c r="F10" s="3">
        <f t="shared" si="5"/>
        <v>1.5645954403218597E-3</v>
      </c>
      <c r="G10" s="2">
        <v>0.5</v>
      </c>
      <c r="H10" s="3">
        <f t="shared" si="6"/>
        <v>7.7924969386619167E-3</v>
      </c>
      <c r="I10" s="3">
        <f t="shared" si="7"/>
        <v>0.99220750306133809</v>
      </c>
      <c r="J10" s="5">
        <f t="shared" si="14"/>
        <v>98448.754869742566</v>
      </c>
      <c r="K10" s="5">
        <f t="shared" si="8"/>
        <v>767.16162093754645</v>
      </c>
      <c r="L10" s="5">
        <f t="shared" si="9"/>
        <v>490325.87029636896</v>
      </c>
      <c r="M10" s="5">
        <f t="shared" si="0"/>
        <v>5388068.804093427</v>
      </c>
      <c r="N10" s="33">
        <f t="shared" si="10"/>
        <v>54.729679529440212</v>
      </c>
      <c r="O10" s="4"/>
      <c r="Q10" s="27" t="s">
        <v>46</v>
      </c>
      <c r="R10" s="29">
        <f t="shared" si="1"/>
        <v>98448.754869742566</v>
      </c>
      <c r="S10" s="29">
        <f t="shared" si="2"/>
        <v>490325.87029636896</v>
      </c>
      <c r="T10" s="35">
        <f t="shared" si="3"/>
        <v>54.729679529440212</v>
      </c>
      <c r="U10" s="42">
        <v>0.96363095511775332</v>
      </c>
      <c r="V10" s="43">
        <f t="shared" si="15"/>
        <v>3.6369044882246682E-2</v>
      </c>
      <c r="W10" s="29">
        <f t="shared" si="11"/>
        <v>472493.18671263364</v>
      </c>
      <c r="X10" s="29">
        <f t="shared" si="4"/>
        <v>4664814.0306305448</v>
      </c>
      <c r="Y10" s="35">
        <f t="shared" si="12"/>
        <v>47.38316941440808</v>
      </c>
      <c r="Z10" s="36">
        <f t="shared" si="13"/>
        <v>7.3465101150321317</v>
      </c>
    </row>
    <row r="11" spans="1:26" s="2" customFormat="1">
      <c r="A11" s="2">
        <v>8</v>
      </c>
      <c r="B11" s="1" t="s">
        <v>47</v>
      </c>
      <c r="C11" s="1">
        <v>5</v>
      </c>
      <c r="D11">
        <v>4965</v>
      </c>
      <c r="E11" s="51">
        <v>6</v>
      </c>
      <c r="F11" s="3">
        <f t="shared" si="5"/>
        <v>1.2084592145015106E-3</v>
      </c>
      <c r="G11" s="2">
        <v>0.5</v>
      </c>
      <c r="H11" s="3">
        <f t="shared" si="6"/>
        <v>6.0240963855421681E-3</v>
      </c>
      <c r="I11" s="3">
        <f t="shared" si="7"/>
        <v>0.99397590361445787</v>
      </c>
      <c r="J11" s="5">
        <f t="shared" si="14"/>
        <v>97681.593248805017</v>
      </c>
      <c r="K11" s="5">
        <f t="shared" si="8"/>
        <v>588.44333282412651</v>
      </c>
      <c r="L11" s="5">
        <f t="shared" si="9"/>
        <v>486936.85791196476</v>
      </c>
      <c r="M11" s="5">
        <f t="shared" si="0"/>
        <v>4897742.9337970577</v>
      </c>
      <c r="N11" s="33">
        <f t="shared" si="10"/>
        <v>50.139875598896154</v>
      </c>
      <c r="O11" s="4"/>
      <c r="Q11" s="27" t="s">
        <v>48</v>
      </c>
      <c r="R11" s="29">
        <f t="shared" si="1"/>
        <v>97681.593248805017</v>
      </c>
      <c r="S11" s="29">
        <f t="shared" si="2"/>
        <v>486936.85791196476</v>
      </c>
      <c r="T11" s="35">
        <f t="shared" si="3"/>
        <v>50.139875598896154</v>
      </c>
      <c r="U11" s="42">
        <v>0.96005435016735896</v>
      </c>
      <c r="V11" s="43">
        <f t="shared" si="15"/>
        <v>3.9945649832641039E-2</v>
      </c>
      <c r="W11" s="29">
        <f t="shared" si="11"/>
        <v>467485.84869520692</v>
      </c>
      <c r="X11" s="29">
        <f t="shared" si="4"/>
        <v>4192320.8439179114</v>
      </c>
      <c r="Y11" s="35">
        <f t="shared" si="12"/>
        <v>42.918227523578992</v>
      </c>
      <c r="Z11" s="36">
        <f t="shared" si="13"/>
        <v>7.2216480753171624</v>
      </c>
    </row>
    <row r="12" spans="1:26" s="2" customFormat="1">
      <c r="A12" s="2">
        <v>9</v>
      </c>
      <c r="B12" s="1" t="s">
        <v>49</v>
      </c>
      <c r="C12" s="1">
        <v>5</v>
      </c>
      <c r="D12">
        <v>5248</v>
      </c>
      <c r="E12" s="51">
        <v>9</v>
      </c>
      <c r="F12" s="3">
        <f t="shared" si="5"/>
        <v>1.7149390243902439E-3</v>
      </c>
      <c r="G12" s="2">
        <v>0.5</v>
      </c>
      <c r="H12" s="3">
        <f t="shared" si="6"/>
        <v>8.5380893653353562E-3</v>
      </c>
      <c r="I12" s="3">
        <f t="shared" si="7"/>
        <v>0.9914619106346646</v>
      </c>
      <c r="J12" s="5">
        <f t="shared" si="14"/>
        <v>97093.149915980888</v>
      </c>
      <c r="K12" s="5">
        <f t="shared" si="8"/>
        <v>828.98999074454787</v>
      </c>
      <c r="L12" s="5">
        <f t="shared" si="9"/>
        <v>483393.27460304304</v>
      </c>
      <c r="M12" s="5">
        <f t="shared" si="0"/>
        <v>4410806.0758850928</v>
      </c>
      <c r="N12" s="33">
        <f t="shared" si="10"/>
        <v>45.428602117677343</v>
      </c>
      <c r="O12" s="4"/>
      <c r="Q12" s="27" t="s">
        <v>50</v>
      </c>
      <c r="R12" s="29">
        <f t="shared" si="1"/>
        <v>97093.149915980888</v>
      </c>
      <c r="S12" s="29">
        <f t="shared" si="2"/>
        <v>483393.27460304304</v>
      </c>
      <c r="T12" s="35">
        <f t="shared" si="3"/>
        <v>45.428602117677343</v>
      </c>
      <c r="U12" s="42">
        <v>0.94127750867207383</v>
      </c>
      <c r="V12" s="43">
        <f t="shared" si="15"/>
        <v>5.8722491327926174E-2</v>
      </c>
      <c r="W12" s="29">
        <f t="shared" si="11"/>
        <v>455007.217227188</v>
      </c>
      <c r="X12" s="29">
        <f t="shared" si="4"/>
        <v>3724834.9952227045</v>
      </c>
      <c r="Y12" s="35">
        <f t="shared" si="12"/>
        <v>38.363519964549234</v>
      </c>
      <c r="Z12" s="36">
        <f t="shared" si="13"/>
        <v>7.0650821531281096</v>
      </c>
    </row>
    <row r="13" spans="1:26" s="2" customFormat="1">
      <c r="A13" s="2">
        <v>10</v>
      </c>
      <c r="B13" s="1" t="s">
        <v>51</v>
      </c>
      <c r="C13" s="1">
        <v>5</v>
      </c>
      <c r="D13">
        <v>5216</v>
      </c>
      <c r="E13" s="51">
        <v>12</v>
      </c>
      <c r="F13" s="3">
        <f t="shared" si="5"/>
        <v>2.3006134969325155E-3</v>
      </c>
      <c r="G13" s="2">
        <v>0.5</v>
      </c>
      <c r="H13" s="3">
        <f t="shared" si="6"/>
        <v>1.1437285550895923E-2</v>
      </c>
      <c r="I13" s="3">
        <f t="shared" si="7"/>
        <v>0.98856271444910404</v>
      </c>
      <c r="J13" s="5">
        <f t="shared" si="14"/>
        <v>96264.159925236338</v>
      </c>
      <c r="K13" s="5">
        <f t="shared" si="8"/>
        <v>1101.0006853820398</v>
      </c>
      <c r="L13" s="5">
        <f t="shared" si="9"/>
        <v>478568.29791272664</v>
      </c>
      <c r="M13" s="5">
        <f t="shared" si="0"/>
        <v>3927412.8012820496</v>
      </c>
      <c r="N13" s="33">
        <f t="shared" si="10"/>
        <v>40.798286759394969</v>
      </c>
      <c r="O13" s="4"/>
      <c r="Q13" s="27" t="s">
        <v>52</v>
      </c>
      <c r="R13" s="29">
        <f t="shared" si="1"/>
        <v>96264.159925236338</v>
      </c>
      <c r="S13" s="29">
        <f t="shared" si="2"/>
        <v>478568.29791272664</v>
      </c>
      <c r="T13" s="35">
        <f t="shared" si="3"/>
        <v>40.798286759394969</v>
      </c>
      <c r="U13" s="42">
        <v>0.95386474178345915</v>
      </c>
      <c r="V13" s="43">
        <f t="shared" si="15"/>
        <v>4.6135258216540853E-2</v>
      </c>
      <c r="W13" s="29">
        <f t="shared" si="11"/>
        <v>456489.42591427255</v>
      </c>
      <c r="X13" s="29">
        <f t="shared" si="4"/>
        <v>3269827.7779955165</v>
      </c>
      <c r="Y13" s="35">
        <f t="shared" si="12"/>
        <v>33.967239526476227</v>
      </c>
      <c r="Z13" s="36">
        <f t="shared" si="13"/>
        <v>6.8310472329187419</v>
      </c>
    </row>
    <row r="14" spans="1:26" s="2" customFormat="1">
      <c r="A14" s="2">
        <v>11</v>
      </c>
      <c r="B14" s="1" t="s">
        <v>53</v>
      </c>
      <c r="C14" s="1">
        <v>5</v>
      </c>
      <c r="D14">
        <v>4633</v>
      </c>
      <c r="E14" s="51">
        <v>10</v>
      </c>
      <c r="F14" s="3">
        <f t="shared" si="5"/>
        <v>2.1584286639326571E-3</v>
      </c>
      <c r="G14" s="2">
        <v>0.5</v>
      </c>
      <c r="H14" s="3">
        <f t="shared" si="6"/>
        <v>1.0734220695577503E-2</v>
      </c>
      <c r="I14" s="3">
        <f t="shared" si="7"/>
        <v>0.9892657793044225</v>
      </c>
      <c r="J14" s="5">
        <f t="shared" si="14"/>
        <v>95163.1592398543</v>
      </c>
      <c r="K14" s="5">
        <f t="shared" si="8"/>
        <v>1021.5023533689815</v>
      </c>
      <c r="L14" s="5">
        <f t="shared" si="9"/>
        <v>473262.04031584901</v>
      </c>
      <c r="M14" s="5">
        <f t="shared" si="0"/>
        <v>3448844.503369323</v>
      </c>
      <c r="N14" s="33">
        <f t="shared" si="10"/>
        <v>36.241383019627072</v>
      </c>
      <c r="O14" s="4"/>
      <c r="Q14" s="27" t="s">
        <v>54</v>
      </c>
      <c r="R14" s="29">
        <f t="shared" si="1"/>
        <v>95163.1592398543</v>
      </c>
      <c r="S14" s="29">
        <f t="shared" si="2"/>
        <v>473262.04031584901</v>
      </c>
      <c r="T14" s="35">
        <f t="shared" si="3"/>
        <v>36.241383019627072</v>
      </c>
      <c r="U14" s="42">
        <v>0.94210046609890041</v>
      </c>
      <c r="V14" s="43">
        <f t="shared" si="15"/>
        <v>5.7899533901099587E-2</v>
      </c>
      <c r="W14" s="29">
        <f t="shared" si="11"/>
        <v>445860.38876847795</v>
      </c>
      <c r="X14" s="29">
        <f t="shared" si="4"/>
        <v>2813338.3520812439</v>
      </c>
      <c r="Y14" s="35">
        <f t="shared" si="12"/>
        <v>29.563313939487401</v>
      </c>
      <c r="Z14" s="36">
        <f t="shared" si="13"/>
        <v>6.6780690801396716</v>
      </c>
    </row>
    <row r="15" spans="1:26" s="2" customFormat="1">
      <c r="A15" s="2">
        <v>12</v>
      </c>
      <c r="B15" s="1" t="s">
        <v>55</v>
      </c>
      <c r="C15" s="1">
        <v>5</v>
      </c>
      <c r="D15">
        <v>3772</v>
      </c>
      <c r="E15" s="51">
        <v>19</v>
      </c>
      <c r="F15" s="3">
        <f t="shared" si="5"/>
        <v>5.0371155885471901E-3</v>
      </c>
      <c r="G15" s="2">
        <v>0.5</v>
      </c>
      <c r="H15" s="3">
        <f t="shared" si="6"/>
        <v>2.4872365492865561E-2</v>
      </c>
      <c r="I15" s="3">
        <f t="shared" si="7"/>
        <v>0.97512763450713447</v>
      </c>
      <c r="J15" s="5">
        <f t="shared" si="14"/>
        <v>94141.656886485318</v>
      </c>
      <c r="K15" s="5">
        <f t="shared" si="8"/>
        <v>2341.5256981846069</v>
      </c>
      <c r="L15" s="5">
        <f t="shared" si="9"/>
        <v>464854.47018696513</v>
      </c>
      <c r="M15" s="5">
        <f t="shared" si="0"/>
        <v>2975582.4630534737</v>
      </c>
      <c r="N15" s="33">
        <f t="shared" si="10"/>
        <v>31.607500456906013</v>
      </c>
      <c r="O15" s="4"/>
      <c r="Q15" s="27" t="s">
        <v>56</v>
      </c>
      <c r="R15" s="29">
        <f t="shared" si="1"/>
        <v>94141.656886485318</v>
      </c>
      <c r="S15" s="29">
        <f t="shared" si="2"/>
        <v>464854.47018696513</v>
      </c>
      <c r="T15" s="35">
        <f t="shared" si="3"/>
        <v>31.607500456906013</v>
      </c>
      <c r="U15" s="42">
        <v>0.91645683631107144</v>
      </c>
      <c r="V15" s="43">
        <f t="shared" si="15"/>
        <v>8.3543163688928557E-2</v>
      </c>
      <c r="W15" s="29">
        <f t="shared" si="11"/>
        <v>426019.05709260533</v>
      </c>
      <c r="X15" s="29">
        <f t="shared" si="4"/>
        <v>2367477.963312766</v>
      </c>
      <c r="Y15" s="35">
        <f t="shared" si="12"/>
        <v>25.148037984581443</v>
      </c>
      <c r="Z15" s="36">
        <f t="shared" si="13"/>
        <v>6.4594624723245708</v>
      </c>
    </row>
    <row r="16" spans="1:26" s="2" customFormat="1">
      <c r="A16" s="2">
        <v>13</v>
      </c>
      <c r="B16" s="1" t="s">
        <v>57</v>
      </c>
      <c r="C16" s="1">
        <v>5</v>
      </c>
      <c r="D16">
        <v>2693</v>
      </c>
      <c r="E16" s="51">
        <v>21</v>
      </c>
      <c r="F16" s="3">
        <f t="shared" si="5"/>
        <v>7.7979948013367989E-3</v>
      </c>
      <c r="G16" s="2">
        <v>0.5</v>
      </c>
      <c r="H16" s="3">
        <f t="shared" si="6"/>
        <v>3.8244399927153526E-2</v>
      </c>
      <c r="I16" s="3">
        <f t="shared" si="7"/>
        <v>0.96175560007284644</v>
      </c>
      <c r="J16" s="5">
        <f t="shared" si="14"/>
        <v>91800.131188300715</v>
      </c>
      <c r="K16" s="5">
        <f t="shared" si="8"/>
        <v>3510.8409305305318</v>
      </c>
      <c r="L16" s="5">
        <f t="shared" si="9"/>
        <v>450223.55361517722</v>
      </c>
      <c r="M16" s="5">
        <f t="shared" si="0"/>
        <v>2510727.9928665087</v>
      </c>
      <c r="N16" s="33">
        <f t="shared" si="10"/>
        <v>27.349939050920259</v>
      </c>
      <c r="O16" s="4"/>
      <c r="Q16" s="27" t="s">
        <v>58</v>
      </c>
      <c r="R16" s="29">
        <f t="shared" si="1"/>
        <v>91800.131188300715</v>
      </c>
      <c r="S16" s="29">
        <f t="shared" si="2"/>
        <v>450223.55361517722</v>
      </c>
      <c r="T16" s="35">
        <f t="shared" si="3"/>
        <v>27.349939050920259</v>
      </c>
      <c r="U16" s="42">
        <v>0.8859396016463057</v>
      </c>
      <c r="V16" s="43">
        <f t="shared" si="15"/>
        <v>0.1140603983536943</v>
      </c>
      <c r="W16" s="29">
        <f t="shared" si="11"/>
        <v>398870.87574161426</v>
      </c>
      <c r="X16" s="29">
        <f t="shared" si="4"/>
        <v>1941458.9062201607</v>
      </c>
      <c r="Y16" s="35">
        <f t="shared" si="12"/>
        <v>21.148759605123374</v>
      </c>
      <c r="Z16" s="36">
        <f t="shared" si="13"/>
        <v>6.2011794457968854</v>
      </c>
    </row>
    <row r="17" spans="1:26" s="2" customFormat="1">
      <c r="A17" s="2">
        <v>14</v>
      </c>
      <c r="B17" s="1" t="s">
        <v>59</v>
      </c>
      <c r="C17" s="1">
        <v>5</v>
      </c>
      <c r="D17">
        <v>1965</v>
      </c>
      <c r="E17" s="51">
        <v>18</v>
      </c>
      <c r="F17" s="3">
        <f t="shared" si="5"/>
        <v>9.1603053435114507E-3</v>
      </c>
      <c r="G17" s="2">
        <v>0.5</v>
      </c>
      <c r="H17" s="3">
        <f t="shared" si="6"/>
        <v>4.4776119402985079E-2</v>
      </c>
      <c r="I17" s="3">
        <f t="shared" si="7"/>
        <v>0.95522388059701491</v>
      </c>
      <c r="J17" s="5">
        <f t="shared" si="14"/>
        <v>88289.290257770175</v>
      </c>
      <c r="K17" s="5">
        <f t="shared" si="8"/>
        <v>3953.2518025867248</v>
      </c>
      <c r="L17" s="5">
        <f t="shared" si="9"/>
        <v>431563.32178238401</v>
      </c>
      <c r="M17" s="5">
        <f t="shared" si="0"/>
        <v>2060504.4392513316</v>
      </c>
      <c r="N17" s="33">
        <f t="shared" si="10"/>
        <v>23.338101747510542</v>
      </c>
      <c r="O17" s="4"/>
      <c r="Q17" s="27" t="s">
        <v>60</v>
      </c>
      <c r="R17" s="29">
        <f t="shared" si="1"/>
        <v>88289.290257770175</v>
      </c>
      <c r="S17" s="29">
        <f t="shared" si="2"/>
        <v>431563.32178238401</v>
      </c>
      <c r="T17" s="35">
        <f t="shared" si="3"/>
        <v>23.338101747510542</v>
      </c>
      <c r="U17" s="42">
        <v>0.85631920960893304</v>
      </c>
      <c r="V17" s="43">
        <f t="shared" si="15"/>
        <v>0.14368079039106696</v>
      </c>
      <c r="W17" s="29">
        <f t="shared" si="11"/>
        <v>369555.96260489669</v>
      </c>
      <c r="X17" s="29">
        <f t="shared" si="4"/>
        <v>1542588.0304785464</v>
      </c>
      <c r="Y17" s="35">
        <f t="shared" si="12"/>
        <v>17.47197226271491</v>
      </c>
      <c r="Z17" s="36">
        <f t="shared" si="13"/>
        <v>5.866129484795632</v>
      </c>
    </row>
    <row r="18" spans="1:26" s="2" customFormat="1">
      <c r="A18" s="2">
        <v>15</v>
      </c>
      <c r="B18" s="1" t="s">
        <v>61</v>
      </c>
      <c r="C18" s="1">
        <v>5</v>
      </c>
      <c r="D18">
        <v>1415</v>
      </c>
      <c r="E18" s="51">
        <v>18</v>
      </c>
      <c r="F18" s="3">
        <f t="shared" si="5"/>
        <v>1.2720848056537103E-2</v>
      </c>
      <c r="G18" s="2">
        <v>0.5</v>
      </c>
      <c r="H18" s="3">
        <f t="shared" si="6"/>
        <v>6.1643835616438367E-2</v>
      </c>
      <c r="I18" s="3">
        <f t="shared" si="7"/>
        <v>0.93835616438356162</v>
      </c>
      <c r="J18" s="5">
        <f t="shared" si="14"/>
        <v>84336.038455183443</v>
      </c>
      <c r="K18" s="5">
        <f t="shared" si="8"/>
        <v>5198.7968910729533</v>
      </c>
      <c r="L18" s="5">
        <f t="shared" si="9"/>
        <v>408683.20004823478</v>
      </c>
      <c r="M18" s="5">
        <f t="shared" si="0"/>
        <v>1628941.1174689475</v>
      </c>
      <c r="N18" s="33">
        <f t="shared" si="10"/>
        <v>19.3148877669251</v>
      </c>
      <c r="O18" s="4"/>
      <c r="Q18" s="27" t="s">
        <v>62</v>
      </c>
      <c r="R18" s="29">
        <f t="shared" si="1"/>
        <v>84336.038455183443</v>
      </c>
      <c r="S18" s="29">
        <f t="shared" si="2"/>
        <v>408683.20004823478</v>
      </c>
      <c r="T18" s="35">
        <f t="shared" si="3"/>
        <v>19.3148877669251</v>
      </c>
      <c r="U18" s="42">
        <v>0.77613843304153718</v>
      </c>
      <c r="V18" s="43">
        <f t="shared" si="15"/>
        <v>0.22386156695846282</v>
      </c>
      <c r="W18" s="29">
        <f t="shared" si="11"/>
        <v>317194.73849583801</v>
      </c>
      <c r="X18" s="29">
        <f t="shared" si="4"/>
        <v>1173032.0678736498</v>
      </c>
      <c r="Y18" s="35">
        <f t="shared" si="12"/>
        <v>13.909025007108964</v>
      </c>
      <c r="Z18" s="36">
        <f t="shared" si="13"/>
        <v>5.4058627598161362</v>
      </c>
    </row>
    <row r="19" spans="1:26" s="2" customFormat="1">
      <c r="A19" s="2">
        <v>16</v>
      </c>
      <c r="B19" s="1" t="s">
        <v>63</v>
      </c>
      <c r="C19" s="1">
        <v>5</v>
      </c>
      <c r="D19">
        <v>813</v>
      </c>
      <c r="E19" s="51">
        <v>27</v>
      </c>
      <c r="F19" s="3">
        <f t="shared" si="5"/>
        <v>3.3210332103321034E-2</v>
      </c>
      <c r="G19" s="2">
        <v>0.5</v>
      </c>
      <c r="H19" s="3">
        <f t="shared" si="6"/>
        <v>0.1533219761499148</v>
      </c>
      <c r="I19" s="3">
        <f t="shared" si="7"/>
        <v>0.84667802385008517</v>
      </c>
      <c r="J19" s="5">
        <f t="shared" si="14"/>
        <v>79137.241564110489</v>
      </c>
      <c r="K19" s="5">
        <f t="shared" si="8"/>
        <v>12133.478263662595</v>
      </c>
      <c r="L19" s="5">
        <f t="shared" si="9"/>
        <v>365352.51216139592</v>
      </c>
      <c r="M19" s="5">
        <f t="shared" si="0"/>
        <v>1220257.9174207128</v>
      </c>
      <c r="N19" s="33">
        <f t="shared" si="10"/>
        <v>15.419515430445729</v>
      </c>
      <c r="O19" s="4"/>
      <c r="Q19" s="27" t="s">
        <v>64</v>
      </c>
      <c r="R19" s="29">
        <f t="shared" si="1"/>
        <v>79137.241564110489</v>
      </c>
      <c r="S19" s="29">
        <f t="shared" si="2"/>
        <v>365352.51216139592</v>
      </c>
      <c r="T19" s="35">
        <f t="shared" si="3"/>
        <v>15.419515430445729</v>
      </c>
      <c r="U19" s="42">
        <v>0.73716277889453141</v>
      </c>
      <c r="V19" s="43">
        <f t="shared" si="15"/>
        <v>0.26283722110546859</v>
      </c>
      <c r="W19" s="29">
        <f t="shared" si="11"/>
        <v>269324.27314099268</v>
      </c>
      <c r="X19" s="29">
        <f t="shared" si="4"/>
        <v>855837.32937781187</v>
      </c>
      <c r="Y19" s="35">
        <f t="shared" si="12"/>
        <v>10.814596420883369</v>
      </c>
      <c r="Z19" s="36">
        <f t="shared" si="13"/>
        <v>4.6049190095623604</v>
      </c>
    </row>
    <row r="20" spans="1:26" s="2" customFormat="1">
      <c r="A20" s="2">
        <v>17</v>
      </c>
      <c r="B20" s="1" t="s">
        <v>65</v>
      </c>
      <c r="C20" s="1">
        <v>5</v>
      </c>
      <c r="D20">
        <v>507</v>
      </c>
      <c r="E20" s="51">
        <v>17</v>
      </c>
      <c r="F20" s="3">
        <f t="shared" si="5"/>
        <v>3.3530571992110451E-2</v>
      </c>
      <c r="G20" s="2">
        <v>0.5</v>
      </c>
      <c r="H20" s="3">
        <f t="shared" si="6"/>
        <v>0.15468607825295722</v>
      </c>
      <c r="I20" s="3">
        <f t="shared" si="7"/>
        <v>0.84531392174704278</v>
      </c>
      <c r="J20" s="5">
        <f t="shared" si="14"/>
        <v>67003.763300447885</v>
      </c>
      <c r="K20" s="5">
        <f t="shared" si="8"/>
        <v>10364.549373135704</v>
      </c>
      <c r="L20" s="5">
        <f t="shared" si="9"/>
        <v>309107.44306940015</v>
      </c>
      <c r="M20" s="5">
        <f t="shared" si="0"/>
        <v>854905.4052593169</v>
      </c>
      <c r="N20" s="33">
        <f t="shared" si="10"/>
        <v>12.75906550839365</v>
      </c>
      <c r="O20" s="4"/>
      <c r="Q20" s="27" t="s">
        <v>66</v>
      </c>
      <c r="R20" s="29">
        <f t="shared" si="1"/>
        <v>67003.763300447885</v>
      </c>
      <c r="S20" s="29">
        <f t="shared" si="2"/>
        <v>309107.44306940015</v>
      </c>
      <c r="T20" s="35">
        <f t="shared" si="3"/>
        <v>12.75906550839365</v>
      </c>
      <c r="U20" s="42">
        <v>0.7271372759570951</v>
      </c>
      <c r="V20" s="43">
        <f t="shared" si="15"/>
        <v>0.2728627240429049</v>
      </c>
      <c r="W20" s="29">
        <f t="shared" si="11"/>
        <v>224763.54413154649</v>
      </c>
      <c r="X20" s="29">
        <f t="shared" si="4"/>
        <v>586513.05623681913</v>
      </c>
      <c r="Y20" s="35">
        <f t="shared" si="12"/>
        <v>8.753434543771343</v>
      </c>
      <c r="Z20" s="36">
        <f t="shared" si="13"/>
        <v>4.0056309646223074</v>
      </c>
    </row>
    <row r="21" spans="1:26" s="2" customFormat="1">
      <c r="A21" s="2">
        <v>18</v>
      </c>
      <c r="B21" s="1" t="s">
        <v>67</v>
      </c>
      <c r="C21" s="1">
        <v>5</v>
      </c>
      <c r="D21">
        <v>280</v>
      </c>
      <c r="E21" s="51">
        <v>17</v>
      </c>
      <c r="F21" s="3">
        <f t="shared" si="5"/>
        <v>6.0714285714285714E-2</v>
      </c>
      <c r="G21" s="2">
        <v>0.5</v>
      </c>
      <c r="H21" s="3">
        <f t="shared" si="6"/>
        <v>0.26356589147286824</v>
      </c>
      <c r="I21" s="3">
        <f t="shared" si="7"/>
        <v>0.73643410852713176</v>
      </c>
      <c r="J21" s="5">
        <f t="shared" si="14"/>
        <v>56639.213927312179</v>
      </c>
      <c r="K21" s="5">
        <f t="shared" si="8"/>
        <v>14928.164911074529</v>
      </c>
      <c r="L21" s="5">
        <f t="shared" si="9"/>
        <v>245875.6573588746</v>
      </c>
      <c r="M21" s="5">
        <f>L21+M22</f>
        <v>545797.96218991675</v>
      </c>
      <c r="N21" s="33">
        <f t="shared" si="10"/>
        <v>9.6363971945367304</v>
      </c>
      <c r="O21" s="4"/>
      <c r="Q21" s="27" t="s">
        <v>68</v>
      </c>
      <c r="R21" s="29">
        <f t="shared" si="1"/>
        <v>56639.213927312179</v>
      </c>
      <c r="S21" s="29">
        <f t="shared" si="2"/>
        <v>245875.6573588746</v>
      </c>
      <c r="T21" s="35">
        <f t="shared" si="3"/>
        <v>9.6363971945367304</v>
      </c>
      <c r="U21" s="42">
        <v>0.68635947845240242</v>
      </c>
      <c r="V21" s="43">
        <f t="shared" si="15"/>
        <v>0.31364052154759758</v>
      </c>
      <c r="W21" s="29">
        <f t="shared" si="11"/>
        <v>168759.08794897876</v>
      </c>
      <c r="X21" s="29">
        <f>X22+W21</f>
        <v>361749.51210527262</v>
      </c>
      <c r="Y21" s="35">
        <f t="shared" si="12"/>
        <v>6.3869091221767862</v>
      </c>
      <c r="Z21" s="36">
        <f t="shared" si="13"/>
        <v>3.2494880723599442</v>
      </c>
    </row>
    <row r="22" spans="1:26" s="2" customFormat="1">
      <c r="A22" s="12">
        <v>19</v>
      </c>
      <c r="B22" s="13" t="s">
        <v>69</v>
      </c>
      <c r="C22" s="12"/>
      <c r="D22">
        <v>151</v>
      </c>
      <c r="E22" s="51">
        <v>21</v>
      </c>
      <c r="F22" s="17">
        <f t="shared" si="5"/>
        <v>0.13907284768211919</v>
      </c>
      <c r="G22" s="12"/>
      <c r="H22" s="17">
        <v>1</v>
      </c>
      <c r="I22" s="17">
        <f t="shared" si="7"/>
        <v>0</v>
      </c>
      <c r="J22" s="21">
        <f t="shared" si="14"/>
        <v>41711.049016237652</v>
      </c>
      <c r="K22" s="21">
        <f t="shared" si="8"/>
        <v>41711.049016237652</v>
      </c>
      <c r="L22" s="21">
        <f>K22/F22</f>
        <v>299922.30483104219</v>
      </c>
      <c r="M22" s="21">
        <f>L22</f>
        <v>299922.30483104219</v>
      </c>
      <c r="N22" s="34">
        <f t="shared" si="10"/>
        <v>7.1904761904761907</v>
      </c>
      <c r="O22" s="4"/>
      <c r="Q22" s="30" t="s">
        <v>69</v>
      </c>
      <c r="R22" s="31">
        <f t="shared" si="1"/>
        <v>41711.049016237652</v>
      </c>
      <c r="S22" s="31">
        <f t="shared" si="2"/>
        <v>299922.30483104219</v>
      </c>
      <c r="T22" s="38">
        <f t="shared" si="3"/>
        <v>7.1904761904761907</v>
      </c>
      <c r="U22" s="44">
        <v>0.64346806172022719</v>
      </c>
      <c r="V22" s="45">
        <f t="shared" si="15"/>
        <v>0.35653193827977281</v>
      </c>
      <c r="W22" s="31">
        <f t="shared" si="11"/>
        <v>192990.42415629386</v>
      </c>
      <c r="X22" s="31">
        <f>W22</f>
        <v>192990.42415629386</v>
      </c>
      <c r="Y22" s="38">
        <f t="shared" si="12"/>
        <v>4.6268417771311583</v>
      </c>
      <c r="Z22" s="37">
        <f t="shared" si="13"/>
        <v>2.5636344133450324</v>
      </c>
    </row>
    <row r="23" spans="1:26" s="2" customFormat="1" ht="13.2">
      <c r="B23" s="2" t="s">
        <v>70</v>
      </c>
      <c r="D23" s="25">
        <f>SUM(D4:D22)</f>
        <v>57085</v>
      </c>
      <c r="E23" s="25">
        <f>SUM(E4:E22)</f>
        <v>215</v>
      </c>
    </row>
    <row r="24" spans="1:26" s="2" customFormat="1" ht="13.2">
      <c r="D24" s="14"/>
      <c r="E24" s="14"/>
      <c r="F24" s="5"/>
    </row>
    <row r="25" spans="1:26">
      <c r="D25" s="15"/>
      <c r="E25" s="15"/>
      <c r="K25" s="16"/>
    </row>
    <row r="26" spans="1:26" s="2" customFormat="1" ht="18" thickBot="1">
      <c r="B26" s="76" t="s">
        <v>88</v>
      </c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Q26" s="63" t="s">
        <v>91</v>
      </c>
      <c r="R26" s="64"/>
      <c r="S26" s="64"/>
      <c r="T26" s="64"/>
      <c r="U26" s="64"/>
      <c r="V26" s="64"/>
      <c r="W26" s="64"/>
      <c r="X26" s="64"/>
      <c r="Y26" s="64"/>
      <c r="Z26" s="65"/>
    </row>
    <row r="27" spans="1:26" s="9" customFormat="1" ht="14.25" customHeight="1">
      <c r="A27" s="7"/>
      <c r="B27" s="70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6" t="s">
        <v>14</v>
      </c>
      <c r="S27" s="66"/>
      <c r="T27" s="66"/>
      <c r="U27" s="67" t="s">
        <v>15</v>
      </c>
      <c r="V27" s="68" t="s">
        <v>16</v>
      </c>
      <c r="W27" s="69" t="s">
        <v>17</v>
      </c>
      <c r="X27" s="69" t="s">
        <v>18</v>
      </c>
      <c r="Y27" s="62" t="s">
        <v>19</v>
      </c>
      <c r="Z27" s="62" t="s">
        <v>20</v>
      </c>
    </row>
    <row r="28" spans="1:26" s="10" customFormat="1" ht="32.549999999999997" customHeight="1" thickBot="1">
      <c r="B28" s="71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7"/>
      <c r="V28" s="68"/>
      <c r="W28" s="69"/>
      <c r="X28" s="69"/>
      <c r="Y28" s="62"/>
      <c r="Z28" s="62"/>
    </row>
    <row r="29" spans="1:26" s="2" customFormat="1">
      <c r="A29" s="2">
        <v>1</v>
      </c>
      <c r="B29" s="1">
        <v>0</v>
      </c>
      <c r="C29" s="1">
        <v>1</v>
      </c>
      <c r="D29">
        <v>628</v>
      </c>
      <c r="E29" s="51">
        <v>1</v>
      </c>
      <c r="F29" s="3">
        <f>E29/D29</f>
        <v>1.5923566878980893E-3</v>
      </c>
      <c r="G29" s="2">
        <v>0.3</v>
      </c>
      <c r="H29" s="18">
        <f>C29*F29/(1+(1-G29)*C29*F29)</f>
        <v>1.590583744234134E-3</v>
      </c>
      <c r="I29" s="18">
        <f>1-H29</f>
        <v>0.99840941625576585</v>
      </c>
      <c r="J29" s="19">
        <v>100000</v>
      </c>
      <c r="K29" s="20">
        <f>J29*H29</f>
        <v>159.0583744234134</v>
      </c>
      <c r="L29" s="20">
        <f>C29*(J30+G29*K29)</f>
        <v>99888.659137903611</v>
      </c>
      <c r="M29" s="5">
        <f t="shared" ref="M29:M45" si="16">L29+M30</f>
        <v>8740098.1444931962</v>
      </c>
      <c r="N29" s="32">
        <f>M29/J29</f>
        <v>87.400981444931958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99888.659137903611</v>
      </c>
      <c r="T29" s="35">
        <f t="shared" ref="T29:T47" si="19">N29</f>
        <v>87.400981444931958</v>
      </c>
      <c r="U29" s="42">
        <v>0.95864674002964168</v>
      </c>
      <c r="V29" s="43">
        <f>1-U29</f>
        <v>4.1353259970358325E-2</v>
      </c>
      <c r="W29" s="29">
        <f>S29*U29</f>
        <v>95757.937448483368</v>
      </c>
      <c r="X29" s="29">
        <f t="shared" ref="X29:X45" si="20">X30+W29</f>
        <v>7555763.4244356705</v>
      </c>
      <c r="Y29" s="40">
        <f>X29/R29</f>
        <v>75.557634244356706</v>
      </c>
      <c r="Z29" s="36">
        <f>T29-Y29</f>
        <v>11.843347200575252</v>
      </c>
    </row>
    <row r="30" spans="1:26" s="2" customFormat="1">
      <c r="A30" s="2">
        <v>2</v>
      </c>
      <c r="B30" s="1" t="s">
        <v>35</v>
      </c>
      <c r="C30" s="1">
        <v>4</v>
      </c>
      <c r="D30">
        <v>2742</v>
      </c>
      <c r="E30" s="51">
        <v>2</v>
      </c>
      <c r="F30" s="3">
        <f t="shared" ref="F30:F47" si="21">E30/D30</f>
        <v>7.2939460247994166E-4</v>
      </c>
      <c r="G30" s="2">
        <v>0.4</v>
      </c>
      <c r="H30" s="3">
        <f t="shared" ref="H30:H46" si="22">C30*F30/(1+(1-G30)*C30*F30)</f>
        <v>2.9124799767001604E-3</v>
      </c>
      <c r="I30" s="3">
        <f t="shared" ref="I30:I47" si="23">1-H30</f>
        <v>0.99708752002329981</v>
      </c>
      <c r="J30" s="5">
        <f>I29*J29</f>
        <v>99840.941625576583</v>
      </c>
      <c r="K30" s="5">
        <f t="shared" ref="K30:K47" si="24">J30*H30</f>
        <v>290.78474333938135</v>
      </c>
      <c r="L30" s="5">
        <f t="shared" ref="L30:L46" si="25">C30*(J31+G30*K30)</f>
        <v>398665.88311829179</v>
      </c>
      <c r="M30" s="5">
        <f t="shared" si="16"/>
        <v>8640209.4853552934</v>
      </c>
      <c r="N30" s="33">
        <f t="shared" ref="N30:N47" si="26">M30/J30</f>
        <v>86.539743562894273</v>
      </c>
      <c r="O30" s="4"/>
      <c r="Q30" s="27" t="s">
        <v>36</v>
      </c>
      <c r="R30" s="29">
        <f t="shared" si="17"/>
        <v>99840.941625576583</v>
      </c>
      <c r="S30" s="29">
        <f t="shared" si="18"/>
        <v>398665.88311829179</v>
      </c>
      <c r="T30" s="35">
        <f t="shared" si="19"/>
        <v>86.539743562894273</v>
      </c>
      <c r="U30" s="42">
        <v>0.95864674002964168</v>
      </c>
      <c r="V30" s="43">
        <f>1-U30</f>
        <v>4.1353259970358325E-2</v>
      </c>
      <c r="W30" s="29">
        <f t="shared" ref="W30:W47" si="27">S30*U30</f>
        <v>382179.74921238859</v>
      </c>
      <c r="X30" s="29">
        <f t="shared" si="20"/>
        <v>7460005.4869871875</v>
      </c>
      <c r="Y30" s="35">
        <f t="shared" ref="Y30:Y47" si="28">X30/R30</f>
        <v>74.718901540048506</v>
      </c>
      <c r="Z30" s="36">
        <f t="shared" ref="Z30:Z47" si="29">T30-Y30</f>
        <v>11.820842022845767</v>
      </c>
    </row>
    <row r="31" spans="1:26" s="2" customFormat="1">
      <c r="A31" s="2">
        <v>3</v>
      </c>
      <c r="B31" s="1" t="s">
        <v>37</v>
      </c>
      <c r="C31" s="1">
        <v>5</v>
      </c>
      <c r="D31">
        <v>3533</v>
      </c>
      <c r="E31" s="51">
        <v>1</v>
      </c>
      <c r="F31" s="3">
        <f t="shared" si="21"/>
        <v>2.8304557033682421E-4</v>
      </c>
      <c r="G31" s="2">
        <v>0.5</v>
      </c>
      <c r="H31" s="3">
        <f t="shared" si="22"/>
        <v>1.4142271248762553E-3</v>
      </c>
      <c r="I31" s="3">
        <f t="shared" si="23"/>
        <v>0.99858577287512373</v>
      </c>
      <c r="J31" s="5">
        <f t="shared" ref="J31:J47" si="30">I30*J30</f>
        <v>99550.156882237192</v>
      </c>
      <c r="K31" s="5">
        <f t="shared" si="24"/>
        <v>140.78653214854646</v>
      </c>
      <c r="L31" s="5">
        <f t="shared" si="25"/>
        <v>497398.81808081461</v>
      </c>
      <c r="M31" s="5">
        <f t="shared" si="16"/>
        <v>8241543.6022370011</v>
      </c>
      <c r="N31" s="33">
        <f t="shared" si="26"/>
        <v>82.787851474572065</v>
      </c>
      <c r="O31" s="4"/>
      <c r="Q31" s="27" t="s">
        <v>38</v>
      </c>
      <c r="R31" s="29">
        <f t="shared" si="17"/>
        <v>99550.156882237192</v>
      </c>
      <c r="S31" s="29">
        <f t="shared" si="18"/>
        <v>497398.81808081461</v>
      </c>
      <c r="T31" s="35">
        <f t="shared" si="19"/>
        <v>82.787851474572065</v>
      </c>
      <c r="U31" s="42">
        <v>0.95864674002964168</v>
      </c>
      <c r="V31" s="43">
        <f>1-U31</f>
        <v>4.1353259970358325E-2</v>
      </c>
      <c r="W31" s="29">
        <f t="shared" si="27"/>
        <v>476829.75544776971</v>
      </c>
      <c r="X31" s="29">
        <f t="shared" si="20"/>
        <v>7077825.7377747986</v>
      </c>
      <c r="Y31" s="35">
        <f t="shared" si="28"/>
        <v>71.098087230013192</v>
      </c>
      <c r="Z31" s="36">
        <f t="shared" si="29"/>
        <v>11.689764244558873</v>
      </c>
    </row>
    <row r="32" spans="1:26" s="2" customFormat="1">
      <c r="A32" s="2">
        <v>4</v>
      </c>
      <c r="B32" s="1" t="s">
        <v>39</v>
      </c>
      <c r="C32" s="1">
        <v>5</v>
      </c>
      <c r="D32">
        <v>4028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99409.370350088648</v>
      </c>
      <c r="K32" s="5">
        <f t="shared" si="24"/>
        <v>0</v>
      </c>
      <c r="L32" s="5">
        <f t="shared" si="25"/>
        <v>497046.85175044322</v>
      </c>
      <c r="M32" s="5">
        <f t="shared" si="16"/>
        <v>7744144.7841561865</v>
      </c>
      <c r="N32" s="33">
        <f t="shared" si="26"/>
        <v>77.901557538124777</v>
      </c>
      <c r="O32" s="4"/>
      <c r="Q32" s="27" t="s">
        <v>40</v>
      </c>
      <c r="R32" s="29">
        <f t="shared" si="17"/>
        <v>99409.370350088648</v>
      </c>
      <c r="S32" s="29">
        <f t="shared" si="18"/>
        <v>497046.85175044322</v>
      </c>
      <c r="T32" s="35">
        <f t="shared" si="19"/>
        <v>77.901557538124777</v>
      </c>
      <c r="U32" s="42">
        <v>0.95864674002964168</v>
      </c>
      <c r="V32" s="43">
        <f>1-U32</f>
        <v>4.1353259970358325E-2</v>
      </c>
      <c r="W32" s="29">
        <f t="shared" si="27"/>
        <v>476492.34407255898</v>
      </c>
      <c r="X32" s="29">
        <f t="shared" si="20"/>
        <v>6600995.9823270291</v>
      </c>
      <c r="Y32" s="35">
        <f t="shared" si="28"/>
        <v>66.40215061296928</v>
      </c>
      <c r="Z32" s="36">
        <f t="shared" si="29"/>
        <v>11.499406925155498</v>
      </c>
    </row>
    <row r="33" spans="1:26" s="2" customFormat="1">
      <c r="A33" s="2">
        <v>5</v>
      </c>
      <c r="B33" s="1" t="s">
        <v>41</v>
      </c>
      <c r="C33" s="1">
        <v>5</v>
      </c>
      <c r="D33">
        <v>4490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99409.370350088648</v>
      </c>
      <c r="K33" s="5">
        <f t="shared" si="24"/>
        <v>0</v>
      </c>
      <c r="L33" s="5">
        <f t="shared" si="25"/>
        <v>497046.85175044322</v>
      </c>
      <c r="M33" s="5">
        <f t="shared" si="16"/>
        <v>7247097.9324057437</v>
      </c>
      <c r="N33" s="33">
        <f t="shared" si="26"/>
        <v>72.901557538124791</v>
      </c>
      <c r="O33" s="4"/>
      <c r="Q33" s="27" t="s">
        <v>42</v>
      </c>
      <c r="R33" s="29">
        <f t="shared" si="17"/>
        <v>99409.370350088648</v>
      </c>
      <c r="S33" s="29">
        <f t="shared" si="18"/>
        <v>497046.85175044322</v>
      </c>
      <c r="T33" s="35">
        <f t="shared" si="19"/>
        <v>72.901557538124791</v>
      </c>
      <c r="U33" s="42">
        <v>0.95864674002964168</v>
      </c>
      <c r="V33" s="43">
        <f>1-U33</f>
        <v>4.1353259970358325E-2</v>
      </c>
      <c r="W33" s="29">
        <f t="shared" si="27"/>
        <v>476492.34407255898</v>
      </c>
      <c r="X33" s="29">
        <f t="shared" si="20"/>
        <v>6124503.6382544702</v>
      </c>
      <c r="Y33" s="35">
        <f t="shared" si="28"/>
        <v>61.608916912821073</v>
      </c>
      <c r="Z33" s="36">
        <f t="shared" si="29"/>
        <v>11.292640625303719</v>
      </c>
    </row>
    <row r="34" spans="1:26" s="2" customFormat="1">
      <c r="A34" s="2">
        <v>6</v>
      </c>
      <c r="B34" s="1" t="s">
        <v>43</v>
      </c>
      <c r="C34" s="1">
        <v>5</v>
      </c>
      <c r="D34">
        <v>4374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99409.370350088648</v>
      </c>
      <c r="K34" s="5">
        <f t="shared" si="24"/>
        <v>0</v>
      </c>
      <c r="L34" s="5">
        <f t="shared" si="25"/>
        <v>497046.85175044322</v>
      </c>
      <c r="M34" s="5">
        <f t="shared" si="16"/>
        <v>6750051.080655301</v>
      </c>
      <c r="N34" s="33">
        <f t="shared" si="26"/>
        <v>67.901557538124791</v>
      </c>
      <c r="O34" s="4"/>
      <c r="Q34" s="27" t="s">
        <v>44</v>
      </c>
      <c r="R34" s="29">
        <f t="shared" si="17"/>
        <v>99409.370350088648</v>
      </c>
      <c r="S34" s="29">
        <f t="shared" si="18"/>
        <v>497046.85175044322</v>
      </c>
      <c r="T34" s="35">
        <f t="shared" si="19"/>
        <v>67.901557538124791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481727.97576985508</v>
      </c>
      <c r="X34" s="29">
        <f t="shared" si="20"/>
        <v>5648011.2941819113</v>
      </c>
      <c r="Y34" s="35">
        <f t="shared" si="28"/>
        <v>56.815683212672866</v>
      </c>
      <c r="Z34" s="36">
        <f t="shared" si="29"/>
        <v>11.085874325451925</v>
      </c>
    </row>
    <row r="35" spans="1:26" s="2" customFormat="1">
      <c r="A35" s="2">
        <v>7</v>
      </c>
      <c r="B35" s="1" t="s">
        <v>45</v>
      </c>
      <c r="C35" s="1">
        <v>5</v>
      </c>
      <c r="D35">
        <v>4317</v>
      </c>
      <c r="E35" s="51">
        <v>1</v>
      </c>
      <c r="F35" s="3">
        <f t="shared" si="21"/>
        <v>2.3164234422052351E-4</v>
      </c>
      <c r="G35" s="2">
        <v>0.5</v>
      </c>
      <c r="H35" s="3">
        <f t="shared" si="22"/>
        <v>1.1575413821044102E-3</v>
      </c>
      <c r="I35" s="3">
        <f t="shared" si="23"/>
        <v>0.99884245861789556</v>
      </c>
      <c r="J35" s="5">
        <f t="shared" si="30"/>
        <v>99409.370350088648</v>
      </c>
      <c r="K35" s="5">
        <f t="shared" si="24"/>
        <v>115.07045994917078</v>
      </c>
      <c r="L35" s="5">
        <f t="shared" si="25"/>
        <v>496759.17560057028</v>
      </c>
      <c r="M35" s="5">
        <f t="shared" si="16"/>
        <v>6253004.2289048573</v>
      </c>
      <c r="N35" s="33">
        <f t="shared" si="26"/>
        <v>62.901557538124784</v>
      </c>
      <c r="O35" s="4"/>
      <c r="Q35" s="27" t="s">
        <v>46</v>
      </c>
      <c r="R35" s="29">
        <f t="shared" si="17"/>
        <v>99409.370350088648</v>
      </c>
      <c r="S35" s="29">
        <f t="shared" si="18"/>
        <v>496759.17560057028</v>
      </c>
      <c r="T35" s="35">
        <f t="shared" si="19"/>
        <v>62.901557538124784</v>
      </c>
      <c r="U35" s="42">
        <v>0.96192878092594225</v>
      </c>
      <c r="V35" s="43">
        <f t="shared" si="31"/>
        <v>3.8071219074057749E-2</v>
      </c>
      <c r="W35" s="29">
        <f t="shared" si="27"/>
        <v>477846.94819923263</v>
      </c>
      <c r="X35" s="29">
        <f t="shared" si="20"/>
        <v>5166283.3184120562</v>
      </c>
      <c r="Y35" s="35">
        <f t="shared" si="28"/>
        <v>51.969782126353131</v>
      </c>
      <c r="Z35" s="36">
        <f t="shared" si="29"/>
        <v>10.931775411771653</v>
      </c>
    </row>
    <row r="36" spans="1:26" s="2" customFormat="1">
      <c r="A36" s="2">
        <v>8</v>
      </c>
      <c r="B36" s="1" t="s">
        <v>47</v>
      </c>
      <c r="C36" s="1">
        <v>5</v>
      </c>
      <c r="D36">
        <v>4826</v>
      </c>
      <c r="E36" s="51">
        <v>2</v>
      </c>
      <c r="F36" s="3">
        <f t="shared" si="21"/>
        <v>4.1442188147534188E-4</v>
      </c>
      <c r="G36" s="2">
        <v>0.5</v>
      </c>
      <c r="H36" s="3">
        <f t="shared" si="22"/>
        <v>2.0699648105982201E-3</v>
      </c>
      <c r="I36" s="3">
        <f t="shared" si="23"/>
        <v>0.99793003518940182</v>
      </c>
      <c r="J36" s="5">
        <f t="shared" si="30"/>
        <v>99294.299890139475</v>
      </c>
      <c r="K36" s="5">
        <f t="shared" si="24"/>
        <v>205.53570666557542</v>
      </c>
      <c r="L36" s="5">
        <f t="shared" si="25"/>
        <v>495957.66018403345</v>
      </c>
      <c r="M36" s="5">
        <f t="shared" si="16"/>
        <v>5756245.0533042867</v>
      </c>
      <c r="N36" s="33">
        <f t="shared" si="26"/>
        <v>57.971555866480472</v>
      </c>
      <c r="O36" s="4"/>
      <c r="Q36" s="27" t="s">
        <v>48</v>
      </c>
      <c r="R36" s="29">
        <f t="shared" si="17"/>
        <v>99294.299890139475</v>
      </c>
      <c r="S36" s="29">
        <f t="shared" si="18"/>
        <v>495957.66018403345</v>
      </c>
      <c r="T36" s="35">
        <f t="shared" si="19"/>
        <v>57.971555866480472</v>
      </c>
      <c r="U36" s="42">
        <v>0.95558309086652893</v>
      </c>
      <c r="V36" s="43">
        <f t="shared" si="31"/>
        <v>4.4416909133471072E-2</v>
      </c>
      <c r="W36" s="29">
        <f t="shared" si="27"/>
        <v>473928.75385759032</v>
      </c>
      <c r="X36" s="29">
        <f t="shared" si="20"/>
        <v>4688436.3702128232</v>
      </c>
      <c r="Y36" s="35">
        <f t="shared" si="28"/>
        <v>47.217578203382985</v>
      </c>
      <c r="Z36" s="36">
        <f t="shared" si="29"/>
        <v>10.753977663097487</v>
      </c>
    </row>
    <row r="37" spans="1:26" s="2" customFormat="1">
      <c r="A37" s="2">
        <v>9</v>
      </c>
      <c r="B37" s="1" t="s">
        <v>49</v>
      </c>
      <c r="C37" s="1">
        <v>5</v>
      </c>
      <c r="D37">
        <v>5156</v>
      </c>
      <c r="E37" s="51">
        <v>4</v>
      </c>
      <c r="F37" s="3">
        <f t="shared" si="21"/>
        <v>7.7579519006982156E-4</v>
      </c>
      <c r="G37" s="2">
        <v>0.5</v>
      </c>
      <c r="H37" s="3">
        <f t="shared" si="22"/>
        <v>3.871467286101432E-3</v>
      </c>
      <c r="I37" s="3">
        <f t="shared" si="23"/>
        <v>0.99612853271389856</v>
      </c>
      <c r="J37" s="5">
        <f t="shared" si="30"/>
        <v>99088.764183473904</v>
      </c>
      <c r="K37" s="5">
        <f t="shared" si="24"/>
        <v>383.61890895653852</v>
      </c>
      <c r="L37" s="5">
        <f t="shared" si="25"/>
        <v>494484.77364497812</v>
      </c>
      <c r="M37" s="5">
        <f t="shared" si="16"/>
        <v>5260287.3931202535</v>
      </c>
      <c r="N37" s="33">
        <f t="shared" si="26"/>
        <v>53.086618210115574</v>
      </c>
      <c r="O37" s="4"/>
      <c r="Q37" s="27" t="s">
        <v>50</v>
      </c>
      <c r="R37" s="29">
        <f t="shared" si="17"/>
        <v>99088.764183473904</v>
      </c>
      <c r="S37" s="29">
        <f t="shared" si="18"/>
        <v>494484.77364497812</v>
      </c>
      <c r="T37" s="35">
        <f t="shared" si="19"/>
        <v>53.086618210115574</v>
      </c>
      <c r="U37" s="42">
        <v>0.95343645724036619</v>
      </c>
      <c r="V37" s="43">
        <f t="shared" si="31"/>
        <v>4.6563542759633814E-2</v>
      </c>
      <c r="W37" s="29">
        <f t="shared" si="27"/>
        <v>471459.81074337236</v>
      </c>
      <c r="X37" s="29">
        <f t="shared" si="20"/>
        <v>4214507.6163552329</v>
      </c>
      <c r="Y37" s="35">
        <f t="shared" si="28"/>
        <v>42.53264889399167</v>
      </c>
      <c r="Z37" s="36">
        <f t="shared" si="29"/>
        <v>10.553969316123904</v>
      </c>
    </row>
    <row r="38" spans="1:26" s="2" customFormat="1">
      <c r="A38" s="2">
        <v>10</v>
      </c>
      <c r="B38" s="1" t="s">
        <v>51</v>
      </c>
      <c r="C38" s="1">
        <v>5</v>
      </c>
      <c r="D38">
        <v>5093</v>
      </c>
      <c r="E38" s="51">
        <v>7</v>
      </c>
      <c r="F38" s="3">
        <f t="shared" si="21"/>
        <v>1.3744354997054782E-3</v>
      </c>
      <c r="G38" s="2">
        <v>0.5</v>
      </c>
      <c r="H38" s="3">
        <f t="shared" si="22"/>
        <v>6.8486449466784076E-3</v>
      </c>
      <c r="I38" s="3">
        <f t="shared" si="23"/>
        <v>0.99315135505332164</v>
      </c>
      <c r="J38" s="5">
        <f t="shared" si="30"/>
        <v>98705.145274517359</v>
      </c>
      <c r="K38" s="5">
        <f t="shared" si="24"/>
        <v>675.99649439548136</v>
      </c>
      <c r="L38" s="5">
        <f t="shared" si="25"/>
        <v>491835.73513659812</v>
      </c>
      <c r="M38" s="5">
        <f t="shared" si="16"/>
        <v>4765802.6194752753</v>
      </c>
      <c r="N38" s="33">
        <f t="shared" si="26"/>
        <v>48.283223799739034</v>
      </c>
      <c r="O38" s="4"/>
      <c r="Q38" s="27" t="s">
        <v>52</v>
      </c>
      <c r="R38" s="29">
        <f t="shared" si="17"/>
        <v>98705.145274517359</v>
      </c>
      <c r="S38" s="29">
        <f t="shared" si="18"/>
        <v>491835.73513659812</v>
      </c>
      <c r="T38" s="35">
        <f t="shared" si="19"/>
        <v>48.283223799739034</v>
      </c>
      <c r="U38" s="42">
        <v>0.93748024841036759</v>
      </c>
      <c r="V38" s="43">
        <f t="shared" si="31"/>
        <v>6.2519751589632411E-2</v>
      </c>
      <c r="W38" s="29">
        <f t="shared" si="27"/>
        <v>461086.28715295374</v>
      </c>
      <c r="X38" s="29">
        <f t="shared" si="20"/>
        <v>3743047.8056118605</v>
      </c>
      <c r="Y38" s="35">
        <f t="shared" si="28"/>
        <v>37.921506474680207</v>
      </c>
      <c r="Z38" s="36">
        <f t="shared" si="29"/>
        <v>10.361717325058827</v>
      </c>
    </row>
    <row r="39" spans="1:26" s="2" customFormat="1">
      <c r="A39" s="2">
        <v>11</v>
      </c>
      <c r="B39" s="1" t="s">
        <v>53</v>
      </c>
      <c r="C39" s="1">
        <v>5</v>
      </c>
      <c r="D39">
        <v>4716</v>
      </c>
      <c r="E39" s="51">
        <v>9</v>
      </c>
      <c r="F39" s="3">
        <f t="shared" si="21"/>
        <v>1.9083969465648854E-3</v>
      </c>
      <c r="G39" s="2">
        <v>0.5</v>
      </c>
      <c r="H39" s="3">
        <f t="shared" si="22"/>
        <v>9.4966761633428296E-3</v>
      </c>
      <c r="I39" s="3">
        <f t="shared" si="23"/>
        <v>0.99050332383665718</v>
      </c>
      <c r="J39" s="5">
        <f t="shared" si="30"/>
        <v>98029.148780121875</v>
      </c>
      <c r="K39" s="5">
        <f t="shared" si="24"/>
        <v>930.95108053297122</v>
      </c>
      <c r="L39" s="5">
        <f t="shared" si="25"/>
        <v>487818.36619927693</v>
      </c>
      <c r="M39" s="5">
        <f t="shared" si="16"/>
        <v>4273966.8843386769</v>
      </c>
      <c r="N39" s="33">
        <f t="shared" si="26"/>
        <v>43.598939065819394</v>
      </c>
      <c r="O39" s="4"/>
      <c r="Q39" s="27" t="s">
        <v>54</v>
      </c>
      <c r="R39" s="29">
        <f t="shared" si="17"/>
        <v>98029.148780121875</v>
      </c>
      <c r="S39" s="29">
        <f t="shared" si="18"/>
        <v>487818.36619927693</v>
      </c>
      <c r="T39" s="35">
        <f t="shared" si="19"/>
        <v>43.598939065819394</v>
      </c>
      <c r="U39" s="42">
        <v>0.91788799906018037</v>
      </c>
      <c r="V39" s="43">
        <f t="shared" si="31"/>
        <v>8.2112000939819629E-2</v>
      </c>
      <c r="W39" s="29">
        <f t="shared" si="27"/>
        <v>447762.62405546062</v>
      </c>
      <c r="X39" s="29">
        <f t="shared" si="20"/>
        <v>3281961.5184589066</v>
      </c>
      <c r="Y39" s="35">
        <f t="shared" si="28"/>
        <v>33.479445239500187</v>
      </c>
      <c r="Z39" s="36">
        <f t="shared" si="29"/>
        <v>10.119493826319207</v>
      </c>
    </row>
    <row r="40" spans="1:26" s="2" customFormat="1">
      <c r="A40" s="2">
        <v>12</v>
      </c>
      <c r="B40" s="1" t="s">
        <v>55</v>
      </c>
      <c r="C40" s="1">
        <v>5</v>
      </c>
      <c r="D40">
        <v>3828</v>
      </c>
      <c r="E40" s="51">
        <v>9</v>
      </c>
      <c r="F40" s="3">
        <f t="shared" si="21"/>
        <v>2.3510971786833857E-3</v>
      </c>
      <c r="G40" s="2">
        <v>0.5</v>
      </c>
      <c r="H40" s="3">
        <f t="shared" si="22"/>
        <v>1.168679392286716E-2</v>
      </c>
      <c r="I40" s="3">
        <f t="shared" si="23"/>
        <v>0.9883132060771328</v>
      </c>
      <c r="J40" s="5">
        <f t="shared" si="30"/>
        <v>97098.197699588898</v>
      </c>
      <c r="K40" s="5">
        <f t="shared" si="24"/>
        <v>1134.7666267969096</v>
      </c>
      <c r="L40" s="5">
        <f t="shared" si="25"/>
        <v>482654.0719309522</v>
      </c>
      <c r="M40" s="5">
        <f t="shared" si="16"/>
        <v>3786148.5181393996</v>
      </c>
      <c r="N40" s="33">
        <f t="shared" si="26"/>
        <v>38.99298450269206</v>
      </c>
      <c r="O40" s="4"/>
      <c r="Q40" s="27" t="s">
        <v>56</v>
      </c>
      <c r="R40" s="29">
        <f t="shared" si="17"/>
        <v>97098.197699588898</v>
      </c>
      <c r="S40" s="29">
        <f t="shared" si="18"/>
        <v>482654.0719309522</v>
      </c>
      <c r="T40" s="35">
        <f t="shared" si="19"/>
        <v>38.99298450269206</v>
      </c>
      <c r="U40" s="42">
        <v>0.89571782863194893</v>
      </c>
      <c r="V40" s="43">
        <f t="shared" si="31"/>
        <v>0.10428217136805107</v>
      </c>
      <c r="W40" s="29">
        <f t="shared" si="27"/>
        <v>432321.85729036102</v>
      </c>
      <c r="X40" s="29">
        <f t="shared" si="20"/>
        <v>2834198.894403446</v>
      </c>
      <c r="Y40" s="35">
        <f t="shared" si="28"/>
        <v>29.188995898483558</v>
      </c>
      <c r="Z40" s="36">
        <f t="shared" si="29"/>
        <v>9.8039886042085023</v>
      </c>
    </row>
    <row r="41" spans="1:26" s="2" customFormat="1">
      <c r="A41" s="2">
        <v>13</v>
      </c>
      <c r="B41" s="1" t="s">
        <v>57</v>
      </c>
      <c r="C41" s="1">
        <v>5</v>
      </c>
      <c r="D41">
        <v>2944</v>
      </c>
      <c r="E41" s="51">
        <v>9</v>
      </c>
      <c r="F41" s="3">
        <f t="shared" si="21"/>
        <v>3.0570652173913045E-3</v>
      </c>
      <c r="G41" s="2">
        <v>0.5</v>
      </c>
      <c r="H41" s="3">
        <f t="shared" si="22"/>
        <v>1.5169391538850498E-2</v>
      </c>
      <c r="I41" s="3">
        <f t="shared" si="23"/>
        <v>0.98483060846114945</v>
      </c>
      <c r="J41" s="5">
        <f t="shared" si="30"/>
        <v>95963.43107279198</v>
      </c>
      <c r="K41" s="5">
        <f t="shared" si="24"/>
        <v>1455.7068593546737</v>
      </c>
      <c r="L41" s="5">
        <f t="shared" si="25"/>
        <v>476177.88821557327</v>
      </c>
      <c r="M41" s="5">
        <f t="shared" si="16"/>
        <v>3303494.4462084472</v>
      </c>
      <c r="N41" s="33">
        <f t="shared" si="26"/>
        <v>34.424513684828739</v>
      </c>
      <c r="O41" s="4"/>
      <c r="Q41" s="27" t="s">
        <v>58</v>
      </c>
      <c r="R41" s="29">
        <f t="shared" si="17"/>
        <v>95963.43107279198</v>
      </c>
      <c r="S41" s="29">
        <f t="shared" si="18"/>
        <v>476177.88821557327</v>
      </c>
      <c r="T41" s="35">
        <f t="shared" si="19"/>
        <v>34.424513684828739</v>
      </c>
      <c r="U41" s="42">
        <v>0.86473435856680392</v>
      </c>
      <c r="V41" s="43">
        <f t="shared" si="31"/>
        <v>0.13526564143319608</v>
      </c>
      <c r="W41" s="29">
        <f t="shared" si="27"/>
        <v>411767.38072978903</v>
      </c>
      <c r="X41" s="29">
        <f t="shared" si="20"/>
        <v>2401877.0371130849</v>
      </c>
      <c r="Y41" s="35">
        <f t="shared" si="28"/>
        <v>25.029086707947823</v>
      </c>
      <c r="Z41" s="36">
        <f t="shared" si="29"/>
        <v>9.3954269768809162</v>
      </c>
    </row>
    <row r="42" spans="1:26" s="2" customFormat="1">
      <c r="A42" s="2">
        <v>14</v>
      </c>
      <c r="B42" s="1" t="s">
        <v>59</v>
      </c>
      <c r="C42" s="1">
        <v>5</v>
      </c>
      <c r="D42">
        <v>2197</v>
      </c>
      <c r="E42" s="51">
        <v>12</v>
      </c>
      <c r="F42" s="3">
        <f t="shared" si="21"/>
        <v>5.4619936276741011E-3</v>
      </c>
      <c r="G42" s="2">
        <v>0.5</v>
      </c>
      <c r="H42" s="3">
        <f t="shared" si="22"/>
        <v>2.6942074539739558E-2</v>
      </c>
      <c r="I42" s="3">
        <f t="shared" si="23"/>
        <v>0.97305792546026049</v>
      </c>
      <c r="J42" s="5">
        <f t="shared" si="30"/>
        <v>94507.724213437308</v>
      </c>
      <c r="K42" s="5">
        <f t="shared" si="24"/>
        <v>2546.2341503395769</v>
      </c>
      <c r="L42" s="5">
        <f t="shared" si="25"/>
        <v>466173.03569133766</v>
      </c>
      <c r="M42" s="5">
        <f t="shared" si="16"/>
        <v>2827316.5579928742</v>
      </c>
      <c r="N42" s="33">
        <f t="shared" si="26"/>
        <v>29.916248449784174</v>
      </c>
      <c r="O42" s="4"/>
      <c r="Q42" s="27" t="s">
        <v>60</v>
      </c>
      <c r="R42" s="29">
        <f t="shared" si="17"/>
        <v>94507.724213437308</v>
      </c>
      <c r="S42" s="29">
        <f t="shared" si="18"/>
        <v>466173.03569133766</v>
      </c>
      <c r="T42" s="35">
        <f t="shared" si="19"/>
        <v>29.916248449784174</v>
      </c>
      <c r="U42" s="42">
        <v>0.81758889711164551</v>
      </c>
      <c r="V42" s="43">
        <f t="shared" si="31"/>
        <v>0.18241110288835449</v>
      </c>
      <c r="W42" s="29">
        <f t="shared" si="27"/>
        <v>381137.89811406849</v>
      </c>
      <c r="X42" s="29">
        <f t="shared" si="20"/>
        <v>1990109.656383296</v>
      </c>
      <c r="Y42" s="35">
        <f t="shared" si="28"/>
        <v>21.057640239953404</v>
      </c>
      <c r="Z42" s="36">
        <f t="shared" si="29"/>
        <v>8.8586082098307699</v>
      </c>
    </row>
    <row r="43" spans="1:26" s="2" customFormat="1">
      <c r="A43" s="2">
        <v>15</v>
      </c>
      <c r="B43" s="1" t="s">
        <v>61</v>
      </c>
      <c r="C43" s="1">
        <v>5</v>
      </c>
      <c r="D43">
        <v>1545</v>
      </c>
      <c r="E43" s="51">
        <v>8</v>
      </c>
      <c r="F43" s="3">
        <f t="shared" si="21"/>
        <v>5.1779935275080907E-3</v>
      </c>
      <c r="G43" s="2">
        <v>0.5</v>
      </c>
      <c r="H43" s="3">
        <f t="shared" si="22"/>
        <v>2.5559105431309903E-2</v>
      </c>
      <c r="I43" s="3">
        <f t="shared" si="23"/>
        <v>0.9744408945686901</v>
      </c>
      <c r="J43" s="5">
        <f t="shared" si="30"/>
        <v>91961.490063097735</v>
      </c>
      <c r="K43" s="5">
        <f t="shared" si="24"/>
        <v>2350.4534201430729</v>
      </c>
      <c r="L43" s="5">
        <f t="shared" si="25"/>
        <v>453931.31676513096</v>
      </c>
      <c r="M43" s="5">
        <f t="shared" si="16"/>
        <v>2361143.5223015365</v>
      </c>
      <c r="N43" s="33">
        <f t="shared" si="26"/>
        <v>25.675350852639294</v>
      </c>
      <c r="O43" s="4"/>
      <c r="Q43" s="27" t="s">
        <v>62</v>
      </c>
      <c r="R43" s="29">
        <f t="shared" si="17"/>
        <v>91961.490063097735</v>
      </c>
      <c r="S43" s="29">
        <f t="shared" si="18"/>
        <v>453931.31676513096</v>
      </c>
      <c r="T43" s="35">
        <f t="shared" si="19"/>
        <v>25.675350852639294</v>
      </c>
      <c r="U43" s="42">
        <v>0.77888026534586052</v>
      </c>
      <c r="V43" s="43">
        <f t="shared" si="31"/>
        <v>0.22111973465413948</v>
      </c>
      <c r="W43" s="29">
        <f t="shared" si="27"/>
        <v>353558.1444508211</v>
      </c>
      <c r="X43" s="29">
        <f t="shared" si="20"/>
        <v>1608971.7582692276</v>
      </c>
      <c r="Y43" s="35">
        <f t="shared" si="28"/>
        <v>17.496147106416615</v>
      </c>
      <c r="Z43" s="36">
        <f t="shared" si="29"/>
        <v>8.1792037462226794</v>
      </c>
    </row>
    <row r="44" spans="1:26" s="2" customFormat="1">
      <c r="A44" s="2">
        <v>16</v>
      </c>
      <c r="B44" s="1" t="s">
        <v>63</v>
      </c>
      <c r="C44" s="1">
        <v>5</v>
      </c>
      <c r="D44">
        <v>1065</v>
      </c>
      <c r="E44" s="51">
        <v>19</v>
      </c>
      <c r="F44" s="3">
        <f t="shared" si="21"/>
        <v>1.7840375586854459E-2</v>
      </c>
      <c r="G44" s="2">
        <v>0.5</v>
      </c>
      <c r="H44" s="3">
        <f t="shared" si="22"/>
        <v>8.5393258426966281E-2</v>
      </c>
      <c r="I44" s="3">
        <f t="shared" si="23"/>
        <v>0.91460674157303368</v>
      </c>
      <c r="J44" s="5">
        <f t="shared" si="30"/>
        <v>89611.036642954656</v>
      </c>
      <c r="K44" s="5">
        <f t="shared" si="24"/>
        <v>7652.1784099601718</v>
      </c>
      <c r="L44" s="5">
        <f t="shared" si="25"/>
        <v>428924.73718987283</v>
      </c>
      <c r="M44" s="5">
        <f t="shared" si="16"/>
        <v>1907212.2055364056</v>
      </c>
      <c r="N44" s="33">
        <f t="shared" si="26"/>
        <v>21.283228907790491</v>
      </c>
      <c r="O44" s="4"/>
      <c r="Q44" s="27" t="s">
        <v>64</v>
      </c>
      <c r="R44" s="29">
        <f t="shared" si="17"/>
        <v>89611.036642954656</v>
      </c>
      <c r="S44" s="29">
        <f t="shared" si="18"/>
        <v>428924.73718987283</v>
      </c>
      <c r="T44" s="35">
        <f t="shared" si="19"/>
        <v>21.283228907790491</v>
      </c>
      <c r="U44" s="42">
        <v>0.71980976748499381</v>
      </c>
      <c r="V44" s="43">
        <f t="shared" si="31"/>
        <v>0.28019023251500619</v>
      </c>
      <c r="W44" s="29">
        <f t="shared" si="27"/>
        <v>308744.21534520446</v>
      </c>
      <c r="X44" s="29">
        <f t="shared" si="20"/>
        <v>1255413.6138184066</v>
      </c>
      <c r="Y44" s="35">
        <f t="shared" si="28"/>
        <v>14.009586997865725</v>
      </c>
      <c r="Z44" s="36">
        <f t="shared" si="29"/>
        <v>7.2736419099247662</v>
      </c>
    </row>
    <row r="45" spans="1:26" s="2" customFormat="1">
      <c r="A45" s="2">
        <v>17</v>
      </c>
      <c r="B45" s="1" t="s">
        <v>65</v>
      </c>
      <c r="C45" s="1">
        <v>5</v>
      </c>
      <c r="D45">
        <v>760</v>
      </c>
      <c r="E45" s="51">
        <v>17</v>
      </c>
      <c r="F45" s="3">
        <f t="shared" si="21"/>
        <v>2.2368421052631579E-2</v>
      </c>
      <c r="G45" s="2">
        <v>0.5</v>
      </c>
      <c r="H45" s="3">
        <f t="shared" si="22"/>
        <v>0.1059190031152648</v>
      </c>
      <c r="I45" s="3">
        <f t="shared" si="23"/>
        <v>0.89408099688473519</v>
      </c>
      <c r="J45" s="5">
        <f t="shared" si="30"/>
        <v>81958.858232994477</v>
      </c>
      <c r="K45" s="5">
        <f t="shared" si="24"/>
        <v>8681.0005605040878</v>
      </c>
      <c r="L45" s="5">
        <f t="shared" si="25"/>
        <v>388091.78976371215</v>
      </c>
      <c r="M45" s="5">
        <f t="shared" si="16"/>
        <v>1478287.4683465327</v>
      </c>
      <c r="N45" s="33">
        <f t="shared" si="26"/>
        <v>18.036945611711964</v>
      </c>
      <c r="O45" s="4"/>
      <c r="Q45" s="27" t="s">
        <v>66</v>
      </c>
      <c r="R45" s="29">
        <f t="shared" si="17"/>
        <v>81958.858232994477</v>
      </c>
      <c r="S45" s="29">
        <f t="shared" si="18"/>
        <v>388091.78976371215</v>
      </c>
      <c r="T45" s="35">
        <f t="shared" si="19"/>
        <v>18.036945611711964</v>
      </c>
      <c r="U45" s="42">
        <v>0.68480776711742686</v>
      </c>
      <c r="V45" s="43">
        <f t="shared" si="31"/>
        <v>0.31519223288257314</v>
      </c>
      <c r="W45" s="29">
        <f t="shared" si="27"/>
        <v>265768.27198469359</v>
      </c>
      <c r="X45" s="29">
        <f t="shared" si="20"/>
        <v>946669.39847320225</v>
      </c>
      <c r="Y45" s="35">
        <f t="shared" si="28"/>
        <v>11.550544003211822</v>
      </c>
      <c r="Z45" s="36">
        <f t="shared" si="29"/>
        <v>6.4864016085001417</v>
      </c>
    </row>
    <row r="46" spans="1:26" s="2" customFormat="1">
      <c r="A46" s="2">
        <v>18</v>
      </c>
      <c r="B46" s="1" t="s">
        <v>67</v>
      </c>
      <c r="C46" s="1">
        <v>5</v>
      </c>
      <c r="D46">
        <v>472</v>
      </c>
      <c r="E46" s="51">
        <v>11</v>
      </c>
      <c r="F46" s="3">
        <f t="shared" si="21"/>
        <v>2.3305084745762712E-2</v>
      </c>
      <c r="G46" s="2">
        <v>0.5</v>
      </c>
      <c r="H46" s="3">
        <f t="shared" si="22"/>
        <v>0.1101101101101101</v>
      </c>
      <c r="I46" s="3">
        <f t="shared" si="23"/>
        <v>0.88988988988988993</v>
      </c>
      <c r="J46" s="5">
        <f t="shared" si="30"/>
        <v>73277.857672490383</v>
      </c>
      <c r="K46" s="5">
        <f t="shared" si="24"/>
        <v>8068.632976950892</v>
      </c>
      <c r="L46" s="5">
        <f t="shared" si="25"/>
        <v>346217.70592007472</v>
      </c>
      <c r="M46" s="5">
        <f>L46+M47</f>
        <v>1090195.6785828206</v>
      </c>
      <c r="N46" s="33">
        <f t="shared" si="26"/>
        <v>14.877559377559376</v>
      </c>
      <c r="O46" s="4"/>
      <c r="Q46" s="27" t="s">
        <v>68</v>
      </c>
      <c r="R46" s="29">
        <f t="shared" si="17"/>
        <v>73277.857672490383</v>
      </c>
      <c r="S46" s="29">
        <f t="shared" si="18"/>
        <v>346217.70592007472</v>
      </c>
      <c r="T46" s="35">
        <f t="shared" si="19"/>
        <v>14.877559377559376</v>
      </c>
      <c r="U46" s="42">
        <v>0.65629805890441617</v>
      </c>
      <c r="V46" s="43">
        <f t="shared" si="31"/>
        <v>0.34370194109558383</v>
      </c>
      <c r="W46" s="29">
        <f t="shared" si="27"/>
        <v>227222.00835368503</v>
      </c>
      <c r="X46" s="29">
        <f>X47+W46</f>
        <v>680901.12648850866</v>
      </c>
      <c r="Y46" s="35">
        <f t="shared" si="28"/>
        <v>9.2920446655488025</v>
      </c>
      <c r="Z46" s="36">
        <f t="shared" si="29"/>
        <v>5.585514712010573</v>
      </c>
    </row>
    <row r="47" spans="1:26" s="2" customFormat="1">
      <c r="A47" s="12">
        <v>19</v>
      </c>
      <c r="B47" s="13" t="s">
        <v>69</v>
      </c>
      <c r="C47" s="12"/>
      <c r="D47">
        <v>251</v>
      </c>
      <c r="E47" s="51">
        <v>22</v>
      </c>
      <c r="F47" s="17">
        <f t="shared" si="21"/>
        <v>8.7649402390438252E-2</v>
      </c>
      <c r="G47" s="12"/>
      <c r="H47" s="17">
        <v>1</v>
      </c>
      <c r="I47" s="17">
        <f t="shared" si="23"/>
        <v>0</v>
      </c>
      <c r="J47" s="21">
        <f t="shared" si="30"/>
        <v>65209.224695539495</v>
      </c>
      <c r="K47" s="21">
        <f t="shared" si="24"/>
        <v>65209.224695539495</v>
      </c>
      <c r="L47" s="21">
        <f>K47/F47</f>
        <v>743977.97266274597</v>
      </c>
      <c r="M47" s="21">
        <f>L47</f>
        <v>743977.97266274597</v>
      </c>
      <c r="N47" s="34">
        <f t="shared" si="26"/>
        <v>11.409090909090908</v>
      </c>
      <c r="O47" s="4"/>
      <c r="Q47" s="30" t="s">
        <v>69</v>
      </c>
      <c r="R47" s="31">
        <f t="shared" si="17"/>
        <v>65209.224695539495</v>
      </c>
      <c r="S47" s="31">
        <f t="shared" si="18"/>
        <v>743977.97266274597</v>
      </c>
      <c r="T47" s="38">
        <f t="shared" si="19"/>
        <v>11.409090909090908</v>
      </c>
      <c r="U47" s="44">
        <v>0.6098018151143324</v>
      </c>
      <c r="V47" s="45">
        <f t="shared" si="31"/>
        <v>0.3901981848856676</v>
      </c>
      <c r="W47" s="31">
        <f t="shared" si="27"/>
        <v>453679.11813482369</v>
      </c>
      <c r="X47" s="31">
        <f>W47</f>
        <v>453679.11813482369</v>
      </c>
      <c r="Y47" s="38">
        <f t="shared" si="28"/>
        <v>6.9572843451680644</v>
      </c>
      <c r="Z47" s="37">
        <f t="shared" si="29"/>
        <v>4.4518065639228439</v>
      </c>
    </row>
    <row r="48" spans="1:26" s="2" customFormat="1" ht="13.2">
      <c r="B48" s="2" t="s">
        <v>70</v>
      </c>
      <c r="D48" s="25">
        <f>SUM(D29:D47)</f>
        <v>56965</v>
      </c>
      <c r="E48" s="25">
        <f>SUM(E29:E47)</f>
        <v>134</v>
      </c>
    </row>
    <row r="51" spans="1:26" s="2" customFormat="1" ht="18" thickBot="1">
      <c r="B51" s="77" t="s">
        <v>89</v>
      </c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Q51" s="63" t="s">
        <v>92</v>
      </c>
      <c r="R51" s="64"/>
      <c r="S51" s="64"/>
      <c r="T51" s="64"/>
      <c r="U51" s="64"/>
      <c r="V51" s="64"/>
      <c r="W51" s="64"/>
      <c r="X51" s="64"/>
      <c r="Y51" s="64"/>
      <c r="Z51" s="65"/>
    </row>
    <row r="52" spans="1:26" s="9" customFormat="1" ht="14.25" customHeight="1">
      <c r="A52" s="7"/>
      <c r="B52" s="70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6" t="s">
        <v>14</v>
      </c>
      <c r="S52" s="66"/>
      <c r="T52" s="66"/>
      <c r="U52" s="67" t="s">
        <v>15</v>
      </c>
      <c r="V52" s="68" t="s">
        <v>16</v>
      </c>
      <c r="W52" s="69" t="s">
        <v>17</v>
      </c>
      <c r="X52" s="69" t="s">
        <v>18</v>
      </c>
      <c r="Y52" s="62" t="s">
        <v>19</v>
      </c>
      <c r="Z52" s="62" t="s">
        <v>20</v>
      </c>
    </row>
    <row r="53" spans="1:26" s="10" customFormat="1" ht="35.549999999999997" customHeight="1" thickBot="1">
      <c r="B53" s="71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7"/>
      <c r="V53" s="68"/>
      <c r="W53" s="69"/>
      <c r="X53" s="69"/>
      <c r="Y53" s="62"/>
      <c r="Z53" s="62"/>
    </row>
    <row r="54" spans="1:26" s="2" customFormat="1" ht="13.2">
      <c r="A54" s="2">
        <v>1</v>
      </c>
      <c r="B54" s="1">
        <v>0</v>
      </c>
      <c r="C54" s="1">
        <v>1</v>
      </c>
      <c r="D54" s="49">
        <f>D4+D29</f>
        <v>1277</v>
      </c>
      <c r="E54" s="49">
        <f>E4+E29</f>
        <v>4</v>
      </c>
      <c r="F54" s="3">
        <f>E54/D54</f>
        <v>3.1323414252153485E-3</v>
      </c>
      <c r="G54" s="2">
        <v>0.3</v>
      </c>
      <c r="H54" s="18">
        <f>C54*F54/(1+(1-G54)*C54*F54)</f>
        <v>3.1254883575558682E-3</v>
      </c>
      <c r="I54" s="18">
        <f>1-H54</f>
        <v>0.99687451164244412</v>
      </c>
      <c r="J54" s="19">
        <v>100000</v>
      </c>
      <c r="K54" s="20">
        <f>J54*H54</f>
        <v>312.54883575558682</v>
      </c>
      <c r="L54" s="20">
        <f>C54*(J55+G54*K54)</f>
        <v>99781.215814971089</v>
      </c>
      <c r="M54" s="5">
        <f t="shared" ref="M54:M70" si="32">L54+M55</f>
        <v>8291688.3844652409</v>
      </c>
      <c r="N54" s="32">
        <f>M54/J54</f>
        <v>82.916883844652403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99781.215814971089</v>
      </c>
      <c r="T54" s="35">
        <f t="shared" ref="T54:T72" si="35">N54</f>
        <v>82.916883844652403</v>
      </c>
      <c r="U54" s="42">
        <v>0.96170886472285344</v>
      </c>
      <c r="V54" s="43">
        <f>1-U54</f>
        <v>3.829113527714656E-2</v>
      </c>
      <c r="W54" s="29">
        <f>S54*U54</f>
        <v>95960.479782081879</v>
      </c>
      <c r="X54" s="29">
        <f t="shared" ref="X54:X70" si="36">X55+W54</f>
        <v>7212106.1812725142</v>
      </c>
      <c r="Y54" s="40">
        <f>X54/R54</f>
        <v>72.121061812725145</v>
      </c>
      <c r="Z54" s="36">
        <f>T54-Y54</f>
        <v>10.795822031927258</v>
      </c>
    </row>
    <row r="55" spans="1:26" s="2" customFormat="1" ht="13.2">
      <c r="A55" s="2">
        <v>2</v>
      </c>
      <c r="B55" s="1" t="s">
        <v>35</v>
      </c>
      <c r="C55" s="1">
        <v>4</v>
      </c>
      <c r="D55" s="49">
        <f t="shared" ref="D55:E72" si="37">D5+D30</f>
        <v>5717</v>
      </c>
      <c r="E55" s="49">
        <f t="shared" si="37"/>
        <v>2</v>
      </c>
      <c r="F55" s="3">
        <f t="shared" ref="F55:F72" si="38">E55/D55</f>
        <v>3.4983382893125764E-4</v>
      </c>
      <c r="G55" s="2">
        <v>0.4</v>
      </c>
      <c r="H55" s="3">
        <f t="shared" ref="H55:H71" si="39">C55*F55/(1+(1-G55)*C55*F55)</f>
        <v>1.3981614177356776E-3</v>
      </c>
      <c r="I55" s="3">
        <f t="shared" ref="I55:I72" si="40">1-H55</f>
        <v>0.99860183858226437</v>
      </c>
      <c r="J55" s="5">
        <f>I54*J54</f>
        <v>99687.451164244412</v>
      </c>
      <c r="K55" s="5">
        <f t="shared" ref="K55:K72" si="41">J55*H55</f>
        <v>139.37914805025611</v>
      </c>
      <c r="L55" s="5">
        <f t="shared" ref="L55:L71" si="42">C55*(J56+G55*K55)</f>
        <v>398415.29470165703</v>
      </c>
      <c r="M55" s="5">
        <f t="shared" si="32"/>
        <v>8191907.1686502695</v>
      </c>
      <c r="N55" s="33">
        <f t="shared" ref="N55:N72" si="43">M55/J55</f>
        <v>82.175911541296557</v>
      </c>
      <c r="O55" s="4"/>
      <c r="Q55" s="27" t="s">
        <v>36</v>
      </c>
      <c r="R55" s="29">
        <f t="shared" si="33"/>
        <v>99687.451164244412</v>
      </c>
      <c r="S55" s="29">
        <f t="shared" si="34"/>
        <v>398415.29470165703</v>
      </c>
      <c r="T55" s="35">
        <f t="shared" si="35"/>
        <v>82.175911541296557</v>
      </c>
      <c r="U55" s="42">
        <v>0.96170886472285344</v>
      </c>
      <c r="V55" s="43">
        <f>1-U55</f>
        <v>3.829113527714656E-2</v>
      </c>
      <c r="W55" s="29">
        <f t="shared" ref="W55:W72" si="44">S55*U55</f>
        <v>383159.52075575164</v>
      </c>
      <c r="X55" s="29">
        <f t="shared" si="36"/>
        <v>7116145.701490432</v>
      </c>
      <c r="Y55" s="35">
        <f t="shared" ref="Y55:Y72" si="45">X55/R55</f>
        <v>71.384568653138857</v>
      </c>
      <c r="Z55" s="36">
        <f t="shared" ref="Z55:Z72" si="46">T55-Y55</f>
        <v>10.7913428881577</v>
      </c>
    </row>
    <row r="56" spans="1:26" s="2" customFormat="1" ht="13.2">
      <c r="A56" s="2">
        <v>3</v>
      </c>
      <c r="B56" s="1" t="s">
        <v>37</v>
      </c>
      <c r="C56" s="1">
        <v>5</v>
      </c>
      <c r="D56" s="49">
        <f t="shared" si="37"/>
        <v>7451</v>
      </c>
      <c r="E56" s="49">
        <f t="shared" si="37"/>
        <v>2</v>
      </c>
      <c r="F56" s="3">
        <f t="shared" si="38"/>
        <v>2.6842034626224669E-4</v>
      </c>
      <c r="G56" s="2">
        <v>0.5</v>
      </c>
      <c r="H56" s="3">
        <f t="shared" si="39"/>
        <v>1.3412017167381976E-3</v>
      </c>
      <c r="I56" s="3">
        <f t="shared" si="40"/>
        <v>0.99865879828326176</v>
      </c>
      <c r="J56" s="5">
        <f t="shared" ref="J56:J72" si="47">I55*J55</f>
        <v>99548.072016194157</v>
      </c>
      <c r="K56" s="5">
        <f t="shared" si="41"/>
        <v>133.51404508609733</v>
      </c>
      <c r="L56" s="5">
        <f t="shared" si="42"/>
        <v>497406.57496825553</v>
      </c>
      <c r="M56" s="5">
        <f t="shared" si="32"/>
        <v>7793491.8739486123</v>
      </c>
      <c r="N56" s="33">
        <f t="shared" si="43"/>
        <v>78.288727406802934</v>
      </c>
      <c r="O56" s="4"/>
      <c r="Q56" s="27" t="s">
        <v>38</v>
      </c>
      <c r="R56" s="29">
        <f t="shared" si="33"/>
        <v>99548.072016194157</v>
      </c>
      <c r="S56" s="29">
        <f t="shared" si="34"/>
        <v>497406.57496825553</v>
      </c>
      <c r="T56" s="35">
        <f t="shared" si="35"/>
        <v>78.288727406802934</v>
      </c>
      <c r="U56" s="42">
        <v>0.96170886472285344</v>
      </c>
      <c r="V56" s="43">
        <f>1-U56</f>
        <v>3.829113527714656E-2</v>
      </c>
      <c r="W56" s="29">
        <f t="shared" si="44"/>
        <v>478360.31251840392</v>
      </c>
      <c r="X56" s="29">
        <f t="shared" si="36"/>
        <v>6732986.18073468</v>
      </c>
      <c r="Y56" s="35">
        <f t="shared" si="45"/>
        <v>67.635525674865704</v>
      </c>
      <c r="Z56" s="36">
        <f t="shared" si="46"/>
        <v>10.65320173193723</v>
      </c>
    </row>
    <row r="57" spans="1:26" s="2" customFormat="1" ht="13.2">
      <c r="A57" s="2">
        <v>4</v>
      </c>
      <c r="B57" s="1" t="s">
        <v>39</v>
      </c>
      <c r="C57" s="1">
        <v>5</v>
      </c>
      <c r="D57" s="49">
        <f t="shared" si="37"/>
        <v>8225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99414.55797110805</v>
      </c>
      <c r="K57" s="5">
        <f t="shared" si="41"/>
        <v>0</v>
      </c>
      <c r="L57" s="5">
        <f t="shared" si="42"/>
        <v>497072.78985554026</v>
      </c>
      <c r="M57" s="5">
        <f t="shared" si="32"/>
        <v>7296085.2989803571</v>
      </c>
      <c r="N57" s="33">
        <f t="shared" si="43"/>
        <v>73.390511891636152</v>
      </c>
      <c r="O57" s="4"/>
      <c r="Q57" s="27" t="s">
        <v>40</v>
      </c>
      <c r="R57" s="29">
        <f t="shared" si="33"/>
        <v>99414.55797110805</v>
      </c>
      <c r="S57" s="29">
        <f t="shared" si="34"/>
        <v>497072.78985554026</v>
      </c>
      <c r="T57" s="35">
        <f t="shared" si="35"/>
        <v>73.390511891636152</v>
      </c>
      <c r="U57" s="42">
        <v>0.96170886472285344</v>
      </c>
      <c r="V57" s="43">
        <f>1-U57</f>
        <v>3.829113527714656E-2</v>
      </c>
      <c r="W57" s="29">
        <f t="shared" si="44"/>
        <v>478039.30841659312</v>
      </c>
      <c r="X57" s="29">
        <f t="shared" si="36"/>
        <v>6254625.8682162762</v>
      </c>
      <c r="Y57" s="35">
        <f t="shared" si="45"/>
        <v>62.914587117452164</v>
      </c>
      <c r="Z57" s="36">
        <f t="shared" si="46"/>
        <v>10.475924774183987</v>
      </c>
    </row>
    <row r="58" spans="1:26" s="2" customFormat="1" ht="13.2">
      <c r="A58" s="2">
        <v>5</v>
      </c>
      <c r="B58" s="1" t="s">
        <v>41</v>
      </c>
      <c r="C58" s="1">
        <v>5</v>
      </c>
      <c r="D58" s="49">
        <f t="shared" si="37"/>
        <v>9286</v>
      </c>
      <c r="E58" s="49">
        <f t="shared" si="37"/>
        <v>5</v>
      </c>
      <c r="F58" s="3">
        <f t="shared" si="38"/>
        <v>5.3844497092397155E-4</v>
      </c>
      <c r="G58" s="2">
        <v>0.5</v>
      </c>
      <c r="H58" s="3">
        <f t="shared" si="39"/>
        <v>2.6886056890896375E-3</v>
      </c>
      <c r="I58" s="3">
        <f t="shared" si="40"/>
        <v>0.99731139431091032</v>
      </c>
      <c r="J58" s="5">
        <f t="shared" si="47"/>
        <v>99414.55797110805</v>
      </c>
      <c r="K58" s="5">
        <f t="shared" si="41"/>
        <v>267.2865461394527</v>
      </c>
      <c r="L58" s="5">
        <f t="shared" si="42"/>
        <v>496404.5734901916</v>
      </c>
      <c r="M58" s="5">
        <f t="shared" si="32"/>
        <v>6799012.5091248164</v>
      </c>
      <c r="N58" s="33">
        <f t="shared" si="43"/>
        <v>68.390511891636152</v>
      </c>
      <c r="O58" s="4"/>
      <c r="Q58" s="27" t="s">
        <v>42</v>
      </c>
      <c r="R58" s="29">
        <f t="shared" si="33"/>
        <v>99414.55797110805</v>
      </c>
      <c r="S58" s="29">
        <f t="shared" si="34"/>
        <v>496404.5734901916</v>
      </c>
      <c r="T58" s="35">
        <f t="shared" si="35"/>
        <v>68.390511891636152</v>
      </c>
      <c r="U58" s="42">
        <v>0.96170886472285344</v>
      </c>
      <c r="V58" s="43">
        <f>1-U58</f>
        <v>3.829113527714656E-2</v>
      </c>
      <c r="W58" s="29">
        <f t="shared" si="44"/>
        <v>477396.67881448445</v>
      </c>
      <c r="X58" s="29">
        <f t="shared" si="36"/>
        <v>5776586.5597996833</v>
      </c>
      <c r="Y58" s="35">
        <f t="shared" si="45"/>
        <v>58.106042793837901</v>
      </c>
      <c r="Z58" s="36">
        <f t="shared" si="46"/>
        <v>10.284469097798251</v>
      </c>
    </row>
    <row r="59" spans="1:26" s="2" customFormat="1" ht="13.2">
      <c r="A59" s="2">
        <v>6</v>
      </c>
      <c r="B59" s="1" t="s">
        <v>43</v>
      </c>
      <c r="C59" s="1">
        <v>5</v>
      </c>
      <c r="D59" s="49">
        <f t="shared" si="37"/>
        <v>8792</v>
      </c>
      <c r="E59" s="49">
        <f t="shared" si="37"/>
        <v>4</v>
      </c>
      <c r="F59" s="3">
        <f t="shared" si="38"/>
        <v>4.5495905368516835E-4</v>
      </c>
      <c r="G59" s="2">
        <v>0.5</v>
      </c>
      <c r="H59" s="3">
        <f t="shared" si="39"/>
        <v>2.2722108611679167E-3</v>
      </c>
      <c r="I59" s="3">
        <f t="shared" si="40"/>
        <v>0.99772778913883209</v>
      </c>
      <c r="J59" s="5">
        <f t="shared" si="47"/>
        <v>99147.271424968596</v>
      </c>
      <c r="K59" s="5">
        <f t="shared" si="41"/>
        <v>225.28350698697707</v>
      </c>
      <c r="L59" s="5">
        <f t="shared" si="42"/>
        <v>495173.14835737552</v>
      </c>
      <c r="M59" s="5">
        <f t="shared" si="32"/>
        <v>6302607.9356346251</v>
      </c>
      <c r="N59" s="33">
        <f t="shared" si="43"/>
        <v>63.568143076980512</v>
      </c>
      <c r="O59" s="4"/>
      <c r="Q59" s="27" t="s">
        <v>44</v>
      </c>
      <c r="R59" s="29">
        <f t="shared" si="33"/>
        <v>99147.271424968596</v>
      </c>
      <c r="S59" s="29">
        <f t="shared" si="34"/>
        <v>495173.14835737552</v>
      </c>
      <c r="T59" s="35">
        <f t="shared" si="35"/>
        <v>63.568143076980512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476897.14385354717</v>
      </c>
      <c r="X59" s="29">
        <f t="shared" si="36"/>
        <v>5299189.8809851985</v>
      </c>
      <c r="Y59" s="35">
        <f t="shared" si="45"/>
        <v>53.447662298961518</v>
      </c>
      <c r="Z59" s="36">
        <f t="shared" si="46"/>
        <v>10.120480778018994</v>
      </c>
    </row>
    <row r="60" spans="1:26" s="2" customFormat="1" ht="13.2">
      <c r="A60" s="2">
        <v>7</v>
      </c>
      <c r="B60" s="1" t="s">
        <v>45</v>
      </c>
      <c r="C60" s="1">
        <v>5</v>
      </c>
      <c r="D60" s="49">
        <f t="shared" si="37"/>
        <v>8791</v>
      </c>
      <c r="E60" s="49">
        <f t="shared" si="37"/>
        <v>8</v>
      </c>
      <c r="F60" s="3">
        <f t="shared" si="38"/>
        <v>9.1002161301330907E-4</v>
      </c>
      <c r="G60" s="2">
        <v>0.5</v>
      </c>
      <c r="H60" s="3">
        <f t="shared" si="39"/>
        <v>4.5397798206786967E-3</v>
      </c>
      <c r="I60" s="3">
        <f t="shared" si="40"/>
        <v>0.99546022017932134</v>
      </c>
      <c r="J60" s="5">
        <f t="shared" si="47"/>
        <v>98921.98791798162</v>
      </c>
      <c r="K60" s="5">
        <f t="shared" si="41"/>
        <v>449.08404457147481</v>
      </c>
      <c r="L60" s="5">
        <f t="shared" si="42"/>
        <v>493487.22947847942</v>
      </c>
      <c r="M60" s="5">
        <f t="shared" si="32"/>
        <v>5807434.7872772496</v>
      </c>
      <c r="N60" s="33">
        <f t="shared" si="43"/>
        <v>58.707218784284045</v>
      </c>
      <c r="O60" s="4"/>
      <c r="Q60" s="27" t="s">
        <v>46</v>
      </c>
      <c r="R60" s="29">
        <f t="shared" si="33"/>
        <v>98921.98791798162</v>
      </c>
      <c r="S60" s="29">
        <f t="shared" si="34"/>
        <v>493487.22947847942</v>
      </c>
      <c r="T60" s="35">
        <f t="shared" si="35"/>
        <v>58.707218784284045</v>
      </c>
      <c r="U60" s="42">
        <v>0.95736753435116873</v>
      </c>
      <c r="V60" s="43">
        <f t="shared" si="48"/>
        <v>4.2632465648831275E-2</v>
      </c>
      <c r="W60" s="29">
        <f t="shared" si="44"/>
        <v>472448.6521196012</v>
      </c>
      <c r="X60" s="29">
        <f t="shared" si="36"/>
        <v>4822292.7371316515</v>
      </c>
      <c r="Y60" s="35">
        <f t="shared" si="45"/>
        <v>48.748441460051531</v>
      </c>
      <c r="Z60" s="36">
        <f t="shared" si="46"/>
        <v>9.9587773242325142</v>
      </c>
    </row>
    <row r="61" spans="1:26" s="2" customFormat="1" ht="13.2">
      <c r="A61" s="2">
        <v>8</v>
      </c>
      <c r="B61" s="1" t="s">
        <v>47</v>
      </c>
      <c r="C61" s="1">
        <v>5</v>
      </c>
      <c r="D61" s="49">
        <f t="shared" si="37"/>
        <v>9791</v>
      </c>
      <c r="E61" s="49">
        <f t="shared" si="37"/>
        <v>8</v>
      </c>
      <c r="F61" s="3">
        <f t="shared" si="38"/>
        <v>8.170769073639056E-4</v>
      </c>
      <c r="G61" s="2">
        <v>0.5</v>
      </c>
      <c r="H61" s="3">
        <f t="shared" si="39"/>
        <v>4.0770563653042503E-3</v>
      </c>
      <c r="I61" s="3">
        <f t="shared" si="40"/>
        <v>0.9959229436346958</v>
      </c>
      <c r="J61" s="5">
        <f t="shared" si="47"/>
        <v>98472.903873410149</v>
      </c>
      <c r="K61" s="5">
        <f t="shared" si="41"/>
        <v>401.47957954708039</v>
      </c>
      <c r="L61" s="5">
        <f t="shared" si="42"/>
        <v>491360.82041818305</v>
      </c>
      <c r="M61" s="5">
        <f t="shared" si="32"/>
        <v>5313947.5577987703</v>
      </c>
      <c r="N61" s="33">
        <f t="shared" si="43"/>
        <v>53.963550873141791</v>
      </c>
      <c r="O61" s="4"/>
      <c r="Q61" s="27" t="s">
        <v>48</v>
      </c>
      <c r="R61" s="29">
        <f t="shared" si="33"/>
        <v>98472.903873410149</v>
      </c>
      <c r="S61" s="29">
        <f t="shared" si="34"/>
        <v>491360.82041818305</v>
      </c>
      <c r="T61" s="35">
        <f t="shared" si="35"/>
        <v>53.963550873141791</v>
      </c>
      <c r="U61" s="42">
        <v>0.95681081085376496</v>
      </c>
      <c r="V61" s="43">
        <f t="shared" si="48"/>
        <v>4.3189189146235041E-2</v>
      </c>
      <c r="W61" s="29">
        <f t="shared" si="44"/>
        <v>470139.34500609292</v>
      </c>
      <c r="X61" s="29">
        <f t="shared" si="36"/>
        <v>4349844.0850120503</v>
      </c>
      <c r="Y61" s="35">
        <f t="shared" si="45"/>
        <v>44.173005100000957</v>
      </c>
      <c r="Z61" s="36">
        <f t="shared" si="46"/>
        <v>9.7905457731408347</v>
      </c>
    </row>
    <row r="62" spans="1:26" s="2" customFormat="1" ht="13.2">
      <c r="A62" s="2">
        <v>9</v>
      </c>
      <c r="B62" s="1" t="s">
        <v>49</v>
      </c>
      <c r="C62" s="1">
        <v>5</v>
      </c>
      <c r="D62" s="49">
        <f t="shared" si="37"/>
        <v>10404</v>
      </c>
      <c r="E62" s="49">
        <f t="shared" si="37"/>
        <v>13</v>
      </c>
      <c r="F62" s="3">
        <f t="shared" si="38"/>
        <v>1.249519415609381E-3</v>
      </c>
      <c r="G62" s="2">
        <v>0.5</v>
      </c>
      <c r="H62" s="3">
        <f t="shared" si="39"/>
        <v>6.2281416183586451E-3</v>
      </c>
      <c r="I62" s="3">
        <f t="shared" si="40"/>
        <v>0.99377185838164139</v>
      </c>
      <c r="J62" s="5">
        <f t="shared" si="47"/>
        <v>98071.424293863078</v>
      </c>
      <c r="K62" s="5">
        <f t="shared" si="41"/>
        <v>610.80271921631777</v>
      </c>
      <c r="L62" s="5">
        <f t="shared" si="42"/>
        <v>488830.11467127467</v>
      </c>
      <c r="M62" s="5">
        <f t="shared" si="32"/>
        <v>4822586.7373805875</v>
      </c>
      <c r="N62" s="33">
        <f t="shared" si="43"/>
        <v>49.174229619935943</v>
      </c>
      <c r="O62" s="4"/>
      <c r="Q62" s="27" t="s">
        <v>50</v>
      </c>
      <c r="R62" s="29">
        <f t="shared" si="33"/>
        <v>98071.424293863078</v>
      </c>
      <c r="S62" s="29">
        <f t="shared" si="34"/>
        <v>488830.11467127467</v>
      </c>
      <c r="T62" s="35">
        <f t="shared" si="35"/>
        <v>49.174229619935943</v>
      </c>
      <c r="U62" s="42">
        <v>0.94800928093814252</v>
      </c>
      <c r="V62" s="43">
        <f t="shared" si="48"/>
        <v>5.1990719061857482E-2</v>
      </c>
      <c r="W62" s="29">
        <f t="shared" si="44"/>
        <v>463415.48551042483</v>
      </c>
      <c r="X62" s="29">
        <f t="shared" si="36"/>
        <v>3879704.7400059579</v>
      </c>
      <c r="Y62" s="35">
        <f t="shared" si="45"/>
        <v>39.559991791092344</v>
      </c>
      <c r="Z62" s="36">
        <f t="shared" si="46"/>
        <v>9.6142378288435992</v>
      </c>
    </row>
    <row r="63" spans="1:26" s="2" customFormat="1" ht="13.2">
      <c r="A63" s="2">
        <v>10</v>
      </c>
      <c r="B63" s="1" t="s">
        <v>51</v>
      </c>
      <c r="C63" s="1">
        <v>5</v>
      </c>
      <c r="D63" s="49">
        <f t="shared" si="37"/>
        <v>10309</v>
      </c>
      <c r="E63" s="49">
        <f t="shared" si="37"/>
        <v>19</v>
      </c>
      <c r="F63" s="3">
        <f t="shared" si="38"/>
        <v>1.8430497623435833E-3</v>
      </c>
      <c r="G63" s="2">
        <v>0.5</v>
      </c>
      <c r="H63" s="3">
        <f t="shared" si="39"/>
        <v>9.1729831506783162E-3</v>
      </c>
      <c r="I63" s="3">
        <f t="shared" si="40"/>
        <v>0.99082701684932173</v>
      </c>
      <c r="J63" s="5">
        <f t="shared" si="47"/>
        <v>97460.621574646764</v>
      </c>
      <c r="K63" s="5">
        <f t="shared" si="41"/>
        <v>894.00463955887039</v>
      </c>
      <c r="L63" s="5">
        <f t="shared" si="42"/>
        <v>485068.09627433663</v>
      </c>
      <c r="M63" s="5">
        <f t="shared" si="32"/>
        <v>4333756.6227093125</v>
      </c>
      <c r="N63" s="33">
        <f t="shared" si="43"/>
        <v>44.466745160146694</v>
      </c>
      <c r="O63" s="4"/>
      <c r="Q63" s="27" t="s">
        <v>52</v>
      </c>
      <c r="R63" s="29">
        <f t="shared" si="33"/>
        <v>97460.621574646764</v>
      </c>
      <c r="S63" s="29">
        <f t="shared" si="34"/>
        <v>485068.09627433663</v>
      </c>
      <c r="T63" s="35">
        <f t="shared" si="35"/>
        <v>44.466745160146694</v>
      </c>
      <c r="U63" s="42">
        <v>0.94216194080535964</v>
      </c>
      <c r="V63" s="43">
        <f t="shared" si="48"/>
        <v>5.7838059194640357E-2</v>
      </c>
      <c r="W63" s="29">
        <f t="shared" si="44"/>
        <v>457012.69900859002</v>
      </c>
      <c r="X63" s="29">
        <f t="shared" si="36"/>
        <v>3416289.2544955332</v>
      </c>
      <c r="Y63" s="35">
        <f t="shared" si="45"/>
        <v>35.053021408025174</v>
      </c>
      <c r="Z63" s="36">
        <f t="shared" si="46"/>
        <v>9.4137237521215198</v>
      </c>
    </row>
    <row r="64" spans="1:26" s="2" customFormat="1" ht="13.2">
      <c r="A64" s="2">
        <v>11</v>
      </c>
      <c r="B64" s="1" t="s">
        <v>53</v>
      </c>
      <c r="C64" s="1">
        <v>5</v>
      </c>
      <c r="D64" s="49">
        <f t="shared" si="37"/>
        <v>9349</v>
      </c>
      <c r="E64" s="49">
        <f t="shared" si="37"/>
        <v>19</v>
      </c>
      <c r="F64" s="3">
        <f t="shared" si="38"/>
        <v>2.032302920098406E-3</v>
      </c>
      <c r="G64" s="2">
        <v>0.5</v>
      </c>
      <c r="H64" s="3">
        <f t="shared" si="39"/>
        <v>1.0110147395306763E-2</v>
      </c>
      <c r="I64" s="3">
        <f t="shared" si="40"/>
        <v>0.9898898526046932</v>
      </c>
      <c r="J64" s="5">
        <f t="shared" si="47"/>
        <v>96566.616935087892</v>
      </c>
      <c r="K64" s="5">
        <f t="shared" si="41"/>
        <v>976.30273067986479</v>
      </c>
      <c r="L64" s="5">
        <f t="shared" si="42"/>
        <v>480392.32784873981</v>
      </c>
      <c r="M64" s="5">
        <f t="shared" si="32"/>
        <v>3848688.5264349757</v>
      </c>
      <c r="N64" s="33">
        <f t="shared" si="43"/>
        <v>39.855269332072233</v>
      </c>
      <c r="O64" s="4"/>
      <c r="Q64" s="27" t="s">
        <v>54</v>
      </c>
      <c r="R64" s="29">
        <f t="shared" si="33"/>
        <v>96566.616935087892</v>
      </c>
      <c r="S64" s="29">
        <f t="shared" si="34"/>
        <v>480392.32784873981</v>
      </c>
      <c r="T64" s="35">
        <f t="shared" si="35"/>
        <v>39.855269332072233</v>
      </c>
      <c r="U64" s="42">
        <v>0.92489605986448908</v>
      </c>
      <c r="V64" s="43">
        <f t="shared" si="48"/>
        <v>7.5103940135510916E-2</v>
      </c>
      <c r="W64" s="29">
        <f t="shared" si="44"/>
        <v>444312.97121642932</v>
      </c>
      <c r="X64" s="29">
        <f t="shared" si="36"/>
        <v>2959276.5554869431</v>
      </c>
      <c r="Y64" s="35">
        <f t="shared" si="45"/>
        <v>30.644923156789986</v>
      </c>
      <c r="Z64" s="36">
        <f t="shared" si="46"/>
        <v>9.2103461752822469</v>
      </c>
    </row>
    <row r="65" spans="1:26" s="2" customFormat="1" ht="13.2">
      <c r="A65" s="2">
        <v>12</v>
      </c>
      <c r="B65" s="1" t="s">
        <v>55</v>
      </c>
      <c r="C65" s="1">
        <v>5</v>
      </c>
      <c r="D65" s="49">
        <f t="shared" si="37"/>
        <v>7600</v>
      </c>
      <c r="E65" s="49">
        <f t="shared" si="37"/>
        <v>28</v>
      </c>
      <c r="F65" s="3">
        <f t="shared" si="38"/>
        <v>3.6842105263157894E-3</v>
      </c>
      <c r="G65" s="2">
        <v>0.5</v>
      </c>
      <c r="H65" s="3">
        <f t="shared" si="39"/>
        <v>1.825293350717079E-2</v>
      </c>
      <c r="I65" s="3">
        <f t="shared" si="40"/>
        <v>0.98174706649282917</v>
      </c>
      <c r="J65" s="5">
        <f t="shared" si="47"/>
        <v>95590.31420440803</v>
      </c>
      <c r="K65" s="5">
        <f t="shared" si="41"/>
        <v>1744.8036491026232</v>
      </c>
      <c r="L65" s="5">
        <f t="shared" si="42"/>
        <v>473589.56189928355</v>
      </c>
      <c r="M65" s="5">
        <f t="shared" si="32"/>
        <v>3368296.1985862358</v>
      </c>
      <c r="N65" s="33">
        <f t="shared" si="43"/>
        <v>35.236793880429687</v>
      </c>
      <c r="O65" s="4"/>
      <c r="Q65" s="27" t="s">
        <v>56</v>
      </c>
      <c r="R65" s="29">
        <f t="shared" si="33"/>
        <v>95590.31420440803</v>
      </c>
      <c r="S65" s="29">
        <f t="shared" si="34"/>
        <v>473589.56189928355</v>
      </c>
      <c r="T65" s="35">
        <f t="shared" si="35"/>
        <v>35.236793880429687</v>
      </c>
      <c r="U65" s="42">
        <v>0.89970667843387275</v>
      </c>
      <c r="V65" s="43">
        <f t="shared" si="48"/>
        <v>0.10029332156612725</v>
      </c>
      <c r="W65" s="29">
        <f t="shared" si="44"/>
        <v>426091.69167735736</v>
      </c>
      <c r="X65" s="29">
        <f t="shared" si="36"/>
        <v>2514963.5842705136</v>
      </c>
      <c r="Y65" s="35">
        <f t="shared" si="45"/>
        <v>26.30981606454997</v>
      </c>
      <c r="Z65" s="36">
        <f t="shared" si="46"/>
        <v>8.9269778158797166</v>
      </c>
    </row>
    <row r="66" spans="1:26" s="2" customFormat="1" ht="13.2">
      <c r="A66" s="2">
        <v>13</v>
      </c>
      <c r="B66" s="1" t="s">
        <v>57</v>
      </c>
      <c r="C66" s="1">
        <v>5</v>
      </c>
      <c r="D66" s="49">
        <f t="shared" si="37"/>
        <v>5637</v>
      </c>
      <c r="E66" s="49">
        <f t="shared" si="37"/>
        <v>30</v>
      </c>
      <c r="F66" s="3">
        <f t="shared" si="38"/>
        <v>5.3219797764768491E-3</v>
      </c>
      <c r="G66" s="2">
        <v>0.5</v>
      </c>
      <c r="H66" s="3">
        <f t="shared" si="39"/>
        <v>2.6260504201680673E-2</v>
      </c>
      <c r="I66" s="3">
        <f t="shared" si="40"/>
        <v>0.97373949579831931</v>
      </c>
      <c r="J66" s="5">
        <f t="shared" si="47"/>
        <v>93845.510555305402</v>
      </c>
      <c r="K66" s="5">
        <f t="shared" si="41"/>
        <v>2464.4304242464655</v>
      </c>
      <c r="L66" s="5">
        <f t="shared" si="42"/>
        <v>463066.47671591083</v>
      </c>
      <c r="M66" s="5">
        <f t="shared" si="32"/>
        <v>2894706.6366869523</v>
      </c>
      <c r="N66" s="33">
        <f t="shared" si="43"/>
        <v>30.84544609069</v>
      </c>
      <c r="O66" s="4"/>
      <c r="Q66" s="27" t="s">
        <v>58</v>
      </c>
      <c r="R66" s="29">
        <f t="shared" si="33"/>
        <v>93845.510555305402</v>
      </c>
      <c r="S66" s="29">
        <f t="shared" si="34"/>
        <v>463066.47671591083</v>
      </c>
      <c r="T66" s="35">
        <f t="shared" si="35"/>
        <v>30.84544609069</v>
      </c>
      <c r="U66" s="42">
        <v>0.86438699185239576</v>
      </c>
      <c r="V66" s="43">
        <f t="shared" si="48"/>
        <v>0.13561300814760424</v>
      </c>
      <c r="W66" s="29">
        <f t="shared" si="44"/>
        <v>400268.63883615361</v>
      </c>
      <c r="X66" s="29">
        <f t="shared" si="36"/>
        <v>2088871.8925931563</v>
      </c>
      <c r="Y66" s="35">
        <f t="shared" si="45"/>
        <v>22.258623563693376</v>
      </c>
      <c r="Z66" s="36">
        <f t="shared" si="46"/>
        <v>8.5868225269966238</v>
      </c>
    </row>
    <row r="67" spans="1:26" s="2" customFormat="1" ht="13.2">
      <c r="A67" s="2">
        <v>14</v>
      </c>
      <c r="B67" s="1" t="s">
        <v>59</v>
      </c>
      <c r="C67" s="1">
        <v>5</v>
      </c>
      <c r="D67" s="49">
        <f t="shared" si="37"/>
        <v>4162</v>
      </c>
      <c r="E67" s="49">
        <f t="shared" si="37"/>
        <v>30</v>
      </c>
      <c r="F67" s="3">
        <f t="shared" si="38"/>
        <v>7.2080730418068234E-3</v>
      </c>
      <c r="G67" s="2">
        <v>0.5</v>
      </c>
      <c r="H67" s="3">
        <f t="shared" si="39"/>
        <v>3.5402407363700733E-2</v>
      </c>
      <c r="I67" s="3">
        <f t="shared" si="40"/>
        <v>0.96459759263629929</v>
      </c>
      <c r="J67" s="5">
        <f t="shared" si="47"/>
        <v>91381.08013105893</v>
      </c>
      <c r="K67" s="5">
        <f t="shared" si="41"/>
        <v>3235.1102241347276</v>
      </c>
      <c r="L67" s="5">
        <f t="shared" si="42"/>
        <v>448817.62509495782</v>
      </c>
      <c r="M67" s="5">
        <f t="shared" si="32"/>
        <v>2431640.1599710416</v>
      </c>
      <c r="N67" s="33">
        <f t="shared" si="43"/>
        <v>26.609886384397935</v>
      </c>
      <c r="O67" s="4"/>
      <c r="Q67" s="27" t="s">
        <v>60</v>
      </c>
      <c r="R67" s="29">
        <f t="shared" si="33"/>
        <v>91381.08013105893</v>
      </c>
      <c r="S67" s="29">
        <f t="shared" si="34"/>
        <v>448817.62509495782</v>
      </c>
      <c r="T67" s="35">
        <f t="shared" si="35"/>
        <v>26.609886384397935</v>
      </c>
      <c r="U67" s="42">
        <v>0.82345390469096191</v>
      </c>
      <c r="V67" s="43">
        <f t="shared" si="48"/>
        <v>0.17654609530903809</v>
      </c>
      <c r="W67" s="29">
        <f t="shared" si="44"/>
        <v>369580.62587856728</v>
      </c>
      <c r="X67" s="29">
        <f t="shared" si="36"/>
        <v>1688603.2537570028</v>
      </c>
      <c r="Y67" s="35">
        <f t="shared" si="45"/>
        <v>18.478696589438478</v>
      </c>
      <c r="Z67" s="36">
        <f t="shared" si="46"/>
        <v>8.1311897949594574</v>
      </c>
    </row>
    <row r="68" spans="1:26" s="2" customFormat="1" ht="13.2">
      <c r="A68" s="2">
        <v>15</v>
      </c>
      <c r="B68" s="1" t="s">
        <v>61</v>
      </c>
      <c r="C68" s="1">
        <v>5</v>
      </c>
      <c r="D68" s="49">
        <f t="shared" si="37"/>
        <v>2960</v>
      </c>
      <c r="E68" s="49">
        <f t="shared" si="37"/>
        <v>26</v>
      </c>
      <c r="F68" s="3">
        <f t="shared" si="38"/>
        <v>8.7837837837837843E-3</v>
      </c>
      <c r="G68" s="2">
        <v>0.5</v>
      </c>
      <c r="H68" s="3">
        <f t="shared" si="39"/>
        <v>4.2975206611570255E-2</v>
      </c>
      <c r="I68" s="3">
        <f t="shared" si="40"/>
        <v>0.95702479338842972</v>
      </c>
      <c r="J68" s="5">
        <f t="shared" si="47"/>
        <v>88145.969906924205</v>
      </c>
      <c r="K68" s="5">
        <f t="shared" si="41"/>
        <v>3788.0912687273217</v>
      </c>
      <c r="L68" s="5">
        <f t="shared" si="42"/>
        <v>431259.62136280269</v>
      </c>
      <c r="M68" s="5">
        <f t="shared" si="32"/>
        <v>1982822.534876084</v>
      </c>
      <c r="N68" s="33">
        <f t="shared" si="43"/>
        <v>22.494761098775154</v>
      </c>
      <c r="O68" s="4"/>
      <c r="Q68" s="27" t="s">
        <v>62</v>
      </c>
      <c r="R68" s="29">
        <f t="shared" si="33"/>
        <v>88145.969906924205</v>
      </c>
      <c r="S68" s="29">
        <f t="shared" si="34"/>
        <v>431259.62136280269</v>
      </c>
      <c r="T68" s="35">
        <f t="shared" si="35"/>
        <v>22.494761098775154</v>
      </c>
      <c r="U68" s="42">
        <v>0.7557222850963411</v>
      </c>
      <c r="V68" s="43">
        <f t="shared" si="48"/>
        <v>0.2442777149036589</v>
      </c>
      <c r="W68" s="29">
        <f t="shared" si="44"/>
        <v>325912.50652608008</v>
      </c>
      <c r="X68" s="29">
        <f t="shared" si="36"/>
        <v>1319022.6278784354</v>
      </c>
      <c r="Y68" s="35">
        <f t="shared" si="45"/>
        <v>14.964071860247591</v>
      </c>
      <c r="Z68" s="36">
        <f t="shared" si="46"/>
        <v>7.5306892385275628</v>
      </c>
    </row>
    <row r="69" spans="1:26" s="2" customFormat="1" ht="13.2">
      <c r="A69" s="2">
        <v>16</v>
      </c>
      <c r="B69" s="1" t="s">
        <v>63</v>
      </c>
      <c r="C69" s="1">
        <v>5</v>
      </c>
      <c r="D69" s="49">
        <f t="shared" si="37"/>
        <v>1878</v>
      </c>
      <c r="E69" s="49">
        <f t="shared" si="37"/>
        <v>46</v>
      </c>
      <c r="F69" s="3">
        <f t="shared" si="38"/>
        <v>2.4494142705005325E-2</v>
      </c>
      <c r="G69" s="2">
        <v>0.5</v>
      </c>
      <c r="H69" s="3">
        <f t="shared" si="39"/>
        <v>0.11540391369794281</v>
      </c>
      <c r="I69" s="3">
        <f t="shared" si="40"/>
        <v>0.88459608630205722</v>
      </c>
      <c r="J69" s="5">
        <f t="shared" si="47"/>
        <v>84357.878638196882</v>
      </c>
      <c r="K69" s="5">
        <f t="shared" si="41"/>
        <v>9735.2293461040063</v>
      </c>
      <c r="L69" s="5">
        <f t="shared" si="42"/>
        <v>397451.31982572435</v>
      </c>
      <c r="M69" s="5">
        <f t="shared" si="32"/>
        <v>1551562.9135132814</v>
      </c>
      <c r="N69" s="33">
        <f t="shared" si="43"/>
        <v>18.392626018581986</v>
      </c>
      <c r="O69" s="4"/>
      <c r="Q69" s="27" t="s">
        <v>64</v>
      </c>
      <c r="R69" s="29">
        <f t="shared" si="33"/>
        <v>84357.878638196882</v>
      </c>
      <c r="S69" s="29">
        <f t="shared" si="34"/>
        <v>397451.31982572435</v>
      </c>
      <c r="T69" s="35">
        <f t="shared" si="35"/>
        <v>18.392626018581986</v>
      </c>
      <c r="U69" s="42">
        <v>0.69850988448397933</v>
      </c>
      <c r="V69" s="43">
        <f t="shared" si="48"/>
        <v>0.30149011551602067</v>
      </c>
      <c r="W69" s="29">
        <f t="shared" si="44"/>
        <v>277623.67549947184</v>
      </c>
      <c r="X69" s="29">
        <f t="shared" si="36"/>
        <v>993110.12135235546</v>
      </c>
      <c r="Y69" s="35">
        <f t="shared" si="45"/>
        <v>11.772582921527848</v>
      </c>
      <c r="Z69" s="36">
        <f t="shared" si="46"/>
        <v>6.620043097054138</v>
      </c>
    </row>
    <row r="70" spans="1:26" s="2" customFormat="1" ht="13.2">
      <c r="A70" s="2">
        <v>17</v>
      </c>
      <c r="B70" s="1" t="s">
        <v>65</v>
      </c>
      <c r="C70" s="1">
        <v>5</v>
      </c>
      <c r="D70" s="49">
        <f t="shared" si="37"/>
        <v>1267</v>
      </c>
      <c r="E70" s="49">
        <f t="shared" si="37"/>
        <v>34</v>
      </c>
      <c r="F70" s="3">
        <f t="shared" si="38"/>
        <v>2.6835043409629045E-2</v>
      </c>
      <c r="G70" s="2">
        <v>0.5</v>
      </c>
      <c r="H70" s="3">
        <f t="shared" si="39"/>
        <v>0.1257396449704142</v>
      </c>
      <c r="I70" s="3">
        <f t="shared" si="40"/>
        <v>0.87426035502958577</v>
      </c>
      <c r="J70" s="5">
        <f t="shared" si="47"/>
        <v>74622.649292092872</v>
      </c>
      <c r="K70" s="5">
        <f t="shared" si="41"/>
        <v>9383.0254287394891</v>
      </c>
      <c r="L70" s="5">
        <f t="shared" si="42"/>
        <v>349655.68288861564</v>
      </c>
      <c r="M70" s="5">
        <f t="shared" si="32"/>
        <v>1154111.5936875571</v>
      </c>
      <c r="N70" s="33">
        <f t="shared" si="43"/>
        <v>15.465969174721442</v>
      </c>
      <c r="O70" s="4"/>
      <c r="Q70" s="27" t="s">
        <v>66</v>
      </c>
      <c r="R70" s="29">
        <f t="shared" si="33"/>
        <v>74622.649292092872</v>
      </c>
      <c r="S70" s="29">
        <f t="shared" si="34"/>
        <v>349655.68288861564</v>
      </c>
      <c r="T70" s="35">
        <f t="shared" si="35"/>
        <v>15.465969174721442</v>
      </c>
      <c r="U70" s="42">
        <v>0.67065690345363116</v>
      </c>
      <c r="V70" s="43">
        <f t="shared" si="48"/>
        <v>0.32934309654636884</v>
      </c>
      <c r="W70" s="29">
        <f t="shared" si="44"/>
        <v>234498.99756104377</v>
      </c>
      <c r="X70" s="29">
        <f t="shared" si="36"/>
        <v>715486.44585288363</v>
      </c>
      <c r="Y70" s="35">
        <f t="shared" si="45"/>
        <v>9.5880600948953134</v>
      </c>
      <c r="Z70" s="36">
        <f t="shared" si="46"/>
        <v>5.8779090798261286</v>
      </c>
    </row>
    <row r="71" spans="1:26" s="2" customFormat="1" ht="13.2">
      <c r="A71" s="2">
        <v>18</v>
      </c>
      <c r="B71" s="1" t="s">
        <v>67</v>
      </c>
      <c r="C71" s="1">
        <v>5</v>
      </c>
      <c r="D71" s="49">
        <f t="shared" si="37"/>
        <v>752</v>
      </c>
      <c r="E71" s="49">
        <f t="shared" si="37"/>
        <v>28</v>
      </c>
      <c r="F71" s="3">
        <f t="shared" si="38"/>
        <v>3.7234042553191488E-2</v>
      </c>
      <c r="G71" s="2">
        <v>0.5</v>
      </c>
      <c r="H71" s="3">
        <f t="shared" si="39"/>
        <v>0.170316301703163</v>
      </c>
      <c r="I71" s="3">
        <f t="shared" si="40"/>
        <v>0.82968369829683697</v>
      </c>
      <c r="J71" s="5">
        <f t="shared" si="47"/>
        <v>65239.623863353379</v>
      </c>
      <c r="K71" s="5">
        <f t="shared" si="41"/>
        <v>11111.371460911767</v>
      </c>
      <c r="L71" s="5">
        <f t="shared" si="42"/>
        <v>298419.69066448748</v>
      </c>
      <c r="M71" s="5">
        <f>L71+M72</f>
        <v>804455.91079894162</v>
      </c>
      <c r="N71" s="33">
        <f t="shared" si="43"/>
        <v>12.330787076331127</v>
      </c>
      <c r="O71" s="4"/>
      <c r="Q71" s="27" t="s">
        <v>68</v>
      </c>
      <c r="R71" s="29">
        <f t="shared" si="33"/>
        <v>65239.623863353379</v>
      </c>
      <c r="S71" s="29">
        <f t="shared" si="34"/>
        <v>298419.69066448748</v>
      </c>
      <c r="T71" s="35">
        <f t="shared" si="35"/>
        <v>12.330787076331127</v>
      </c>
      <c r="U71" s="42">
        <v>0.63527807449444496</v>
      </c>
      <c r="V71" s="43">
        <f t="shared" si="48"/>
        <v>0.36472192550555504</v>
      </c>
      <c r="W71" s="29">
        <f t="shared" si="44"/>
        <v>189579.4864765635</v>
      </c>
      <c r="X71" s="29">
        <f>X72+W71</f>
        <v>480987.4482918398</v>
      </c>
      <c r="Y71" s="35">
        <f t="shared" si="45"/>
        <v>7.3726275506934931</v>
      </c>
      <c r="Z71" s="36">
        <f t="shared" si="46"/>
        <v>4.9581595256376341</v>
      </c>
    </row>
    <row r="72" spans="1:26" s="2" customFormat="1" ht="13.2">
      <c r="A72" s="12">
        <v>19</v>
      </c>
      <c r="B72" s="13" t="s">
        <v>69</v>
      </c>
      <c r="C72" s="12"/>
      <c r="D72" s="50">
        <f t="shared" si="37"/>
        <v>402</v>
      </c>
      <c r="E72" s="50">
        <f t="shared" si="37"/>
        <v>43</v>
      </c>
      <c r="F72" s="17">
        <f t="shared" si="38"/>
        <v>0.10696517412935323</v>
      </c>
      <c r="G72" s="12"/>
      <c r="H72" s="17">
        <v>1</v>
      </c>
      <c r="I72" s="17">
        <f t="shared" si="40"/>
        <v>0</v>
      </c>
      <c r="J72" s="21">
        <f t="shared" si="47"/>
        <v>54128.252402441613</v>
      </c>
      <c r="K72" s="21">
        <f t="shared" si="41"/>
        <v>54128.252402441613</v>
      </c>
      <c r="L72" s="21">
        <f>K72/F72</f>
        <v>506036.22013445414</v>
      </c>
      <c r="M72" s="21">
        <f>L72</f>
        <v>506036.22013445414</v>
      </c>
      <c r="N72" s="34">
        <f t="shared" si="43"/>
        <v>9.3488372093023262</v>
      </c>
      <c r="O72" s="4"/>
      <c r="Q72" s="30" t="s">
        <v>69</v>
      </c>
      <c r="R72" s="31">
        <f t="shared" si="33"/>
        <v>54128.252402441613</v>
      </c>
      <c r="S72" s="31">
        <f t="shared" si="34"/>
        <v>506036.22013445414</v>
      </c>
      <c r="T72" s="38">
        <f t="shared" si="35"/>
        <v>9.3488372093023262</v>
      </c>
      <c r="U72" s="44">
        <v>0.57586384179742911</v>
      </c>
      <c r="V72" s="45">
        <f t="shared" si="48"/>
        <v>0.42413615820257089</v>
      </c>
      <c r="W72" s="31">
        <f t="shared" si="44"/>
        <v>291407.9618152763</v>
      </c>
      <c r="X72" s="31">
        <f>W72</f>
        <v>291407.9618152763</v>
      </c>
      <c r="Y72" s="38">
        <f t="shared" si="45"/>
        <v>5.3836573116875925</v>
      </c>
      <c r="Z72" s="37">
        <f t="shared" si="46"/>
        <v>3.9651798976147337</v>
      </c>
    </row>
    <row r="73" spans="1:26" s="2" customFormat="1" ht="13.2">
      <c r="B73" s="2" t="s">
        <v>70</v>
      </c>
      <c r="D73" s="25">
        <f>SUM(D54:D72)</f>
        <v>114050</v>
      </c>
      <c r="E73" s="25">
        <f>SUM(E54:E72)</f>
        <v>349</v>
      </c>
    </row>
    <row r="77" spans="1:26" s="52" customFormat="1" ht="17.399999999999999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>
      <c r="C78" s="53" t="s">
        <v>84</v>
      </c>
      <c r="D78" s="54">
        <v>0</v>
      </c>
      <c r="E78" s="55">
        <f>$N$4</f>
        <v>78.694733553980754</v>
      </c>
      <c r="F78" s="55">
        <f>$Y$4</f>
        <v>70.583112426621824</v>
      </c>
      <c r="G78" s="55">
        <f>E78-F78</f>
        <v>8.11162112735893</v>
      </c>
    </row>
    <row r="79" spans="1:26" s="52" customFormat="1" ht="17.399999999999999">
      <c r="C79" s="53" t="s">
        <v>85</v>
      </c>
      <c r="D79" s="54">
        <v>0</v>
      </c>
      <c r="E79" s="55">
        <f>$N$29</f>
        <v>87.400981444931958</v>
      </c>
      <c r="F79" s="55">
        <f>$Y$29</f>
        <v>75.557634244356706</v>
      </c>
      <c r="G79" s="55">
        <f t="shared" ref="G79:G80" si="49">E79-F79</f>
        <v>11.843347200575252</v>
      </c>
    </row>
    <row r="80" spans="1:26" s="52" customFormat="1" ht="17.399999999999999">
      <c r="C80" s="53" t="s">
        <v>86</v>
      </c>
      <c r="D80" s="54">
        <v>0</v>
      </c>
      <c r="E80" s="55">
        <f>$N$54</f>
        <v>82.916883844652403</v>
      </c>
      <c r="F80" s="55">
        <f>$Y$54</f>
        <v>72.121061812725145</v>
      </c>
      <c r="G80" s="55">
        <f t="shared" si="49"/>
        <v>10.795822031927258</v>
      </c>
    </row>
  </sheetData>
  <mergeCells count="30">
    <mergeCell ref="B1:N1"/>
    <mergeCell ref="B2:B3"/>
    <mergeCell ref="B26:N26"/>
    <mergeCell ref="B27:B28"/>
    <mergeCell ref="B51:N51"/>
    <mergeCell ref="B52:B53"/>
    <mergeCell ref="Q1:Z1"/>
    <mergeCell ref="R2:T2"/>
    <mergeCell ref="U2:U3"/>
    <mergeCell ref="V2:V3"/>
    <mergeCell ref="W2:W3"/>
    <mergeCell ref="X2:X3"/>
    <mergeCell ref="Y2:Y3"/>
    <mergeCell ref="Z2:Z3"/>
    <mergeCell ref="Q26:Z26"/>
    <mergeCell ref="R27:T27"/>
    <mergeCell ref="U27:U28"/>
    <mergeCell ref="V27:V28"/>
    <mergeCell ref="W27:W28"/>
    <mergeCell ref="X27:X28"/>
    <mergeCell ref="Y27:Y28"/>
    <mergeCell ref="Z27:Z28"/>
    <mergeCell ref="Q51:Z51"/>
    <mergeCell ref="R52:T52"/>
    <mergeCell ref="U52:U53"/>
    <mergeCell ref="V52:V53"/>
    <mergeCell ref="W52:W53"/>
    <mergeCell ref="X52:X53"/>
    <mergeCell ref="Y52:Y53"/>
    <mergeCell ref="Z52:Z53"/>
  </mergeCells>
  <phoneticPr fontId="13" type="noConversion"/>
  <pageMargins left="0.7" right="0.7" top="0.75" bottom="0.75" header="0.3" footer="0.3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89DFF-BE25-E04D-94EE-089F20FC751B}">
  <dimension ref="A1:Z80"/>
  <sheetViews>
    <sheetView topLeftCell="A29" workbookViewId="0">
      <selection activeCell="D29" sqref="D29:E47"/>
    </sheetView>
  </sheetViews>
  <sheetFormatPr defaultColWidth="8.796875" defaultRowHeight="13.8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>
      <c r="B1" s="75" t="s">
        <v>87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Q1" s="63" t="s">
        <v>90</v>
      </c>
      <c r="R1" s="64"/>
      <c r="S1" s="64"/>
      <c r="T1" s="64"/>
      <c r="U1" s="64"/>
      <c r="V1" s="64"/>
      <c r="W1" s="64"/>
      <c r="X1" s="64"/>
      <c r="Y1" s="64"/>
      <c r="Z1" s="65"/>
    </row>
    <row r="2" spans="1:26" s="9" customFormat="1" ht="35.549999999999997" customHeight="1">
      <c r="A2" s="7"/>
      <c r="B2" s="70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2" t="s">
        <v>14</v>
      </c>
      <c r="S2" s="72"/>
      <c r="T2" s="72"/>
      <c r="U2" s="67" t="s">
        <v>15</v>
      </c>
      <c r="V2" s="67" t="s">
        <v>16</v>
      </c>
      <c r="W2" s="73" t="s">
        <v>17</v>
      </c>
      <c r="X2" s="73" t="s">
        <v>18</v>
      </c>
      <c r="Y2" s="74" t="s">
        <v>19</v>
      </c>
      <c r="Z2" s="74" t="s">
        <v>20</v>
      </c>
    </row>
    <row r="3" spans="1:26" s="10" customFormat="1" ht="23.25" customHeight="1" thickBot="1">
      <c r="B3" s="71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7"/>
      <c r="V3" s="67"/>
      <c r="W3" s="73"/>
      <c r="X3" s="73"/>
      <c r="Y3" s="74"/>
      <c r="Z3" s="74"/>
    </row>
    <row r="4" spans="1:26" s="2" customFormat="1">
      <c r="A4" s="2">
        <v>1</v>
      </c>
      <c r="B4" s="1">
        <v>0</v>
      </c>
      <c r="C4" s="1">
        <v>1</v>
      </c>
      <c r="D4">
        <v>694</v>
      </c>
      <c r="E4" s="51">
        <v>2</v>
      </c>
      <c r="F4" s="3">
        <f>E4/D4</f>
        <v>2.881844380403458E-3</v>
      </c>
      <c r="G4" s="2">
        <v>0.3</v>
      </c>
      <c r="H4" s="18">
        <f>C4*F4/(1+(1-G4)*C4*F4)</f>
        <v>2.8760425654299686E-3</v>
      </c>
      <c r="I4" s="18">
        <f>1-H4</f>
        <v>0.99712395743457005</v>
      </c>
      <c r="J4" s="41">
        <v>100000</v>
      </c>
      <c r="K4" s="20">
        <f>J4*H4</f>
        <v>287.60425654299684</v>
      </c>
      <c r="L4" s="20">
        <f>C4*(J5+G4*K4)</f>
        <v>99798.677020419898</v>
      </c>
      <c r="M4" s="5">
        <f t="shared" ref="M4:M20" si="0">L4+M5</f>
        <v>7116305.339853419</v>
      </c>
      <c r="N4" s="32">
        <f>M4/J4</f>
        <v>71.163053398534188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99798.677020419898</v>
      </c>
      <c r="T4" s="35">
        <f t="shared" ref="T4:T22" si="3">N4</f>
        <v>71.163053398534188</v>
      </c>
      <c r="U4" s="42">
        <v>0.96680194174873568</v>
      </c>
      <c r="V4" s="43">
        <f>1-U4</f>
        <v>3.3198058251264317E-2</v>
      </c>
      <c r="W4" s="29">
        <f>S4*U4</f>
        <v>96485.554727296883</v>
      </c>
      <c r="X4" s="29">
        <f t="shared" ref="X4:X20" si="4">X5+W4</f>
        <v>6472458.9785714569</v>
      </c>
      <c r="Y4" s="40">
        <f>X4/R4</f>
        <v>64.724589785714571</v>
      </c>
      <c r="Z4" s="36">
        <f>T4-Y4</f>
        <v>6.4384636128196178</v>
      </c>
    </row>
    <row r="5" spans="1:26" s="2" customFormat="1">
      <c r="A5" s="2">
        <v>2</v>
      </c>
      <c r="B5" s="1" t="s">
        <v>35</v>
      </c>
      <c r="C5" s="1">
        <v>4</v>
      </c>
      <c r="D5">
        <v>2868</v>
      </c>
      <c r="E5" s="51">
        <v>1</v>
      </c>
      <c r="F5" s="3">
        <f t="shared" ref="F5:F22" si="5">E5/D5</f>
        <v>3.4867503486750347E-4</v>
      </c>
      <c r="G5" s="2">
        <v>0.4</v>
      </c>
      <c r="H5" s="3">
        <f t="shared" ref="H5:H21" si="6">C5*F5/(1+(1-G5)*C5*F5)</f>
        <v>1.3935340022296545E-3</v>
      </c>
      <c r="I5" s="3">
        <f t="shared" ref="I5:I22" si="7">1-H5</f>
        <v>0.99860646599777037</v>
      </c>
      <c r="J5" s="5">
        <f>I4*J4</f>
        <v>99712.395743457004</v>
      </c>
      <c r="K5" s="5">
        <f t="shared" ref="K5:K22" si="8">J5*H5</f>
        <v>138.95261391228681</v>
      </c>
      <c r="L5" s="5">
        <f t="shared" ref="L5:L21" si="9">C5*(J6+G5*K5)</f>
        <v>398516.09670043853</v>
      </c>
      <c r="M5" s="5">
        <f t="shared" si="0"/>
        <v>7016506.6628329987</v>
      </c>
      <c r="N5" s="33">
        <f t="shared" ref="N5:N22" si="10">M5/J5</f>
        <v>70.367446399395263</v>
      </c>
      <c r="O5" s="4"/>
      <c r="Q5" s="27" t="s">
        <v>36</v>
      </c>
      <c r="R5" s="29">
        <f t="shared" si="1"/>
        <v>99712.395743457004</v>
      </c>
      <c r="S5" s="29">
        <f t="shared" si="2"/>
        <v>398516.09670043853</v>
      </c>
      <c r="T5" s="35">
        <f t="shared" si="3"/>
        <v>70.367446399395263</v>
      </c>
      <c r="U5" s="42">
        <v>0.96680194174873568</v>
      </c>
      <c r="V5" s="43">
        <f>1-U5</f>
        <v>3.3198058251264317E-2</v>
      </c>
      <c r="W5" s="29">
        <f t="shared" ref="W5:W22" si="11">S5*U5</f>
        <v>385286.13610811089</v>
      </c>
      <c r="X5" s="29">
        <f t="shared" si="4"/>
        <v>6375973.4238441596</v>
      </c>
      <c r="Y5" s="35">
        <f t="shared" ref="Y5:Y22" si="12">X5/R5</f>
        <v>63.943638865607568</v>
      </c>
      <c r="Z5" s="36">
        <f t="shared" ref="Z5:Z22" si="13">T5-Y5</f>
        <v>6.423807533787695</v>
      </c>
    </row>
    <row r="6" spans="1:26" s="2" customFormat="1">
      <c r="A6" s="2">
        <v>3</v>
      </c>
      <c r="B6" s="1" t="s">
        <v>37</v>
      </c>
      <c r="C6" s="1">
        <v>5</v>
      </c>
      <c r="D6">
        <v>3850</v>
      </c>
      <c r="E6" s="51">
        <v>6</v>
      </c>
      <c r="F6" s="3">
        <f t="shared" si="5"/>
        <v>1.5584415584415584E-3</v>
      </c>
      <c r="G6" s="2">
        <v>0.5</v>
      </c>
      <c r="H6" s="3">
        <f t="shared" si="6"/>
        <v>7.7619663648124193E-3</v>
      </c>
      <c r="I6" s="3">
        <f t="shared" si="7"/>
        <v>0.99223803363518759</v>
      </c>
      <c r="J6" s="5">
        <f t="shared" ref="J6:J22" si="14">I5*J5</f>
        <v>99573.443129544714</v>
      </c>
      <c r="K6" s="5">
        <f t="shared" si="8"/>
        <v>772.88571640008831</v>
      </c>
      <c r="L6" s="5">
        <f t="shared" si="9"/>
        <v>495935.00135672331</v>
      </c>
      <c r="M6" s="5">
        <f t="shared" si="0"/>
        <v>6617990.5661325604</v>
      </c>
      <c r="N6" s="33">
        <f t="shared" si="10"/>
        <v>66.463409902604013</v>
      </c>
      <c r="O6" s="4"/>
      <c r="Q6" s="27" t="s">
        <v>38</v>
      </c>
      <c r="R6" s="29">
        <f t="shared" si="1"/>
        <v>99573.443129544714</v>
      </c>
      <c r="S6" s="29">
        <f t="shared" si="2"/>
        <v>495935.00135672331</v>
      </c>
      <c r="T6" s="35">
        <f t="shared" si="3"/>
        <v>66.463409902604013</v>
      </c>
      <c r="U6" s="42">
        <v>0.96680194174873568</v>
      </c>
      <c r="V6" s="43">
        <f>1-U6</f>
        <v>3.3198058251264317E-2</v>
      </c>
      <c r="W6" s="29">
        <f t="shared" si="11"/>
        <v>479470.92229284195</v>
      </c>
      <c r="X6" s="29">
        <f t="shared" si="4"/>
        <v>5990687.2877360489</v>
      </c>
      <c r="Y6" s="35">
        <f t="shared" si="12"/>
        <v>60.163504439051934</v>
      </c>
      <c r="Z6" s="36">
        <f t="shared" si="13"/>
        <v>6.2999054635520793</v>
      </c>
    </row>
    <row r="7" spans="1:26" s="2" customFormat="1">
      <c r="A7" s="2">
        <v>4</v>
      </c>
      <c r="B7" s="1" t="s">
        <v>39</v>
      </c>
      <c r="C7" s="1">
        <v>5</v>
      </c>
      <c r="D7">
        <v>4111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98800.557413144619</v>
      </c>
      <c r="K7" s="5">
        <f t="shared" si="8"/>
        <v>0</v>
      </c>
      <c r="L7" s="5">
        <f t="shared" si="9"/>
        <v>494002.7870657231</v>
      </c>
      <c r="M7" s="5">
        <f t="shared" si="0"/>
        <v>6122055.5647758367</v>
      </c>
      <c r="N7" s="33">
        <f t="shared" si="10"/>
        <v>61.963775560251513</v>
      </c>
      <c r="O7" s="4"/>
      <c r="Q7" s="27" t="s">
        <v>40</v>
      </c>
      <c r="R7" s="29">
        <f t="shared" si="1"/>
        <v>98800.557413144619</v>
      </c>
      <c r="S7" s="29">
        <f t="shared" si="2"/>
        <v>494002.7870657231</v>
      </c>
      <c r="T7" s="35">
        <f t="shared" si="3"/>
        <v>61.963775560251513</v>
      </c>
      <c r="U7" s="42">
        <v>0.96680194174873568</v>
      </c>
      <c r="V7" s="43">
        <f>1-U7</f>
        <v>3.3198058251264317E-2</v>
      </c>
      <c r="W7" s="29">
        <f t="shared" si="11"/>
        <v>477602.85376442829</v>
      </c>
      <c r="X7" s="29">
        <f t="shared" si="4"/>
        <v>5511216.3654432073</v>
      </c>
      <c r="Y7" s="35">
        <f t="shared" si="12"/>
        <v>55.781227451961563</v>
      </c>
      <c r="Z7" s="36">
        <f t="shared" si="13"/>
        <v>6.1825481082899501</v>
      </c>
    </row>
    <row r="8" spans="1:26" s="2" customFormat="1">
      <c r="A8" s="2">
        <v>5</v>
      </c>
      <c r="B8" s="1" t="s">
        <v>41</v>
      </c>
      <c r="C8" s="1">
        <v>5</v>
      </c>
      <c r="D8">
        <v>4757</v>
      </c>
      <c r="E8" s="51">
        <v>7</v>
      </c>
      <c r="F8" s="3">
        <f t="shared" si="5"/>
        <v>1.4715156611309649E-3</v>
      </c>
      <c r="G8" s="2">
        <v>0.5</v>
      </c>
      <c r="H8" s="3">
        <f t="shared" si="6"/>
        <v>7.330610535134569E-3</v>
      </c>
      <c r="I8" s="3">
        <f t="shared" si="7"/>
        <v>0.99266938946486538</v>
      </c>
      <c r="J8" s="5">
        <f t="shared" si="14"/>
        <v>98800.557413144619</v>
      </c>
      <c r="K8" s="5">
        <f t="shared" si="8"/>
        <v>724.26840704996584</v>
      </c>
      <c r="L8" s="5">
        <f t="shared" si="9"/>
        <v>492192.11604809819</v>
      </c>
      <c r="M8" s="5">
        <f t="shared" si="0"/>
        <v>5628052.7777101137</v>
      </c>
      <c r="N8" s="33">
        <f t="shared" si="10"/>
        <v>56.963775560251513</v>
      </c>
      <c r="O8" s="4"/>
      <c r="Q8" s="27" t="s">
        <v>42</v>
      </c>
      <c r="R8" s="29">
        <f t="shared" si="1"/>
        <v>98800.557413144619</v>
      </c>
      <c r="S8" s="29">
        <f t="shared" si="2"/>
        <v>492192.11604809819</v>
      </c>
      <c r="T8" s="35">
        <f t="shared" si="3"/>
        <v>56.963775560251513</v>
      </c>
      <c r="U8" s="42">
        <v>0.96680194174873568</v>
      </c>
      <c r="V8" s="43">
        <f>1-U8</f>
        <v>3.3198058251264317E-2</v>
      </c>
      <c r="W8" s="29">
        <f t="shared" si="11"/>
        <v>475852.29350872041</v>
      </c>
      <c r="X8" s="29">
        <f t="shared" si="4"/>
        <v>5033613.5116787786</v>
      </c>
      <c r="Y8" s="35">
        <f t="shared" si="12"/>
        <v>50.947217743217884</v>
      </c>
      <c r="Z8" s="36">
        <f t="shared" si="13"/>
        <v>6.0165578170336289</v>
      </c>
    </row>
    <row r="9" spans="1:26" s="2" customFormat="1">
      <c r="A9" s="2">
        <v>6</v>
      </c>
      <c r="B9" s="1" t="s">
        <v>43</v>
      </c>
      <c r="C9" s="1">
        <v>5</v>
      </c>
      <c r="D9">
        <v>4520</v>
      </c>
      <c r="E9" s="51">
        <v>14</v>
      </c>
      <c r="F9" s="3">
        <f t="shared" si="5"/>
        <v>3.0973451327433628E-3</v>
      </c>
      <c r="G9" s="2">
        <v>0.5</v>
      </c>
      <c r="H9" s="3">
        <f t="shared" si="6"/>
        <v>1.5367727771679473E-2</v>
      </c>
      <c r="I9" s="3">
        <f t="shared" si="7"/>
        <v>0.9846322722283205</v>
      </c>
      <c r="J9" s="5">
        <f t="shared" si="14"/>
        <v>98076.289006094652</v>
      </c>
      <c r="K9" s="5">
        <f t="shared" si="8"/>
        <v>1507.2097103022229</v>
      </c>
      <c r="L9" s="5">
        <f t="shared" si="9"/>
        <v>486613.42075471766</v>
      </c>
      <c r="M9" s="5">
        <f t="shared" si="0"/>
        <v>5135860.6616620151</v>
      </c>
      <c r="N9" s="33">
        <f t="shared" si="10"/>
        <v>52.365976666825787</v>
      </c>
      <c r="O9" s="4"/>
      <c r="Q9" s="27" t="s">
        <v>44</v>
      </c>
      <c r="R9" s="29">
        <f t="shared" si="1"/>
        <v>98076.289006094652</v>
      </c>
      <c r="S9" s="29">
        <f t="shared" si="2"/>
        <v>486613.42075471766</v>
      </c>
      <c r="T9" s="35">
        <f t="shared" si="3"/>
        <v>52.365976666825787</v>
      </c>
      <c r="U9" s="42">
        <v>0.9555940589531835</v>
      </c>
      <c r="V9" s="43">
        <f t="shared" ref="V9:V22" si="15">1-U9</f>
        <v>4.4405941046816499E-2</v>
      </c>
      <c r="W9" s="29">
        <f t="shared" si="11"/>
        <v>465004.89388009394</v>
      </c>
      <c r="X9" s="29">
        <f t="shared" si="4"/>
        <v>4557761.218170058</v>
      </c>
      <c r="Y9" s="35">
        <f t="shared" si="12"/>
        <v>46.471591292435932</v>
      </c>
      <c r="Z9" s="36">
        <f t="shared" si="13"/>
        <v>5.8943853743898558</v>
      </c>
    </row>
    <row r="10" spans="1:26" s="2" customFormat="1">
      <c r="A10" s="2">
        <v>7</v>
      </c>
      <c r="B10" s="1" t="s">
        <v>45</v>
      </c>
      <c r="C10" s="1">
        <v>5</v>
      </c>
      <c r="D10">
        <v>4432</v>
      </c>
      <c r="E10" s="51">
        <v>8</v>
      </c>
      <c r="F10" s="3">
        <f t="shared" si="5"/>
        <v>1.8050541516245488E-3</v>
      </c>
      <c r="G10" s="2">
        <v>0.5</v>
      </c>
      <c r="H10" s="3">
        <f t="shared" si="6"/>
        <v>8.9847259658580401E-3</v>
      </c>
      <c r="I10" s="3">
        <f t="shared" si="7"/>
        <v>0.99101527403414191</v>
      </c>
      <c r="J10" s="5">
        <f t="shared" si="14"/>
        <v>96569.079295792428</v>
      </c>
      <c r="K10" s="5">
        <f t="shared" si="8"/>
        <v>867.64671424791027</v>
      </c>
      <c r="L10" s="5">
        <f t="shared" si="9"/>
        <v>480676.2796933424</v>
      </c>
      <c r="M10" s="5">
        <f t="shared" si="0"/>
        <v>4649247.2409072975</v>
      </c>
      <c r="N10" s="33">
        <f t="shared" si="10"/>
        <v>48.144263928069449</v>
      </c>
      <c r="O10" s="4"/>
      <c r="Q10" s="27" t="s">
        <v>46</v>
      </c>
      <c r="R10" s="29">
        <f t="shared" si="1"/>
        <v>96569.079295792428</v>
      </c>
      <c r="S10" s="29">
        <f t="shared" si="2"/>
        <v>480676.2796933424</v>
      </c>
      <c r="T10" s="35">
        <f t="shared" si="3"/>
        <v>48.144263928069449</v>
      </c>
      <c r="U10" s="42">
        <v>0.96363095511775332</v>
      </c>
      <c r="V10" s="43">
        <f t="shared" si="15"/>
        <v>3.6369044882246682E-2</v>
      </c>
      <c r="W10" s="29">
        <f t="shared" si="11"/>
        <v>463194.5425033439</v>
      </c>
      <c r="X10" s="29">
        <f t="shared" si="4"/>
        <v>4092756.3242899636</v>
      </c>
      <c r="Y10" s="35">
        <f t="shared" si="12"/>
        <v>42.381643836054337</v>
      </c>
      <c r="Z10" s="36">
        <f t="shared" si="13"/>
        <v>5.762620092015112</v>
      </c>
    </row>
    <row r="11" spans="1:26" s="2" customFormat="1">
      <c r="A11" s="2">
        <v>8</v>
      </c>
      <c r="B11" s="1" t="s">
        <v>47</v>
      </c>
      <c r="C11" s="1">
        <v>5</v>
      </c>
      <c r="D11">
        <v>4748</v>
      </c>
      <c r="E11" s="51">
        <v>16</v>
      </c>
      <c r="F11" s="3">
        <f t="shared" si="5"/>
        <v>3.3698399326032012E-3</v>
      </c>
      <c r="G11" s="2">
        <v>0.5</v>
      </c>
      <c r="H11" s="3">
        <f t="shared" si="6"/>
        <v>1.6708437761069339E-2</v>
      </c>
      <c r="I11" s="3">
        <f t="shared" si="7"/>
        <v>0.98329156223893066</v>
      </c>
      <c r="J11" s="5">
        <f t="shared" si="14"/>
        <v>95701.432581544519</v>
      </c>
      <c r="K11" s="5">
        <f t="shared" si="8"/>
        <v>1599.02142993391</v>
      </c>
      <c r="L11" s="5">
        <f t="shared" si="9"/>
        <v>474509.60933288781</v>
      </c>
      <c r="M11" s="5">
        <f t="shared" si="0"/>
        <v>4168570.9612139552</v>
      </c>
      <c r="N11" s="33">
        <f t="shared" si="10"/>
        <v>43.558083183990291</v>
      </c>
      <c r="O11" s="4"/>
      <c r="Q11" s="27" t="s">
        <v>48</v>
      </c>
      <c r="R11" s="29">
        <f t="shared" si="1"/>
        <v>95701.432581544519</v>
      </c>
      <c r="S11" s="29">
        <f t="shared" si="2"/>
        <v>474509.60933288781</v>
      </c>
      <c r="T11" s="35">
        <f t="shared" si="3"/>
        <v>43.558083183990291</v>
      </c>
      <c r="U11" s="42">
        <v>0.96005435016735896</v>
      </c>
      <c r="V11" s="43">
        <f t="shared" si="15"/>
        <v>3.9945649832641039E-2</v>
      </c>
      <c r="W11" s="29">
        <f t="shared" si="11"/>
        <v>455555.01463625295</v>
      </c>
      <c r="X11" s="29">
        <f t="shared" si="4"/>
        <v>3629561.7817866197</v>
      </c>
      <c r="Y11" s="35">
        <f t="shared" si="12"/>
        <v>37.925887668337374</v>
      </c>
      <c r="Z11" s="36">
        <f t="shared" si="13"/>
        <v>5.6321955156529171</v>
      </c>
    </row>
    <row r="12" spans="1:26" s="2" customFormat="1">
      <c r="A12" s="2">
        <v>9</v>
      </c>
      <c r="B12" s="1" t="s">
        <v>49</v>
      </c>
      <c r="C12" s="1">
        <v>5</v>
      </c>
      <c r="D12">
        <v>5174</v>
      </c>
      <c r="E12" s="51">
        <v>24</v>
      </c>
      <c r="F12" s="3">
        <f t="shared" si="5"/>
        <v>4.6385775028991109E-3</v>
      </c>
      <c r="G12" s="2">
        <v>0.5</v>
      </c>
      <c r="H12" s="3">
        <f t="shared" si="6"/>
        <v>2.2927015666794039E-2</v>
      </c>
      <c r="I12" s="3">
        <f t="shared" si="7"/>
        <v>0.977072984333206</v>
      </c>
      <c r="J12" s="5">
        <f t="shared" si="14"/>
        <v>94102.411151610606</v>
      </c>
      <c r="K12" s="5">
        <f t="shared" si="8"/>
        <v>2157.4874547560703</v>
      </c>
      <c r="L12" s="5">
        <f t="shared" si="9"/>
        <v>465118.33712116291</v>
      </c>
      <c r="M12" s="5">
        <f t="shared" si="0"/>
        <v>3694061.3518810673</v>
      </c>
      <c r="N12" s="33">
        <f t="shared" si="10"/>
        <v>39.25575664506065</v>
      </c>
      <c r="O12" s="4"/>
      <c r="Q12" s="27" t="s">
        <v>50</v>
      </c>
      <c r="R12" s="29">
        <f t="shared" si="1"/>
        <v>94102.411151610606</v>
      </c>
      <c r="S12" s="29">
        <f t="shared" si="2"/>
        <v>465118.33712116291</v>
      </c>
      <c r="T12" s="35">
        <f t="shared" si="3"/>
        <v>39.25575664506065</v>
      </c>
      <c r="U12" s="42">
        <v>0.94127750867207383</v>
      </c>
      <c r="V12" s="43">
        <f t="shared" si="15"/>
        <v>5.8722491327926174E-2</v>
      </c>
      <c r="W12" s="29">
        <f t="shared" si="11"/>
        <v>437805.42960310599</v>
      </c>
      <c r="X12" s="29">
        <f t="shared" si="4"/>
        <v>3174006.7671503667</v>
      </c>
      <c r="Y12" s="35">
        <f t="shared" si="12"/>
        <v>33.729282048221378</v>
      </c>
      <c r="Z12" s="36">
        <f t="shared" si="13"/>
        <v>5.5264745968392717</v>
      </c>
    </row>
    <row r="13" spans="1:26" s="2" customFormat="1">
      <c r="A13" s="2">
        <v>10</v>
      </c>
      <c r="B13" s="1" t="s">
        <v>51</v>
      </c>
      <c r="C13" s="1">
        <v>5</v>
      </c>
      <c r="D13">
        <v>5283</v>
      </c>
      <c r="E13" s="51">
        <v>23</v>
      </c>
      <c r="F13" s="3">
        <f t="shared" si="5"/>
        <v>4.353586977096347E-3</v>
      </c>
      <c r="G13" s="2">
        <v>0.5</v>
      </c>
      <c r="H13" s="3">
        <f t="shared" si="6"/>
        <v>2.1533564273008149E-2</v>
      </c>
      <c r="I13" s="3">
        <f t="shared" si="7"/>
        <v>0.97846643572699188</v>
      </c>
      <c r="J13" s="5">
        <f t="shared" si="14"/>
        <v>91944.923696854545</v>
      </c>
      <c r="K13" s="5">
        <f t="shared" si="8"/>
        <v>1979.9019240030473</v>
      </c>
      <c r="L13" s="5">
        <f t="shared" si="9"/>
        <v>454774.86367426516</v>
      </c>
      <c r="M13" s="5">
        <f t="shared" si="0"/>
        <v>3228943.0147599042</v>
      </c>
      <c r="N13" s="33">
        <f t="shared" si="10"/>
        <v>35.118230402864178</v>
      </c>
      <c r="O13" s="4"/>
      <c r="Q13" s="27" t="s">
        <v>52</v>
      </c>
      <c r="R13" s="29">
        <f t="shared" si="1"/>
        <v>91944.923696854545</v>
      </c>
      <c r="S13" s="29">
        <f t="shared" si="2"/>
        <v>454774.86367426516</v>
      </c>
      <c r="T13" s="35">
        <f t="shared" si="3"/>
        <v>35.118230402864178</v>
      </c>
      <c r="U13" s="42">
        <v>0.95386474178345915</v>
      </c>
      <c r="V13" s="43">
        <f t="shared" si="15"/>
        <v>4.6135258216540853E-2</v>
      </c>
      <c r="W13" s="29">
        <f t="shared" si="11"/>
        <v>433793.70790826075</v>
      </c>
      <c r="X13" s="29">
        <f t="shared" si="4"/>
        <v>2736201.3375472608</v>
      </c>
      <c r="Y13" s="35">
        <f t="shared" si="12"/>
        <v>29.759134354916725</v>
      </c>
      <c r="Z13" s="36">
        <f t="shared" si="13"/>
        <v>5.3590960479474532</v>
      </c>
    </row>
    <row r="14" spans="1:26" s="2" customFormat="1">
      <c r="A14" s="2">
        <v>11</v>
      </c>
      <c r="B14" s="1" t="s">
        <v>53</v>
      </c>
      <c r="C14" s="1">
        <v>5</v>
      </c>
      <c r="D14">
        <v>4717</v>
      </c>
      <c r="E14" s="51">
        <v>30</v>
      </c>
      <c r="F14" s="3">
        <f t="shared" si="5"/>
        <v>6.3599745601017593E-3</v>
      </c>
      <c r="G14" s="2">
        <v>0.5</v>
      </c>
      <c r="H14" s="3">
        <f t="shared" si="6"/>
        <v>3.1302170283806344E-2</v>
      </c>
      <c r="I14" s="3">
        <f t="shared" si="7"/>
        <v>0.96869782971619367</v>
      </c>
      <c r="J14" s="5">
        <f t="shared" si="14"/>
        <v>89965.021772851498</v>
      </c>
      <c r="K14" s="5">
        <f t="shared" si="8"/>
        <v>2816.1004311201427</v>
      </c>
      <c r="L14" s="5">
        <f t="shared" si="9"/>
        <v>442784.85778645717</v>
      </c>
      <c r="M14" s="5">
        <f t="shared" si="0"/>
        <v>2774168.1510856389</v>
      </c>
      <c r="N14" s="33">
        <f t="shared" si="10"/>
        <v>30.836074914648574</v>
      </c>
      <c r="O14" s="4"/>
      <c r="Q14" s="27" t="s">
        <v>54</v>
      </c>
      <c r="R14" s="29">
        <f t="shared" si="1"/>
        <v>89965.021772851498</v>
      </c>
      <c r="S14" s="29">
        <f t="shared" si="2"/>
        <v>442784.85778645717</v>
      </c>
      <c r="T14" s="35">
        <f t="shared" si="3"/>
        <v>30.836074914648574</v>
      </c>
      <c r="U14" s="42">
        <v>0.94210046609890041</v>
      </c>
      <c r="V14" s="43">
        <f t="shared" si="15"/>
        <v>5.7899533901099587E-2</v>
      </c>
      <c r="W14" s="29">
        <f t="shared" si="11"/>
        <v>417147.82090215664</v>
      </c>
      <c r="X14" s="29">
        <f t="shared" si="4"/>
        <v>2302407.6296390002</v>
      </c>
      <c r="Y14" s="35">
        <f t="shared" si="12"/>
        <v>25.592253347664855</v>
      </c>
      <c r="Z14" s="36">
        <f t="shared" si="13"/>
        <v>5.2438215669837192</v>
      </c>
    </row>
    <row r="15" spans="1:26" s="2" customFormat="1">
      <c r="A15" s="2">
        <v>12</v>
      </c>
      <c r="B15" s="1" t="s">
        <v>55</v>
      </c>
      <c r="C15" s="1">
        <v>5</v>
      </c>
      <c r="D15">
        <v>3942</v>
      </c>
      <c r="E15" s="51">
        <v>34</v>
      </c>
      <c r="F15" s="3">
        <f t="shared" si="5"/>
        <v>8.6250634195839671E-3</v>
      </c>
      <c r="G15" s="2">
        <v>0.5</v>
      </c>
      <c r="H15" s="3">
        <f t="shared" si="6"/>
        <v>4.2215048423143775E-2</v>
      </c>
      <c r="I15" s="3">
        <f t="shared" si="7"/>
        <v>0.95778495157685617</v>
      </c>
      <c r="J15" s="5">
        <f t="shared" si="14"/>
        <v>87148.921341731359</v>
      </c>
      <c r="K15" s="5">
        <f t="shared" si="8"/>
        <v>3678.9959344659374</v>
      </c>
      <c r="L15" s="5">
        <f t="shared" si="9"/>
        <v>426547.1168724919</v>
      </c>
      <c r="M15" s="5">
        <f t="shared" si="0"/>
        <v>2331383.2932991819</v>
      </c>
      <c r="N15" s="33">
        <f t="shared" si="10"/>
        <v>26.75171714584144</v>
      </c>
      <c r="O15" s="4"/>
      <c r="Q15" s="27" t="s">
        <v>56</v>
      </c>
      <c r="R15" s="29">
        <f t="shared" si="1"/>
        <v>87148.921341731359</v>
      </c>
      <c r="S15" s="29">
        <f t="shared" si="2"/>
        <v>426547.1168724919</v>
      </c>
      <c r="T15" s="35">
        <f t="shared" si="3"/>
        <v>26.75171714584144</v>
      </c>
      <c r="U15" s="42">
        <v>0.91645683631107144</v>
      </c>
      <c r="V15" s="43">
        <f t="shared" si="15"/>
        <v>8.3543163688928557E-2</v>
      </c>
      <c r="W15" s="29">
        <f t="shared" si="11"/>
        <v>390912.02126657276</v>
      </c>
      <c r="X15" s="29">
        <f t="shared" si="4"/>
        <v>1885259.8087368435</v>
      </c>
      <c r="Y15" s="35">
        <f t="shared" si="12"/>
        <v>21.632623556455709</v>
      </c>
      <c r="Z15" s="36">
        <f t="shared" si="13"/>
        <v>5.1190935893857308</v>
      </c>
    </row>
    <row r="16" spans="1:26" s="2" customFormat="1">
      <c r="A16" s="2">
        <v>13</v>
      </c>
      <c r="B16" s="1" t="s">
        <v>57</v>
      </c>
      <c r="C16" s="1">
        <v>5</v>
      </c>
      <c r="D16">
        <v>2927</v>
      </c>
      <c r="E16" s="51">
        <v>49</v>
      </c>
      <c r="F16" s="3">
        <f t="shared" si="5"/>
        <v>1.6740690126409292E-2</v>
      </c>
      <c r="G16" s="2">
        <v>0.5</v>
      </c>
      <c r="H16" s="3">
        <f t="shared" si="6"/>
        <v>8.0341039514674528E-2</v>
      </c>
      <c r="I16" s="3">
        <f t="shared" si="7"/>
        <v>0.91965896048532547</v>
      </c>
      <c r="J16" s="5">
        <f t="shared" si="14"/>
        <v>83469.925407265415</v>
      </c>
      <c r="K16" s="5">
        <f t="shared" si="8"/>
        <v>6706.0605754320459</v>
      </c>
      <c r="L16" s="5">
        <f t="shared" si="9"/>
        <v>400584.47559774702</v>
      </c>
      <c r="M16" s="5">
        <f t="shared" si="0"/>
        <v>1904836.1764266901</v>
      </c>
      <c r="N16" s="33">
        <f t="shared" si="10"/>
        <v>22.820628713068057</v>
      </c>
      <c r="O16" s="4"/>
      <c r="Q16" s="27" t="s">
        <v>58</v>
      </c>
      <c r="R16" s="29">
        <f t="shared" si="1"/>
        <v>83469.925407265415</v>
      </c>
      <c r="S16" s="29">
        <f t="shared" si="2"/>
        <v>400584.47559774702</v>
      </c>
      <c r="T16" s="35">
        <f t="shared" si="3"/>
        <v>22.820628713068057</v>
      </c>
      <c r="U16" s="42">
        <v>0.8859396016463057</v>
      </c>
      <c r="V16" s="43">
        <f t="shared" si="15"/>
        <v>0.1140603983536943</v>
      </c>
      <c r="W16" s="29">
        <f t="shared" si="11"/>
        <v>354893.65073676227</v>
      </c>
      <c r="X16" s="29">
        <f t="shared" si="4"/>
        <v>1494347.7874702706</v>
      </c>
      <c r="Y16" s="35">
        <f t="shared" si="12"/>
        <v>17.902828835404701</v>
      </c>
      <c r="Z16" s="36">
        <f t="shared" si="13"/>
        <v>4.9177998776633558</v>
      </c>
    </row>
    <row r="17" spans="1:26" s="2" customFormat="1">
      <c r="A17" s="2">
        <v>14</v>
      </c>
      <c r="B17" s="1" t="s">
        <v>59</v>
      </c>
      <c r="C17" s="1">
        <v>5</v>
      </c>
      <c r="D17">
        <v>2061</v>
      </c>
      <c r="E17" s="51">
        <v>38</v>
      </c>
      <c r="F17" s="3">
        <f t="shared" si="5"/>
        <v>1.8437651625424552E-2</v>
      </c>
      <c r="G17" s="2">
        <v>0.5</v>
      </c>
      <c r="H17" s="3">
        <f t="shared" si="6"/>
        <v>8.8126159554730965E-2</v>
      </c>
      <c r="I17" s="3">
        <f t="shared" si="7"/>
        <v>0.91187384044526909</v>
      </c>
      <c r="J17" s="5">
        <f t="shared" si="14"/>
        <v>76763.864831833373</v>
      </c>
      <c r="K17" s="5">
        <f t="shared" si="8"/>
        <v>6764.9046002079485</v>
      </c>
      <c r="L17" s="5">
        <f t="shared" si="9"/>
        <v>366907.06265864708</v>
      </c>
      <c r="M17" s="5">
        <f t="shared" si="0"/>
        <v>1504251.7008289429</v>
      </c>
      <c r="N17" s="33">
        <f t="shared" si="10"/>
        <v>19.595830722232495</v>
      </c>
      <c r="O17" s="4"/>
      <c r="Q17" s="27" t="s">
        <v>60</v>
      </c>
      <c r="R17" s="29">
        <f t="shared" si="1"/>
        <v>76763.864831833373</v>
      </c>
      <c r="S17" s="29">
        <f t="shared" si="2"/>
        <v>366907.06265864708</v>
      </c>
      <c r="T17" s="35">
        <f t="shared" si="3"/>
        <v>19.595830722232495</v>
      </c>
      <c r="U17" s="42">
        <v>0.85631920960893304</v>
      </c>
      <c r="V17" s="43">
        <f t="shared" si="15"/>
        <v>0.14368079039106696</v>
      </c>
      <c r="W17" s="29">
        <f t="shared" si="11"/>
        <v>314189.56589578791</v>
      </c>
      <c r="X17" s="29">
        <f t="shared" si="4"/>
        <v>1139454.1367335084</v>
      </c>
      <c r="Y17" s="35">
        <f t="shared" si="12"/>
        <v>14.843626480111586</v>
      </c>
      <c r="Z17" s="36">
        <f t="shared" si="13"/>
        <v>4.752204242120909</v>
      </c>
    </row>
    <row r="18" spans="1:26" s="2" customFormat="1">
      <c r="A18" s="2">
        <v>15</v>
      </c>
      <c r="B18" s="1" t="s">
        <v>61</v>
      </c>
      <c r="C18" s="1">
        <v>5</v>
      </c>
      <c r="D18">
        <v>1459</v>
      </c>
      <c r="E18" s="51">
        <v>39</v>
      </c>
      <c r="F18" s="3">
        <f t="shared" si="5"/>
        <v>2.6730637422892393E-2</v>
      </c>
      <c r="G18" s="2">
        <v>0.5</v>
      </c>
      <c r="H18" s="3">
        <f t="shared" si="6"/>
        <v>0.1252810793446836</v>
      </c>
      <c r="I18" s="3">
        <f t="shared" si="7"/>
        <v>0.87471892065531642</v>
      </c>
      <c r="J18" s="5">
        <f t="shared" si="14"/>
        <v>69998.960231625431</v>
      </c>
      <c r="K18" s="5">
        <f t="shared" si="8"/>
        <v>8769.5452908236184</v>
      </c>
      <c r="L18" s="5">
        <f t="shared" si="9"/>
        <v>328070.93793106813</v>
      </c>
      <c r="M18" s="5">
        <f t="shared" si="0"/>
        <v>1137344.6381702959</v>
      </c>
      <c r="N18" s="33">
        <f t="shared" si="10"/>
        <v>16.248021890708674</v>
      </c>
      <c r="O18" s="4"/>
      <c r="Q18" s="27" t="s">
        <v>62</v>
      </c>
      <c r="R18" s="29">
        <f t="shared" si="1"/>
        <v>69998.960231625431</v>
      </c>
      <c r="S18" s="29">
        <f t="shared" si="2"/>
        <v>328070.93793106813</v>
      </c>
      <c r="T18" s="35">
        <f t="shared" si="3"/>
        <v>16.248021890708674</v>
      </c>
      <c r="U18" s="42">
        <v>0.77613843304153718</v>
      </c>
      <c r="V18" s="43">
        <f t="shared" si="15"/>
        <v>0.22386156695846282</v>
      </c>
      <c r="W18" s="29">
        <f t="shared" si="11"/>
        <v>254628.4636922866</v>
      </c>
      <c r="X18" s="29">
        <f t="shared" si="4"/>
        <v>825264.57083772053</v>
      </c>
      <c r="Y18" s="35">
        <f t="shared" si="12"/>
        <v>11.789668990895484</v>
      </c>
      <c r="Z18" s="36">
        <f t="shared" si="13"/>
        <v>4.4583528998131907</v>
      </c>
    </row>
    <row r="19" spans="1:26" s="2" customFormat="1">
      <c r="A19" s="2">
        <v>16</v>
      </c>
      <c r="B19" s="1" t="s">
        <v>63</v>
      </c>
      <c r="C19" s="1">
        <v>5</v>
      </c>
      <c r="D19">
        <v>874</v>
      </c>
      <c r="E19" s="51">
        <v>32</v>
      </c>
      <c r="F19" s="3">
        <f t="shared" si="5"/>
        <v>3.6613272311212815E-2</v>
      </c>
      <c r="G19" s="2">
        <v>0.5</v>
      </c>
      <c r="H19" s="3">
        <f t="shared" si="6"/>
        <v>0.16771488469601678</v>
      </c>
      <c r="I19" s="3">
        <f t="shared" si="7"/>
        <v>0.83228511530398319</v>
      </c>
      <c r="J19" s="5">
        <f t="shared" si="14"/>
        <v>61229.414940801813</v>
      </c>
      <c r="K19" s="5">
        <f t="shared" si="8"/>
        <v>10269.084266801143</v>
      </c>
      <c r="L19" s="5">
        <f t="shared" si="9"/>
        <v>280474.36403700622</v>
      </c>
      <c r="M19" s="5">
        <f t="shared" si="0"/>
        <v>809273.70023922762</v>
      </c>
      <c r="N19" s="33">
        <f t="shared" si="10"/>
        <v>13.217073869179616</v>
      </c>
      <c r="O19" s="4"/>
      <c r="Q19" s="27" t="s">
        <v>64</v>
      </c>
      <c r="R19" s="29">
        <f t="shared" si="1"/>
        <v>61229.414940801813</v>
      </c>
      <c r="S19" s="29">
        <f t="shared" si="2"/>
        <v>280474.36403700622</v>
      </c>
      <c r="T19" s="35">
        <f t="shared" si="3"/>
        <v>13.217073869179616</v>
      </c>
      <c r="U19" s="42">
        <v>0.73716277889453141</v>
      </c>
      <c r="V19" s="43">
        <f t="shared" si="15"/>
        <v>0.26283722110546859</v>
      </c>
      <c r="W19" s="29">
        <f t="shared" si="11"/>
        <v>206755.26160219594</v>
      </c>
      <c r="X19" s="29">
        <f t="shared" si="4"/>
        <v>570636.1071454339</v>
      </c>
      <c r="Y19" s="35">
        <f t="shared" si="12"/>
        <v>9.3196400406102153</v>
      </c>
      <c r="Z19" s="36">
        <f t="shared" si="13"/>
        <v>3.897433828569401</v>
      </c>
    </row>
    <row r="20" spans="1:26" s="2" customFormat="1">
      <c r="A20" s="2">
        <v>17</v>
      </c>
      <c r="B20" s="1" t="s">
        <v>65</v>
      </c>
      <c r="C20" s="1">
        <v>5</v>
      </c>
      <c r="D20">
        <v>540</v>
      </c>
      <c r="E20" s="51">
        <v>43</v>
      </c>
      <c r="F20" s="3">
        <f t="shared" si="5"/>
        <v>7.9629629629629634E-2</v>
      </c>
      <c r="G20" s="2">
        <v>0.5</v>
      </c>
      <c r="H20" s="3">
        <f t="shared" si="6"/>
        <v>0.33204633204633205</v>
      </c>
      <c r="I20" s="3">
        <f t="shared" si="7"/>
        <v>0.66795366795366795</v>
      </c>
      <c r="J20" s="5">
        <f t="shared" si="14"/>
        <v>50960.330674000666</v>
      </c>
      <c r="K20" s="5">
        <f t="shared" si="8"/>
        <v>16921.190880170107</v>
      </c>
      <c r="L20" s="5">
        <f t="shared" si="9"/>
        <v>212498.67616957807</v>
      </c>
      <c r="M20" s="5">
        <f t="shared" si="0"/>
        <v>528799.33620222134</v>
      </c>
      <c r="N20" s="33">
        <f t="shared" si="10"/>
        <v>10.376685731986591</v>
      </c>
      <c r="O20" s="4"/>
      <c r="Q20" s="27" t="s">
        <v>66</v>
      </c>
      <c r="R20" s="29">
        <f t="shared" si="1"/>
        <v>50960.330674000666</v>
      </c>
      <c r="S20" s="29">
        <f t="shared" si="2"/>
        <v>212498.67616957807</v>
      </c>
      <c r="T20" s="35">
        <f t="shared" si="3"/>
        <v>10.376685731986591</v>
      </c>
      <c r="U20" s="42">
        <v>0.7271372759570951</v>
      </c>
      <c r="V20" s="43">
        <f t="shared" si="15"/>
        <v>0.2728627240429049</v>
      </c>
      <c r="W20" s="29">
        <f t="shared" si="11"/>
        <v>154515.70853443589</v>
      </c>
      <c r="X20" s="29">
        <f t="shared" si="4"/>
        <v>363880.84554323799</v>
      </c>
      <c r="Y20" s="35">
        <f t="shared" si="12"/>
        <v>7.1404726133161756</v>
      </c>
      <c r="Z20" s="36">
        <f t="shared" si="13"/>
        <v>3.2362131186704151</v>
      </c>
    </row>
    <row r="21" spans="1:26" s="2" customFormat="1">
      <c r="A21" s="2">
        <v>18</v>
      </c>
      <c r="B21" s="1" t="s">
        <v>67</v>
      </c>
      <c r="C21" s="1">
        <v>5</v>
      </c>
      <c r="D21">
        <v>279</v>
      </c>
      <c r="E21" s="51">
        <v>28</v>
      </c>
      <c r="F21" s="3">
        <f t="shared" si="5"/>
        <v>0.1003584229390681</v>
      </c>
      <c r="G21" s="2">
        <v>0.5</v>
      </c>
      <c r="H21" s="3">
        <f t="shared" si="6"/>
        <v>0.40114613180515768</v>
      </c>
      <c r="I21" s="3">
        <f t="shared" si="7"/>
        <v>0.59885386819484232</v>
      </c>
      <c r="J21" s="5">
        <f t="shared" si="14"/>
        <v>34039.13979383056</v>
      </c>
      <c r="K21" s="5">
        <f t="shared" si="8"/>
        <v>13654.669258270142</v>
      </c>
      <c r="L21" s="5">
        <f t="shared" si="9"/>
        <v>136059.02582347745</v>
      </c>
      <c r="M21" s="5">
        <f>L21+M22</f>
        <v>316300.66003264324</v>
      </c>
      <c r="N21" s="33">
        <f t="shared" si="10"/>
        <v>9.2922636103151852</v>
      </c>
      <c r="O21" s="4"/>
      <c r="Q21" s="27" t="s">
        <v>68</v>
      </c>
      <c r="R21" s="29">
        <f t="shared" si="1"/>
        <v>34039.13979383056</v>
      </c>
      <c r="S21" s="29">
        <f t="shared" si="2"/>
        <v>136059.02582347745</v>
      </c>
      <c r="T21" s="35">
        <f t="shared" si="3"/>
        <v>9.2922636103151852</v>
      </c>
      <c r="U21" s="42">
        <v>0.68635947845240242</v>
      </c>
      <c r="V21" s="43">
        <f t="shared" si="15"/>
        <v>0.31364052154759758</v>
      </c>
      <c r="W21" s="29">
        <f t="shared" si="11"/>
        <v>93385.402002943942</v>
      </c>
      <c r="X21" s="29">
        <f>X22+W21</f>
        <v>209365.13700880206</v>
      </c>
      <c r="Y21" s="35">
        <f t="shared" si="12"/>
        <v>6.1507176232094016</v>
      </c>
      <c r="Z21" s="36">
        <f t="shared" si="13"/>
        <v>3.1415459871057836</v>
      </c>
    </row>
    <row r="22" spans="1:26" s="2" customFormat="1">
      <c r="A22" s="12">
        <v>19</v>
      </c>
      <c r="B22" s="13" t="s">
        <v>69</v>
      </c>
      <c r="C22" s="12"/>
      <c r="D22">
        <v>168</v>
      </c>
      <c r="E22" s="51">
        <v>19</v>
      </c>
      <c r="F22" s="17">
        <f t="shared" si="5"/>
        <v>0.1130952380952381</v>
      </c>
      <c r="G22" s="12"/>
      <c r="H22" s="17">
        <v>1</v>
      </c>
      <c r="I22" s="17">
        <f t="shared" si="7"/>
        <v>0</v>
      </c>
      <c r="J22" s="21">
        <f t="shared" si="14"/>
        <v>20384.47053556042</v>
      </c>
      <c r="K22" s="21">
        <f t="shared" si="8"/>
        <v>20384.47053556042</v>
      </c>
      <c r="L22" s="21">
        <f>K22/F22</f>
        <v>180241.63420916582</v>
      </c>
      <c r="M22" s="21">
        <f>L22</f>
        <v>180241.63420916582</v>
      </c>
      <c r="N22" s="34">
        <f t="shared" si="10"/>
        <v>8.8421052631578938</v>
      </c>
      <c r="O22" s="4"/>
      <c r="Q22" s="30" t="s">
        <v>69</v>
      </c>
      <c r="R22" s="31">
        <f t="shared" si="1"/>
        <v>20384.47053556042</v>
      </c>
      <c r="S22" s="31">
        <f t="shared" si="2"/>
        <v>180241.63420916582</v>
      </c>
      <c r="T22" s="38">
        <f t="shared" si="3"/>
        <v>8.8421052631578938</v>
      </c>
      <c r="U22" s="44">
        <v>0.64346806172022719</v>
      </c>
      <c r="V22" s="45">
        <f t="shared" si="15"/>
        <v>0.35653193827977281</v>
      </c>
      <c r="W22" s="31">
        <f t="shared" si="11"/>
        <v>115979.73500585812</v>
      </c>
      <c r="X22" s="31">
        <f>W22</f>
        <v>115979.73500585812</v>
      </c>
      <c r="Y22" s="38">
        <f t="shared" si="12"/>
        <v>5.6896123352104295</v>
      </c>
      <c r="Z22" s="37">
        <f t="shared" si="13"/>
        <v>3.1524929279474643</v>
      </c>
    </row>
    <row r="23" spans="1:26" s="2" customFormat="1" ht="13.2">
      <c r="B23" s="2" t="s">
        <v>70</v>
      </c>
      <c r="D23" s="25">
        <f>SUM(D4:D22)</f>
        <v>57404</v>
      </c>
      <c r="E23" s="25">
        <f>SUM(E4:E22)</f>
        <v>413</v>
      </c>
    </row>
    <row r="24" spans="1:26" s="2" customFormat="1" ht="13.2">
      <c r="D24" s="14"/>
      <c r="E24" s="14"/>
      <c r="F24" s="5"/>
    </row>
    <row r="25" spans="1:26">
      <c r="D25" s="15"/>
      <c r="E25" s="15"/>
      <c r="K25" s="16"/>
    </row>
    <row r="26" spans="1:26" s="2" customFormat="1" ht="18" thickBot="1">
      <c r="B26" s="76" t="s">
        <v>88</v>
      </c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Q26" s="63" t="s">
        <v>91</v>
      </c>
      <c r="R26" s="64"/>
      <c r="S26" s="64"/>
      <c r="T26" s="64"/>
      <c r="U26" s="64"/>
      <c r="V26" s="64"/>
      <c r="W26" s="64"/>
      <c r="X26" s="64"/>
      <c r="Y26" s="64"/>
      <c r="Z26" s="65"/>
    </row>
    <row r="27" spans="1:26" s="9" customFormat="1" ht="14.25" customHeight="1">
      <c r="A27" s="7"/>
      <c r="B27" s="70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6" t="s">
        <v>14</v>
      </c>
      <c r="S27" s="66"/>
      <c r="T27" s="66"/>
      <c r="U27" s="67" t="s">
        <v>15</v>
      </c>
      <c r="V27" s="68" t="s">
        <v>16</v>
      </c>
      <c r="W27" s="69" t="s">
        <v>17</v>
      </c>
      <c r="X27" s="69" t="s">
        <v>18</v>
      </c>
      <c r="Y27" s="62" t="s">
        <v>19</v>
      </c>
      <c r="Z27" s="62" t="s">
        <v>20</v>
      </c>
    </row>
    <row r="28" spans="1:26" s="10" customFormat="1" ht="32.549999999999997" customHeight="1" thickBot="1">
      <c r="B28" s="71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7"/>
      <c r="V28" s="68"/>
      <c r="W28" s="69"/>
      <c r="X28" s="69"/>
      <c r="Y28" s="62"/>
      <c r="Z28" s="62"/>
    </row>
    <row r="29" spans="1:26" s="2" customFormat="1">
      <c r="A29" s="2">
        <v>1</v>
      </c>
      <c r="B29" s="1">
        <v>0</v>
      </c>
      <c r="C29" s="1">
        <v>1</v>
      </c>
      <c r="D29">
        <v>604</v>
      </c>
      <c r="E29" s="51">
        <v>3</v>
      </c>
      <c r="F29" s="3">
        <f>E29/D29</f>
        <v>4.9668874172185433E-3</v>
      </c>
      <c r="G29" s="2">
        <v>0.3</v>
      </c>
      <c r="H29" s="18">
        <f>C29*F29/(1+(1-G29)*C29*F29)</f>
        <v>4.9496782709123905E-3</v>
      </c>
      <c r="I29" s="18">
        <f>1-H29</f>
        <v>0.99505032172908758</v>
      </c>
      <c r="J29" s="19">
        <v>100000</v>
      </c>
      <c r="K29" s="20">
        <f>J29*H29</f>
        <v>494.96782709123903</v>
      </c>
      <c r="L29" s="20">
        <f>C29*(J30+G29*K29)</f>
        <v>99653.522521036124</v>
      </c>
      <c r="M29" s="5">
        <f t="shared" ref="M29:M45" si="16">L29+M30</f>
        <v>7641369.1519168532</v>
      </c>
      <c r="N29" s="32">
        <f>M29/J29</f>
        <v>76.413691519168538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99653.522521036124</v>
      </c>
      <c r="T29" s="35">
        <f t="shared" ref="T29:T47" si="19">N29</f>
        <v>76.413691519168538</v>
      </c>
      <c r="U29" s="42">
        <v>0.95864674002964168</v>
      </c>
      <c r="V29" s="43">
        <f>1-U29</f>
        <v>4.1353259970358325E-2</v>
      </c>
      <c r="W29" s="29">
        <f>S29*U29</f>
        <v>95532.524497261766</v>
      </c>
      <c r="X29" s="29">
        <f t="shared" ref="X29:X45" si="20">X30+W29</f>
        <v>6814399.7146427324</v>
      </c>
      <c r="Y29" s="40">
        <f>X29/R29</f>
        <v>68.143997146427324</v>
      </c>
      <c r="Z29" s="36">
        <f>T29-Y29</f>
        <v>8.2696943727412133</v>
      </c>
    </row>
    <row r="30" spans="1:26" s="2" customFormat="1">
      <c r="A30" s="2">
        <v>2</v>
      </c>
      <c r="B30" s="1" t="s">
        <v>35</v>
      </c>
      <c r="C30" s="1">
        <v>4</v>
      </c>
      <c r="D30">
        <v>2684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99505.032172908759</v>
      </c>
      <c r="K30" s="5">
        <f t="shared" ref="K30:K47" si="24">J30*H30</f>
        <v>0</v>
      </c>
      <c r="L30" s="5">
        <f t="shared" ref="L30:L46" si="25">C30*(J31+G30*K30)</f>
        <v>398020.12869163504</v>
      </c>
      <c r="M30" s="5">
        <f t="shared" si="16"/>
        <v>7541715.6293958174</v>
      </c>
      <c r="N30" s="33">
        <f t="shared" ref="N30:N47" si="26">M30/J30</f>
        <v>75.792303813244985</v>
      </c>
      <c r="O30" s="4"/>
      <c r="Q30" s="27" t="s">
        <v>36</v>
      </c>
      <c r="R30" s="29">
        <f t="shared" si="17"/>
        <v>99505.032172908759</v>
      </c>
      <c r="S30" s="29">
        <f t="shared" si="18"/>
        <v>398020.12869163504</v>
      </c>
      <c r="T30" s="35">
        <f t="shared" si="19"/>
        <v>75.792303813244985</v>
      </c>
      <c r="U30" s="42">
        <v>0.95864674002964168</v>
      </c>
      <c r="V30" s="43">
        <f>1-U30</f>
        <v>4.1353259970358325E-2</v>
      </c>
      <c r="W30" s="29">
        <f t="shared" ref="W30:W47" si="27">S30*U30</f>
        <v>381560.69883641438</v>
      </c>
      <c r="X30" s="29">
        <f t="shared" si="20"/>
        <v>6718867.1901454702</v>
      </c>
      <c r="Y30" s="35">
        <f t="shared" ref="Y30:Y47" si="28">X30/R30</f>
        <v>67.522888475330291</v>
      </c>
      <c r="Z30" s="36">
        <f t="shared" ref="Z30:Z47" si="29">T30-Y30</f>
        <v>8.269415337914694</v>
      </c>
    </row>
    <row r="31" spans="1:26" s="2" customFormat="1">
      <c r="A31" s="2">
        <v>3</v>
      </c>
      <c r="B31" s="1" t="s">
        <v>37</v>
      </c>
      <c r="C31" s="1">
        <v>5</v>
      </c>
      <c r="D31">
        <v>3464</v>
      </c>
      <c r="E31" s="51">
        <v>3</v>
      </c>
      <c r="F31" s="3">
        <f t="shared" si="21"/>
        <v>8.660508083140878E-4</v>
      </c>
      <c r="G31" s="2">
        <v>0.5</v>
      </c>
      <c r="H31" s="3">
        <f t="shared" si="22"/>
        <v>4.3208987469393638E-3</v>
      </c>
      <c r="I31" s="3">
        <f t="shared" si="23"/>
        <v>0.99567910125306058</v>
      </c>
      <c r="J31" s="5">
        <f t="shared" ref="J31:J47" si="30">I30*J30</f>
        <v>99505.032172908759</v>
      </c>
      <c r="K31" s="5">
        <f t="shared" si="24"/>
        <v>429.95116883008251</v>
      </c>
      <c r="L31" s="5">
        <f t="shared" si="25"/>
        <v>496450.28294246853</v>
      </c>
      <c r="M31" s="5">
        <f t="shared" si="16"/>
        <v>7143695.5007041823</v>
      </c>
      <c r="N31" s="33">
        <f t="shared" si="26"/>
        <v>71.792303813244985</v>
      </c>
      <c r="O31" s="4"/>
      <c r="Q31" s="27" t="s">
        <v>38</v>
      </c>
      <c r="R31" s="29">
        <f t="shared" si="17"/>
        <v>99505.032172908759</v>
      </c>
      <c r="S31" s="29">
        <f t="shared" si="18"/>
        <v>496450.28294246853</v>
      </c>
      <c r="T31" s="35">
        <f t="shared" si="19"/>
        <v>71.792303813244985</v>
      </c>
      <c r="U31" s="42">
        <v>0.95864674002964168</v>
      </c>
      <c r="V31" s="43">
        <f>1-U31</f>
        <v>4.1353259970358325E-2</v>
      </c>
      <c r="W31" s="29">
        <f t="shared" si="27"/>
        <v>475920.4453295907</v>
      </c>
      <c r="X31" s="29">
        <f t="shared" si="20"/>
        <v>6337306.4913090561</v>
      </c>
      <c r="Y31" s="35">
        <f t="shared" si="28"/>
        <v>63.68830151521172</v>
      </c>
      <c r="Z31" s="36">
        <f t="shared" si="29"/>
        <v>8.1040022980332651</v>
      </c>
    </row>
    <row r="32" spans="1:26" s="2" customFormat="1">
      <c r="A32" s="2">
        <v>4</v>
      </c>
      <c r="B32" s="1" t="s">
        <v>39</v>
      </c>
      <c r="C32" s="1">
        <v>5</v>
      </c>
      <c r="D32">
        <v>3999</v>
      </c>
      <c r="E32" s="51">
        <v>2</v>
      </c>
      <c r="F32" s="3">
        <f t="shared" si="21"/>
        <v>5.0012503125781451E-4</v>
      </c>
      <c r="G32" s="2">
        <v>0.5</v>
      </c>
      <c r="H32" s="3">
        <f t="shared" si="22"/>
        <v>2.4975024975024979E-3</v>
      </c>
      <c r="I32" s="3">
        <f t="shared" si="23"/>
        <v>0.99750249750249753</v>
      </c>
      <c r="J32" s="5">
        <f t="shared" si="30"/>
        <v>99075.081004078675</v>
      </c>
      <c r="K32" s="5">
        <f t="shared" si="24"/>
        <v>247.44026224794879</v>
      </c>
      <c r="L32" s="5">
        <f t="shared" si="25"/>
        <v>494756.80436477356</v>
      </c>
      <c r="M32" s="5">
        <f t="shared" si="16"/>
        <v>6647245.217761714</v>
      </c>
      <c r="N32" s="33">
        <f t="shared" si="26"/>
        <v>67.093008154977568</v>
      </c>
      <c r="O32" s="4"/>
      <c r="Q32" s="27" t="s">
        <v>40</v>
      </c>
      <c r="R32" s="29">
        <f t="shared" si="17"/>
        <v>99075.081004078675</v>
      </c>
      <c r="S32" s="29">
        <f t="shared" si="18"/>
        <v>494756.80436477356</v>
      </c>
      <c r="T32" s="35">
        <f t="shared" si="19"/>
        <v>67.093008154977568</v>
      </c>
      <c r="U32" s="42">
        <v>0.95864674002964168</v>
      </c>
      <c r="V32" s="43">
        <f>1-U32</f>
        <v>4.1353259970358325E-2</v>
      </c>
      <c r="W32" s="29">
        <f t="shared" si="27"/>
        <v>474296.99761177337</v>
      </c>
      <c r="X32" s="29">
        <f t="shared" si="20"/>
        <v>5861386.0459794654</v>
      </c>
      <c r="Y32" s="35">
        <f t="shared" si="28"/>
        <v>59.161052270430815</v>
      </c>
      <c r="Z32" s="36">
        <f t="shared" si="29"/>
        <v>7.9319558845467526</v>
      </c>
    </row>
    <row r="33" spans="1:26" s="2" customFormat="1">
      <c r="A33" s="2">
        <v>5</v>
      </c>
      <c r="B33" s="1" t="s">
        <v>41</v>
      </c>
      <c r="C33" s="1">
        <v>5</v>
      </c>
      <c r="D33">
        <v>4420</v>
      </c>
      <c r="E33" s="51">
        <v>1</v>
      </c>
      <c r="F33" s="3">
        <f t="shared" si="21"/>
        <v>2.2624434389140272E-4</v>
      </c>
      <c r="G33" s="2">
        <v>0.5</v>
      </c>
      <c r="H33" s="3">
        <f t="shared" si="22"/>
        <v>1.1305822498586774E-3</v>
      </c>
      <c r="I33" s="3">
        <f t="shared" si="23"/>
        <v>0.99886941775014138</v>
      </c>
      <c r="J33" s="5">
        <f t="shared" si="30"/>
        <v>98827.640741830735</v>
      </c>
      <c r="K33" s="5">
        <f t="shared" si="24"/>
        <v>111.73277641812408</v>
      </c>
      <c r="L33" s="5">
        <f t="shared" si="25"/>
        <v>493858.87176810834</v>
      </c>
      <c r="M33" s="5">
        <f t="shared" si="16"/>
        <v>6152488.4133969406</v>
      </c>
      <c r="N33" s="33">
        <f t="shared" si="26"/>
        <v>62.254733263027084</v>
      </c>
      <c r="O33" s="4"/>
      <c r="Q33" s="27" t="s">
        <v>42</v>
      </c>
      <c r="R33" s="29">
        <f t="shared" si="17"/>
        <v>98827.640741830735</v>
      </c>
      <c r="S33" s="29">
        <f t="shared" si="18"/>
        <v>493858.87176810834</v>
      </c>
      <c r="T33" s="35">
        <f t="shared" si="19"/>
        <v>62.254733263027084</v>
      </c>
      <c r="U33" s="42">
        <v>0.95864674002964168</v>
      </c>
      <c r="V33" s="43">
        <f>1-U33</f>
        <v>4.1353259970358325E-2</v>
      </c>
      <c r="W33" s="29">
        <f t="shared" si="27"/>
        <v>473436.19745521387</v>
      </c>
      <c r="X33" s="29">
        <f t="shared" si="20"/>
        <v>5387089.0483676922</v>
      </c>
      <c r="Y33" s="35">
        <f t="shared" si="28"/>
        <v>54.509942845245938</v>
      </c>
      <c r="Z33" s="36">
        <f t="shared" si="29"/>
        <v>7.7447904177811466</v>
      </c>
    </row>
    <row r="34" spans="1:26" s="2" customFormat="1">
      <c r="A34" s="2">
        <v>6</v>
      </c>
      <c r="B34" s="1" t="s">
        <v>43</v>
      </c>
      <c r="C34" s="1">
        <v>5</v>
      </c>
      <c r="D34">
        <v>4435</v>
      </c>
      <c r="E34" s="51">
        <v>3</v>
      </c>
      <c r="F34" s="3">
        <f t="shared" si="21"/>
        <v>6.7643742953776777E-4</v>
      </c>
      <c r="G34" s="2">
        <v>0.5</v>
      </c>
      <c r="H34" s="3">
        <f t="shared" si="22"/>
        <v>3.3764772087788407E-3</v>
      </c>
      <c r="I34" s="3">
        <f t="shared" si="23"/>
        <v>0.99662352279122113</v>
      </c>
      <c r="J34" s="5">
        <f t="shared" si="30"/>
        <v>98715.907965412611</v>
      </c>
      <c r="K34" s="5">
        <f t="shared" si="24"/>
        <v>333.3120133891253</v>
      </c>
      <c r="L34" s="5">
        <f t="shared" si="25"/>
        <v>492746.25979359023</v>
      </c>
      <c r="M34" s="5">
        <f t="shared" si="16"/>
        <v>5658629.541628832</v>
      </c>
      <c r="N34" s="33">
        <f t="shared" si="26"/>
        <v>57.322367369719814</v>
      </c>
      <c r="O34" s="4"/>
      <c r="Q34" s="27" t="s">
        <v>44</v>
      </c>
      <c r="R34" s="29">
        <f t="shared" si="17"/>
        <v>98715.907965412611</v>
      </c>
      <c r="S34" s="29">
        <f t="shared" si="18"/>
        <v>492746.25979359023</v>
      </c>
      <c r="T34" s="35">
        <f t="shared" si="19"/>
        <v>57.322367369719814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477559.92712274869</v>
      </c>
      <c r="X34" s="29">
        <f t="shared" si="20"/>
        <v>4913652.8509124778</v>
      </c>
      <c r="Y34" s="35">
        <f t="shared" si="28"/>
        <v>49.775694233943419</v>
      </c>
      <c r="Z34" s="36">
        <f t="shared" si="29"/>
        <v>7.5466731357763948</v>
      </c>
    </row>
    <row r="35" spans="1:26" s="2" customFormat="1">
      <c r="A35" s="2">
        <v>7</v>
      </c>
      <c r="B35" s="1" t="s">
        <v>45</v>
      </c>
      <c r="C35" s="1">
        <v>5</v>
      </c>
      <c r="D35">
        <v>4271</v>
      </c>
      <c r="E35" s="51">
        <v>2</v>
      </c>
      <c r="F35" s="3">
        <f t="shared" si="21"/>
        <v>4.682744088035589E-4</v>
      </c>
      <c r="G35" s="2">
        <v>0.5</v>
      </c>
      <c r="H35" s="3">
        <f t="shared" si="22"/>
        <v>2.3386342376052389E-3</v>
      </c>
      <c r="I35" s="3">
        <f t="shared" si="23"/>
        <v>0.99766136576239473</v>
      </c>
      <c r="J35" s="5">
        <f t="shared" si="30"/>
        <v>98382.595952023476</v>
      </c>
      <c r="K35" s="5">
        <f t="shared" si="24"/>
        <v>230.08090727788468</v>
      </c>
      <c r="L35" s="5">
        <f t="shared" si="25"/>
        <v>491337.77749192261</v>
      </c>
      <c r="M35" s="5">
        <f t="shared" si="16"/>
        <v>5165883.2818352422</v>
      </c>
      <c r="N35" s="33">
        <f t="shared" si="26"/>
        <v>52.508100968939651</v>
      </c>
      <c r="O35" s="4"/>
      <c r="Q35" s="27" t="s">
        <v>46</v>
      </c>
      <c r="R35" s="29">
        <f t="shared" si="17"/>
        <v>98382.595952023476</v>
      </c>
      <c r="S35" s="29">
        <f t="shared" si="18"/>
        <v>491337.77749192261</v>
      </c>
      <c r="T35" s="35">
        <f t="shared" si="19"/>
        <v>52.508100968939651</v>
      </c>
      <c r="U35" s="42">
        <v>0.96192878092594225</v>
      </c>
      <c r="V35" s="43">
        <f t="shared" si="31"/>
        <v>3.8071219074057749E-2</v>
      </c>
      <c r="W35" s="29">
        <f t="shared" si="27"/>
        <v>472631.949325667</v>
      </c>
      <c r="X35" s="29">
        <f t="shared" si="20"/>
        <v>4436092.9237897294</v>
      </c>
      <c r="Y35" s="35">
        <f t="shared" si="28"/>
        <v>45.090220286045323</v>
      </c>
      <c r="Z35" s="36">
        <f t="shared" si="29"/>
        <v>7.417880682894328</v>
      </c>
    </row>
    <row r="36" spans="1:26" s="2" customFormat="1">
      <c r="A36" s="2">
        <v>8</v>
      </c>
      <c r="B36" s="1" t="s">
        <v>47</v>
      </c>
      <c r="C36" s="1">
        <v>5</v>
      </c>
      <c r="D36">
        <v>4532</v>
      </c>
      <c r="E36" s="51">
        <v>2</v>
      </c>
      <c r="F36" s="3">
        <f t="shared" si="21"/>
        <v>4.4130626654898501E-4</v>
      </c>
      <c r="G36" s="2">
        <v>0.5</v>
      </c>
      <c r="H36" s="3">
        <f t="shared" si="22"/>
        <v>2.2040996253030638E-3</v>
      </c>
      <c r="I36" s="3">
        <f t="shared" si="23"/>
        <v>0.9977959003746969</v>
      </c>
      <c r="J36" s="5">
        <f t="shared" si="30"/>
        <v>98152.515044745582</v>
      </c>
      <c r="K36" s="5">
        <f t="shared" si="24"/>
        <v>216.33792163267708</v>
      </c>
      <c r="L36" s="5">
        <f t="shared" si="25"/>
        <v>490221.73041964619</v>
      </c>
      <c r="M36" s="5">
        <f t="shared" si="16"/>
        <v>4674545.5043433197</v>
      </c>
      <c r="N36" s="33">
        <f t="shared" si="26"/>
        <v>47.62532577196108</v>
      </c>
      <c r="O36" s="4"/>
      <c r="Q36" s="27" t="s">
        <v>48</v>
      </c>
      <c r="R36" s="29">
        <f t="shared" si="17"/>
        <v>98152.515044745582</v>
      </c>
      <c r="S36" s="29">
        <f t="shared" si="18"/>
        <v>490221.73041964619</v>
      </c>
      <c r="T36" s="35">
        <f t="shared" si="19"/>
        <v>47.62532577196108</v>
      </c>
      <c r="U36" s="42">
        <v>0.95558309086652893</v>
      </c>
      <c r="V36" s="43">
        <f t="shared" si="31"/>
        <v>4.4416909133471072E-2</v>
      </c>
      <c r="W36" s="29">
        <f t="shared" si="27"/>
        <v>468447.59636434383</v>
      </c>
      <c r="X36" s="29">
        <f t="shared" si="20"/>
        <v>3963460.9744640621</v>
      </c>
      <c r="Y36" s="35">
        <f t="shared" si="28"/>
        <v>40.380635918062893</v>
      </c>
      <c r="Z36" s="36">
        <f t="shared" si="29"/>
        <v>7.244689853898187</v>
      </c>
    </row>
    <row r="37" spans="1:26" s="2" customFormat="1">
      <c r="A37" s="2">
        <v>9</v>
      </c>
      <c r="B37" s="1" t="s">
        <v>49</v>
      </c>
      <c r="C37" s="1">
        <v>5</v>
      </c>
      <c r="D37">
        <v>5244</v>
      </c>
      <c r="E37" s="51">
        <v>9</v>
      </c>
      <c r="F37" s="3">
        <f t="shared" si="21"/>
        <v>1.7162471395881006E-3</v>
      </c>
      <c r="G37" s="2">
        <v>0.5</v>
      </c>
      <c r="H37" s="3">
        <f t="shared" si="22"/>
        <v>8.5445741953859289E-3</v>
      </c>
      <c r="I37" s="3">
        <f t="shared" si="23"/>
        <v>0.9914554258046141</v>
      </c>
      <c r="J37" s="5">
        <f t="shared" si="30"/>
        <v>97936.177123112895</v>
      </c>
      <c r="K37" s="5">
        <f t="shared" si="24"/>
        <v>836.82293184089622</v>
      </c>
      <c r="L37" s="5">
        <f t="shared" si="25"/>
        <v>487588.82828596223</v>
      </c>
      <c r="M37" s="5">
        <f t="shared" si="16"/>
        <v>4184323.7739236737</v>
      </c>
      <c r="N37" s="33">
        <f t="shared" si="26"/>
        <v>42.725006191161356</v>
      </c>
      <c r="O37" s="4"/>
      <c r="Q37" s="27" t="s">
        <v>50</v>
      </c>
      <c r="R37" s="29">
        <f t="shared" si="17"/>
        <v>97936.177123112895</v>
      </c>
      <c r="S37" s="29">
        <f t="shared" si="18"/>
        <v>487588.82828596223</v>
      </c>
      <c r="T37" s="35">
        <f t="shared" si="19"/>
        <v>42.725006191161356</v>
      </c>
      <c r="U37" s="42">
        <v>0.95343645724036619</v>
      </c>
      <c r="V37" s="43">
        <f t="shared" si="31"/>
        <v>4.6563542759633814E-2</v>
      </c>
      <c r="W37" s="29">
        <f t="shared" si="27"/>
        <v>464884.9650309491</v>
      </c>
      <c r="X37" s="29">
        <f t="shared" si="20"/>
        <v>3495013.3780997181</v>
      </c>
      <c r="Y37" s="35">
        <f t="shared" si="28"/>
        <v>35.68664288076338</v>
      </c>
      <c r="Z37" s="36">
        <f t="shared" si="29"/>
        <v>7.0383633103979761</v>
      </c>
    </row>
    <row r="38" spans="1:26" s="2" customFormat="1">
      <c r="A38" s="2">
        <v>10</v>
      </c>
      <c r="B38" s="1" t="s">
        <v>51</v>
      </c>
      <c r="C38" s="1">
        <v>5</v>
      </c>
      <c r="D38">
        <v>5087</v>
      </c>
      <c r="E38" s="51">
        <v>12</v>
      </c>
      <c r="F38" s="3">
        <f t="shared" si="21"/>
        <v>2.3589541969726755E-3</v>
      </c>
      <c r="G38" s="2">
        <v>0.5</v>
      </c>
      <c r="H38" s="3">
        <f t="shared" si="22"/>
        <v>1.1725620480750439E-2</v>
      </c>
      <c r="I38" s="3">
        <f t="shared" si="23"/>
        <v>0.98827437951924957</v>
      </c>
      <c r="J38" s="5">
        <f t="shared" si="30"/>
        <v>97099.354191271996</v>
      </c>
      <c r="K38" s="5">
        <f t="shared" si="24"/>
        <v>1138.5501761728199</v>
      </c>
      <c r="L38" s="5">
        <f t="shared" si="25"/>
        <v>482650.39551592787</v>
      </c>
      <c r="M38" s="5">
        <f t="shared" si="16"/>
        <v>3696734.9456377113</v>
      </c>
      <c r="N38" s="33">
        <f t="shared" si="26"/>
        <v>38.071673868764009</v>
      </c>
      <c r="O38" s="4"/>
      <c r="Q38" s="27" t="s">
        <v>52</v>
      </c>
      <c r="R38" s="29">
        <f t="shared" si="17"/>
        <v>97099.354191271996</v>
      </c>
      <c r="S38" s="29">
        <f t="shared" si="18"/>
        <v>482650.39551592787</v>
      </c>
      <c r="T38" s="35">
        <f t="shared" si="19"/>
        <v>38.071673868764009</v>
      </c>
      <c r="U38" s="42">
        <v>0.93748024841036759</v>
      </c>
      <c r="V38" s="43">
        <f t="shared" si="31"/>
        <v>6.2519751589632411E-2</v>
      </c>
      <c r="W38" s="29">
        <f t="shared" si="27"/>
        <v>452475.21268363425</v>
      </c>
      <c r="X38" s="29">
        <f t="shared" si="20"/>
        <v>3030128.413068769</v>
      </c>
      <c r="Y38" s="35">
        <f t="shared" si="28"/>
        <v>31.206473393219945</v>
      </c>
      <c r="Z38" s="36">
        <f t="shared" si="29"/>
        <v>6.8652004755440643</v>
      </c>
    </row>
    <row r="39" spans="1:26" s="2" customFormat="1">
      <c r="A39" s="2">
        <v>11</v>
      </c>
      <c r="B39" s="1" t="s">
        <v>53</v>
      </c>
      <c r="C39" s="1">
        <v>5</v>
      </c>
      <c r="D39">
        <v>4809</v>
      </c>
      <c r="E39" s="51">
        <v>14</v>
      </c>
      <c r="F39" s="3">
        <f t="shared" si="21"/>
        <v>2.911208151382824E-3</v>
      </c>
      <c r="G39" s="2">
        <v>0.5</v>
      </c>
      <c r="H39" s="3">
        <f t="shared" si="22"/>
        <v>1.4450867052023123E-2</v>
      </c>
      <c r="I39" s="3">
        <f t="shared" si="23"/>
        <v>0.98554913294797686</v>
      </c>
      <c r="J39" s="5">
        <f t="shared" si="30"/>
        <v>95960.804015099173</v>
      </c>
      <c r="K39" s="5">
        <f t="shared" si="24"/>
        <v>1386.7168210274449</v>
      </c>
      <c r="L39" s="5">
        <f t="shared" si="25"/>
        <v>476337.2280229273</v>
      </c>
      <c r="M39" s="5">
        <f t="shared" si="16"/>
        <v>3214084.5501217833</v>
      </c>
      <c r="N39" s="33">
        <f t="shared" si="26"/>
        <v>33.493722599656998</v>
      </c>
      <c r="O39" s="4"/>
      <c r="Q39" s="27" t="s">
        <v>54</v>
      </c>
      <c r="R39" s="29">
        <f t="shared" si="17"/>
        <v>95960.804015099173</v>
      </c>
      <c r="S39" s="29">
        <f t="shared" si="18"/>
        <v>476337.2280229273</v>
      </c>
      <c r="T39" s="35">
        <f t="shared" si="19"/>
        <v>33.493722599656998</v>
      </c>
      <c r="U39" s="42">
        <v>0.91788799906018037</v>
      </c>
      <c r="V39" s="43">
        <f t="shared" si="31"/>
        <v>8.2112000939819629E-2</v>
      </c>
      <c r="W39" s="29">
        <f t="shared" si="27"/>
        <v>437224.22510783764</v>
      </c>
      <c r="X39" s="29">
        <f t="shared" si="20"/>
        <v>2577653.2003851347</v>
      </c>
      <c r="Y39" s="35">
        <f t="shared" si="28"/>
        <v>26.861521501836812</v>
      </c>
      <c r="Z39" s="36">
        <f t="shared" si="29"/>
        <v>6.632201097820186</v>
      </c>
    </row>
    <row r="40" spans="1:26" s="2" customFormat="1">
      <c r="A40" s="2">
        <v>12</v>
      </c>
      <c r="B40" s="1" t="s">
        <v>55</v>
      </c>
      <c r="C40" s="1">
        <v>5</v>
      </c>
      <c r="D40">
        <v>3988</v>
      </c>
      <c r="E40" s="51">
        <v>22</v>
      </c>
      <c r="F40" s="3">
        <f t="shared" si="21"/>
        <v>5.5165496489468406E-3</v>
      </c>
      <c r="G40" s="2">
        <v>0.5</v>
      </c>
      <c r="H40" s="3">
        <f t="shared" si="22"/>
        <v>2.7207519168933957E-2</v>
      </c>
      <c r="I40" s="3">
        <f t="shared" si="23"/>
        <v>0.97279248083106606</v>
      </c>
      <c r="J40" s="5">
        <f t="shared" si="30"/>
        <v>94574.087194071733</v>
      </c>
      <c r="K40" s="5">
        <f t="shared" si="24"/>
        <v>2573.1262902171379</v>
      </c>
      <c r="L40" s="5">
        <f t="shared" si="25"/>
        <v>466437.62024481583</v>
      </c>
      <c r="M40" s="5">
        <f t="shared" si="16"/>
        <v>2737747.3220988559</v>
      </c>
      <c r="N40" s="33">
        <f t="shared" si="26"/>
        <v>28.948176010209153</v>
      </c>
      <c r="O40" s="4"/>
      <c r="Q40" s="27" t="s">
        <v>56</v>
      </c>
      <c r="R40" s="29">
        <f t="shared" si="17"/>
        <v>94574.087194071733</v>
      </c>
      <c r="S40" s="29">
        <f t="shared" si="18"/>
        <v>466437.62024481583</v>
      </c>
      <c r="T40" s="35">
        <f t="shared" si="19"/>
        <v>28.948176010209153</v>
      </c>
      <c r="U40" s="42">
        <v>0.89571782863194893</v>
      </c>
      <c r="V40" s="43">
        <f t="shared" si="31"/>
        <v>0.10428217136805107</v>
      </c>
      <c r="W40" s="29">
        <f t="shared" si="27"/>
        <v>417796.49239794002</v>
      </c>
      <c r="X40" s="29">
        <f t="shared" si="20"/>
        <v>2140428.9752772972</v>
      </c>
      <c r="Y40" s="35">
        <f t="shared" si="28"/>
        <v>22.632298537389083</v>
      </c>
      <c r="Z40" s="36">
        <f t="shared" si="29"/>
        <v>6.3158774728200697</v>
      </c>
    </row>
    <row r="41" spans="1:26" s="2" customFormat="1">
      <c r="A41" s="2">
        <v>13</v>
      </c>
      <c r="B41" s="1" t="s">
        <v>57</v>
      </c>
      <c r="C41" s="1">
        <v>5</v>
      </c>
      <c r="D41">
        <v>3138</v>
      </c>
      <c r="E41" s="51">
        <v>24</v>
      </c>
      <c r="F41" s="3">
        <f t="shared" si="21"/>
        <v>7.6481835564053535E-3</v>
      </c>
      <c r="G41" s="2">
        <v>0.5</v>
      </c>
      <c r="H41" s="3">
        <f t="shared" si="22"/>
        <v>3.7523452157598496E-2</v>
      </c>
      <c r="I41" s="3">
        <f t="shared" si="23"/>
        <v>0.96247654784240155</v>
      </c>
      <c r="J41" s="5">
        <f t="shared" si="30"/>
        <v>92000.960903854604</v>
      </c>
      <c r="K41" s="5">
        <f t="shared" si="24"/>
        <v>3452.193654928878</v>
      </c>
      <c r="L41" s="5">
        <f t="shared" si="25"/>
        <v>451374.32038195082</v>
      </c>
      <c r="M41" s="5">
        <f t="shared" si="16"/>
        <v>2271309.7018540399</v>
      </c>
      <c r="N41" s="33">
        <f t="shared" si="26"/>
        <v>24.687891077873275</v>
      </c>
      <c r="O41" s="4"/>
      <c r="Q41" s="27" t="s">
        <v>58</v>
      </c>
      <c r="R41" s="29">
        <f t="shared" si="17"/>
        <v>92000.960903854604</v>
      </c>
      <c r="S41" s="29">
        <f t="shared" si="18"/>
        <v>451374.32038195082</v>
      </c>
      <c r="T41" s="35">
        <f t="shared" si="19"/>
        <v>24.687891077873275</v>
      </c>
      <c r="U41" s="42">
        <v>0.86473435856680392</v>
      </c>
      <c r="V41" s="43">
        <f t="shared" si="31"/>
        <v>0.13526564143319608</v>
      </c>
      <c r="W41" s="29">
        <f t="shared" si="27"/>
        <v>390318.88340901327</v>
      </c>
      <c r="X41" s="29">
        <f t="shared" si="20"/>
        <v>1722632.4828793569</v>
      </c>
      <c r="Y41" s="35">
        <f t="shared" si="28"/>
        <v>18.724070552693359</v>
      </c>
      <c r="Z41" s="36">
        <f t="shared" si="29"/>
        <v>5.9638205251799157</v>
      </c>
    </row>
    <row r="42" spans="1:26" s="2" customFormat="1">
      <c r="A42" s="2">
        <v>14</v>
      </c>
      <c r="B42" s="1" t="s">
        <v>59</v>
      </c>
      <c r="C42" s="1">
        <v>5</v>
      </c>
      <c r="D42">
        <v>2286</v>
      </c>
      <c r="E42" s="51">
        <v>29</v>
      </c>
      <c r="F42" s="3">
        <f t="shared" si="21"/>
        <v>1.2685914260717411E-2</v>
      </c>
      <c r="G42" s="2">
        <v>0.5</v>
      </c>
      <c r="H42" s="3">
        <f t="shared" si="22"/>
        <v>6.1479754080983683E-2</v>
      </c>
      <c r="I42" s="3">
        <f t="shared" si="23"/>
        <v>0.93852024591901628</v>
      </c>
      <c r="J42" s="5">
        <f t="shared" si="30"/>
        <v>88548.767248925724</v>
      </c>
      <c r="K42" s="5">
        <f t="shared" si="24"/>
        <v>5443.9564346382158</v>
      </c>
      <c r="L42" s="5">
        <f t="shared" si="25"/>
        <v>429133.94515803305</v>
      </c>
      <c r="M42" s="5">
        <f t="shared" si="16"/>
        <v>1819935.3814720889</v>
      </c>
      <c r="N42" s="33">
        <f t="shared" si="26"/>
        <v>20.552916071162677</v>
      </c>
      <c r="O42" s="4"/>
      <c r="Q42" s="27" t="s">
        <v>60</v>
      </c>
      <c r="R42" s="29">
        <f t="shared" si="17"/>
        <v>88548.767248925724</v>
      </c>
      <c r="S42" s="29">
        <f t="shared" si="18"/>
        <v>429133.94515803305</v>
      </c>
      <c r="T42" s="35">
        <f t="shared" si="19"/>
        <v>20.552916071162677</v>
      </c>
      <c r="U42" s="42">
        <v>0.81758889711164551</v>
      </c>
      <c r="V42" s="43">
        <f t="shared" si="31"/>
        <v>0.18241110288835449</v>
      </c>
      <c r="W42" s="29">
        <f t="shared" si="27"/>
        <v>350855.14893492562</v>
      </c>
      <c r="X42" s="29">
        <f t="shared" si="20"/>
        <v>1332313.5994703437</v>
      </c>
      <c r="Y42" s="35">
        <f t="shared" si="28"/>
        <v>15.046099916049451</v>
      </c>
      <c r="Z42" s="36">
        <f t="shared" si="29"/>
        <v>5.506816155113226</v>
      </c>
    </row>
    <row r="43" spans="1:26" s="2" customFormat="1">
      <c r="A43" s="2">
        <v>15</v>
      </c>
      <c r="B43" s="1" t="s">
        <v>61</v>
      </c>
      <c r="C43" s="1">
        <v>5</v>
      </c>
      <c r="D43">
        <v>1619</v>
      </c>
      <c r="E43" s="51">
        <v>32</v>
      </c>
      <c r="F43" s="3">
        <f t="shared" si="21"/>
        <v>1.9765287214329835E-2</v>
      </c>
      <c r="G43" s="2">
        <v>0.5</v>
      </c>
      <c r="H43" s="3">
        <f t="shared" si="22"/>
        <v>9.4173042966450862E-2</v>
      </c>
      <c r="I43" s="3">
        <f t="shared" si="23"/>
        <v>0.9058269570335491</v>
      </c>
      <c r="J43" s="5">
        <f t="shared" si="30"/>
        <v>83104.810814287499</v>
      </c>
      <c r="K43" s="5">
        <f t="shared" si="24"/>
        <v>7826.2329195326665</v>
      </c>
      <c r="L43" s="5">
        <f t="shared" si="25"/>
        <v>395958.47177260579</v>
      </c>
      <c r="M43" s="5">
        <f t="shared" si="16"/>
        <v>1390801.4363140557</v>
      </c>
      <c r="N43" s="33">
        <f t="shared" si="26"/>
        <v>16.735510528049325</v>
      </c>
      <c r="O43" s="4"/>
      <c r="Q43" s="27" t="s">
        <v>62</v>
      </c>
      <c r="R43" s="29">
        <f t="shared" si="17"/>
        <v>83104.810814287499</v>
      </c>
      <c r="S43" s="29">
        <f t="shared" si="18"/>
        <v>395958.47177260579</v>
      </c>
      <c r="T43" s="35">
        <f t="shared" si="19"/>
        <v>16.735510528049325</v>
      </c>
      <c r="U43" s="42">
        <v>0.77888026534586052</v>
      </c>
      <c r="V43" s="43">
        <f t="shared" si="31"/>
        <v>0.22111973465413948</v>
      </c>
      <c r="W43" s="29">
        <f t="shared" si="27"/>
        <v>308404.23956018861</v>
      </c>
      <c r="X43" s="29">
        <f t="shared" si="20"/>
        <v>981458.450535418</v>
      </c>
      <c r="Y43" s="35">
        <f t="shared" si="28"/>
        <v>11.809887308794453</v>
      </c>
      <c r="Z43" s="36">
        <f t="shared" si="29"/>
        <v>4.9256232192548719</v>
      </c>
    </row>
    <row r="44" spans="1:26" s="2" customFormat="1">
      <c r="A44" s="2">
        <v>16</v>
      </c>
      <c r="B44" s="1" t="s">
        <v>63</v>
      </c>
      <c r="C44" s="1">
        <v>5</v>
      </c>
      <c r="D44">
        <v>1153</v>
      </c>
      <c r="E44" s="51">
        <v>43</v>
      </c>
      <c r="F44" s="3">
        <f t="shared" si="21"/>
        <v>3.7294015611448399E-2</v>
      </c>
      <c r="G44" s="2">
        <v>0.5</v>
      </c>
      <c r="H44" s="3">
        <f t="shared" si="22"/>
        <v>0.17056723522411743</v>
      </c>
      <c r="I44" s="3">
        <f t="shared" si="23"/>
        <v>0.82943276477588257</v>
      </c>
      <c r="J44" s="5">
        <f t="shared" si="30"/>
        <v>75278.577894754824</v>
      </c>
      <c r="K44" s="5">
        <f t="shared" si="24"/>
        <v>12840.058903111692</v>
      </c>
      <c r="L44" s="5">
        <f t="shared" si="25"/>
        <v>344292.74221599486</v>
      </c>
      <c r="M44" s="5">
        <f t="shared" si="16"/>
        <v>994842.96454144991</v>
      </c>
      <c r="N44" s="33">
        <f t="shared" si="26"/>
        <v>13.215485631680185</v>
      </c>
      <c r="O44" s="4"/>
      <c r="Q44" s="27" t="s">
        <v>64</v>
      </c>
      <c r="R44" s="29">
        <f t="shared" si="17"/>
        <v>75278.577894754824</v>
      </c>
      <c r="S44" s="29">
        <f t="shared" si="18"/>
        <v>344292.74221599486</v>
      </c>
      <c r="T44" s="35">
        <f t="shared" si="19"/>
        <v>13.215485631680185</v>
      </c>
      <c r="U44" s="42">
        <v>0.71980976748499381</v>
      </c>
      <c r="V44" s="43">
        <f t="shared" si="31"/>
        <v>0.28019023251500619</v>
      </c>
      <c r="W44" s="29">
        <f t="shared" si="27"/>
        <v>247825.27872126616</v>
      </c>
      <c r="X44" s="29">
        <f t="shared" si="20"/>
        <v>673054.21097522939</v>
      </c>
      <c r="Y44" s="35">
        <f t="shared" si="28"/>
        <v>8.9408465170026243</v>
      </c>
      <c r="Z44" s="36">
        <f t="shared" si="29"/>
        <v>4.2746391146775604</v>
      </c>
    </row>
    <row r="45" spans="1:26" s="2" customFormat="1">
      <c r="A45" s="2">
        <v>17</v>
      </c>
      <c r="B45" s="1" t="s">
        <v>65</v>
      </c>
      <c r="C45" s="1">
        <v>5</v>
      </c>
      <c r="D45">
        <v>776</v>
      </c>
      <c r="E45" s="51">
        <v>52</v>
      </c>
      <c r="F45" s="3">
        <f t="shared" si="21"/>
        <v>6.7010309278350513E-2</v>
      </c>
      <c r="G45" s="2">
        <v>0.5</v>
      </c>
      <c r="H45" s="3">
        <f t="shared" si="22"/>
        <v>0.28697571743929357</v>
      </c>
      <c r="I45" s="3">
        <f t="shared" si="23"/>
        <v>0.71302428256070649</v>
      </c>
      <c r="J45" s="5">
        <f t="shared" si="30"/>
        <v>62438.518991643134</v>
      </c>
      <c r="K45" s="5">
        <f t="shared" si="24"/>
        <v>17918.338783473744</v>
      </c>
      <c r="L45" s="5">
        <f t="shared" si="25"/>
        <v>267396.74799953128</v>
      </c>
      <c r="M45" s="5">
        <f t="shared" si="16"/>
        <v>650550.22232545505</v>
      </c>
      <c r="N45" s="33">
        <f t="shared" si="26"/>
        <v>10.419052739103655</v>
      </c>
      <c r="O45" s="4"/>
      <c r="Q45" s="27" t="s">
        <v>66</v>
      </c>
      <c r="R45" s="29">
        <f t="shared" si="17"/>
        <v>62438.518991643134</v>
      </c>
      <c r="S45" s="29">
        <f t="shared" si="18"/>
        <v>267396.74799953128</v>
      </c>
      <c r="T45" s="35">
        <f t="shared" si="19"/>
        <v>10.419052739103655</v>
      </c>
      <c r="U45" s="42">
        <v>0.68480776711742686</v>
      </c>
      <c r="V45" s="43">
        <f t="shared" si="31"/>
        <v>0.31519223288257314</v>
      </c>
      <c r="W45" s="29">
        <f t="shared" si="27"/>
        <v>183115.36993202029</v>
      </c>
      <c r="X45" s="29">
        <f t="shared" si="20"/>
        <v>425228.9322539632</v>
      </c>
      <c r="Y45" s="35">
        <f t="shared" si="28"/>
        <v>6.8103622430710837</v>
      </c>
      <c r="Z45" s="36">
        <f t="shared" si="29"/>
        <v>3.6086904960325716</v>
      </c>
    </row>
    <row r="46" spans="1:26" s="2" customFormat="1">
      <c r="A46" s="2">
        <v>18</v>
      </c>
      <c r="B46" s="1" t="s">
        <v>67</v>
      </c>
      <c r="C46" s="1">
        <v>5</v>
      </c>
      <c r="D46">
        <v>483</v>
      </c>
      <c r="E46" s="51">
        <v>43</v>
      </c>
      <c r="F46" s="3">
        <f t="shared" si="21"/>
        <v>8.9026915113871632E-2</v>
      </c>
      <c r="G46" s="2">
        <v>0.5</v>
      </c>
      <c r="H46" s="3">
        <f t="shared" si="22"/>
        <v>0.36409822184589324</v>
      </c>
      <c r="I46" s="3">
        <f t="shared" si="23"/>
        <v>0.63590177815410676</v>
      </c>
      <c r="J46" s="5">
        <f t="shared" si="30"/>
        <v>44520.18020816939</v>
      </c>
      <c r="K46" s="5">
        <f t="shared" si="24"/>
        <v>16209.718450053204</v>
      </c>
      <c r="L46" s="5">
        <f t="shared" si="25"/>
        <v>182076.60491571395</v>
      </c>
      <c r="M46" s="5">
        <f>L46+M47</f>
        <v>383153.47432592377</v>
      </c>
      <c r="N46" s="33">
        <f t="shared" si="26"/>
        <v>8.6062875876593079</v>
      </c>
      <c r="O46" s="4"/>
      <c r="Q46" s="27" t="s">
        <v>68</v>
      </c>
      <c r="R46" s="29">
        <f t="shared" si="17"/>
        <v>44520.18020816939</v>
      </c>
      <c r="S46" s="29">
        <f t="shared" si="18"/>
        <v>182076.60491571395</v>
      </c>
      <c r="T46" s="35">
        <f t="shared" si="19"/>
        <v>8.6062875876593079</v>
      </c>
      <c r="U46" s="42">
        <v>0.65629805890441617</v>
      </c>
      <c r="V46" s="43">
        <f t="shared" si="31"/>
        <v>0.34370194109558383</v>
      </c>
      <c r="W46" s="29">
        <f t="shared" si="27"/>
        <v>119496.52237808934</v>
      </c>
      <c r="X46" s="29">
        <f>X47+W46</f>
        <v>242113.56232194288</v>
      </c>
      <c r="Y46" s="35">
        <f t="shared" si="28"/>
        <v>5.4382880120848069</v>
      </c>
      <c r="Z46" s="36">
        <f t="shared" si="29"/>
        <v>3.167999575574501</v>
      </c>
    </row>
    <row r="47" spans="1:26" s="2" customFormat="1">
      <c r="A47" s="12">
        <v>19</v>
      </c>
      <c r="B47" s="13" t="s">
        <v>69</v>
      </c>
      <c r="C47" s="12"/>
      <c r="D47">
        <v>277</v>
      </c>
      <c r="E47" s="51">
        <v>39</v>
      </c>
      <c r="F47" s="17">
        <f t="shared" si="21"/>
        <v>0.1407942238267148</v>
      </c>
      <c r="G47" s="12"/>
      <c r="H47" s="17">
        <v>1</v>
      </c>
      <c r="I47" s="17">
        <f t="shared" si="23"/>
        <v>0</v>
      </c>
      <c r="J47" s="21">
        <f t="shared" si="30"/>
        <v>28310.461758116184</v>
      </c>
      <c r="K47" s="21">
        <f t="shared" si="24"/>
        <v>28310.461758116184</v>
      </c>
      <c r="L47" s="21">
        <f>K47/F47</f>
        <v>201076.86941020982</v>
      </c>
      <c r="M47" s="21">
        <f>L47</f>
        <v>201076.86941020982</v>
      </c>
      <c r="N47" s="34">
        <f t="shared" si="26"/>
        <v>7.1025641025641031</v>
      </c>
      <c r="O47" s="4"/>
      <c r="Q47" s="30" t="s">
        <v>69</v>
      </c>
      <c r="R47" s="31">
        <f t="shared" si="17"/>
        <v>28310.461758116184</v>
      </c>
      <c r="S47" s="31">
        <f t="shared" si="18"/>
        <v>201076.86941020982</v>
      </c>
      <c r="T47" s="38">
        <f t="shared" si="19"/>
        <v>7.1025641025641031</v>
      </c>
      <c r="U47" s="44">
        <v>0.6098018151143324</v>
      </c>
      <c r="V47" s="45">
        <f t="shared" si="31"/>
        <v>0.3901981848856676</v>
      </c>
      <c r="W47" s="31">
        <f t="shared" si="27"/>
        <v>122617.03994385352</v>
      </c>
      <c r="X47" s="31">
        <f>W47</f>
        <v>122617.03994385352</v>
      </c>
      <c r="Y47" s="38">
        <f t="shared" si="28"/>
        <v>4.3311564817094892</v>
      </c>
      <c r="Z47" s="37">
        <f t="shared" si="29"/>
        <v>2.7714076208546139</v>
      </c>
    </row>
    <row r="48" spans="1:26" s="2" customFormat="1" ht="13.2">
      <c r="B48" s="2" t="s">
        <v>70</v>
      </c>
      <c r="D48" s="25">
        <f>SUM(D29:D47)</f>
        <v>57269</v>
      </c>
      <c r="E48" s="25">
        <f>SUM(E29:E47)</f>
        <v>335</v>
      </c>
    </row>
    <row r="51" spans="1:26" s="2" customFormat="1" ht="18" thickBot="1">
      <c r="B51" s="77" t="s">
        <v>89</v>
      </c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Q51" s="63" t="s">
        <v>92</v>
      </c>
      <c r="R51" s="64"/>
      <c r="S51" s="64"/>
      <c r="T51" s="64"/>
      <c r="U51" s="64"/>
      <c r="V51" s="64"/>
      <c r="W51" s="64"/>
      <c r="X51" s="64"/>
      <c r="Y51" s="64"/>
      <c r="Z51" s="65"/>
    </row>
    <row r="52" spans="1:26" s="9" customFormat="1" ht="14.25" customHeight="1">
      <c r="A52" s="7"/>
      <c r="B52" s="70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6" t="s">
        <v>14</v>
      </c>
      <c r="S52" s="66"/>
      <c r="T52" s="66"/>
      <c r="U52" s="67" t="s">
        <v>15</v>
      </c>
      <c r="V52" s="68" t="s">
        <v>16</v>
      </c>
      <c r="W52" s="69" t="s">
        <v>17</v>
      </c>
      <c r="X52" s="69" t="s">
        <v>18</v>
      </c>
      <c r="Y52" s="62" t="s">
        <v>19</v>
      </c>
      <c r="Z52" s="62" t="s">
        <v>20</v>
      </c>
    </row>
    <row r="53" spans="1:26" s="10" customFormat="1" ht="35.549999999999997" customHeight="1" thickBot="1">
      <c r="B53" s="71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7"/>
      <c r="V53" s="68"/>
      <c r="W53" s="69"/>
      <c r="X53" s="69"/>
      <c r="Y53" s="62"/>
      <c r="Z53" s="62"/>
    </row>
    <row r="54" spans="1:26" s="2" customFormat="1" ht="13.2">
      <c r="A54" s="2">
        <v>1</v>
      </c>
      <c r="B54" s="1">
        <v>0</v>
      </c>
      <c r="C54" s="1">
        <v>1</v>
      </c>
      <c r="D54" s="49">
        <f>D4+D29</f>
        <v>1298</v>
      </c>
      <c r="E54" s="49">
        <f>E4+E29</f>
        <v>5</v>
      </c>
      <c r="F54" s="3">
        <f>E54/D54</f>
        <v>3.852080123266564E-3</v>
      </c>
      <c r="G54" s="2">
        <v>0.3</v>
      </c>
      <c r="H54" s="18">
        <f>C54*F54/(1+(1-G54)*C54*F54)</f>
        <v>3.8417210910487902E-3</v>
      </c>
      <c r="I54" s="18">
        <f>1-H54</f>
        <v>0.99615827890895126</v>
      </c>
      <c r="J54" s="19">
        <v>100000</v>
      </c>
      <c r="K54" s="20">
        <f>J54*H54</f>
        <v>384.17210910487904</v>
      </c>
      <c r="L54" s="20">
        <f>C54*(J55+G54*K54)</f>
        <v>99731.079523626599</v>
      </c>
      <c r="M54" s="5">
        <f t="shared" ref="M54:M70" si="32">L54+M55</f>
        <v>7368871.8415741846</v>
      </c>
      <c r="N54" s="32">
        <f>M54/J54</f>
        <v>73.688718415741846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99731.079523626599</v>
      </c>
      <c r="T54" s="35">
        <f t="shared" ref="T54:T72" si="35">N54</f>
        <v>73.688718415741846</v>
      </c>
      <c r="U54" s="42">
        <v>0.96170886472285344</v>
      </c>
      <c r="V54" s="43">
        <f>1-U54</f>
        <v>3.829113527714656E-2</v>
      </c>
      <c r="W54" s="29">
        <f>S54*U54</f>
        <v>95912.263266251553</v>
      </c>
      <c r="X54" s="29">
        <f t="shared" ref="X54:X70" si="36">X55+W54</f>
        <v>6576226.4919877462</v>
      </c>
      <c r="Y54" s="40">
        <f>X54/R54</f>
        <v>65.762264919877467</v>
      </c>
      <c r="Z54" s="36">
        <f>T54-Y54</f>
        <v>7.9264534958643793</v>
      </c>
    </row>
    <row r="55" spans="1:26" s="2" customFormat="1" ht="13.2">
      <c r="A55" s="2">
        <v>2</v>
      </c>
      <c r="B55" s="1" t="s">
        <v>35</v>
      </c>
      <c r="C55" s="1">
        <v>4</v>
      </c>
      <c r="D55" s="49">
        <f t="shared" ref="D55:E70" si="37">D5+D30</f>
        <v>5552</v>
      </c>
      <c r="E55" s="49">
        <f t="shared" si="37"/>
        <v>1</v>
      </c>
      <c r="F55" s="3">
        <f t="shared" ref="F55:F72" si="38">E55/D55</f>
        <v>1.8011527377521613E-4</v>
      </c>
      <c r="G55" s="2">
        <v>0.4</v>
      </c>
      <c r="H55" s="3">
        <f t="shared" ref="H55:H71" si="39">C55*F55/(1+(1-G55)*C55*F55)</f>
        <v>7.2014979115656052E-4</v>
      </c>
      <c r="I55" s="3">
        <f t="shared" ref="I55:I72" si="40">1-H55</f>
        <v>0.99927985020884347</v>
      </c>
      <c r="J55" s="5">
        <f>I54*J54</f>
        <v>99615.827890895132</v>
      </c>
      <c r="K55" s="5">
        <f t="shared" ref="K55:K72" si="41">J55*H55</f>
        <v>71.738317651516013</v>
      </c>
      <c r="L55" s="5">
        <f t="shared" ref="L55:L71" si="42">C55*(J56+G55*K55)</f>
        <v>398291.13960121688</v>
      </c>
      <c r="M55" s="5">
        <f t="shared" si="32"/>
        <v>7269140.7620505579</v>
      </c>
      <c r="N55" s="33">
        <f t="shared" ref="N55:N72" si="43">M55/J55</f>
        <v>72.971744711213262</v>
      </c>
      <c r="O55" s="4"/>
      <c r="Q55" s="27" t="s">
        <v>36</v>
      </c>
      <c r="R55" s="29">
        <f t="shared" si="33"/>
        <v>99615.827890895132</v>
      </c>
      <c r="S55" s="29">
        <f t="shared" si="34"/>
        <v>398291.13960121688</v>
      </c>
      <c r="T55" s="35">
        <f t="shared" si="35"/>
        <v>72.971744711213262</v>
      </c>
      <c r="U55" s="42">
        <v>0.96170886472285344</v>
      </c>
      <c r="V55" s="43">
        <f>1-U55</f>
        <v>3.829113527714656E-2</v>
      </c>
      <c r="W55" s="29">
        <f t="shared" ref="W55:W72" si="44">S55*U55</f>
        <v>383040.1196950578</v>
      </c>
      <c r="X55" s="29">
        <f t="shared" si="36"/>
        <v>6480314.2287214948</v>
      </c>
      <c r="Y55" s="35">
        <f t="shared" ref="Y55:Y72" si="45">X55/R55</f>
        <v>65.053057992140566</v>
      </c>
      <c r="Z55" s="36">
        <f t="shared" ref="Z55:Z72" si="46">T55-Y55</f>
        <v>7.9186867190726957</v>
      </c>
    </row>
    <row r="56" spans="1:26" s="2" customFormat="1" ht="13.2">
      <c r="A56" s="2">
        <v>3</v>
      </c>
      <c r="B56" s="1" t="s">
        <v>37</v>
      </c>
      <c r="C56" s="1">
        <v>5</v>
      </c>
      <c r="D56" s="49">
        <f t="shared" si="37"/>
        <v>7314</v>
      </c>
      <c r="E56" s="49">
        <f t="shared" si="37"/>
        <v>9</v>
      </c>
      <c r="F56" s="3">
        <f t="shared" si="38"/>
        <v>1.2305168170631665E-3</v>
      </c>
      <c r="G56" s="2">
        <v>0.5</v>
      </c>
      <c r="H56" s="3">
        <f t="shared" si="39"/>
        <v>6.133714986710284E-3</v>
      </c>
      <c r="I56" s="3">
        <f t="shared" si="40"/>
        <v>0.99386628501328966</v>
      </c>
      <c r="J56" s="5">
        <f t="shared" ref="J56:J72" si="47">I55*J55</f>
        <v>99544.089573243618</v>
      </c>
      <c r="K56" s="5">
        <f t="shared" si="41"/>
        <v>610.57507405383535</v>
      </c>
      <c r="L56" s="5">
        <f t="shared" si="42"/>
        <v>496194.01018108352</v>
      </c>
      <c r="M56" s="5">
        <f t="shared" si="32"/>
        <v>6870849.6224493412</v>
      </c>
      <c r="N56" s="33">
        <f t="shared" si="43"/>
        <v>69.023180099445625</v>
      </c>
      <c r="O56" s="4"/>
      <c r="Q56" s="27" t="s">
        <v>38</v>
      </c>
      <c r="R56" s="29">
        <f t="shared" si="33"/>
        <v>99544.089573243618</v>
      </c>
      <c r="S56" s="29">
        <f t="shared" si="34"/>
        <v>496194.01018108352</v>
      </c>
      <c r="T56" s="35">
        <f t="shared" si="35"/>
        <v>69.023180099445625</v>
      </c>
      <c r="U56" s="42">
        <v>0.96170886472285344</v>
      </c>
      <c r="V56" s="43">
        <f>1-U56</f>
        <v>3.829113527714656E-2</v>
      </c>
      <c r="W56" s="29">
        <f t="shared" si="44"/>
        <v>477194.17821352981</v>
      </c>
      <c r="X56" s="29">
        <f t="shared" si="36"/>
        <v>6097274.1090264367</v>
      </c>
      <c r="Y56" s="35">
        <f t="shared" si="45"/>
        <v>61.251995323540719</v>
      </c>
      <c r="Z56" s="36">
        <f t="shared" si="46"/>
        <v>7.7711847759049064</v>
      </c>
    </row>
    <row r="57" spans="1:26" s="2" customFormat="1" ht="13.2">
      <c r="A57" s="2">
        <v>4</v>
      </c>
      <c r="B57" s="1" t="s">
        <v>39</v>
      </c>
      <c r="C57" s="1">
        <v>5</v>
      </c>
      <c r="D57" s="49">
        <f t="shared" si="37"/>
        <v>8110</v>
      </c>
      <c r="E57" s="49">
        <f t="shared" si="37"/>
        <v>2</v>
      </c>
      <c r="F57" s="3">
        <f t="shared" si="38"/>
        <v>2.4660912453760788E-4</v>
      </c>
      <c r="G57" s="2">
        <v>0.5</v>
      </c>
      <c r="H57" s="3">
        <f t="shared" si="39"/>
        <v>1.2322858903265558E-3</v>
      </c>
      <c r="I57" s="3">
        <f t="shared" si="40"/>
        <v>0.99876771410967347</v>
      </c>
      <c r="J57" s="5">
        <f t="shared" si="47"/>
        <v>98933.514499189783</v>
      </c>
      <c r="K57" s="5">
        <f t="shared" si="41"/>
        <v>121.9143739977693</v>
      </c>
      <c r="L57" s="5">
        <f t="shared" si="42"/>
        <v>494362.78656095447</v>
      </c>
      <c r="M57" s="5">
        <f t="shared" si="32"/>
        <v>6374655.6122682579</v>
      </c>
      <c r="N57" s="33">
        <f t="shared" si="43"/>
        <v>64.433732537829357</v>
      </c>
      <c r="O57" s="4"/>
      <c r="Q57" s="27" t="s">
        <v>40</v>
      </c>
      <c r="R57" s="29">
        <f t="shared" si="33"/>
        <v>98933.514499189783</v>
      </c>
      <c r="S57" s="29">
        <f t="shared" si="34"/>
        <v>494362.78656095447</v>
      </c>
      <c r="T57" s="35">
        <f t="shared" si="35"/>
        <v>64.433732537829357</v>
      </c>
      <c r="U57" s="42">
        <v>0.96170886472285344</v>
      </c>
      <c r="V57" s="43">
        <f>1-U57</f>
        <v>3.829113527714656E-2</v>
      </c>
      <c r="W57" s="29">
        <f t="shared" si="44"/>
        <v>475433.0742247618</v>
      </c>
      <c r="X57" s="29">
        <f t="shared" si="36"/>
        <v>5620079.9308129065</v>
      </c>
      <c r="Y57" s="35">
        <f t="shared" si="45"/>
        <v>56.806633821331921</v>
      </c>
      <c r="Z57" s="36">
        <f t="shared" si="46"/>
        <v>7.6270987164974358</v>
      </c>
    </row>
    <row r="58" spans="1:26" s="2" customFormat="1" ht="13.2">
      <c r="A58" s="2">
        <v>5</v>
      </c>
      <c r="B58" s="1" t="s">
        <v>41</v>
      </c>
      <c r="C58" s="1">
        <v>5</v>
      </c>
      <c r="D58" s="49">
        <f t="shared" si="37"/>
        <v>9177</v>
      </c>
      <c r="E58" s="49">
        <f t="shared" si="37"/>
        <v>8</v>
      </c>
      <c r="F58" s="3">
        <f t="shared" si="38"/>
        <v>8.7174457883840031E-4</v>
      </c>
      <c r="G58" s="2">
        <v>0.5</v>
      </c>
      <c r="H58" s="3">
        <f t="shared" si="39"/>
        <v>4.3492443187996086E-3</v>
      </c>
      <c r="I58" s="3">
        <f t="shared" si="40"/>
        <v>0.99565075568120043</v>
      </c>
      <c r="J58" s="5">
        <f t="shared" si="47"/>
        <v>98811.60012519201</v>
      </c>
      <c r="K58" s="5">
        <f t="shared" si="41"/>
        <v>429.75579047599007</v>
      </c>
      <c r="L58" s="5">
        <f t="shared" si="42"/>
        <v>492983.61114977009</v>
      </c>
      <c r="M58" s="5">
        <f t="shared" si="32"/>
        <v>5880292.8257073034</v>
      </c>
      <c r="N58" s="33">
        <f t="shared" si="43"/>
        <v>59.510146766747106</v>
      </c>
      <c r="O58" s="4"/>
      <c r="Q58" s="27" t="s">
        <v>42</v>
      </c>
      <c r="R58" s="29">
        <f t="shared" si="33"/>
        <v>98811.60012519201</v>
      </c>
      <c r="S58" s="29">
        <f t="shared" si="34"/>
        <v>492983.61114977009</v>
      </c>
      <c r="T58" s="35">
        <f t="shared" si="35"/>
        <v>59.510146766747106</v>
      </c>
      <c r="U58" s="42">
        <v>0.96170886472285344</v>
      </c>
      <c r="V58" s="43">
        <f>1-U58</f>
        <v>3.829113527714656E-2</v>
      </c>
      <c r="W58" s="29">
        <f t="shared" si="44"/>
        <v>474106.709005818</v>
      </c>
      <c r="X58" s="29">
        <f t="shared" si="36"/>
        <v>5144646.8565881448</v>
      </c>
      <c r="Y58" s="35">
        <f t="shared" si="45"/>
        <v>52.065211473855257</v>
      </c>
      <c r="Z58" s="36">
        <f t="shared" si="46"/>
        <v>7.4449352928918486</v>
      </c>
    </row>
    <row r="59" spans="1:26" s="2" customFormat="1" ht="13.2">
      <c r="A59" s="2">
        <v>6</v>
      </c>
      <c r="B59" s="1" t="s">
        <v>43</v>
      </c>
      <c r="C59" s="1">
        <v>5</v>
      </c>
      <c r="D59" s="49">
        <f t="shared" si="37"/>
        <v>8955</v>
      </c>
      <c r="E59" s="49">
        <f t="shared" si="37"/>
        <v>17</v>
      </c>
      <c r="F59" s="3">
        <f t="shared" si="38"/>
        <v>1.8983807928531547E-3</v>
      </c>
      <c r="G59" s="2">
        <v>0.5</v>
      </c>
      <c r="H59" s="3">
        <f t="shared" si="39"/>
        <v>9.4470686301750487E-3</v>
      </c>
      <c r="I59" s="3">
        <f t="shared" si="40"/>
        <v>0.99055293136982492</v>
      </c>
      <c r="J59" s="5">
        <f t="shared" si="47"/>
        <v>98381.844334716021</v>
      </c>
      <c r="K59" s="5">
        <f t="shared" si="41"/>
        <v>929.4200353932606</v>
      </c>
      <c r="L59" s="5">
        <f t="shared" si="42"/>
        <v>489585.67158509692</v>
      </c>
      <c r="M59" s="5">
        <f t="shared" si="32"/>
        <v>5387309.2145575332</v>
      </c>
      <c r="N59" s="33">
        <f t="shared" si="43"/>
        <v>54.759180934123961</v>
      </c>
      <c r="O59" s="4"/>
      <c r="Q59" s="27" t="s">
        <v>44</v>
      </c>
      <c r="R59" s="29">
        <f t="shared" si="33"/>
        <v>98381.844334716021</v>
      </c>
      <c r="S59" s="29">
        <f t="shared" si="34"/>
        <v>489585.67158509692</v>
      </c>
      <c r="T59" s="35">
        <f t="shared" si="35"/>
        <v>54.759180934123961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471515.89141106908</v>
      </c>
      <c r="X59" s="29">
        <f t="shared" si="36"/>
        <v>4670540.147582327</v>
      </c>
      <c r="Y59" s="35">
        <f t="shared" si="45"/>
        <v>47.473598194522083</v>
      </c>
      <c r="Z59" s="36">
        <f t="shared" si="46"/>
        <v>7.2855827396018782</v>
      </c>
    </row>
    <row r="60" spans="1:26" s="2" customFormat="1" ht="13.2">
      <c r="A60" s="2">
        <v>7</v>
      </c>
      <c r="B60" s="1" t="s">
        <v>45</v>
      </c>
      <c r="C60" s="1">
        <v>5</v>
      </c>
      <c r="D60" s="49">
        <f t="shared" si="37"/>
        <v>8703</v>
      </c>
      <c r="E60" s="49">
        <f t="shared" si="37"/>
        <v>10</v>
      </c>
      <c r="F60" s="3">
        <f t="shared" si="38"/>
        <v>1.1490290704354821E-3</v>
      </c>
      <c r="G60" s="2">
        <v>0.5</v>
      </c>
      <c r="H60" s="3">
        <f t="shared" si="39"/>
        <v>5.7286892758936754E-3</v>
      </c>
      <c r="I60" s="3">
        <f t="shared" si="40"/>
        <v>0.99427131072410635</v>
      </c>
      <c r="J60" s="5">
        <f t="shared" si="47"/>
        <v>97452.424299322753</v>
      </c>
      <c r="K60" s="5">
        <f t="shared" si="41"/>
        <v>558.27465799337051</v>
      </c>
      <c r="L60" s="5">
        <f t="shared" si="42"/>
        <v>485866.43485163036</v>
      </c>
      <c r="M60" s="5">
        <f t="shared" si="32"/>
        <v>4897723.5429724362</v>
      </c>
      <c r="N60" s="33">
        <f t="shared" si="43"/>
        <v>50.257585464771992</v>
      </c>
      <c r="O60" s="4"/>
      <c r="Q60" s="27" t="s">
        <v>46</v>
      </c>
      <c r="R60" s="29">
        <f t="shared" si="33"/>
        <v>97452.424299322753</v>
      </c>
      <c r="S60" s="29">
        <f t="shared" si="34"/>
        <v>485866.43485163036</v>
      </c>
      <c r="T60" s="35">
        <f t="shared" si="35"/>
        <v>50.257585464771992</v>
      </c>
      <c r="U60" s="42">
        <v>0.95736753435116873</v>
      </c>
      <c r="V60" s="43">
        <f t="shared" si="48"/>
        <v>4.2632465648831275E-2</v>
      </c>
      <c r="W60" s="29">
        <f t="shared" si="44"/>
        <v>465152.75075789809</v>
      </c>
      <c r="X60" s="29">
        <f t="shared" si="36"/>
        <v>4199024.2561712582</v>
      </c>
      <c r="Y60" s="35">
        <f t="shared" si="45"/>
        <v>43.087940462866854</v>
      </c>
      <c r="Z60" s="36">
        <f t="shared" si="46"/>
        <v>7.1696450019051383</v>
      </c>
    </row>
    <row r="61" spans="1:26" s="2" customFormat="1" ht="13.2">
      <c r="A61" s="2">
        <v>8</v>
      </c>
      <c r="B61" s="1" t="s">
        <v>47</v>
      </c>
      <c r="C61" s="1">
        <v>5</v>
      </c>
      <c r="D61" s="49">
        <f t="shared" si="37"/>
        <v>9280</v>
      </c>
      <c r="E61" s="49">
        <f t="shared" si="37"/>
        <v>18</v>
      </c>
      <c r="F61" s="3">
        <f t="shared" si="38"/>
        <v>1.9396551724137931E-3</v>
      </c>
      <c r="G61" s="2">
        <v>0.5</v>
      </c>
      <c r="H61" s="3">
        <f t="shared" si="39"/>
        <v>9.6514745308310997E-3</v>
      </c>
      <c r="I61" s="3">
        <f t="shared" si="40"/>
        <v>0.99034852546916885</v>
      </c>
      <c r="J61" s="5">
        <f t="shared" si="47"/>
        <v>96894.149641329379</v>
      </c>
      <c r="K61" s="5">
        <f t="shared" si="41"/>
        <v>935.1714174498278</v>
      </c>
      <c r="L61" s="5">
        <f t="shared" si="42"/>
        <v>482132.8196630223</v>
      </c>
      <c r="M61" s="5">
        <f t="shared" si="32"/>
        <v>4411857.1081208056</v>
      </c>
      <c r="N61" s="33">
        <f t="shared" si="43"/>
        <v>45.532750165536982</v>
      </c>
      <c r="O61" s="4"/>
      <c r="Q61" s="27" t="s">
        <v>48</v>
      </c>
      <c r="R61" s="29">
        <f t="shared" si="33"/>
        <v>96894.149641329379</v>
      </c>
      <c r="S61" s="29">
        <f t="shared" si="34"/>
        <v>482132.8196630223</v>
      </c>
      <c r="T61" s="35">
        <f t="shared" si="35"/>
        <v>45.532750165536982</v>
      </c>
      <c r="U61" s="42">
        <v>0.95681081085376496</v>
      </c>
      <c r="V61" s="43">
        <f t="shared" si="48"/>
        <v>4.3189189146235041E-2</v>
      </c>
      <c r="W61" s="29">
        <f t="shared" si="44"/>
        <v>461309.89412098838</v>
      </c>
      <c r="X61" s="29">
        <f t="shared" si="36"/>
        <v>3733871.50541336</v>
      </c>
      <c r="Y61" s="35">
        <f t="shared" si="45"/>
        <v>38.535572263495141</v>
      </c>
      <c r="Z61" s="36">
        <f t="shared" si="46"/>
        <v>6.997177902041841</v>
      </c>
    </row>
    <row r="62" spans="1:26" s="2" customFormat="1" ht="13.2">
      <c r="A62" s="2">
        <v>9</v>
      </c>
      <c r="B62" s="1" t="s">
        <v>49</v>
      </c>
      <c r="C62" s="1">
        <v>5</v>
      </c>
      <c r="D62" s="49">
        <f t="shared" si="37"/>
        <v>10418</v>
      </c>
      <c r="E62" s="49">
        <f t="shared" si="37"/>
        <v>33</v>
      </c>
      <c r="F62" s="3">
        <f t="shared" si="38"/>
        <v>3.1675945478978691E-3</v>
      </c>
      <c r="G62" s="2">
        <v>0.5</v>
      </c>
      <c r="H62" s="3">
        <f t="shared" si="39"/>
        <v>1.5713537450597594E-2</v>
      </c>
      <c r="I62" s="3">
        <f t="shared" si="40"/>
        <v>0.98428646254940244</v>
      </c>
      <c r="J62" s="5">
        <f t="shared" si="47"/>
        <v>95958.978223879545</v>
      </c>
      <c r="K62" s="5">
        <f t="shared" si="41"/>
        <v>1507.8549980420103</v>
      </c>
      <c r="L62" s="5">
        <f t="shared" si="42"/>
        <v>476025.25362429273</v>
      </c>
      <c r="M62" s="5">
        <f t="shared" si="32"/>
        <v>3929724.2884577829</v>
      </c>
      <c r="N62" s="33">
        <f t="shared" si="43"/>
        <v>40.952127265146984</v>
      </c>
      <c r="O62" s="4"/>
      <c r="Q62" s="27" t="s">
        <v>50</v>
      </c>
      <c r="R62" s="29">
        <f t="shared" si="33"/>
        <v>95958.978223879545</v>
      </c>
      <c r="S62" s="29">
        <f t="shared" si="34"/>
        <v>476025.25362429273</v>
      </c>
      <c r="T62" s="35">
        <f t="shared" si="35"/>
        <v>40.952127265146984</v>
      </c>
      <c r="U62" s="42">
        <v>0.94800928093814252</v>
      </c>
      <c r="V62" s="43">
        <f t="shared" si="48"/>
        <v>5.1990719061857482E-2</v>
      </c>
      <c r="W62" s="29">
        <f t="shared" si="44"/>
        <v>451276.35839676269</v>
      </c>
      <c r="X62" s="29">
        <f t="shared" si="36"/>
        <v>3272561.6112923715</v>
      </c>
      <c r="Y62" s="35">
        <f t="shared" si="45"/>
        <v>34.103756332807528</v>
      </c>
      <c r="Z62" s="36">
        <f t="shared" si="46"/>
        <v>6.8483709323394564</v>
      </c>
    </row>
    <row r="63" spans="1:26" s="2" customFormat="1" ht="13.2">
      <c r="A63" s="2">
        <v>10</v>
      </c>
      <c r="B63" s="1" t="s">
        <v>51</v>
      </c>
      <c r="C63" s="1">
        <v>5</v>
      </c>
      <c r="D63" s="49">
        <f t="shared" si="37"/>
        <v>10370</v>
      </c>
      <c r="E63" s="49">
        <f t="shared" si="37"/>
        <v>35</v>
      </c>
      <c r="F63" s="3">
        <f t="shared" si="38"/>
        <v>3.3751205400192863E-3</v>
      </c>
      <c r="G63" s="2">
        <v>0.5</v>
      </c>
      <c r="H63" s="3">
        <f t="shared" si="39"/>
        <v>1.6734401147501795E-2</v>
      </c>
      <c r="I63" s="3">
        <f t="shared" si="40"/>
        <v>0.9832655988524982</v>
      </c>
      <c r="J63" s="5">
        <f t="shared" si="47"/>
        <v>94451.123225837538</v>
      </c>
      <c r="K63" s="5">
        <f t="shared" si="41"/>
        <v>1580.5829848932892</v>
      </c>
      <c r="L63" s="5">
        <f t="shared" si="42"/>
        <v>468304.15866695449</v>
      </c>
      <c r="M63" s="5">
        <f t="shared" si="32"/>
        <v>3453699.0348334904</v>
      </c>
      <c r="N63" s="33">
        <f t="shared" si="43"/>
        <v>36.56599219657258</v>
      </c>
      <c r="O63" s="4"/>
      <c r="Q63" s="27" t="s">
        <v>52</v>
      </c>
      <c r="R63" s="29">
        <f t="shared" si="33"/>
        <v>94451.123225837538</v>
      </c>
      <c r="S63" s="29">
        <f t="shared" si="34"/>
        <v>468304.15866695449</v>
      </c>
      <c r="T63" s="35">
        <f t="shared" si="35"/>
        <v>36.56599219657258</v>
      </c>
      <c r="U63" s="42">
        <v>0.94216194080535964</v>
      </c>
      <c r="V63" s="43">
        <f t="shared" si="48"/>
        <v>5.7838059194640357E-2</v>
      </c>
      <c r="W63" s="29">
        <f t="shared" si="44"/>
        <v>441218.35501687892</v>
      </c>
      <c r="X63" s="29">
        <f t="shared" si="36"/>
        <v>2821285.252895609</v>
      </c>
      <c r="Y63" s="35">
        <f t="shared" si="45"/>
        <v>29.870319764750384</v>
      </c>
      <c r="Z63" s="36">
        <f t="shared" si="46"/>
        <v>6.6956724318221958</v>
      </c>
    </row>
    <row r="64" spans="1:26" s="2" customFormat="1" ht="13.2">
      <c r="A64" s="2">
        <v>11</v>
      </c>
      <c r="B64" s="1" t="s">
        <v>53</v>
      </c>
      <c r="C64" s="1">
        <v>5</v>
      </c>
      <c r="D64" s="49">
        <f t="shared" si="37"/>
        <v>9526</v>
      </c>
      <c r="E64" s="49">
        <f t="shared" si="37"/>
        <v>44</v>
      </c>
      <c r="F64" s="3">
        <f t="shared" si="38"/>
        <v>4.6189376443418013E-3</v>
      </c>
      <c r="G64" s="2">
        <v>0.5</v>
      </c>
      <c r="H64" s="3">
        <f t="shared" si="39"/>
        <v>2.2831050228310504E-2</v>
      </c>
      <c r="I64" s="3">
        <f t="shared" si="40"/>
        <v>0.97716894977168944</v>
      </c>
      <c r="J64" s="5">
        <f t="shared" si="47"/>
        <v>92870.540240944247</v>
      </c>
      <c r="K64" s="5">
        <f t="shared" si="41"/>
        <v>2120.3319689713298</v>
      </c>
      <c r="L64" s="5">
        <f t="shared" si="42"/>
        <v>459051.87128229288</v>
      </c>
      <c r="M64" s="5">
        <f t="shared" si="32"/>
        <v>2985394.876166536</v>
      </c>
      <c r="N64" s="33">
        <f t="shared" si="43"/>
        <v>32.145768382753005</v>
      </c>
      <c r="O64" s="4"/>
      <c r="Q64" s="27" t="s">
        <v>54</v>
      </c>
      <c r="R64" s="29">
        <f t="shared" si="33"/>
        <v>92870.540240944247</v>
      </c>
      <c r="S64" s="29">
        <f t="shared" si="34"/>
        <v>459051.87128229288</v>
      </c>
      <c r="T64" s="35">
        <f t="shared" si="35"/>
        <v>32.145768382753005</v>
      </c>
      <c r="U64" s="42">
        <v>0.92489605986448908</v>
      </c>
      <c r="V64" s="43">
        <f t="shared" si="48"/>
        <v>7.5103940135510916E-2</v>
      </c>
      <c r="W64" s="29">
        <f t="shared" si="44"/>
        <v>424575.26702241332</v>
      </c>
      <c r="X64" s="29">
        <f t="shared" si="36"/>
        <v>2380066.8978787302</v>
      </c>
      <c r="Y64" s="35">
        <f t="shared" si="45"/>
        <v>25.627792103974642</v>
      </c>
      <c r="Z64" s="36">
        <f t="shared" si="46"/>
        <v>6.5179762787783631</v>
      </c>
    </row>
    <row r="65" spans="1:26" s="2" customFormat="1" ht="13.2">
      <c r="A65" s="2">
        <v>12</v>
      </c>
      <c r="B65" s="1" t="s">
        <v>55</v>
      </c>
      <c r="C65" s="1">
        <v>5</v>
      </c>
      <c r="D65" s="49">
        <f t="shared" si="37"/>
        <v>7930</v>
      </c>
      <c r="E65" s="49">
        <f t="shared" si="37"/>
        <v>56</v>
      </c>
      <c r="F65" s="3">
        <f t="shared" si="38"/>
        <v>7.0617906683480454E-3</v>
      </c>
      <c r="G65" s="2">
        <v>0.5</v>
      </c>
      <c r="H65" s="3">
        <f t="shared" si="39"/>
        <v>3.4696406443618336E-2</v>
      </c>
      <c r="I65" s="3">
        <f t="shared" si="40"/>
        <v>0.96530359355638162</v>
      </c>
      <c r="J65" s="5">
        <f t="shared" si="47"/>
        <v>90750.208271972908</v>
      </c>
      <c r="K65" s="5">
        <f t="shared" si="41"/>
        <v>3148.7061110473869</v>
      </c>
      <c r="L65" s="5">
        <f t="shared" si="42"/>
        <v>445879.2760822461</v>
      </c>
      <c r="M65" s="5">
        <f t="shared" si="32"/>
        <v>2526343.004884243</v>
      </c>
      <c r="N65" s="33">
        <f t="shared" si="43"/>
        <v>27.838426522536952</v>
      </c>
      <c r="O65" s="4"/>
      <c r="Q65" s="27" t="s">
        <v>56</v>
      </c>
      <c r="R65" s="29">
        <f t="shared" si="33"/>
        <v>90750.208271972908</v>
      </c>
      <c r="S65" s="29">
        <f t="shared" si="34"/>
        <v>445879.2760822461</v>
      </c>
      <c r="T65" s="35">
        <f t="shared" si="35"/>
        <v>27.838426522536952</v>
      </c>
      <c r="U65" s="42">
        <v>0.89970667843387275</v>
      </c>
      <c r="V65" s="43">
        <f t="shared" si="48"/>
        <v>0.10029332156612725</v>
      </c>
      <c r="W65" s="29">
        <f t="shared" si="44"/>
        <v>401160.56246645737</v>
      </c>
      <c r="X65" s="29">
        <f t="shared" si="36"/>
        <v>1955491.630856317</v>
      </c>
      <c r="Y65" s="35">
        <f t="shared" si="45"/>
        <v>21.548067691435225</v>
      </c>
      <c r="Z65" s="36">
        <f t="shared" si="46"/>
        <v>6.2903588311017273</v>
      </c>
    </row>
    <row r="66" spans="1:26" s="2" customFormat="1" ht="13.2">
      <c r="A66" s="2">
        <v>13</v>
      </c>
      <c r="B66" s="1" t="s">
        <v>57</v>
      </c>
      <c r="C66" s="1">
        <v>5</v>
      </c>
      <c r="D66" s="49">
        <f t="shared" si="37"/>
        <v>6065</v>
      </c>
      <c r="E66" s="49">
        <f t="shared" si="37"/>
        <v>73</v>
      </c>
      <c r="F66" s="3">
        <f t="shared" si="38"/>
        <v>1.2036273701566364E-2</v>
      </c>
      <c r="G66" s="2">
        <v>0.5</v>
      </c>
      <c r="H66" s="3">
        <f t="shared" si="39"/>
        <v>5.842336934773909E-2</v>
      </c>
      <c r="I66" s="3">
        <f t="shared" si="40"/>
        <v>0.94157663065226094</v>
      </c>
      <c r="J66" s="5">
        <f t="shared" si="47"/>
        <v>87601.50216092552</v>
      </c>
      <c r="K66" s="5">
        <f t="shared" si="41"/>
        <v>5117.9749161645159</v>
      </c>
      <c r="L66" s="5">
        <f t="shared" si="42"/>
        <v>425212.57351421635</v>
      </c>
      <c r="M66" s="5">
        <f t="shared" si="32"/>
        <v>2080463.7288019971</v>
      </c>
      <c r="N66" s="33">
        <f t="shared" si="43"/>
        <v>23.749178695362417</v>
      </c>
      <c r="O66" s="4"/>
      <c r="Q66" s="27" t="s">
        <v>58</v>
      </c>
      <c r="R66" s="29">
        <f t="shared" si="33"/>
        <v>87601.50216092552</v>
      </c>
      <c r="S66" s="29">
        <f t="shared" si="34"/>
        <v>425212.57351421635</v>
      </c>
      <c r="T66" s="35">
        <f t="shared" si="35"/>
        <v>23.749178695362417</v>
      </c>
      <c r="U66" s="42">
        <v>0.86438699185239576</v>
      </c>
      <c r="V66" s="43">
        <f t="shared" si="48"/>
        <v>0.13561300814760424</v>
      </c>
      <c r="W66" s="29">
        <f t="shared" si="44"/>
        <v>367548.21731776913</v>
      </c>
      <c r="X66" s="29">
        <f t="shared" si="36"/>
        <v>1554331.0683898595</v>
      </c>
      <c r="Y66" s="35">
        <f t="shared" si="45"/>
        <v>17.743201087288728</v>
      </c>
      <c r="Z66" s="36">
        <f t="shared" si="46"/>
        <v>6.0059776080736889</v>
      </c>
    </row>
    <row r="67" spans="1:26" s="2" customFormat="1" ht="13.2">
      <c r="A67" s="2">
        <v>14</v>
      </c>
      <c r="B67" s="1" t="s">
        <v>59</v>
      </c>
      <c r="C67" s="1">
        <v>5</v>
      </c>
      <c r="D67" s="49">
        <f t="shared" si="37"/>
        <v>4347</v>
      </c>
      <c r="E67" s="49">
        <f t="shared" si="37"/>
        <v>67</v>
      </c>
      <c r="F67" s="3">
        <f t="shared" si="38"/>
        <v>1.5412928456406717E-2</v>
      </c>
      <c r="G67" s="2">
        <v>0.5</v>
      </c>
      <c r="H67" s="3">
        <f t="shared" si="39"/>
        <v>7.4205338354192033E-2</v>
      </c>
      <c r="I67" s="3">
        <f t="shared" si="40"/>
        <v>0.92579466164580793</v>
      </c>
      <c r="J67" s="5">
        <f t="shared" si="47"/>
        <v>82483.527244761004</v>
      </c>
      <c r="K67" s="5">
        <f t="shared" si="41"/>
        <v>6120.7180478447071</v>
      </c>
      <c r="L67" s="5">
        <f t="shared" si="42"/>
        <v>397115.84110419324</v>
      </c>
      <c r="M67" s="5">
        <f t="shared" si="32"/>
        <v>1655251.1552877808</v>
      </c>
      <c r="N67" s="33">
        <f t="shared" si="43"/>
        <v>20.067657271445253</v>
      </c>
      <c r="O67" s="4"/>
      <c r="Q67" s="27" t="s">
        <v>60</v>
      </c>
      <c r="R67" s="29">
        <f t="shared" si="33"/>
        <v>82483.527244761004</v>
      </c>
      <c r="S67" s="29">
        <f t="shared" si="34"/>
        <v>397115.84110419324</v>
      </c>
      <c r="T67" s="35">
        <f t="shared" si="35"/>
        <v>20.067657271445253</v>
      </c>
      <c r="U67" s="42">
        <v>0.82345390469096191</v>
      </c>
      <c r="V67" s="43">
        <f t="shared" si="48"/>
        <v>0.17654609530903809</v>
      </c>
      <c r="W67" s="29">
        <f t="shared" si="44"/>
        <v>327006.58997188351</v>
      </c>
      <c r="X67" s="29">
        <f t="shared" si="36"/>
        <v>1186782.8510720904</v>
      </c>
      <c r="Y67" s="35">
        <f t="shared" si="45"/>
        <v>14.388119552046312</v>
      </c>
      <c r="Z67" s="36">
        <f t="shared" si="46"/>
        <v>5.6795377193989403</v>
      </c>
    </row>
    <row r="68" spans="1:26" s="2" customFormat="1" ht="13.2">
      <c r="A68" s="2">
        <v>15</v>
      </c>
      <c r="B68" s="1" t="s">
        <v>61</v>
      </c>
      <c r="C68" s="1">
        <v>5</v>
      </c>
      <c r="D68" s="49">
        <f t="shared" si="37"/>
        <v>3078</v>
      </c>
      <c r="E68" s="49">
        <f t="shared" si="37"/>
        <v>71</v>
      </c>
      <c r="F68" s="3">
        <f t="shared" si="38"/>
        <v>2.3066926575698504E-2</v>
      </c>
      <c r="G68" s="2">
        <v>0.5</v>
      </c>
      <c r="H68" s="3">
        <f t="shared" si="39"/>
        <v>0.10904622945784057</v>
      </c>
      <c r="I68" s="3">
        <f t="shared" si="40"/>
        <v>0.89095377054215941</v>
      </c>
      <c r="J68" s="5">
        <f t="shared" si="47"/>
        <v>76362.809196916292</v>
      </c>
      <c r="K68" s="5">
        <f t="shared" si="41"/>
        <v>8327.0764137322312</v>
      </c>
      <c r="L68" s="5">
        <f t="shared" si="42"/>
        <v>360996.35495025082</v>
      </c>
      <c r="M68" s="5">
        <f t="shared" si="32"/>
        <v>1258135.3141835877</v>
      </c>
      <c r="N68" s="33">
        <f t="shared" si="43"/>
        <v>16.475759959789354</v>
      </c>
      <c r="O68" s="4"/>
      <c r="Q68" s="27" t="s">
        <v>62</v>
      </c>
      <c r="R68" s="29">
        <f t="shared" si="33"/>
        <v>76362.809196916292</v>
      </c>
      <c r="S68" s="29">
        <f t="shared" si="34"/>
        <v>360996.35495025082</v>
      </c>
      <c r="T68" s="35">
        <f t="shared" si="35"/>
        <v>16.475759959789354</v>
      </c>
      <c r="U68" s="42">
        <v>0.7557222850963411</v>
      </c>
      <c r="V68" s="43">
        <f t="shared" si="48"/>
        <v>0.2442777149036589</v>
      </c>
      <c r="W68" s="29">
        <f t="shared" si="44"/>
        <v>272812.99027445342</v>
      </c>
      <c r="X68" s="29">
        <f t="shared" si="36"/>
        <v>859776.26110020687</v>
      </c>
      <c r="Y68" s="35">
        <f t="shared" si="45"/>
        <v>11.259096805659771</v>
      </c>
      <c r="Z68" s="36">
        <f t="shared" si="46"/>
        <v>5.2166631541295825</v>
      </c>
    </row>
    <row r="69" spans="1:26" s="2" customFormat="1" ht="13.2">
      <c r="A69" s="2">
        <v>16</v>
      </c>
      <c r="B69" s="1" t="s">
        <v>63</v>
      </c>
      <c r="C69" s="1">
        <v>5</v>
      </c>
      <c r="D69" s="49">
        <f t="shared" si="37"/>
        <v>2027</v>
      </c>
      <c r="E69" s="49">
        <f t="shared" si="37"/>
        <v>75</v>
      </c>
      <c r="F69" s="3">
        <f t="shared" si="38"/>
        <v>3.7000493339911199E-2</v>
      </c>
      <c r="G69" s="2">
        <v>0.5</v>
      </c>
      <c r="H69" s="3">
        <f t="shared" si="39"/>
        <v>0.16933845111763376</v>
      </c>
      <c r="I69" s="3">
        <f t="shared" si="40"/>
        <v>0.83066154888236621</v>
      </c>
      <c r="J69" s="5">
        <f t="shared" si="47"/>
        <v>68035.732783184052</v>
      </c>
      <c r="K69" s="5">
        <f t="shared" si="41"/>
        <v>11521.065610157606</v>
      </c>
      <c r="L69" s="5">
        <f t="shared" si="42"/>
        <v>311375.99989052623</v>
      </c>
      <c r="M69" s="5">
        <f t="shared" si="32"/>
        <v>897138.95923333685</v>
      </c>
      <c r="N69" s="33">
        <f t="shared" si="43"/>
        <v>13.18629082885511</v>
      </c>
      <c r="O69" s="4"/>
      <c r="Q69" s="27" t="s">
        <v>64</v>
      </c>
      <c r="R69" s="29">
        <f t="shared" si="33"/>
        <v>68035.732783184052</v>
      </c>
      <c r="S69" s="29">
        <f t="shared" si="34"/>
        <v>311375.99989052623</v>
      </c>
      <c r="T69" s="35">
        <f t="shared" si="35"/>
        <v>13.18629082885511</v>
      </c>
      <c r="U69" s="42">
        <v>0.69850988448397933</v>
      </c>
      <c r="V69" s="43">
        <f t="shared" si="48"/>
        <v>0.30149011551602067</v>
      </c>
      <c r="W69" s="29">
        <f t="shared" si="44"/>
        <v>217499.21371461503</v>
      </c>
      <c r="X69" s="29">
        <f t="shared" si="36"/>
        <v>586963.27082575345</v>
      </c>
      <c r="Y69" s="35">
        <f t="shared" si="45"/>
        <v>8.6272793253551807</v>
      </c>
      <c r="Z69" s="36">
        <f t="shared" si="46"/>
        <v>4.5590115034999297</v>
      </c>
    </row>
    <row r="70" spans="1:26" s="2" customFormat="1" ht="13.2">
      <c r="A70" s="2">
        <v>17</v>
      </c>
      <c r="B70" s="1" t="s">
        <v>65</v>
      </c>
      <c r="C70" s="1">
        <v>5</v>
      </c>
      <c r="D70" s="49">
        <f t="shared" si="37"/>
        <v>1316</v>
      </c>
      <c r="E70" s="49">
        <f t="shared" si="37"/>
        <v>95</v>
      </c>
      <c r="F70" s="3">
        <f t="shared" si="38"/>
        <v>7.2188449848024319E-2</v>
      </c>
      <c r="G70" s="2">
        <v>0.5</v>
      </c>
      <c r="H70" s="3">
        <f t="shared" si="39"/>
        <v>0.30576118442227229</v>
      </c>
      <c r="I70" s="3">
        <f t="shared" si="40"/>
        <v>0.69423881557772771</v>
      </c>
      <c r="J70" s="5">
        <f t="shared" si="47"/>
        <v>56514.667173026442</v>
      </c>
      <c r="K70" s="5">
        <f t="shared" si="41"/>
        <v>17279.991572055074</v>
      </c>
      <c r="L70" s="5">
        <f t="shared" si="42"/>
        <v>239373.35693499452</v>
      </c>
      <c r="M70" s="5">
        <f t="shared" si="32"/>
        <v>585762.95934281056</v>
      </c>
      <c r="N70" s="33">
        <f t="shared" si="43"/>
        <v>10.364795346833183</v>
      </c>
      <c r="O70" s="4"/>
      <c r="Q70" s="27" t="s">
        <v>66</v>
      </c>
      <c r="R70" s="29">
        <f t="shared" si="33"/>
        <v>56514.667173026442</v>
      </c>
      <c r="S70" s="29">
        <f t="shared" si="34"/>
        <v>239373.35693499452</v>
      </c>
      <c r="T70" s="35">
        <f t="shared" si="35"/>
        <v>10.364795346833183</v>
      </c>
      <c r="U70" s="42">
        <v>0.67065690345363116</v>
      </c>
      <c r="V70" s="43">
        <f t="shared" si="48"/>
        <v>0.32934309654636884</v>
      </c>
      <c r="W70" s="29">
        <f t="shared" si="44"/>
        <v>160537.39433132421</v>
      </c>
      <c r="X70" s="29">
        <f t="shared" si="36"/>
        <v>369464.05711113842</v>
      </c>
      <c r="Y70" s="35">
        <f t="shared" si="45"/>
        <v>6.5374897454492622</v>
      </c>
      <c r="Z70" s="36">
        <f t="shared" si="46"/>
        <v>3.8273056013839213</v>
      </c>
    </row>
    <row r="71" spans="1:26" s="2" customFormat="1" ht="13.2">
      <c r="A71" s="2">
        <v>18</v>
      </c>
      <c r="B71" s="1" t="s">
        <v>67</v>
      </c>
      <c r="C71" s="1">
        <v>5</v>
      </c>
      <c r="D71" s="49">
        <f t="shared" ref="D71:E72" si="49">D21+D46</f>
        <v>762</v>
      </c>
      <c r="E71" s="49">
        <f t="shared" si="49"/>
        <v>71</v>
      </c>
      <c r="F71" s="3">
        <f t="shared" si="38"/>
        <v>9.3175853018372709E-2</v>
      </c>
      <c r="G71" s="2">
        <v>0.5</v>
      </c>
      <c r="H71" s="3">
        <f t="shared" si="39"/>
        <v>0.3778605641298563</v>
      </c>
      <c r="I71" s="3">
        <f t="shared" si="40"/>
        <v>0.62213943587014375</v>
      </c>
      <c r="J71" s="5">
        <f t="shared" si="47"/>
        <v>39234.675600971364</v>
      </c>
      <c r="K71" s="5">
        <f t="shared" si="41"/>
        <v>14825.236656034949</v>
      </c>
      <c r="L71" s="5">
        <f t="shared" si="42"/>
        <v>159110.28636476945</v>
      </c>
      <c r="M71" s="5">
        <f>L71+M72</f>
        <v>346389.6024078161</v>
      </c>
      <c r="N71" s="33">
        <f t="shared" si="43"/>
        <v>8.8286597786790484</v>
      </c>
      <c r="O71" s="4"/>
      <c r="Q71" s="27" t="s">
        <v>68</v>
      </c>
      <c r="R71" s="29">
        <f t="shared" si="33"/>
        <v>39234.675600971364</v>
      </c>
      <c r="S71" s="29">
        <f t="shared" si="34"/>
        <v>159110.28636476945</v>
      </c>
      <c r="T71" s="35">
        <f t="shared" si="35"/>
        <v>8.8286597786790484</v>
      </c>
      <c r="U71" s="42">
        <v>0.63527807449444496</v>
      </c>
      <c r="V71" s="43">
        <f t="shared" si="48"/>
        <v>0.36472192550555504</v>
      </c>
      <c r="W71" s="29">
        <f t="shared" si="44"/>
        <v>101079.27635407048</v>
      </c>
      <c r="X71" s="29">
        <f>X72+W71</f>
        <v>208926.66277981421</v>
      </c>
      <c r="Y71" s="35">
        <f t="shared" si="45"/>
        <v>5.3250513628470433</v>
      </c>
      <c r="Z71" s="36">
        <f t="shared" si="46"/>
        <v>3.5036084158320051</v>
      </c>
    </row>
    <row r="72" spans="1:26" s="2" customFormat="1" ht="13.2">
      <c r="A72" s="12">
        <v>19</v>
      </c>
      <c r="B72" s="13" t="s">
        <v>69</v>
      </c>
      <c r="C72" s="12"/>
      <c r="D72" s="50">
        <f t="shared" si="49"/>
        <v>445</v>
      </c>
      <c r="E72" s="50">
        <f t="shared" si="49"/>
        <v>58</v>
      </c>
      <c r="F72" s="17">
        <f t="shared" si="38"/>
        <v>0.1303370786516854</v>
      </c>
      <c r="G72" s="12"/>
      <c r="H72" s="17">
        <v>1</v>
      </c>
      <c r="I72" s="17">
        <f t="shared" si="40"/>
        <v>0</v>
      </c>
      <c r="J72" s="21">
        <f t="shared" si="47"/>
        <v>24409.438944936417</v>
      </c>
      <c r="K72" s="21">
        <f t="shared" si="41"/>
        <v>24409.438944936417</v>
      </c>
      <c r="L72" s="21">
        <f>K72/F72</f>
        <v>187279.31604304665</v>
      </c>
      <c r="M72" s="21">
        <f>L72</f>
        <v>187279.31604304665</v>
      </c>
      <c r="N72" s="34">
        <f t="shared" si="43"/>
        <v>7.6724137931034484</v>
      </c>
      <c r="O72" s="4"/>
      <c r="Q72" s="30" t="s">
        <v>69</v>
      </c>
      <c r="R72" s="31">
        <f t="shared" si="33"/>
        <v>24409.438944936417</v>
      </c>
      <c r="S72" s="31">
        <f t="shared" si="34"/>
        <v>187279.31604304665</v>
      </c>
      <c r="T72" s="38">
        <f t="shared" si="35"/>
        <v>7.6724137931034484</v>
      </c>
      <c r="U72" s="44">
        <v>0.57586384179742911</v>
      </c>
      <c r="V72" s="45">
        <f t="shared" si="48"/>
        <v>0.42413615820257089</v>
      </c>
      <c r="W72" s="31">
        <f t="shared" si="44"/>
        <v>107847.38642574374</v>
      </c>
      <c r="X72" s="31">
        <f>W72</f>
        <v>107847.38642574374</v>
      </c>
      <c r="Y72" s="38">
        <f t="shared" si="45"/>
        <v>4.4182656827561368</v>
      </c>
      <c r="Z72" s="37">
        <f t="shared" si="46"/>
        <v>3.2541481103473116</v>
      </c>
    </row>
    <row r="73" spans="1:26" s="2" customFormat="1" ht="13.2">
      <c r="B73" s="2" t="s">
        <v>70</v>
      </c>
      <c r="D73" s="25">
        <f>SUM(D54:D72)</f>
        <v>114673</v>
      </c>
      <c r="E73" s="25">
        <f>SUM(E54:E72)</f>
        <v>748</v>
      </c>
    </row>
    <row r="77" spans="1:26" s="52" customFormat="1" ht="17.399999999999999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>
      <c r="C78" s="53" t="s">
        <v>84</v>
      </c>
      <c r="D78" s="54">
        <v>0</v>
      </c>
      <c r="E78" s="55">
        <f>$N$4</f>
        <v>71.163053398534188</v>
      </c>
      <c r="F78" s="55">
        <f>$Y$4</f>
        <v>64.724589785714571</v>
      </c>
      <c r="G78" s="55">
        <f>E78-F78</f>
        <v>6.4384636128196178</v>
      </c>
    </row>
    <row r="79" spans="1:26" s="52" customFormat="1" ht="17.399999999999999">
      <c r="C79" s="53" t="s">
        <v>85</v>
      </c>
      <c r="D79" s="54">
        <v>0</v>
      </c>
      <c r="E79" s="55">
        <f>$N$29</f>
        <v>76.413691519168538</v>
      </c>
      <c r="F79" s="55">
        <f>$Y$29</f>
        <v>68.143997146427324</v>
      </c>
      <c r="G79" s="55">
        <f t="shared" ref="G79:G80" si="50">E79-F79</f>
        <v>8.2696943727412133</v>
      </c>
    </row>
    <row r="80" spans="1:26" s="52" customFormat="1" ht="17.399999999999999">
      <c r="C80" s="53" t="s">
        <v>86</v>
      </c>
      <c r="D80" s="54">
        <v>0</v>
      </c>
      <c r="E80" s="55">
        <f>$N$54</f>
        <v>73.688718415741846</v>
      </c>
      <c r="F80" s="55">
        <f>$Y$54</f>
        <v>65.762264919877467</v>
      </c>
      <c r="G80" s="55">
        <f t="shared" si="50"/>
        <v>7.9264534958643793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FD804-3C17-2A4B-B4DD-7517D4BCF4ED}">
  <dimension ref="A1:Z80"/>
  <sheetViews>
    <sheetView topLeftCell="A29" workbookViewId="0">
      <selection activeCell="D29" sqref="D29:E47"/>
    </sheetView>
  </sheetViews>
  <sheetFormatPr defaultColWidth="8.796875" defaultRowHeight="13.8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>
      <c r="B1" s="75" t="s">
        <v>87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Q1" s="63" t="s">
        <v>90</v>
      </c>
      <c r="R1" s="64"/>
      <c r="S1" s="64"/>
      <c r="T1" s="64"/>
      <c r="U1" s="64"/>
      <c r="V1" s="64"/>
      <c r="W1" s="64"/>
      <c r="X1" s="64"/>
      <c r="Y1" s="64"/>
      <c r="Z1" s="65"/>
    </row>
    <row r="2" spans="1:26" s="9" customFormat="1" ht="35.549999999999997" customHeight="1">
      <c r="A2" s="7"/>
      <c r="B2" s="70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2" t="s">
        <v>14</v>
      </c>
      <c r="S2" s="72"/>
      <c r="T2" s="72"/>
      <c r="U2" s="67" t="s">
        <v>15</v>
      </c>
      <c r="V2" s="67" t="s">
        <v>16</v>
      </c>
      <c r="W2" s="73" t="s">
        <v>17</v>
      </c>
      <c r="X2" s="73" t="s">
        <v>18</v>
      </c>
      <c r="Y2" s="74" t="s">
        <v>19</v>
      </c>
      <c r="Z2" s="74" t="s">
        <v>20</v>
      </c>
    </row>
    <row r="3" spans="1:26" s="10" customFormat="1" ht="23.25" customHeight="1" thickBot="1">
      <c r="B3" s="71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7"/>
      <c r="V3" s="67"/>
      <c r="W3" s="73"/>
      <c r="X3" s="73"/>
      <c r="Y3" s="74"/>
      <c r="Z3" s="74"/>
    </row>
    <row r="4" spans="1:26" s="2" customFormat="1">
      <c r="A4" s="2">
        <v>1</v>
      </c>
      <c r="B4" s="1">
        <v>0</v>
      </c>
      <c r="C4" s="1">
        <v>1</v>
      </c>
      <c r="D4">
        <v>622</v>
      </c>
      <c r="E4" s="51">
        <v>1</v>
      </c>
      <c r="F4" s="3">
        <f>E4/D4</f>
        <v>1.6077170418006431E-3</v>
      </c>
      <c r="G4" s="2">
        <v>0.3</v>
      </c>
      <c r="H4" s="18">
        <f>C4*F4/(1+(1-G4)*C4*F4)</f>
        <v>1.6059097478721698E-3</v>
      </c>
      <c r="I4" s="18">
        <f>1-H4</f>
        <v>0.99839409025212777</v>
      </c>
      <c r="J4" s="41">
        <v>100000</v>
      </c>
      <c r="K4" s="20">
        <f>J4*H4</f>
        <v>160.59097478721696</v>
      </c>
      <c r="L4" s="20">
        <f>C4*(J5+G4*K4)</f>
        <v>99887.586317648951</v>
      </c>
      <c r="M4" s="5">
        <f t="shared" ref="M4:M20" si="0">L4+M5</f>
        <v>7153181.608271067</v>
      </c>
      <c r="N4" s="32">
        <f>M4/J4</f>
        <v>71.531816082710677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99887.586317648951</v>
      </c>
      <c r="T4" s="35">
        <f t="shared" ref="T4:T22" si="3">N4</f>
        <v>71.531816082710677</v>
      </c>
      <c r="U4" s="42">
        <v>0.96680194174873568</v>
      </c>
      <c r="V4" s="43">
        <f>1-U4</f>
        <v>3.3198058251264317E-2</v>
      </c>
      <c r="W4" s="29">
        <f>S4*U4</f>
        <v>96571.512408497452</v>
      </c>
      <c r="X4" s="29">
        <f t="shared" ref="X4:X20" si="4">X5+W4</f>
        <v>6496536.6524362592</v>
      </c>
      <c r="Y4" s="40">
        <f>X4/R4</f>
        <v>64.965366524362594</v>
      </c>
      <c r="Z4" s="36">
        <f>T4-Y4</f>
        <v>6.5664495583480829</v>
      </c>
    </row>
    <row r="5" spans="1:26" s="2" customFormat="1">
      <c r="A5" s="2">
        <v>2</v>
      </c>
      <c r="B5" s="1" t="s">
        <v>35</v>
      </c>
      <c r="C5" s="1">
        <v>4</v>
      </c>
      <c r="D5">
        <v>2852</v>
      </c>
      <c r="E5" s="51">
        <v>3</v>
      </c>
      <c r="F5" s="3">
        <f t="shared" ref="F5:F22" si="5">E5/D5</f>
        <v>1.0518934081346423E-3</v>
      </c>
      <c r="G5" s="2">
        <v>0.4</v>
      </c>
      <c r="H5" s="3">
        <f t="shared" ref="H5:H21" si="6">C5*F5/(1+(1-G5)*C5*F5)</f>
        <v>4.1969781757134859E-3</v>
      </c>
      <c r="I5" s="3">
        <f t="shared" ref="I5:I22" si="7">1-H5</f>
        <v>0.99580302182428648</v>
      </c>
      <c r="J5" s="5">
        <f>I4*J4</f>
        <v>99839.409025212779</v>
      </c>
      <c r="K5" s="5">
        <f t="shared" ref="K5:K22" si="8">J5*H5</f>
        <v>419.02382075495007</v>
      </c>
      <c r="L5" s="5">
        <f t="shared" ref="L5:L21" si="9">C5*(J6+G5*K5)</f>
        <v>398351.97893103922</v>
      </c>
      <c r="M5" s="5">
        <f t="shared" si="0"/>
        <v>7053294.0219534179</v>
      </c>
      <c r="N5" s="33">
        <f t="shared" ref="N5:N22" si="10">M5/J5</f>
        <v>70.646391949017101</v>
      </c>
      <c r="O5" s="4"/>
      <c r="Q5" s="27" t="s">
        <v>36</v>
      </c>
      <c r="R5" s="29">
        <f t="shared" si="1"/>
        <v>99839.409025212779</v>
      </c>
      <c r="S5" s="29">
        <f t="shared" si="2"/>
        <v>398351.97893103922</v>
      </c>
      <c r="T5" s="35">
        <f t="shared" si="3"/>
        <v>70.646391949017101</v>
      </c>
      <c r="U5" s="42">
        <v>0.96680194174873568</v>
      </c>
      <c r="V5" s="43">
        <f>1-U5</f>
        <v>3.3198058251264317E-2</v>
      </c>
      <c r="W5" s="29">
        <f t="shared" ref="W5:W22" si="11">S5*U5</f>
        <v>385127.46672998019</v>
      </c>
      <c r="X5" s="29">
        <f t="shared" si="4"/>
        <v>6399965.1400277615</v>
      </c>
      <c r="Y5" s="35">
        <f t="shared" ref="Y5:Y22" si="12">X5/R5</f>
        <v>64.102594381458701</v>
      </c>
      <c r="Z5" s="36">
        <f t="shared" ref="Z5:Z22" si="13">T5-Y5</f>
        <v>6.5437975675583999</v>
      </c>
    </row>
    <row r="6" spans="1:26" s="2" customFormat="1">
      <c r="A6" s="2">
        <v>3</v>
      </c>
      <c r="B6" s="1" t="s">
        <v>37</v>
      </c>
      <c r="C6" s="1">
        <v>5</v>
      </c>
      <c r="D6">
        <v>3751</v>
      </c>
      <c r="E6" s="51">
        <v>6</v>
      </c>
      <c r="F6" s="3">
        <f t="shared" si="5"/>
        <v>1.5995734470807784E-3</v>
      </c>
      <c r="G6" s="2">
        <v>0.5</v>
      </c>
      <c r="H6" s="3">
        <f t="shared" si="6"/>
        <v>7.9660116834838011E-3</v>
      </c>
      <c r="I6" s="3">
        <f t="shared" si="7"/>
        <v>0.99203398831651624</v>
      </c>
      <c r="J6" s="5">
        <f t="shared" ref="J6:J22" si="14">I5*J5</f>
        <v>99420.385204457823</v>
      </c>
      <c r="K6" s="5">
        <f t="shared" si="8"/>
        <v>791.98395011517107</v>
      </c>
      <c r="L6" s="5">
        <f t="shared" si="9"/>
        <v>495121.96614700113</v>
      </c>
      <c r="M6" s="5">
        <f t="shared" si="0"/>
        <v>6654942.0430223783</v>
      </c>
      <c r="N6" s="33">
        <f t="shared" si="10"/>
        <v>66.937399501485572</v>
      </c>
      <c r="O6" s="4"/>
      <c r="Q6" s="27" t="s">
        <v>38</v>
      </c>
      <c r="R6" s="29">
        <f t="shared" si="1"/>
        <v>99420.385204457823</v>
      </c>
      <c r="S6" s="29">
        <f t="shared" si="2"/>
        <v>495121.96614700113</v>
      </c>
      <c r="T6" s="35">
        <f t="shared" si="3"/>
        <v>66.937399501485572</v>
      </c>
      <c r="U6" s="42">
        <v>0.96680194174873568</v>
      </c>
      <c r="V6" s="43">
        <f>1-U6</f>
        <v>3.3198058251264317E-2</v>
      </c>
      <c r="W6" s="29">
        <f t="shared" si="11"/>
        <v>478684.87827337248</v>
      </c>
      <c r="X6" s="29">
        <f t="shared" si="4"/>
        <v>6014837.6732977815</v>
      </c>
      <c r="Y6" s="35">
        <f t="shared" si="12"/>
        <v>60.499038109018386</v>
      </c>
      <c r="Z6" s="36">
        <f t="shared" si="13"/>
        <v>6.4383613924671863</v>
      </c>
    </row>
    <row r="7" spans="1:26" s="2" customFormat="1">
      <c r="A7" s="2">
        <v>4</v>
      </c>
      <c r="B7" s="1" t="s">
        <v>39</v>
      </c>
      <c r="C7" s="1">
        <v>5</v>
      </c>
      <c r="D7">
        <v>4028</v>
      </c>
      <c r="E7" s="51">
        <v>5</v>
      </c>
      <c r="F7" s="3">
        <f t="shared" si="5"/>
        <v>1.2413108242303873E-3</v>
      </c>
      <c r="G7" s="2">
        <v>0.5</v>
      </c>
      <c r="H7" s="3">
        <f t="shared" si="6"/>
        <v>6.1873530503650546E-3</v>
      </c>
      <c r="I7" s="3">
        <f t="shared" si="7"/>
        <v>0.99381264694963489</v>
      </c>
      <c r="J7" s="5">
        <f t="shared" si="14"/>
        <v>98628.401254342651</v>
      </c>
      <c r="K7" s="5">
        <f t="shared" si="8"/>
        <v>610.24873935368555</v>
      </c>
      <c r="L7" s="5">
        <f t="shared" si="9"/>
        <v>491616.38442332903</v>
      </c>
      <c r="M7" s="5">
        <f t="shared" si="0"/>
        <v>6159820.0768753774</v>
      </c>
      <c r="N7" s="33">
        <f t="shared" si="10"/>
        <v>62.454830439666665</v>
      </c>
      <c r="O7" s="4"/>
      <c r="Q7" s="27" t="s">
        <v>40</v>
      </c>
      <c r="R7" s="29">
        <f t="shared" si="1"/>
        <v>98628.401254342651</v>
      </c>
      <c r="S7" s="29">
        <f t="shared" si="2"/>
        <v>491616.38442332903</v>
      </c>
      <c r="T7" s="35">
        <f t="shared" si="3"/>
        <v>62.454830439666665</v>
      </c>
      <c r="U7" s="42">
        <v>0.96680194174873568</v>
      </c>
      <c r="V7" s="43">
        <f>1-U7</f>
        <v>3.3198058251264317E-2</v>
      </c>
      <c r="W7" s="29">
        <f t="shared" si="11"/>
        <v>475295.67505596741</v>
      </c>
      <c r="X7" s="29">
        <f t="shared" si="4"/>
        <v>5536152.795024409</v>
      </c>
      <c r="Y7" s="35">
        <f t="shared" si="12"/>
        <v>56.131425883582899</v>
      </c>
      <c r="Z7" s="36">
        <f t="shared" si="13"/>
        <v>6.3234045560837657</v>
      </c>
    </row>
    <row r="8" spans="1:26" s="2" customFormat="1">
      <c r="A8" s="2">
        <v>5</v>
      </c>
      <c r="B8" s="1" t="s">
        <v>41</v>
      </c>
      <c r="C8" s="1">
        <v>5</v>
      </c>
      <c r="D8">
        <v>4628</v>
      </c>
      <c r="E8" s="51">
        <v>5</v>
      </c>
      <c r="F8" s="3">
        <f t="shared" si="5"/>
        <v>1.08038029386344E-3</v>
      </c>
      <c r="G8" s="2">
        <v>0.5</v>
      </c>
      <c r="H8" s="3">
        <f t="shared" si="6"/>
        <v>5.3873505010235967E-3</v>
      </c>
      <c r="I8" s="3">
        <f t="shared" si="7"/>
        <v>0.99461264949897643</v>
      </c>
      <c r="J8" s="5">
        <f t="shared" si="14"/>
        <v>98018.152514988964</v>
      </c>
      <c r="K8" s="5">
        <f t="shared" si="8"/>
        <v>528.05814306103309</v>
      </c>
      <c r="L8" s="5">
        <f t="shared" si="9"/>
        <v>488770.61721729225</v>
      </c>
      <c r="M8" s="5">
        <f t="shared" si="0"/>
        <v>5668203.6924520489</v>
      </c>
      <c r="N8" s="33">
        <f t="shared" si="10"/>
        <v>57.828101703766201</v>
      </c>
      <c r="O8" s="4"/>
      <c r="Q8" s="27" t="s">
        <v>42</v>
      </c>
      <c r="R8" s="29">
        <f t="shared" si="1"/>
        <v>98018.152514988964</v>
      </c>
      <c r="S8" s="29">
        <f t="shared" si="2"/>
        <v>488770.61721729225</v>
      </c>
      <c r="T8" s="35">
        <f t="shared" si="3"/>
        <v>57.828101703766201</v>
      </c>
      <c r="U8" s="42">
        <v>0.96680194174873568</v>
      </c>
      <c r="V8" s="43">
        <f>1-U8</f>
        <v>3.3198058251264317E-2</v>
      </c>
      <c r="W8" s="29">
        <f t="shared" si="11"/>
        <v>472544.38179540617</v>
      </c>
      <c r="X8" s="29">
        <f t="shared" si="4"/>
        <v>5060857.1199684413</v>
      </c>
      <c r="Y8" s="35">
        <f t="shared" si="12"/>
        <v>51.631835431651638</v>
      </c>
      <c r="Z8" s="36">
        <f t="shared" si="13"/>
        <v>6.1962662721145634</v>
      </c>
    </row>
    <row r="9" spans="1:26" s="2" customFormat="1">
      <c r="A9" s="2">
        <v>6</v>
      </c>
      <c r="B9" s="1" t="s">
        <v>43</v>
      </c>
      <c r="C9" s="1">
        <v>5</v>
      </c>
      <c r="D9">
        <v>4577</v>
      </c>
      <c r="E9" s="51">
        <v>8</v>
      </c>
      <c r="F9" s="3">
        <f t="shared" si="5"/>
        <v>1.7478697837011142E-3</v>
      </c>
      <c r="G9" s="2">
        <v>0.5</v>
      </c>
      <c r="H9" s="3">
        <f t="shared" si="6"/>
        <v>8.7013269523602346E-3</v>
      </c>
      <c r="I9" s="3">
        <f t="shared" si="7"/>
        <v>0.99129867304763974</v>
      </c>
      <c r="J9" s="5">
        <f t="shared" si="14"/>
        <v>97490.094371927931</v>
      </c>
      <c r="K9" s="5">
        <f t="shared" si="8"/>
        <v>848.29318574659931</v>
      </c>
      <c r="L9" s="5">
        <f t="shared" si="9"/>
        <v>485329.73889527313</v>
      </c>
      <c r="M9" s="5">
        <f t="shared" si="0"/>
        <v>5179433.0752347568</v>
      </c>
      <c r="N9" s="33">
        <f t="shared" si="10"/>
        <v>53.127788095835136</v>
      </c>
      <c r="O9" s="4"/>
      <c r="Q9" s="27" t="s">
        <v>44</v>
      </c>
      <c r="R9" s="29">
        <f t="shared" si="1"/>
        <v>97490.094371927931</v>
      </c>
      <c r="S9" s="29">
        <f t="shared" si="2"/>
        <v>485329.73889527313</v>
      </c>
      <c r="T9" s="35">
        <f t="shared" si="3"/>
        <v>53.127788095835136</v>
      </c>
      <c r="U9" s="42">
        <v>0.9555940589531835</v>
      </c>
      <c r="V9" s="43">
        <f t="shared" ref="V9:V22" si="15">1-U9</f>
        <v>4.4405941046816499E-2</v>
      </c>
      <c r="W9" s="29">
        <f t="shared" si="11"/>
        <v>463778.21512162278</v>
      </c>
      <c r="X9" s="29">
        <f t="shared" si="4"/>
        <v>4588312.738173035</v>
      </c>
      <c r="Y9" s="35">
        <f t="shared" si="12"/>
        <v>47.064399390859855</v>
      </c>
      <c r="Z9" s="36">
        <f t="shared" si="13"/>
        <v>6.0633887049752815</v>
      </c>
    </row>
    <row r="10" spans="1:26" s="2" customFormat="1">
      <c r="A10" s="2">
        <v>7</v>
      </c>
      <c r="B10" s="1" t="s">
        <v>45</v>
      </c>
      <c r="C10" s="1">
        <v>5</v>
      </c>
      <c r="D10">
        <v>4457</v>
      </c>
      <c r="E10" s="51">
        <v>10</v>
      </c>
      <c r="F10" s="3">
        <f t="shared" si="5"/>
        <v>2.2436616558223019E-3</v>
      </c>
      <c r="G10" s="2">
        <v>0.5</v>
      </c>
      <c r="H10" s="3">
        <f t="shared" si="6"/>
        <v>1.1155734047300312E-2</v>
      </c>
      <c r="I10" s="3">
        <f t="shared" si="7"/>
        <v>0.9888442659526997</v>
      </c>
      <c r="J10" s="5">
        <f t="shared" si="14"/>
        <v>96641.801186181328</v>
      </c>
      <c r="K10" s="5">
        <f t="shared" si="8"/>
        <v>1078.1102318851108</v>
      </c>
      <c r="L10" s="5">
        <f t="shared" si="9"/>
        <v>480513.73035119387</v>
      </c>
      <c r="M10" s="5">
        <f t="shared" si="0"/>
        <v>4694103.336339484</v>
      </c>
      <c r="N10" s="33">
        <f t="shared" si="10"/>
        <v>48.572183865822723</v>
      </c>
      <c r="O10" s="4"/>
      <c r="Q10" s="27" t="s">
        <v>46</v>
      </c>
      <c r="R10" s="29">
        <f t="shared" si="1"/>
        <v>96641.801186181328</v>
      </c>
      <c r="S10" s="29">
        <f t="shared" si="2"/>
        <v>480513.73035119387</v>
      </c>
      <c r="T10" s="35">
        <f t="shared" si="3"/>
        <v>48.572183865822723</v>
      </c>
      <c r="U10" s="42">
        <v>0.96363095511775332</v>
      </c>
      <c r="V10" s="43">
        <f t="shared" si="15"/>
        <v>3.6369044882246682E-2</v>
      </c>
      <c r="W10" s="29">
        <f t="shared" si="11"/>
        <v>463037.90492551553</v>
      </c>
      <c r="X10" s="29">
        <f t="shared" si="4"/>
        <v>4124534.5230514123</v>
      </c>
      <c r="Y10" s="35">
        <f t="shared" si="12"/>
        <v>42.678576686556767</v>
      </c>
      <c r="Z10" s="36">
        <f t="shared" si="13"/>
        <v>5.8936071792659561</v>
      </c>
    </row>
    <row r="11" spans="1:26" s="2" customFormat="1">
      <c r="A11" s="2">
        <v>8</v>
      </c>
      <c r="B11" s="1" t="s">
        <v>47</v>
      </c>
      <c r="C11" s="1">
        <v>5</v>
      </c>
      <c r="D11">
        <v>4626</v>
      </c>
      <c r="E11" s="51">
        <v>10</v>
      </c>
      <c r="F11" s="3">
        <f t="shared" si="5"/>
        <v>2.1616947686986599E-3</v>
      </c>
      <c r="G11" s="2">
        <v>0.5</v>
      </c>
      <c r="H11" s="3">
        <f t="shared" si="6"/>
        <v>1.0750376263169211E-2</v>
      </c>
      <c r="I11" s="3">
        <f t="shared" si="7"/>
        <v>0.98924962373683079</v>
      </c>
      <c r="J11" s="5">
        <f t="shared" si="14"/>
        <v>95563.690954296224</v>
      </c>
      <c r="K11" s="5">
        <f t="shared" si="8"/>
        <v>1027.3456348559043</v>
      </c>
      <c r="L11" s="5">
        <f t="shared" si="9"/>
        <v>475250.09068434138</v>
      </c>
      <c r="M11" s="5">
        <f t="shared" si="0"/>
        <v>4213589.6059882902</v>
      </c>
      <c r="N11" s="33">
        <f t="shared" si="10"/>
        <v>44.091951283081549</v>
      </c>
      <c r="O11" s="4"/>
      <c r="Q11" s="27" t="s">
        <v>48</v>
      </c>
      <c r="R11" s="29">
        <f t="shared" si="1"/>
        <v>95563.690954296224</v>
      </c>
      <c r="S11" s="29">
        <f t="shared" si="2"/>
        <v>475250.09068434138</v>
      </c>
      <c r="T11" s="35">
        <f t="shared" si="3"/>
        <v>44.091951283081549</v>
      </c>
      <c r="U11" s="42">
        <v>0.96005435016735896</v>
      </c>
      <c r="V11" s="43">
        <f t="shared" si="15"/>
        <v>3.9945649832641039E-2</v>
      </c>
      <c r="W11" s="29">
        <f t="shared" si="11"/>
        <v>456265.91697893379</v>
      </c>
      <c r="X11" s="29">
        <f t="shared" si="4"/>
        <v>3661496.6181258969</v>
      </c>
      <c r="Y11" s="35">
        <f t="shared" si="12"/>
        <v>38.314725829049699</v>
      </c>
      <c r="Z11" s="36">
        <f t="shared" si="13"/>
        <v>5.7772254540318499</v>
      </c>
    </row>
    <row r="12" spans="1:26" s="2" customFormat="1">
      <c r="A12" s="2">
        <v>9</v>
      </c>
      <c r="B12" s="1" t="s">
        <v>49</v>
      </c>
      <c r="C12" s="1">
        <v>5</v>
      </c>
      <c r="D12">
        <v>5103</v>
      </c>
      <c r="E12" s="51">
        <v>29</v>
      </c>
      <c r="F12" s="3">
        <f t="shared" si="5"/>
        <v>5.6829316088575351E-3</v>
      </c>
      <c r="G12" s="2">
        <v>0.5</v>
      </c>
      <c r="H12" s="3">
        <f t="shared" si="6"/>
        <v>2.801661675200464E-2</v>
      </c>
      <c r="I12" s="3">
        <f t="shared" si="7"/>
        <v>0.97198338324799538</v>
      </c>
      <c r="J12" s="5">
        <f t="shared" si="14"/>
        <v>94536.345319440326</v>
      </c>
      <c r="K12" s="5">
        <f t="shared" si="8"/>
        <v>2648.5885559499275</v>
      </c>
      <c r="L12" s="5">
        <f t="shared" si="9"/>
        <v>466060.25520732679</v>
      </c>
      <c r="M12" s="5">
        <f t="shared" si="0"/>
        <v>3738339.5153039489</v>
      </c>
      <c r="N12" s="33">
        <f t="shared" si="10"/>
        <v>39.543939451774023</v>
      </c>
      <c r="O12" s="4"/>
      <c r="Q12" s="27" t="s">
        <v>50</v>
      </c>
      <c r="R12" s="29">
        <f t="shared" si="1"/>
        <v>94536.345319440326</v>
      </c>
      <c r="S12" s="29">
        <f t="shared" si="2"/>
        <v>466060.25520732679</v>
      </c>
      <c r="T12" s="35">
        <f t="shared" si="3"/>
        <v>39.543939451774023</v>
      </c>
      <c r="U12" s="42">
        <v>0.94127750867207383</v>
      </c>
      <c r="V12" s="43">
        <f t="shared" si="15"/>
        <v>5.8722491327926174E-2</v>
      </c>
      <c r="W12" s="29">
        <f t="shared" si="11"/>
        <v>438692.03591262345</v>
      </c>
      <c r="X12" s="29">
        <f t="shared" si="4"/>
        <v>3205230.7011469631</v>
      </c>
      <c r="Y12" s="35">
        <f t="shared" si="12"/>
        <v>33.904745210071539</v>
      </c>
      <c r="Z12" s="36">
        <f t="shared" si="13"/>
        <v>5.6391942417024836</v>
      </c>
    </row>
    <row r="13" spans="1:26" s="2" customFormat="1">
      <c r="A13" s="2">
        <v>10</v>
      </c>
      <c r="B13" s="1" t="s">
        <v>51</v>
      </c>
      <c r="C13" s="1">
        <v>5</v>
      </c>
      <c r="D13">
        <v>5260</v>
      </c>
      <c r="E13" s="51">
        <v>30</v>
      </c>
      <c r="F13" s="3">
        <f t="shared" si="5"/>
        <v>5.7034220532319393E-3</v>
      </c>
      <c r="G13" s="2">
        <v>0.5</v>
      </c>
      <c r="H13" s="3">
        <f t="shared" si="6"/>
        <v>2.8116213683223992E-2</v>
      </c>
      <c r="I13" s="3">
        <f t="shared" si="7"/>
        <v>0.97188378631677597</v>
      </c>
      <c r="J13" s="5">
        <f t="shared" si="14"/>
        <v>91887.756763490397</v>
      </c>
      <c r="K13" s="5">
        <f t="shared" si="8"/>
        <v>2583.5358040344067</v>
      </c>
      <c r="L13" s="5">
        <f t="shared" si="9"/>
        <v>452979.94430736592</v>
      </c>
      <c r="M13" s="5">
        <f t="shared" si="0"/>
        <v>3272279.2600966222</v>
      </c>
      <c r="N13" s="33">
        <f t="shared" si="10"/>
        <v>35.611700354369638</v>
      </c>
      <c r="O13" s="4"/>
      <c r="Q13" s="27" t="s">
        <v>52</v>
      </c>
      <c r="R13" s="29">
        <f t="shared" si="1"/>
        <v>91887.756763490397</v>
      </c>
      <c r="S13" s="29">
        <f t="shared" si="2"/>
        <v>452979.94430736592</v>
      </c>
      <c r="T13" s="35">
        <f t="shared" si="3"/>
        <v>35.611700354369638</v>
      </c>
      <c r="U13" s="42">
        <v>0.95386474178345915</v>
      </c>
      <c r="V13" s="43">
        <f t="shared" si="15"/>
        <v>4.6135258216540853E-2</v>
      </c>
      <c r="W13" s="29">
        <f t="shared" si="11"/>
        <v>432081.59760983131</v>
      </c>
      <c r="X13" s="29">
        <f t="shared" si="4"/>
        <v>2766538.6652343394</v>
      </c>
      <c r="Y13" s="35">
        <f t="shared" si="12"/>
        <v>30.107805029511432</v>
      </c>
      <c r="Z13" s="36">
        <f t="shared" si="13"/>
        <v>5.5038953248582061</v>
      </c>
    </row>
    <row r="14" spans="1:26" s="2" customFormat="1">
      <c r="A14" s="2">
        <v>11</v>
      </c>
      <c r="B14" s="1" t="s">
        <v>53</v>
      </c>
      <c r="C14" s="1">
        <v>5</v>
      </c>
      <c r="D14">
        <v>4809</v>
      </c>
      <c r="E14" s="51">
        <v>27</v>
      </c>
      <c r="F14" s="3">
        <f t="shared" si="5"/>
        <v>5.6144728633811605E-3</v>
      </c>
      <c r="G14" s="2">
        <v>0.5</v>
      </c>
      <c r="H14" s="3">
        <f t="shared" si="6"/>
        <v>2.7683789603199015E-2</v>
      </c>
      <c r="I14" s="3">
        <f t="shared" si="7"/>
        <v>0.97231621039680094</v>
      </c>
      <c r="J14" s="5">
        <f t="shared" si="14"/>
        <v>89304.220959455983</v>
      </c>
      <c r="K14" s="5">
        <f t="shared" si="8"/>
        <v>2472.2792637191751</v>
      </c>
      <c r="L14" s="5">
        <f t="shared" si="9"/>
        <v>440340.406637982</v>
      </c>
      <c r="M14" s="5">
        <f t="shared" si="0"/>
        <v>2819299.3157892562</v>
      </c>
      <c r="N14" s="33">
        <f t="shared" si="10"/>
        <v>31.569608754206758</v>
      </c>
      <c r="O14" s="4"/>
      <c r="Q14" s="27" t="s">
        <v>54</v>
      </c>
      <c r="R14" s="29">
        <f t="shared" si="1"/>
        <v>89304.220959455983</v>
      </c>
      <c r="S14" s="29">
        <f t="shared" si="2"/>
        <v>440340.406637982</v>
      </c>
      <c r="T14" s="35">
        <f t="shared" si="3"/>
        <v>31.569608754206758</v>
      </c>
      <c r="U14" s="42">
        <v>0.94210046609890041</v>
      </c>
      <c r="V14" s="43">
        <f t="shared" si="15"/>
        <v>5.7899533901099587E-2</v>
      </c>
      <c r="W14" s="29">
        <f t="shared" si="11"/>
        <v>414844.90233582217</v>
      </c>
      <c r="X14" s="29">
        <f t="shared" si="4"/>
        <v>2334457.0676245079</v>
      </c>
      <c r="Y14" s="35">
        <f t="shared" si="12"/>
        <v>26.140500891714279</v>
      </c>
      <c r="Z14" s="36">
        <f t="shared" si="13"/>
        <v>5.4291078624924793</v>
      </c>
    </row>
    <row r="15" spans="1:26" s="2" customFormat="1">
      <c r="A15" s="2">
        <v>12</v>
      </c>
      <c r="B15" s="1" t="s">
        <v>55</v>
      </c>
      <c r="C15" s="1">
        <v>5</v>
      </c>
      <c r="D15">
        <v>4160</v>
      </c>
      <c r="E15" s="51">
        <v>29</v>
      </c>
      <c r="F15" s="3">
        <f t="shared" si="5"/>
        <v>6.9711538461538465E-3</v>
      </c>
      <c r="G15" s="2">
        <v>0.5</v>
      </c>
      <c r="H15" s="3">
        <f t="shared" si="6"/>
        <v>3.4258712344949795E-2</v>
      </c>
      <c r="I15" s="3">
        <f t="shared" si="7"/>
        <v>0.96574128765505018</v>
      </c>
      <c r="J15" s="5">
        <f t="shared" si="14"/>
        <v>86831.941695736808</v>
      </c>
      <c r="K15" s="5">
        <f t="shared" si="8"/>
        <v>2974.7505129076994</v>
      </c>
      <c r="L15" s="5">
        <f t="shared" si="9"/>
        <v>426722.83219641476</v>
      </c>
      <c r="M15" s="5">
        <f t="shared" si="0"/>
        <v>2378958.9091512742</v>
      </c>
      <c r="N15" s="33">
        <f t="shared" si="10"/>
        <v>27.397278728227196</v>
      </c>
      <c r="O15" s="4"/>
      <c r="Q15" s="27" t="s">
        <v>56</v>
      </c>
      <c r="R15" s="29">
        <f t="shared" si="1"/>
        <v>86831.941695736808</v>
      </c>
      <c r="S15" s="29">
        <f t="shared" si="2"/>
        <v>426722.83219641476</v>
      </c>
      <c r="T15" s="35">
        <f t="shared" si="3"/>
        <v>27.397278728227196</v>
      </c>
      <c r="U15" s="42">
        <v>0.91645683631107144</v>
      </c>
      <c r="V15" s="43">
        <f t="shared" si="15"/>
        <v>8.3543163688928557E-2</v>
      </c>
      <c r="W15" s="29">
        <f t="shared" si="11"/>
        <v>391073.0567764265</v>
      </c>
      <c r="X15" s="29">
        <f t="shared" si="4"/>
        <v>1919612.1652886856</v>
      </c>
      <c r="Y15" s="35">
        <f t="shared" si="12"/>
        <v>22.107212251628514</v>
      </c>
      <c r="Z15" s="36">
        <f t="shared" si="13"/>
        <v>5.2900664765986818</v>
      </c>
    </row>
    <row r="16" spans="1:26" s="2" customFormat="1">
      <c r="A16" s="2">
        <v>13</v>
      </c>
      <c r="B16" s="1" t="s">
        <v>57</v>
      </c>
      <c r="C16" s="1">
        <v>5</v>
      </c>
      <c r="D16">
        <v>3081</v>
      </c>
      <c r="E16" s="51">
        <v>50</v>
      </c>
      <c r="F16" s="3">
        <f t="shared" si="5"/>
        <v>1.6228497241155469E-2</v>
      </c>
      <c r="G16" s="2">
        <v>0.5</v>
      </c>
      <c r="H16" s="3">
        <f t="shared" si="6"/>
        <v>7.797878976918278E-2</v>
      </c>
      <c r="I16" s="3">
        <f t="shared" si="7"/>
        <v>0.92202121023081718</v>
      </c>
      <c r="J16" s="5">
        <f t="shared" si="14"/>
        <v>83857.191182829105</v>
      </c>
      <c r="K16" s="5">
        <f t="shared" si="8"/>
        <v>6539.0822818799988</v>
      </c>
      <c r="L16" s="5">
        <f t="shared" si="9"/>
        <v>402938.25020944548</v>
      </c>
      <c r="M16" s="5">
        <f t="shared" si="0"/>
        <v>1952236.0769548593</v>
      </c>
      <c r="N16" s="33">
        <f t="shared" si="10"/>
        <v>23.280484946109262</v>
      </c>
      <c r="O16" s="4"/>
      <c r="Q16" s="27" t="s">
        <v>58</v>
      </c>
      <c r="R16" s="29">
        <f t="shared" si="1"/>
        <v>83857.191182829105</v>
      </c>
      <c r="S16" s="29">
        <f t="shared" si="2"/>
        <v>402938.25020944548</v>
      </c>
      <c r="T16" s="35">
        <f t="shared" si="3"/>
        <v>23.280484946109262</v>
      </c>
      <c r="U16" s="42">
        <v>0.8859396016463057</v>
      </c>
      <c r="V16" s="43">
        <f t="shared" si="15"/>
        <v>0.1140603983536943</v>
      </c>
      <c r="W16" s="29">
        <f t="shared" si="11"/>
        <v>356978.95287861559</v>
      </c>
      <c r="X16" s="29">
        <f t="shared" si="4"/>
        <v>1528539.1085122591</v>
      </c>
      <c r="Y16" s="35">
        <f t="shared" si="12"/>
        <v>18.227883464158385</v>
      </c>
      <c r="Z16" s="36">
        <f t="shared" si="13"/>
        <v>5.0526014819508767</v>
      </c>
    </row>
    <row r="17" spans="1:26" s="2" customFormat="1">
      <c r="A17" s="2">
        <v>14</v>
      </c>
      <c r="B17" s="1" t="s">
        <v>59</v>
      </c>
      <c r="C17" s="1">
        <v>5</v>
      </c>
      <c r="D17">
        <v>2129</v>
      </c>
      <c r="E17" s="51">
        <v>37</v>
      </c>
      <c r="F17" s="3">
        <f t="shared" si="5"/>
        <v>1.737905119774542E-2</v>
      </c>
      <c r="G17" s="2">
        <v>0.5</v>
      </c>
      <c r="H17" s="3">
        <f t="shared" si="6"/>
        <v>8.3277065046139992E-2</v>
      </c>
      <c r="I17" s="3">
        <f t="shared" si="7"/>
        <v>0.91672293495386004</v>
      </c>
      <c r="J17" s="5">
        <f t="shared" si="14"/>
        <v>77318.108900949097</v>
      </c>
      <c r="K17" s="5">
        <f t="shared" si="8"/>
        <v>6438.8251841888732</v>
      </c>
      <c r="L17" s="5">
        <f t="shared" si="9"/>
        <v>370493.48154427332</v>
      </c>
      <c r="M17" s="5">
        <f t="shared" si="0"/>
        <v>1549297.8267454137</v>
      </c>
      <c r="N17" s="33">
        <f t="shared" si="10"/>
        <v>20.037968449670601</v>
      </c>
      <c r="O17" s="4"/>
      <c r="Q17" s="27" t="s">
        <v>60</v>
      </c>
      <c r="R17" s="29">
        <f t="shared" si="1"/>
        <v>77318.108900949097</v>
      </c>
      <c r="S17" s="29">
        <f t="shared" si="2"/>
        <v>370493.48154427332</v>
      </c>
      <c r="T17" s="35">
        <f t="shared" si="3"/>
        <v>20.037968449670601</v>
      </c>
      <c r="U17" s="42">
        <v>0.85631920960893304</v>
      </c>
      <c r="V17" s="43">
        <f t="shared" si="15"/>
        <v>0.14368079039106696</v>
      </c>
      <c r="W17" s="29">
        <f t="shared" si="11"/>
        <v>317260.68528125394</v>
      </c>
      <c r="X17" s="29">
        <f t="shared" si="4"/>
        <v>1171560.1556336435</v>
      </c>
      <c r="Y17" s="35">
        <f t="shared" si="12"/>
        <v>15.152467802006242</v>
      </c>
      <c r="Z17" s="36">
        <f t="shared" si="13"/>
        <v>4.8855006476643581</v>
      </c>
    </row>
    <row r="18" spans="1:26" s="2" customFormat="1">
      <c r="A18" s="2">
        <v>15</v>
      </c>
      <c r="B18" s="1" t="s">
        <v>61</v>
      </c>
      <c r="C18" s="1">
        <v>5</v>
      </c>
      <c r="D18">
        <v>1547</v>
      </c>
      <c r="E18" s="51">
        <v>40</v>
      </c>
      <c r="F18" s="3">
        <f t="shared" si="5"/>
        <v>2.5856496444731737E-2</v>
      </c>
      <c r="G18" s="2">
        <v>0.5</v>
      </c>
      <c r="H18" s="3">
        <f t="shared" si="6"/>
        <v>0.1214329083181542</v>
      </c>
      <c r="I18" s="3">
        <f t="shared" si="7"/>
        <v>0.87856709168184577</v>
      </c>
      <c r="J18" s="5">
        <f t="shared" si="14"/>
        <v>70879.283716760227</v>
      </c>
      <c r="K18" s="5">
        <f t="shared" si="8"/>
        <v>8607.0775612337839</v>
      </c>
      <c r="L18" s="5">
        <f t="shared" si="9"/>
        <v>332878.72468071664</v>
      </c>
      <c r="M18" s="5">
        <f t="shared" si="0"/>
        <v>1178804.3452011405</v>
      </c>
      <c r="N18" s="33">
        <f t="shared" si="10"/>
        <v>16.631154878931127</v>
      </c>
      <c r="O18" s="4"/>
      <c r="Q18" s="27" t="s">
        <v>62</v>
      </c>
      <c r="R18" s="29">
        <f t="shared" si="1"/>
        <v>70879.283716760227</v>
      </c>
      <c r="S18" s="29">
        <f t="shared" si="2"/>
        <v>332878.72468071664</v>
      </c>
      <c r="T18" s="35">
        <f t="shared" si="3"/>
        <v>16.631154878931127</v>
      </c>
      <c r="U18" s="42">
        <v>0.77613843304153718</v>
      </c>
      <c r="V18" s="43">
        <f t="shared" si="15"/>
        <v>0.22386156695846282</v>
      </c>
      <c r="W18" s="29">
        <f t="shared" si="11"/>
        <v>258359.97176655667</v>
      </c>
      <c r="X18" s="29">
        <f t="shared" si="4"/>
        <v>854299.47035238962</v>
      </c>
      <c r="Y18" s="35">
        <f t="shared" si="12"/>
        <v>12.05287956585798</v>
      </c>
      <c r="Z18" s="36">
        <f t="shared" si="13"/>
        <v>4.5782753130731475</v>
      </c>
    </row>
    <row r="19" spans="1:26" s="2" customFormat="1">
      <c r="A19" s="2">
        <v>16</v>
      </c>
      <c r="B19" s="1" t="s">
        <v>63</v>
      </c>
      <c r="C19" s="1">
        <v>5</v>
      </c>
      <c r="D19">
        <v>927</v>
      </c>
      <c r="E19" s="51">
        <v>38</v>
      </c>
      <c r="F19" s="3">
        <f t="shared" si="5"/>
        <v>4.0992448759439054E-2</v>
      </c>
      <c r="G19" s="2">
        <v>0.5</v>
      </c>
      <c r="H19" s="3">
        <f t="shared" si="6"/>
        <v>0.18590998043052837</v>
      </c>
      <c r="I19" s="3">
        <f t="shared" si="7"/>
        <v>0.81409001956947158</v>
      </c>
      <c r="J19" s="5">
        <f t="shared" si="14"/>
        <v>62272.206155526437</v>
      </c>
      <c r="K19" s="5">
        <f t="shared" si="8"/>
        <v>11577.024627739747</v>
      </c>
      <c r="L19" s="5">
        <f t="shared" si="9"/>
        <v>282418.46920828283</v>
      </c>
      <c r="M19" s="5">
        <f t="shared" si="0"/>
        <v>845925.62052042386</v>
      </c>
      <c r="N19" s="33">
        <f t="shared" si="10"/>
        <v>13.584320722598182</v>
      </c>
      <c r="O19" s="4"/>
      <c r="Q19" s="27" t="s">
        <v>64</v>
      </c>
      <c r="R19" s="29">
        <f t="shared" si="1"/>
        <v>62272.206155526437</v>
      </c>
      <c r="S19" s="29">
        <f t="shared" si="2"/>
        <v>282418.46920828283</v>
      </c>
      <c r="T19" s="35">
        <f t="shared" si="3"/>
        <v>13.584320722598182</v>
      </c>
      <c r="U19" s="42">
        <v>0.73716277889453141</v>
      </c>
      <c r="V19" s="43">
        <f t="shared" si="15"/>
        <v>0.26283722110546859</v>
      </c>
      <c r="W19" s="29">
        <f t="shared" si="11"/>
        <v>208188.38357271743</v>
      </c>
      <c r="X19" s="29">
        <f t="shared" si="4"/>
        <v>595939.498585833</v>
      </c>
      <c r="Y19" s="35">
        <f t="shared" si="12"/>
        <v>9.569911448093853</v>
      </c>
      <c r="Z19" s="36">
        <f t="shared" si="13"/>
        <v>4.0144092745043292</v>
      </c>
    </row>
    <row r="20" spans="1:26" s="2" customFormat="1">
      <c r="A20" s="2">
        <v>17</v>
      </c>
      <c r="B20" s="1" t="s">
        <v>65</v>
      </c>
      <c r="C20" s="1">
        <v>5</v>
      </c>
      <c r="D20">
        <v>564</v>
      </c>
      <c r="E20" s="51">
        <v>31</v>
      </c>
      <c r="F20" s="3">
        <f t="shared" si="5"/>
        <v>5.4964539007092202E-2</v>
      </c>
      <c r="G20" s="2">
        <v>0.5</v>
      </c>
      <c r="H20" s="3">
        <f t="shared" si="6"/>
        <v>0.24162120031176931</v>
      </c>
      <c r="I20" s="3">
        <f t="shared" si="7"/>
        <v>0.75837879968823074</v>
      </c>
      <c r="J20" s="5">
        <f t="shared" si="14"/>
        <v>50695.181527786684</v>
      </c>
      <c r="K20" s="5">
        <f t="shared" si="8"/>
        <v>12249.030610766855</v>
      </c>
      <c r="L20" s="5">
        <f t="shared" si="9"/>
        <v>222853.33111201631</v>
      </c>
      <c r="M20" s="5">
        <f t="shared" si="0"/>
        <v>563507.15131214098</v>
      </c>
      <c r="N20" s="33">
        <f t="shared" si="10"/>
        <v>11.115595887614594</v>
      </c>
      <c r="O20" s="4"/>
      <c r="Q20" s="27" t="s">
        <v>66</v>
      </c>
      <c r="R20" s="29">
        <f t="shared" si="1"/>
        <v>50695.181527786684</v>
      </c>
      <c r="S20" s="29">
        <f t="shared" si="2"/>
        <v>222853.33111201631</v>
      </c>
      <c r="T20" s="35">
        <f t="shared" si="3"/>
        <v>11.115595887614594</v>
      </c>
      <c r="U20" s="42">
        <v>0.7271372759570951</v>
      </c>
      <c r="V20" s="43">
        <f t="shared" si="15"/>
        <v>0.2728627240429049</v>
      </c>
      <c r="W20" s="29">
        <f t="shared" si="11"/>
        <v>162044.96412275609</v>
      </c>
      <c r="X20" s="29">
        <f t="shared" si="4"/>
        <v>387751.11501311563</v>
      </c>
      <c r="Y20" s="35">
        <f t="shared" si="12"/>
        <v>7.648677908384335</v>
      </c>
      <c r="Z20" s="36">
        <f t="shared" si="13"/>
        <v>3.4669179792302591</v>
      </c>
    </row>
    <row r="21" spans="1:26" s="2" customFormat="1">
      <c r="A21" s="2">
        <v>18</v>
      </c>
      <c r="B21" s="1" t="s">
        <v>67</v>
      </c>
      <c r="C21" s="1">
        <v>5</v>
      </c>
      <c r="D21">
        <v>290</v>
      </c>
      <c r="E21" s="51">
        <v>31</v>
      </c>
      <c r="F21" s="3">
        <f t="shared" si="5"/>
        <v>0.10689655172413794</v>
      </c>
      <c r="G21" s="2">
        <v>0.5</v>
      </c>
      <c r="H21" s="3">
        <f t="shared" si="6"/>
        <v>0.42176870748299328</v>
      </c>
      <c r="I21" s="3">
        <f t="shared" si="7"/>
        <v>0.57823129251700678</v>
      </c>
      <c r="J21" s="5">
        <f t="shared" si="14"/>
        <v>38446.150917019833</v>
      </c>
      <c r="K21" s="5">
        <f t="shared" si="8"/>
        <v>16215.383379967552</v>
      </c>
      <c r="L21" s="5">
        <f t="shared" si="9"/>
        <v>151692.29613518028</v>
      </c>
      <c r="M21" s="5">
        <f>L21+M22</f>
        <v>340653.8202001247</v>
      </c>
      <c r="N21" s="33">
        <f t="shared" si="10"/>
        <v>8.8605442176870746</v>
      </c>
      <c r="O21" s="4"/>
      <c r="Q21" s="27" t="s">
        <v>68</v>
      </c>
      <c r="R21" s="29">
        <f t="shared" si="1"/>
        <v>38446.150917019833</v>
      </c>
      <c r="S21" s="29">
        <f t="shared" si="2"/>
        <v>151692.29613518028</v>
      </c>
      <c r="T21" s="35">
        <f t="shared" si="3"/>
        <v>8.8605442176870746</v>
      </c>
      <c r="U21" s="42">
        <v>0.68635947845240242</v>
      </c>
      <c r="V21" s="43">
        <f t="shared" si="15"/>
        <v>0.31364052154759758</v>
      </c>
      <c r="W21" s="29">
        <f t="shared" si="11"/>
        <v>104115.44526058971</v>
      </c>
      <c r="X21" s="29">
        <f>X22+W21</f>
        <v>225706.15089035954</v>
      </c>
      <c r="Y21" s="35">
        <f t="shared" si="12"/>
        <v>5.8707086537092339</v>
      </c>
      <c r="Z21" s="36">
        <f t="shared" si="13"/>
        <v>2.9898355639778407</v>
      </c>
    </row>
    <row r="22" spans="1:26" s="2" customFormat="1">
      <c r="A22" s="12">
        <v>19</v>
      </c>
      <c r="B22" s="13" t="s">
        <v>69</v>
      </c>
      <c r="C22" s="12"/>
      <c r="D22">
        <v>187</v>
      </c>
      <c r="E22" s="51">
        <v>22</v>
      </c>
      <c r="F22" s="17">
        <f t="shared" si="5"/>
        <v>0.11764705882352941</v>
      </c>
      <c r="G22" s="12"/>
      <c r="H22" s="17">
        <v>1</v>
      </c>
      <c r="I22" s="17">
        <f t="shared" si="7"/>
        <v>0</v>
      </c>
      <c r="J22" s="21">
        <f t="shared" si="14"/>
        <v>22230.767537052285</v>
      </c>
      <c r="K22" s="21">
        <f t="shared" si="8"/>
        <v>22230.767537052285</v>
      </c>
      <c r="L22" s="21">
        <f>K22/F22</f>
        <v>188961.52406494442</v>
      </c>
      <c r="M22" s="21">
        <f>L22</f>
        <v>188961.52406494442</v>
      </c>
      <c r="N22" s="34">
        <f t="shared" si="10"/>
        <v>8.5</v>
      </c>
      <c r="O22" s="4"/>
      <c r="Q22" s="30" t="s">
        <v>69</v>
      </c>
      <c r="R22" s="31">
        <f t="shared" si="1"/>
        <v>22230.767537052285</v>
      </c>
      <c r="S22" s="31">
        <f t="shared" si="2"/>
        <v>188961.52406494442</v>
      </c>
      <c r="T22" s="38">
        <f t="shared" si="3"/>
        <v>8.5</v>
      </c>
      <c r="U22" s="44">
        <v>0.64346806172022719</v>
      </c>
      <c r="V22" s="45">
        <f t="shared" si="15"/>
        <v>0.35653193827977281</v>
      </c>
      <c r="W22" s="31">
        <f t="shared" si="11"/>
        <v>121590.70562976984</v>
      </c>
      <c r="X22" s="31">
        <f>W22</f>
        <v>121590.70562976984</v>
      </c>
      <c r="Y22" s="38">
        <f t="shared" si="12"/>
        <v>5.4694785246219304</v>
      </c>
      <c r="Z22" s="37">
        <f t="shared" si="13"/>
        <v>3.0305214753780696</v>
      </c>
    </row>
    <row r="23" spans="1:26" s="2" customFormat="1" ht="13.2">
      <c r="B23" s="2" t="s">
        <v>70</v>
      </c>
      <c r="D23" s="25">
        <f>SUM(D4:D22)</f>
        <v>57598</v>
      </c>
      <c r="E23" s="25">
        <f>SUM(E4:E22)</f>
        <v>412</v>
      </c>
    </row>
    <row r="24" spans="1:26" s="2" customFormat="1" ht="13.2">
      <c r="D24" s="14"/>
      <c r="E24" s="14"/>
      <c r="F24" s="5"/>
    </row>
    <row r="25" spans="1:26">
      <c r="D25" s="15"/>
      <c r="E25" s="15"/>
      <c r="K25" s="16"/>
    </row>
    <row r="26" spans="1:26" s="2" customFormat="1" ht="18" thickBot="1">
      <c r="B26" s="76" t="s">
        <v>88</v>
      </c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Q26" s="63" t="s">
        <v>91</v>
      </c>
      <c r="R26" s="64"/>
      <c r="S26" s="64"/>
      <c r="T26" s="64"/>
      <c r="U26" s="64"/>
      <c r="V26" s="64"/>
      <c r="W26" s="64"/>
      <c r="X26" s="64"/>
      <c r="Y26" s="64"/>
      <c r="Z26" s="65"/>
    </row>
    <row r="27" spans="1:26" s="9" customFormat="1" ht="14.25" customHeight="1">
      <c r="A27" s="7"/>
      <c r="B27" s="70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6" t="s">
        <v>14</v>
      </c>
      <c r="S27" s="66"/>
      <c r="T27" s="66"/>
      <c r="U27" s="67" t="s">
        <v>15</v>
      </c>
      <c r="V27" s="68" t="s">
        <v>16</v>
      </c>
      <c r="W27" s="69" t="s">
        <v>17</v>
      </c>
      <c r="X27" s="69" t="s">
        <v>18</v>
      </c>
      <c r="Y27" s="62" t="s">
        <v>19</v>
      </c>
      <c r="Z27" s="62" t="s">
        <v>20</v>
      </c>
    </row>
    <row r="28" spans="1:26" s="10" customFormat="1" ht="32.549999999999997" customHeight="1" thickBot="1">
      <c r="B28" s="71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7"/>
      <c r="V28" s="68"/>
      <c r="W28" s="69"/>
      <c r="X28" s="69"/>
      <c r="Y28" s="62"/>
      <c r="Z28" s="62"/>
    </row>
    <row r="29" spans="1:26" s="2" customFormat="1">
      <c r="A29" s="2">
        <v>1</v>
      </c>
      <c r="B29" s="1">
        <v>0</v>
      </c>
      <c r="C29" s="1">
        <v>1</v>
      </c>
      <c r="D29">
        <v>622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8028802.1309230244</v>
      </c>
      <c r="N29" s="32">
        <f>M29/J29</f>
        <v>80.288021309230245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80.288021309230245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7083499.8821684178</v>
      </c>
      <c r="Y29" s="40">
        <f>X29/R29</f>
        <v>70.834998821684181</v>
      </c>
      <c r="Z29" s="36">
        <f>T29-Y29</f>
        <v>9.4530224875460647</v>
      </c>
    </row>
    <row r="30" spans="1:26" s="2" customFormat="1">
      <c r="A30" s="2">
        <v>2</v>
      </c>
      <c r="B30" s="1" t="s">
        <v>35</v>
      </c>
      <c r="C30" s="1">
        <v>4</v>
      </c>
      <c r="D30">
        <v>2634</v>
      </c>
      <c r="E30" s="51">
        <v>1</v>
      </c>
      <c r="F30" s="3">
        <f t="shared" ref="F30:F47" si="21">E30/D30</f>
        <v>3.7965072133637056E-4</v>
      </c>
      <c r="G30" s="2">
        <v>0.4</v>
      </c>
      <c r="H30" s="3">
        <f t="shared" ref="H30:H46" si="22">C30*F30/(1+(1-G30)*C30*F30)</f>
        <v>1.517220452131695E-3</v>
      </c>
      <c r="I30" s="3">
        <f t="shared" ref="I30:I47" si="23">1-H30</f>
        <v>0.99848277954786835</v>
      </c>
      <c r="J30" s="5">
        <f>I29*J29</f>
        <v>100000</v>
      </c>
      <c r="K30" s="5">
        <f t="shared" ref="K30:K47" si="24">J30*H30</f>
        <v>151.72204521316951</v>
      </c>
      <c r="L30" s="5">
        <f t="shared" ref="L30:L46" si="25">C30*(J31+G30*K30)</f>
        <v>399635.86709148844</v>
      </c>
      <c r="M30" s="5">
        <f t="shared" si="16"/>
        <v>7928802.1309230244</v>
      </c>
      <c r="N30" s="33">
        <f t="shared" ref="N30:N47" si="26">M30/J30</f>
        <v>79.288021309230245</v>
      </c>
      <c r="O30" s="4"/>
      <c r="Q30" s="27" t="s">
        <v>36</v>
      </c>
      <c r="R30" s="29">
        <f t="shared" si="17"/>
        <v>100000</v>
      </c>
      <c r="S30" s="29">
        <f t="shared" si="18"/>
        <v>399635.86709148844</v>
      </c>
      <c r="T30" s="35">
        <f t="shared" si="19"/>
        <v>79.288021309230245</v>
      </c>
      <c r="U30" s="42">
        <v>0.95864674002964168</v>
      </c>
      <c r="V30" s="43">
        <f>1-U30</f>
        <v>4.1353259970358325E-2</v>
      </c>
      <c r="W30" s="29">
        <f t="shared" ref="W30:W47" si="27">S30*U30</f>
        <v>383109.62118617457</v>
      </c>
      <c r="X30" s="29">
        <f t="shared" si="20"/>
        <v>6987635.2081654537</v>
      </c>
      <c r="Y30" s="35">
        <f t="shared" ref="Y30:Y47" si="28">X30/R30</f>
        <v>69.876352081654531</v>
      </c>
      <c r="Z30" s="36">
        <f t="shared" ref="Z30:Z47" si="29">T30-Y30</f>
        <v>9.4116692275757146</v>
      </c>
    </row>
    <row r="31" spans="1:26" s="2" customFormat="1">
      <c r="A31" s="2">
        <v>3</v>
      </c>
      <c r="B31" s="1" t="s">
        <v>37</v>
      </c>
      <c r="C31" s="1">
        <v>5</v>
      </c>
      <c r="D31">
        <v>3432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99848.277954786841</v>
      </c>
      <c r="K31" s="5">
        <f t="shared" si="24"/>
        <v>0</v>
      </c>
      <c r="L31" s="5">
        <f t="shared" si="25"/>
        <v>499241.38977393421</v>
      </c>
      <c r="M31" s="5">
        <f t="shared" si="16"/>
        <v>7529166.2638315363</v>
      </c>
      <c r="N31" s="33">
        <f t="shared" si="26"/>
        <v>75.406070270344401</v>
      </c>
      <c r="O31" s="4"/>
      <c r="Q31" s="27" t="s">
        <v>38</v>
      </c>
      <c r="R31" s="29">
        <f t="shared" si="17"/>
        <v>99848.277954786841</v>
      </c>
      <c r="S31" s="29">
        <f t="shared" si="18"/>
        <v>499241.38977393421</v>
      </c>
      <c r="T31" s="35">
        <f t="shared" si="19"/>
        <v>75.406070270344401</v>
      </c>
      <c r="U31" s="42">
        <v>0.95864674002964168</v>
      </c>
      <c r="V31" s="43">
        <f>1-U31</f>
        <v>4.1353259970358325E-2</v>
      </c>
      <c r="W31" s="29">
        <f t="shared" si="27"/>
        <v>478596.13079464971</v>
      </c>
      <c r="X31" s="29">
        <f t="shared" si="20"/>
        <v>6604525.5869792793</v>
      </c>
      <c r="Y31" s="35">
        <f t="shared" si="28"/>
        <v>66.145613347181921</v>
      </c>
      <c r="Z31" s="36">
        <f t="shared" si="29"/>
        <v>9.2604569231624794</v>
      </c>
    </row>
    <row r="32" spans="1:26" s="2" customFormat="1">
      <c r="A32" s="2">
        <v>4</v>
      </c>
      <c r="B32" s="1" t="s">
        <v>39</v>
      </c>
      <c r="C32" s="1">
        <v>5</v>
      </c>
      <c r="D32">
        <v>3886</v>
      </c>
      <c r="E32" s="51">
        <v>2</v>
      </c>
      <c r="F32" s="3">
        <f t="shared" si="21"/>
        <v>5.1466803911477102E-4</v>
      </c>
      <c r="G32" s="2">
        <v>0.5</v>
      </c>
      <c r="H32" s="3">
        <f t="shared" si="22"/>
        <v>2.570033410434336E-3</v>
      </c>
      <c r="I32" s="3">
        <f t="shared" si="23"/>
        <v>0.99742996658956562</v>
      </c>
      <c r="J32" s="5">
        <f t="shared" si="30"/>
        <v>99848.277954786841</v>
      </c>
      <c r="K32" s="5">
        <f t="shared" si="24"/>
        <v>256.61341031813635</v>
      </c>
      <c r="L32" s="5">
        <f t="shared" si="25"/>
        <v>498599.85624813882</v>
      </c>
      <c r="M32" s="5">
        <f t="shared" si="16"/>
        <v>7029924.8740576021</v>
      </c>
      <c r="N32" s="33">
        <f t="shared" si="26"/>
        <v>70.406070270344401</v>
      </c>
      <c r="O32" s="4"/>
      <c r="Q32" s="27" t="s">
        <v>40</v>
      </c>
      <c r="R32" s="29">
        <f t="shared" si="17"/>
        <v>99848.277954786841</v>
      </c>
      <c r="S32" s="29">
        <f t="shared" si="18"/>
        <v>498599.85624813882</v>
      </c>
      <c r="T32" s="35">
        <f t="shared" si="19"/>
        <v>70.406070270344401</v>
      </c>
      <c r="U32" s="42">
        <v>0.95864674002964168</v>
      </c>
      <c r="V32" s="43">
        <f>1-U32</f>
        <v>4.1353259970358325E-2</v>
      </c>
      <c r="W32" s="29">
        <f t="shared" si="27"/>
        <v>477981.12677152624</v>
      </c>
      <c r="X32" s="29">
        <f t="shared" si="20"/>
        <v>6125929.4561846294</v>
      </c>
      <c r="Y32" s="35">
        <f t="shared" si="28"/>
        <v>61.352379647033715</v>
      </c>
      <c r="Z32" s="36">
        <f t="shared" si="29"/>
        <v>9.0536906233106862</v>
      </c>
    </row>
    <row r="33" spans="1:26" s="2" customFormat="1">
      <c r="A33" s="2">
        <v>5</v>
      </c>
      <c r="B33" s="1" t="s">
        <v>41</v>
      </c>
      <c r="C33" s="1">
        <v>5</v>
      </c>
      <c r="D33">
        <v>4317</v>
      </c>
      <c r="E33" s="51">
        <v>1</v>
      </c>
      <c r="F33" s="3">
        <f t="shared" si="21"/>
        <v>2.3164234422052351E-4</v>
      </c>
      <c r="G33" s="2">
        <v>0.5</v>
      </c>
      <c r="H33" s="3">
        <f t="shared" si="22"/>
        <v>1.1575413821044102E-3</v>
      </c>
      <c r="I33" s="3">
        <f t="shared" si="23"/>
        <v>0.99884245861789556</v>
      </c>
      <c r="J33" s="5">
        <f t="shared" si="30"/>
        <v>99591.664544468702</v>
      </c>
      <c r="K33" s="5">
        <f t="shared" si="24"/>
        <v>115.28147302288309</v>
      </c>
      <c r="L33" s="5">
        <f t="shared" si="25"/>
        <v>497670.11903978628</v>
      </c>
      <c r="M33" s="5">
        <f t="shared" si="16"/>
        <v>6531325.0178094637</v>
      </c>
      <c r="N33" s="33">
        <f t="shared" si="26"/>
        <v>65.581040819868619</v>
      </c>
      <c r="O33" s="4"/>
      <c r="Q33" s="27" t="s">
        <v>42</v>
      </c>
      <c r="R33" s="29">
        <f t="shared" si="17"/>
        <v>99591.664544468702</v>
      </c>
      <c r="S33" s="29">
        <f t="shared" si="18"/>
        <v>497670.11903978628</v>
      </c>
      <c r="T33" s="35">
        <f t="shared" si="19"/>
        <v>65.581040819868619</v>
      </c>
      <c r="U33" s="42">
        <v>0.95864674002964168</v>
      </c>
      <c r="V33" s="43">
        <f>1-U33</f>
        <v>4.1353259970358325E-2</v>
      </c>
      <c r="W33" s="29">
        <f t="shared" si="27"/>
        <v>477089.83722765482</v>
      </c>
      <c r="X33" s="29">
        <f t="shared" si="20"/>
        <v>5647948.3294131029</v>
      </c>
      <c r="Y33" s="35">
        <f t="shared" si="28"/>
        <v>56.711054637421348</v>
      </c>
      <c r="Z33" s="36">
        <f t="shared" si="29"/>
        <v>8.8699861824472706</v>
      </c>
    </row>
    <row r="34" spans="1:26" s="2" customFormat="1">
      <c r="A34" s="2">
        <v>6</v>
      </c>
      <c r="B34" s="1" t="s">
        <v>43</v>
      </c>
      <c r="C34" s="1">
        <v>5</v>
      </c>
      <c r="D34">
        <v>4443</v>
      </c>
      <c r="E34" s="51">
        <v>1</v>
      </c>
      <c r="F34" s="3">
        <f t="shared" si="21"/>
        <v>2.2507314877335134E-4</v>
      </c>
      <c r="G34" s="2">
        <v>0.5</v>
      </c>
      <c r="H34" s="3">
        <f t="shared" si="22"/>
        <v>1.1247328759419637E-3</v>
      </c>
      <c r="I34" s="3">
        <f t="shared" si="23"/>
        <v>0.99887526712405805</v>
      </c>
      <c r="J34" s="5">
        <f t="shared" si="30"/>
        <v>99476.383071445816</v>
      </c>
      <c r="K34" s="5">
        <f t="shared" si="24"/>
        <v>111.88435842025173</v>
      </c>
      <c r="L34" s="5">
        <f t="shared" si="25"/>
        <v>497102.20446117839</v>
      </c>
      <c r="M34" s="5">
        <f t="shared" si="16"/>
        <v>6033654.8987696776</v>
      </c>
      <c r="N34" s="33">
        <f t="shared" si="26"/>
        <v>60.654144355411404</v>
      </c>
      <c r="O34" s="4"/>
      <c r="Q34" s="27" t="s">
        <v>44</v>
      </c>
      <c r="R34" s="29">
        <f t="shared" si="17"/>
        <v>99476.383071445816</v>
      </c>
      <c r="S34" s="29">
        <f t="shared" si="18"/>
        <v>497102.20446117839</v>
      </c>
      <c r="T34" s="35">
        <f t="shared" si="19"/>
        <v>60.654144355411404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481781.62252207153</v>
      </c>
      <c r="X34" s="29">
        <f t="shared" si="20"/>
        <v>5170858.4921854483</v>
      </c>
      <c r="Y34" s="35">
        <f t="shared" si="28"/>
        <v>51.980765007023223</v>
      </c>
      <c r="Z34" s="36">
        <f t="shared" si="29"/>
        <v>8.6733793483881811</v>
      </c>
    </row>
    <row r="35" spans="1:26" s="2" customFormat="1">
      <c r="A35" s="2">
        <v>7</v>
      </c>
      <c r="B35" s="1" t="s">
        <v>45</v>
      </c>
      <c r="C35" s="1">
        <v>5</v>
      </c>
      <c r="D35">
        <v>4264</v>
      </c>
      <c r="E35" s="51">
        <v>1</v>
      </c>
      <c r="F35" s="3">
        <f t="shared" si="21"/>
        <v>2.3452157598499062E-4</v>
      </c>
      <c r="G35" s="2">
        <v>0.5</v>
      </c>
      <c r="H35" s="3">
        <f t="shared" si="22"/>
        <v>1.1719207781553968E-3</v>
      </c>
      <c r="I35" s="3">
        <f t="shared" si="23"/>
        <v>0.99882807922184458</v>
      </c>
      <c r="J35" s="5">
        <f t="shared" si="30"/>
        <v>99364.498713025561</v>
      </c>
      <c r="K35" s="5">
        <f t="shared" si="24"/>
        <v>116.44732065278984</v>
      </c>
      <c r="L35" s="5">
        <f t="shared" si="25"/>
        <v>496531.37526349578</v>
      </c>
      <c r="M35" s="5">
        <f t="shared" si="16"/>
        <v>5536552.6943084989</v>
      </c>
      <c r="N35" s="33">
        <f t="shared" si="26"/>
        <v>55.719625882666676</v>
      </c>
      <c r="O35" s="4"/>
      <c r="Q35" s="27" t="s">
        <v>46</v>
      </c>
      <c r="R35" s="29">
        <f t="shared" si="17"/>
        <v>99364.498713025561</v>
      </c>
      <c r="S35" s="29">
        <f t="shared" si="18"/>
        <v>496531.37526349578</v>
      </c>
      <c r="T35" s="35">
        <f t="shared" si="19"/>
        <v>55.719625882666676</v>
      </c>
      <c r="U35" s="42">
        <v>0.96192878092594225</v>
      </c>
      <c r="V35" s="43">
        <f t="shared" si="31"/>
        <v>3.8071219074057749E-2</v>
      </c>
      <c r="W35" s="29">
        <f t="shared" si="27"/>
        <v>477627.82049869606</v>
      </c>
      <c r="X35" s="29">
        <f t="shared" si="20"/>
        <v>4689076.8696633764</v>
      </c>
      <c r="Y35" s="35">
        <f t="shared" si="28"/>
        <v>47.190665986308566</v>
      </c>
      <c r="Z35" s="36">
        <f t="shared" si="29"/>
        <v>8.5289598963581099</v>
      </c>
    </row>
    <row r="36" spans="1:26" s="2" customFormat="1">
      <c r="A36" s="2">
        <v>8</v>
      </c>
      <c r="B36" s="1" t="s">
        <v>47</v>
      </c>
      <c r="C36" s="1">
        <v>5</v>
      </c>
      <c r="D36">
        <v>4411</v>
      </c>
      <c r="E36" s="51">
        <v>4</v>
      </c>
      <c r="F36" s="3">
        <f t="shared" si="21"/>
        <v>9.0682384946724098E-4</v>
      </c>
      <c r="G36" s="2">
        <v>0.5</v>
      </c>
      <c r="H36" s="3">
        <f t="shared" si="22"/>
        <v>4.5238633793259451E-3</v>
      </c>
      <c r="I36" s="3">
        <f t="shared" si="23"/>
        <v>0.99547613662067402</v>
      </c>
      <c r="J36" s="5">
        <f t="shared" si="30"/>
        <v>99248.05139237277</v>
      </c>
      <c r="K36" s="5">
        <f t="shared" si="24"/>
        <v>448.98462516341453</v>
      </c>
      <c r="L36" s="5">
        <f t="shared" si="25"/>
        <v>495117.79539895529</v>
      </c>
      <c r="M36" s="5">
        <f t="shared" si="16"/>
        <v>5040021.3190450035</v>
      </c>
      <c r="N36" s="33">
        <f t="shared" si="26"/>
        <v>50.782068245546732</v>
      </c>
      <c r="O36" s="4"/>
      <c r="Q36" s="27" t="s">
        <v>48</v>
      </c>
      <c r="R36" s="29">
        <f t="shared" si="17"/>
        <v>99248.05139237277</v>
      </c>
      <c r="S36" s="29">
        <f t="shared" si="18"/>
        <v>495117.79539895529</v>
      </c>
      <c r="T36" s="35">
        <f t="shared" si="19"/>
        <v>50.782068245546732</v>
      </c>
      <c r="U36" s="42">
        <v>0.95558309086652893</v>
      </c>
      <c r="V36" s="43">
        <f t="shared" si="31"/>
        <v>4.4416909133471072E-2</v>
      </c>
      <c r="W36" s="29">
        <f t="shared" si="27"/>
        <v>473126.19327035535</v>
      </c>
      <c r="X36" s="29">
        <f t="shared" si="20"/>
        <v>4211449.0491646798</v>
      </c>
      <c r="Y36" s="35">
        <f t="shared" si="28"/>
        <v>42.433569123840051</v>
      </c>
      <c r="Z36" s="36">
        <f t="shared" si="29"/>
        <v>8.3484991217066806</v>
      </c>
    </row>
    <row r="37" spans="1:26" s="2" customFormat="1">
      <c r="A37" s="2">
        <v>9</v>
      </c>
      <c r="B37" s="1" t="s">
        <v>49</v>
      </c>
      <c r="C37" s="1">
        <v>5</v>
      </c>
      <c r="D37">
        <v>5201</v>
      </c>
      <c r="E37" s="51">
        <v>1</v>
      </c>
      <c r="F37" s="3">
        <f t="shared" si="21"/>
        <v>1.9227071716977504E-4</v>
      </c>
      <c r="G37" s="2">
        <v>0.5</v>
      </c>
      <c r="H37" s="3">
        <f t="shared" si="22"/>
        <v>9.6089170750456422E-4</v>
      </c>
      <c r="I37" s="3">
        <f t="shared" si="23"/>
        <v>0.99903910829249543</v>
      </c>
      <c r="J37" s="5">
        <f t="shared" si="30"/>
        <v>98799.066767209355</v>
      </c>
      <c r="K37" s="5">
        <f t="shared" si="24"/>
        <v>94.93520396580125</v>
      </c>
      <c r="L37" s="5">
        <f t="shared" si="25"/>
        <v>493757.9958261323</v>
      </c>
      <c r="M37" s="5">
        <f t="shared" si="16"/>
        <v>4544903.5236460483</v>
      </c>
      <c r="N37" s="33">
        <f t="shared" si="26"/>
        <v>46.001482325281096</v>
      </c>
      <c r="O37" s="4"/>
      <c r="Q37" s="27" t="s">
        <v>50</v>
      </c>
      <c r="R37" s="29">
        <f t="shared" si="17"/>
        <v>98799.066767209355</v>
      </c>
      <c r="S37" s="29">
        <f t="shared" si="18"/>
        <v>493757.9958261323</v>
      </c>
      <c r="T37" s="35">
        <f t="shared" si="19"/>
        <v>46.001482325281096</v>
      </c>
      <c r="U37" s="42">
        <v>0.95343645724036619</v>
      </c>
      <c r="V37" s="43">
        <f t="shared" si="31"/>
        <v>4.6563542759633814E-2</v>
      </c>
      <c r="W37" s="29">
        <f t="shared" si="27"/>
        <v>470766.87427457108</v>
      </c>
      <c r="X37" s="29">
        <f t="shared" si="20"/>
        <v>3738322.8558943244</v>
      </c>
      <c r="Y37" s="35">
        <f t="shared" si="28"/>
        <v>37.837633271400946</v>
      </c>
      <c r="Z37" s="36">
        <f t="shared" si="29"/>
        <v>8.1638490538801491</v>
      </c>
    </row>
    <row r="38" spans="1:26" s="2" customFormat="1">
      <c r="A38" s="2">
        <v>10</v>
      </c>
      <c r="B38" s="1" t="s">
        <v>51</v>
      </c>
      <c r="C38" s="1">
        <v>5</v>
      </c>
      <c r="D38">
        <v>5050</v>
      </c>
      <c r="E38" s="51">
        <v>11</v>
      </c>
      <c r="F38" s="3">
        <f t="shared" si="21"/>
        <v>2.1782178217821784E-3</v>
      </c>
      <c r="G38" s="2">
        <v>0.5</v>
      </c>
      <c r="H38" s="3">
        <f t="shared" si="22"/>
        <v>1.0832102412604629E-2</v>
      </c>
      <c r="I38" s="3">
        <f t="shared" si="23"/>
        <v>0.98916789758739532</v>
      </c>
      <c r="J38" s="5">
        <f t="shared" si="30"/>
        <v>98704.131563243558</v>
      </c>
      <c r="K38" s="5">
        <f t="shared" si="24"/>
        <v>1069.1732616402553</v>
      </c>
      <c r="L38" s="5">
        <f t="shared" si="25"/>
        <v>490847.72466211708</v>
      </c>
      <c r="M38" s="5">
        <f t="shared" si="16"/>
        <v>4051145.5278199161</v>
      </c>
      <c r="N38" s="33">
        <f t="shared" si="26"/>
        <v>41.04332274302206</v>
      </c>
      <c r="O38" s="4"/>
      <c r="Q38" s="27" t="s">
        <v>52</v>
      </c>
      <c r="R38" s="29">
        <f t="shared" si="17"/>
        <v>98704.131563243558</v>
      </c>
      <c r="S38" s="29">
        <f t="shared" si="18"/>
        <v>490847.72466211708</v>
      </c>
      <c r="T38" s="35">
        <f t="shared" si="19"/>
        <v>41.04332274302206</v>
      </c>
      <c r="U38" s="42">
        <v>0.93748024841036759</v>
      </c>
      <c r="V38" s="43">
        <f t="shared" si="31"/>
        <v>6.2519751589632411E-2</v>
      </c>
      <c r="W38" s="29">
        <f t="shared" si="27"/>
        <v>460160.04684790521</v>
      </c>
      <c r="X38" s="29">
        <f t="shared" si="20"/>
        <v>3267555.9816197534</v>
      </c>
      <c r="Y38" s="35">
        <f t="shared" si="28"/>
        <v>33.104551246936445</v>
      </c>
      <c r="Z38" s="36">
        <f t="shared" si="29"/>
        <v>7.9387714960856144</v>
      </c>
    </row>
    <row r="39" spans="1:26" s="2" customFormat="1">
      <c r="A39" s="2">
        <v>11</v>
      </c>
      <c r="B39" s="1" t="s">
        <v>53</v>
      </c>
      <c r="C39" s="1">
        <v>5</v>
      </c>
      <c r="D39">
        <v>4990</v>
      </c>
      <c r="E39" s="51">
        <v>16</v>
      </c>
      <c r="F39" s="3">
        <f t="shared" si="21"/>
        <v>3.2064128256513026E-3</v>
      </c>
      <c r="G39" s="2">
        <v>0.5</v>
      </c>
      <c r="H39" s="3">
        <f t="shared" si="22"/>
        <v>1.5904572564612324E-2</v>
      </c>
      <c r="I39" s="3">
        <f t="shared" si="23"/>
        <v>0.98409542743538769</v>
      </c>
      <c r="J39" s="5">
        <f t="shared" si="30"/>
        <v>97634.958301603299</v>
      </c>
      <c r="K39" s="5">
        <f t="shared" si="24"/>
        <v>1552.842279150748</v>
      </c>
      <c r="L39" s="5">
        <f t="shared" si="25"/>
        <v>484292.68581013964</v>
      </c>
      <c r="M39" s="5">
        <f t="shared" si="16"/>
        <v>3560297.8031577989</v>
      </c>
      <c r="N39" s="33">
        <f t="shared" si="26"/>
        <v>36.465399945782885</v>
      </c>
      <c r="O39" s="4"/>
      <c r="Q39" s="27" t="s">
        <v>54</v>
      </c>
      <c r="R39" s="29">
        <f t="shared" si="17"/>
        <v>97634.958301603299</v>
      </c>
      <c r="S39" s="29">
        <f t="shared" si="18"/>
        <v>484292.68581013964</v>
      </c>
      <c r="T39" s="35">
        <f t="shared" si="19"/>
        <v>36.465399945782885</v>
      </c>
      <c r="U39" s="42">
        <v>0.91788799906018037</v>
      </c>
      <c r="V39" s="43">
        <f t="shared" si="31"/>
        <v>8.2112000939819629E-2</v>
      </c>
      <c r="W39" s="29">
        <f t="shared" si="27"/>
        <v>444526.44433774968</v>
      </c>
      <c r="X39" s="29">
        <f t="shared" si="20"/>
        <v>2807395.9347718484</v>
      </c>
      <c r="Y39" s="35">
        <f t="shared" si="28"/>
        <v>28.754003520947343</v>
      </c>
      <c r="Z39" s="36">
        <f t="shared" si="29"/>
        <v>7.7113964248355416</v>
      </c>
    </row>
    <row r="40" spans="1:26" s="2" customFormat="1">
      <c r="A40" s="2">
        <v>12</v>
      </c>
      <c r="B40" s="1" t="s">
        <v>55</v>
      </c>
      <c r="C40" s="1">
        <v>5</v>
      </c>
      <c r="D40">
        <v>4090</v>
      </c>
      <c r="E40" s="51">
        <v>20</v>
      </c>
      <c r="F40" s="3">
        <f t="shared" si="21"/>
        <v>4.8899755501222494E-3</v>
      </c>
      <c r="G40" s="2">
        <v>0.5</v>
      </c>
      <c r="H40" s="3">
        <f t="shared" si="22"/>
        <v>2.4154589371980676E-2</v>
      </c>
      <c r="I40" s="3">
        <f t="shared" si="23"/>
        <v>0.97584541062801933</v>
      </c>
      <c r="J40" s="5">
        <f t="shared" si="30"/>
        <v>96082.116022452552</v>
      </c>
      <c r="K40" s="5">
        <f t="shared" si="24"/>
        <v>2320.8240585133467</v>
      </c>
      <c r="L40" s="5">
        <f t="shared" si="25"/>
        <v>474608.51996597945</v>
      </c>
      <c r="M40" s="5">
        <f t="shared" si="16"/>
        <v>3076005.1173476591</v>
      </c>
      <c r="N40" s="33">
        <f t="shared" si="26"/>
        <v>32.014335702482398</v>
      </c>
      <c r="O40" s="4"/>
      <c r="Q40" s="27" t="s">
        <v>56</v>
      </c>
      <c r="R40" s="29">
        <f t="shared" si="17"/>
        <v>96082.116022452552</v>
      </c>
      <c r="S40" s="29">
        <f t="shared" si="18"/>
        <v>474608.51996597945</v>
      </c>
      <c r="T40" s="35">
        <f t="shared" si="19"/>
        <v>32.014335702482398</v>
      </c>
      <c r="U40" s="42">
        <v>0.89571782863194893</v>
      </c>
      <c r="V40" s="43">
        <f t="shared" si="31"/>
        <v>0.10428217136805107</v>
      </c>
      <c r="W40" s="29">
        <f t="shared" si="27"/>
        <v>425115.31295415008</v>
      </c>
      <c r="X40" s="29">
        <f t="shared" si="20"/>
        <v>2362869.4904340985</v>
      </c>
      <c r="Y40" s="35">
        <f t="shared" si="28"/>
        <v>24.592188309861339</v>
      </c>
      <c r="Z40" s="36">
        <f t="shared" si="29"/>
        <v>7.4221473926210599</v>
      </c>
    </row>
    <row r="41" spans="1:26" s="2" customFormat="1">
      <c r="A41" s="2">
        <v>13</v>
      </c>
      <c r="B41" s="1" t="s">
        <v>57</v>
      </c>
      <c r="C41" s="1">
        <v>5</v>
      </c>
      <c r="D41">
        <v>3310</v>
      </c>
      <c r="E41" s="51">
        <v>18</v>
      </c>
      <c r="F41" s="3">
        <f t="shared" si="21"/>
        <v>5.4380664652567976E-3</v>
      </c>
      <c r="G41" s="2">
        <v>0.5</v>
      </c>
      <c r="H41" s="3">
        <f t="shared" si="22"/>
        <v>2.6825633383010434E-2</v>
      </c>
      <c r="I41" s="3">
        <f t="shared" si="23"/>
        <v>0.97317436661698953</v>
      </c>
      <c r="J41" s="5">
        <f t="shared" si="30"/>
        <v>93761.291963939206</v>
      </c>
      <c r="K41" s="5">
        <f t="shared" si="24"/>
        <v>2515.2060437420355</v>
      </c>
      <c r="L41" s="5">
        <f t="shared" si="25"/>
        <v>462518.44471034093</v>
      </c>
      <c r="M41" s="5">
        <f t="shared" si="16"/>
        <v>2601396.5973816798</v>
      </c>
      <c r="N41" s="33">
        <f t="shared" si="26"/>
        <v>27.744888566405233</v>
      </c>
      <c r="O41" s="4"/>
      <c r="Q41" s="27" t="s">
        <v>58</v>
      </c>
      <c r="R41" s="29">
        <f t="shared" si="17"/>
        <v>93761.291963939206</v>
      </c>
      <c r="S41" s="29">
        <f t="shared" si="18"/>
        <v>462518.44471034093</v>
      </c>
      <c r="T41" s="35">
        <f t="shared" si="19"/>
        <v>27.744888566405233</v>
      </c>
      <c r="U41" s="42">
        <v>0.86473435856680392</v>
      </c>
      <c r="V41" s="43">
        <f t="shared" si="31"/>
        <v>0.13526564143319608</v>
      </c>
      <c r="W41" s="29">
        <f t="shared" si="27"/>
        <v>399955.59061191243</v>
      </c>
      <c r="X41" s="29">
        <f t="shared" si="20"/>
        <v>1937754.1774799484</v>
      </c>
      <c r="Y41" s="35">
        <f t="shared" si="28"/>
        <v>20.666888615668956</v>
      </c>
      <c r="Z41" s="36">
        <f t="shared" si="29"/>
        <v>7.0779999507362774</v>
      </c>
    </row>
    <row r="42" spans="1:26" s="2" customFormat="1">
      <c r="A42" s="2">
        <v>14</v>
      </c>
      <c r="B42" s="1" t="s">
        <v>59</v>
      </c>
      <c r="C42" s="1">
        <v>5</v>
      </c>
      <c r="D42">
        <v>2417</v>
      </c>
      <c r="E42" s="51">
        <v>27</v>
      </c>
      <c r="F42" s="3">
        <f t="shared" si="21"/>
        <v>1.1170872983036822E-2</v>
      </c>
      <c r="G42" s="2">
        <v>0.5</v>
      </c>
      <c r="H42" s="3">
        <f t="shared" si="22"/>
        <v>5.4336888710002015E-2</v>
      </c>
      <c r="I42" s="3">
        <f t="shared" si="23"/>
        <v>0.94566311128999803</v>
      </c>
      <c r="J42" s="5">
        <f t="shared" si="30"/>
        <v>91246.085920197162</v>
      </c>
      <c r="K42" s="5">
        <f t="shared" si="24"/>
        <v>4958.0284158690347</v>
      </c>
      <c r="L42" s="5">
        <f t="shared" si="25"/>
        <v>443835.35856131325</v>
      </c>
      <c r="M42" s="5">
        <f t="shared" si="16"/>
        <v>2138878.152671339</v>
      </c>
      <c r="N42" s="33">
        <f t="shared" si="26"/>
        <v>23.440766046030497</v>
      </c>
      <c r="O42" s="4"/>
      <c r="Q42" s="27" t="s">
        <v>60</v>
      </c>
      <c r="R42" s="29">
        <f t="shared" si="17"/>
        <v>91246.085920197162</v>
      </c>
      <c r="S42" s="29">
        <f t="shared" si="18"/>
        <v>443835.35856131325</v>
      </c>
      <c r="T42" s="35">
        <f t="shared" si="19"/>
        <v>23.440766046030497</v>
      </c>
      <c r="U42" s="42">
        <v>0.81758889711164551</v>
      </c>
      <c r="V42" s="43">
        <f t="shared" si="31"/>
        <v>0.18241110288835449</v>
      </c>
      <c r="W42" s="29">
        <f t="shared" si="27"/>
        <v>362874.86130529584</v>
      </c>
      <c r="X42" s="29">
        <f t="shared" si="20"/>
        <v>1537798.5868680361</v>
      </c>
      <c r="Y42" s="35">
        <f t="shared" si="28"/>
        <v>16.85331015965965</v>
      </c>
      <c r="Z42" s="36">
        <f t="shared" si="29"/>
        <v>6.5874558863708472</v>
      </c>
    </row>
    <row r="43" spans="1:26" s="2" customFormat="1">
      <c r="A43" s="2">
        <v>15</v>
      </c>
      <c r="B43" s="1" t="s">
        <v>61</v>
      </c>
      <c r="C43" s="1">
        <v>5</v>
      </c>
      <c r="D43">
        <v>1704</v>
      </c>
      <c r="E43" s="51">
        <v>38</v>
      </c>
      <c r="F43" s="3">
        <f t="shared" si="21"/>
        <v>2.2300469483568074E-2</v>
      </c>
      <c r="G43" s="2">
        <v>0.5</v>
      </c>
      <c r="H43" s="3">
        <f t="shared" si="22"/>
        <v>0.1056142301278488</v>
      </c>
      <c r="I43" s="3">
        <f t="shared" si="23"/>
        <v>0.89438576987215124</v>
      </c>
      <c r="J43" s="5">
        <f t="shared" si="30"/>
        <v>86288.057504328128</v>
      </c>
      <c r="K43" s="5">
        <f t="shared" si="24"/>
        <v>9113.2467625471618</v>
      </c>
      <c r="L43" s="5">
        <f t="shared" si="25"/>
        <v>408657.17061527277</v>
      </c>
      <c r="M43" s="5">
        <f t="shared" si="16"/>
        <v>1695042.794110026</v>
      </c>
      <c r="N43" s="33">
        <f t="shared" si="26"/>
        <v>19.644002230841785</v>
      </c>
      <c r="O43" s="4"/>
      <c r="Q43" s="27" t="s">
        <v>62</v>
      </c>
      <c r="R43" s="29">
        <f t="shared" si="17"/>
        <v>86288.057504328128</v>
      </c>
      <c r="S43" s="29">
        <f t="shared" si="18"/>
        <v>408657.17061527277</v>
      </c>
      <c r="T43" s="35">
        <f t="shared" si="19"/>
        <v>19.644002230841785</v>
      </c>
      <c r="U43" s="42">
        <v>0.77888026534586052</v>
      </c>
      <c r="V43" s="43">
        <f t="shared" si="31"/>
        <v>0.22111973465413948</v>
      </c>
      <c r="W43" s="29">
        <f t="shared" si="27"/>
        <v>318295.00548431225</v>
      </c>
      <c r="X43" s="29">
        <f t="shared" si="20"/>
        <v>1174923.7255627401</v>
      </c>
      <c r="Y43" s="35">
        <f t="shared" si="28"/>
        <v>13.616295922570826</v>
      </c>
      <c r="Z43" s="36">
        <f t="shared" si="29"/>
        <v>6.0277063082709592</v>
      </c>
    </row>
    <row r="44" spans="1:26" s="2" customFormat="1">
      <c r="A44" s="2">
        <v>16</v>
      </c>
      <c r="B44" s="1" t="s">
        <v>63</v>
      </c>
      <c r="C44" s="1">
        <v>5</v>
      </c>
      <c r="D44">
        <v>1197</v>
      </c>
      <c r="E44" s="51">
        <v>36</v>
      </c>
      <c r="F44" s="3">
        <f t="shared" si="21"/>
        <v>3.007518796992481E-2</v>
      </c>
      <c r="G44" s="2">
        <v>0.5</v>
      </c>
      <c r="H44" s="3">
        <f t="shared" si="22"/>
        <v>0.13986013986013984</v>
      </c>
      <c r="I44" s="3">
        <f t="shared" si="23"/>
        <v>0.86013986013986021</v>
      </c>
      <c r="J44" s="5">
        <f t="shared" si="30"/>
        <v>77174.810741780966</v>
      </c>
      <c r="K44" s="5">
        <f t="shared" si="24"/>
        <v>10793.679824025308</v>
      </c>
      <c r="L44" s="5">
        <f t="shared" si="25"/>
        <v>358889.85414884164</v>
      </c>
      <c r="M44" s="5">
        <f t="shared" si="16"/>
        <v>1286385.6234947531</v>
      </c>
      <c r="N44" s="33">
        <f t="shared" si="26"/>
        <v>16.668464893278042</v>
      </c>
      <c r="O44" s="4"/>
      <c r="Q44" s="27" t="s">
        <v>64</v>
      </c>
      <c r="R44" s="29">
        <f t="shared" si="17"/>
        <v>77174.810741780966</v>
      </c>
      <c r="S44" s="29">
        <f t="shared" si="18"/>
        <v>358889.85414884164</v>
      </c>
      <c r="T44" s="35">
        <f t="shared" si="19"/>
        <v>16.668464893278042</v>
      </c>
      <c r="U44" s="42">
        <v>0.71980976748499381</v>
      </c>
      <c r="V44" s="43">
        <f t="shared" si="31"/>
        <v>0.28019023251500619</v>
      </c>
      <c r="W44" s="29">
        <f t="shared" si="27"/>
        <v>258332.42246760105</v>
      </c>
      <c r="X44" s="29">
        <f t="shared" si="20"/>
        <v>856628.72007842781</v>
      </c>
      <c r="Y44" s="35">
        <f t="shared" si="28"/>
        <v>11.099848666226341</v>
      </c>
      <c r="Z44" s="36">
        <f t="shared" si="29"/>
        <v>5.5686162270517006</v>
      </c>
    </row>
    <row r="45" spans="1:26" s="2" customFormat="1">
      <c r="A45" s="2">
        <v>17</v>
      </c>
      <c r="B45" s="1" t="s">
        <v>65</v>
      </c>
      <c r="C45" s="1">
        <v>5</v>
      </c>
      <c r="D45">
        <v>801</v>
      </c>
      <c r="E45" s="51">
        <v>38</v>
      </c>
      <c r="F45" s="3">
        <f t="shared" si="21"/>
        <v>4.7440699126092382E-2</v>
      </c>
      <c r="G45" s="2">
        <v>0.5</v>
      </c>
      <c r="H45" s="3">
        <f t="shared" si="22"/>
        <v>0.21205357142857142</v>
      </c>
      <c r="I45" s="3">
        <f t="shared" si="23"/>
        <v>0.7879464285714286</v>
      </c>
      <c r="J45" s="5">
        <f t="shared" si="30"/>
        <v>66381.130917755669</v>
      </c>
      <c r="K45" s="5">
        <f t="shared" si="24"/>
        <v>14076.355886577652</v>
      </c>
      <c r="L45" s="5">
        <f t="shared" si="25"/>
        <v>296714.76487233426</v>
      </c>
      <c r="M45" s="5">
        <f t="shared" si="16"/>
        <v>927495.76934591145</v>
      </c>
      <c r="N45" s="33">
        <f t="shared" si="26"/>
        <v>13.972280323079344</v>
      </c>
      <c r="O45" s="4"/>
      <c r="Q45" s="27" t="s">
        <v>66</v>
      </c>
      <c r="R45" s="29">
        <f t="shared" si="17"/>
        <v>66381.130917755669</v>
      </c>
      <c r="S45" s="29">
        <f t="shared" si="18"/>
        <v>296714.76487233426</v>
      </c>
      <c r="T45" s="35">
        <f t="shared" si="19"/>
        <v>13.972280323079344</v>
      </c>
      <c r="U45" s="42">
        <v>0.68480776711742686</v>
      </c>
      <c r="V45" s="43">
        <f t="shared" si="31"/>
        <v>0.31519223288257314</v>
      </c>
      <c r="W45" s="29">
        <f t="shared" si="27"/>
        <v>203192.57560299555</v>
      </c>
      <c r="X45" s="29">
        <f t="shared" si="20"/>
        <v>598296.29761082679</v>
      </c>
      <c r="Y45" s="35">
        <f t="shared" si="28"/>
        <v>9.0130476739255752</v>
      </c>
      <c r="Z45" s="36">
        <f t="shared" si="29"/>
        <v>4.959232649153769</v>
      </c>
    </row>
    <row r="46" spans="1:26" s="2" customFormat="1">
      <c r="A46" s="2">
        <v>18</v>
      </c>
      <c r="B46" s="1" t="s">
        <v>67</v>
      </c>
      <c r="C46" s="1">
        <v>5</v>
      </c>
      <c r="D46">
        <v>505</v>
      </c>
      <c r="E46" s="51">
        <v>33</v>
      </c>
      <c r="F46" s="3">
        <f t="shared" si="21"/>
        <v>6.5346534653465349E-2</v>
      </c>
      <c r="G46" s="2">
        <v>0.5</v>
      </c>
      <c r="H46" s="3">
        <f t="shared" si="22"/>
        <v>0.28085106382978725</v>
      </c>
      <c r="I46" s="3">
        <f t="shared" si="23"/>
        <v>0.7191489361702128</v>
      </c>
      <c r="J46" s="5">
        <f t="shared" si="30"/>
        <v>52304.775031178018</v>
      </c>
      <c r="K46" s="5">
        <f t="shared" si="24"/>
        <v>14689.851710884041</v>
      </c>
      <c r="L46" s="5">
        <f t="shared" si="25"/>
        <v>224799.24587868003</v>
      </c>
      <c r="M46" s="5">
        <f>L46+M47</f>
        <v>630781.00447357714</v>
      </c>
      <c r="N46" s="33">
        <f t="shared" si="26"/>
        <v>12.059721203228174</v>
      </c>
      <c r="O46" s="4"/>
      <c r="Q46" s="27" t="s">
        <v>68</v>
      </c>
      <c r="R46" s="29">
        <f t="shared" si="17"/>
        <v>52304.775031178018</v>
      </c>
      <c r="S46" s="29">
        <f t="shared" si="18"/>
        <v>224799.24587868003</v>
      </c>
      <c r="T46" s="35">
        <f t="shared" si="19"/>
        <v>12.059721203228174</v>
      </c>
      <c r="U46" s="42">
        <v>0.65629805890441617</v>
      </c>
      <c r="V46" s="43">
        <f t="shared" si="31"/>
        <v>0.34370194109558383</v>
      </c>
      <c r="W46" s="29">
        <f t="shared" si="27"/>
        <v>147535.30871335429</v>
      </c>
      <c r="X46" s="29">
        <f>X47+W46</f>
        <v>395103.72200783127</v>
      </c>
      <c r="Y46" s="35">
        <f t="shared" si="28"/>
        <v>7.5538747996204254</v>
      </c>
      <c r="Z46" s="36">
        <f t="shared" si="29"/>
        <v>4.5058464036077481</v>
      </c>
    </row>
    <row r="47" spans="1:26" s="2" customFormat="1">
      <c r="A47" s="12">
        <v>19</v>
      </c>
      <c r="B47" s="13" t="s">
        <v>69</v>
      </c>
      <c r="C47" s="12"/>
      <c r="D47">
        <v>313</v>
      </c>
      <c r="E47" s="51">
        <v>29</v>
      </c>
      <c r="F47" s="17">
        <f t="shared" si="21"/>
        <v>9.2651757188498399E-2</v>
      </c>
      <c r="G47" s="12"/>
      <c r="H47" s="17">
        <v>1</v>
      </c>
      <c r="I47" s="17">
        <f t="shared" si="23"/>
        <v>0</v>
      </c>
      <c r="J47" s="21">
        <f t="shared" si="30"/>
        <v>37614.923320293979</v>
      </c>
      <c r="K47" s="21">
        <f t="shared" si="24"/>
        <v>37614.923320293979</v>
      </c>
      <c r="L47" s="21">
        <f>K47/F47</f>
        <v>405981.75859489711</v>
      </c>
      <c r="M47" s="21">
        <f>L47</f>
        <v>405981.75859489711</v>
      </c>
      <c r="N47" s="34">
        <f t="shared" si="26"/>
        <v>10.793103448275863</v>
      </c>
      <c r="O47" s="4"/>
      <c r="Q47" s="30" t="s">
        <v>69</v>
      </c>
      <c r="R47" s="31">
        <f t="shared" si="17"/>
        <v>37614.923320293979</v>
      </c>
      <c r="S47" s="31">
        <f t="shared" si="18"/>
        <v>405981.75859489711</v>
      </c>
      <c r="T47" s="38">
        <f t="shared" si="19"/>
        <v>10.793103448275863</v>
      </c>
      <c r="U47" s="44">
        <v>0.6098018151143324</v>
      </c>
      <c r="V47" s="45">
        <f t="shared" si="31"/>
        <v>0.3901981848856676</v>
      </c>
      <c r="W47" s="31">
        <f t="shared" si="27"/>
        <v>247568.41329447698</v>
      </c>
      <c r="X47" s="31">
        <f>W47</f>
        <v>247568.41329447698</v>
      </c>
      <c r="Y47" s="38">
        <f t="shared" si="28"/>
        <v>6.5816540734753808</v>
      </c>
      <c r="Z47" s="37">
        <f t="shared" si="29"/>
        <v>4.2114493748004822</v>
      </c>
    </row>
    <row r="48" spans="1:26" s="2" customFormat="1" ht="13.2">
      <c r="B48" s="2" t="s">
        <v>70</v>
      </c>
      <c r="D48" s="25">
        <f>SUM(D29:D47)</f>
        <v>57587</v>
      </c>
      <c r="E48" s="25">
        <f>SUM(E29:E47)</f>
        <v>277</v>
      </c>
    </row>
    <row r="51" spans="1:26" s="2" customFormat="1" ht="18" thickBot="1">
      <c r="B51" s="77" t="s">
        <v>89</v>
      </c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Q51" s="63" t="s">
        <v>92</v>
      </c>
      <c r="R51" s="64"/>
      <c r="S51" s="64"/>
      <c r="T51" s="64"/>
      <c r="U51" s="64"/>
      <c r="V51" s="64"/>
      <c r="W51" s="64"/>
      <c r="X51" s="64"/>
      <c r="Y51" s="64"/>
      <c r="Z51" s="65"/>
    </row>
    <row r="52" spans="1:26" s="9" customFormat="1" ht="14.25" customHeight="1">
      <c r="A52" s="7"/>
      <c r="B52" s="70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6" t="s">
        <v>14</v>
      </c>
      <c r="S52" s="66"/>
      <c r="T52" s="66"/>
      <c r="U52" s="67" t="s">
        <v>15</v>
      </c>
      <c r="V52" s="68" t="s">
        <v>16</v>
      </c>
      <c r="W52" s="69" t="s">
        <v>17</v>
      </c>
      <c r="X52" s="69" t="s">
        <v>18</v>
      </c>
      <c r="Y52" s="62" t="s">
        <v>19</v>
      </c>
      <c r="Z52" s="62" t="s">
        <v>20</v>
      </c>
    </row>
    <row r="53" spans="1:26" s="10" customFormat="1" ht="35.549999999999997" customHeight="1" thickBot="1">
      <c r="B53" s="71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7"/>
      <c r="V53" s="68"/>
      <c r="W53" s="69"/>
      <c r="X53" s="69"/>
      <c r="Y53" s="62"/>
      <c r="Z53" s="62"/>
    </row>
    <row r="54" spans="1:26" s="2" customFormat="1" ht="13.2">
      <c r="A54" s="2">
        <v>1</v>
      </c>
      <c r="B54" s="1">
        <v>0</v>
      </c>
      <c r="C54" s="1">
        <v>1</v>
      </c>
      <c r="D54" s="49">
        <f>D4+D29</f>
        <v>1244</v>
      </c>
      <c r="E54" s="49">
        <f>E4+E29</f>
        <v>1</v>
      </c>
      <c r="F54" s="3">
        <f>E54/D54</f>
        <v>8.0385852090032153E-4</v>
      </c>
      <c r="G54" s="2">
        <v>0.3</v>
      </c>
      <c r="H54" s="18">
        <f>C54*F54/(1+(1-G54)*C54*F54)</f>
        <v>8.0340644331967535E-4</v>
      </c>
      <c r="I54" s="18">
        <f>1-H54</f>
        <v>0.99919659355668033</v>
      </c>
      <c r="J54" s="19">
        <v>100000</v>
      </c>
      <c r="K54" s="20">
        <f>J54*H54</f>
        <v>80.340644331967539</v>
      </c>
      <c r="L54" s="20">
        <f>C54*(J55+G54*K54)</f>
        <v>99943.761548967625</v>
      </c>
      <c r="M54" s="5">
        <f t="shared" ref="M54:M70" si="32">L54+M55</f>
        <v>7578552.5108063743</v>
      </c>
      <c r="N54" s="32">
        <f>M54/J54</f>
        <v>75.785525108063737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99943.761548967625</v>
      </c>
      <c r="T54" s="35">
        <f t="shared" ref="T54:T72" si="35">N54</f>
        <v>75.785525108063737</v>
      </c>
      <c r="U54" s="42">
        <v>0.96170886472285344</v>
      </c>
      <c r="V54" s="43">
        <f>1-U54</f>
        <v>3.829113527714656E-2</v>
      </c>
      <c r="W54" s="29">
        <f>S54*U54</f>
        <v>96116.801455389228</v>
      </c>
      <c r="X54" s="29">
        <f t="shared" ref="X54:X70" si="36">X55+W54</f>
        <v>6715005.3009034516</v>
      </c>
      <c r="Y54" s="40">
        <f>X54/R54</f>
        <v>67.150053009034522</v>
      </c>
      <c r="Z54" s="36">
        <f>T54-Y54</f>
        <v>8.6354720990292151</v>
      </c>
    </row>
    <row r="55" spans="1:26" s="2" customFormat="1" ht="13.2">
      <c r="A55" s="2">
        <v>2</v>
      </c>
      <c r="B55" s="1" t="s">
        <v>35</v>
      </c>
      <c r="C55" s="1">
        <v>4</v>
      </c>
      <c r="D55" s="49">
        <f t="shared" ref="D55:E70" si="37">D5+D30</f>
        <v>5486</v>
      </c>
      <c r="E55" s="49">
        <f t="shared" si="37"/>
        <v>4</v>
      </c>
      <c r="F55" s="3">
        <f t="shared" ref="F55:F72" si="38">E55/D55</f>
        <v>7.2912869121399923E-4</v>
      </c>
      <c r="G55" s="2">
        <v>0.4</v>
      </c>
      <c r="H55" s="3">
        <f t="shared" ref="H55:H71" si="39">C55*F55/(1+(1-G55)*C55*F55)</f>
        <v>2.9114200451270103E-3</v>
      </c>
      <c r="I55" s="3">
        <f t="shared" ref="I55:I72" si="40">1-H55</f>
        <v>0.99708857995487299</v>
      </c>
      <c r="J55" s="5">
        <f>I54*J54</f>
        <v>99919.659355668031</v>
      </c>
      <c r="K55" s="5">
        <f t="shared" ref="K55:K72" si="41">J55*H55</f>
        <v>290.90809915035453</v>
      </c>
      <c r="L55" s="5">
        <f t="shared" ref="L55:L71" si="42">C55*(J56+G55*K55)</f>
        <v>398980.45798471128</v>
      </c>
      <c r="M55" s="5">
        <f t="shared" si="32"/>
        <v>7478608.7492574062</v>
      </c>
      <c r="N55" s="33">
        <f t="shared" ref="N55:N72" si="43">M55/J55</f>
        <v>74.846219427520253</v>
      </c>
      <c r="O55" s="4"/>
      <c r="Q55" s="27" t="s">
        <v>36</v>
      </c>
      <c r="R55" s="29">
        <f t="shared" si="33"/>
        <v>99919.659355668031</v>
      </c>
      <c r="S55" s="29">
        <f t="shared" si="34"/>
        <v>398980.45798471128</v>
      </c>
      <c r="T55" s="35">
        <f t="shared" si="35"/>
        <v>74.846219427520253</v>
      </c>
      <c r="U55" s="42">
        <v>0.96170886472285344</v>
      </c>
      <c r="V55" s="43">
        <f>1-U55</f>
        <v>3.829113527714656E-2</v>
      </c>
      <c r="W55" s="29">
        <f t="shared" ref="W55:W72" si="44">S55*U55</f>
        <v>383703.04329508083</v>
      </c>
      <c r="X55" s="29">
        <f t="shared" si="36"/>
        <v>6618888.4994480629</v>
      </c>
      <c r="Y55" s="35">
        <f t="shared" ref="Y55:Y72" si="45">X55/R55</f>
        <v>66.242104327916735</v>
      </c>
      <c r="Z55" s="36">
        <f t="shared" ref="Z55:Z72" si="46">T55-Y55</f>
        <v>8.6041150996035185</v>
      </c>
    </row>
    <row r="56" spans="1:26" s="2" customFormat="1" ht="13.2">
      <c r="A56" s="2">
        <v>3</v>
      </c>
      <c r="B56" s="1" t="s">
        <v>37</v>
      </c>
      <c r="C56" s="1">
        <v>5</v>
      </c>
      <c r="D56" s="49">
        <f t="shared" si="37"/>
        <v>7183</v>
      </c>
      <c r="E56" s="49">
        <f t="shared" si="37"/>
        <v>6</v>
      </c>
      <c r="F56" s="3">
        <f t="shared" si="38"/>
        <v>8.3530558262564386E-4</v>
      </c>
      <c r="G56" s="2">
        <v>0.5</v>
      </c>
      <c r="H56" s="3">
        <f t="shared" si="39"/>
        <v>4.1678243956654627E-3</v>
      </c>
      <c r="I56" s="3">
        <f t="shared" si="40"/>
        <v>0.99583217560433457</v>
      </c>
      <c r="J56" s="5">
        <f t="shared" ref="J56:J72" si="47">I55*J55</f>
        <v>99628.751256517673</v>
      </c>
      <c r="K56" s="5">
        <f t="shared" si="41"/>
        <v>415.23513999660048</v>
      </c>
      <c r="L56" s="5">
        <f t="shared" si="42"/>
        <v>497105.66843259684</v>
      </c>
      <c r="M56" s="5">
        <f t="shared" si="32"/>
        <v>7079628.2912726952</v>
      </c>
      <c r="N56" s="33">
        <f t="shared" si="43"/>
        <v>71.060092613672595</v>
      </c>
      <c r="O56" s="4"/>
      <c r="Q56" s="27" t="s">
        <v>38</v>
      </c>
      <c r="R56" s="29">
        <f t="shared" si="33"/>
        <v>99628.751256517673</v>
      </c>
      <c r="S56" s="29">
        <f t="shared" si="34"/>
        <v>497105.66843259684</v>
      </c>
      <c r="T56" s="35">
        <f t="shared" si="35"/>
        <v>71.060092613672595</v>
      </c>
      <c r="U56" s="42">
        <v>0.96170886472285344</v>
      </c>
      <c r="V56" s="43">
        <f>1-U56</f>
        <v>3.829113527714656E-2</v>
      </c>
      <c r="W56" s="29">
        <f t="shared" si="44"/>
        <v>478070.92803560791</v>
      </c>
      <c r="X56" s="29">
        <f t="shared" si="36"/>
        <v>6235185.4561529821</v>
      </c>
      <c r="Y56" s="35">
        <f t="shared" si="45"/>
        <v>62.584197608770879</v>
      </c>
      <c r="Z56" s="36">
        <f t="shared" si="46"/>
        <v>8.4758950049017159</v>
      </c>
    </row>
    <row r="57" spans="1:26" s="2" customFormat="1" ht="13.2">
      <c r="A57" s="2">
        <v>4</v>
      </c>
      <c r="B57" s="1" t="s">
        <v>39</v>
      </c>
      <c r="C57" s="1">
        <v>5</v>
      </c>
      <c r="D57" s="49">
        <f t="shared" si="37"/>
        <v>7914</v>
      </c>
      <c r="E57" s="49">
        <f t="shared" si="37"/>
        <v>7</v>
      </c>
      <c r="F57" s="3">
        <f t="shared" si="38"/>
        <v>8.8450846600960319E-4</v>
      </c>
      <c r="G57" s="2">
        <v>0.5</v>
      </c>
      <c r="H57" s="3">
        <f t="shared" si="39"/>
        <v>4.4127844669986762E-3</v>
      </c>
      <c r="I57" s="3">
        <f t="shared" si="40"/>
        <v>0.99558721553300134</v>
      </c>
      <c r="J57" s="5">
        <f t="shared" si="47"/>
        <v>99213.516116521074</v>
      </c>
      <c r="K57" s="5">
        <f t="shared" si="41"/>
        <v>437.80786283530699</v>
      </c>
      <c r="L57" s="5">
        <f t="shared" si="42"/>
        <v>494973.06092551706</v>
      </c>
      <c r="M57" s="5">
        <f t="shared" si="32"/>
        <v>6582522.6228400981</v>
      </c>
      <c r="N57" s="33">
        <f t="shared" si="43"/>
        <v>66.347034965571325</v>
      </c>
      <c r="O57" s="4"/>
      <c r="Q57" s="27" t="s">
        <v>40</v>
      </c>
      <c r="R57" s="29">
        <f t="shared" si="33"/>
        <v>99213.516116521074</v>
      </c>
      <c r="S57" s="29">
        <f t="shared" si="34"/>
        <v>494973.06092551706</v>
      </c>
      <c r="T57" s="35">
        <f t="shared" si="35"/>
        <v>66.347034965571325</v>
      </c>
      <c r="U57" s="42">
        <v>0.96170886472285344</v>
      </c>
      <c r="V57" s="43">
        <f>1-U57</f>
        <v>3.829113527714656E-2</v>
      </c>
      <c r="W57" s="29">
        <f t="shared" si="44"/>
        <v>476019.98049107479</v>
      </c>
      <c r="X57" s="29">
        <f t="shared" si="36"/>
        <v>5757114.5281173745</v>
      </c>
      <c r="Y57" s="35">
        <f t="shared" si="45"/>
        <v>58.027522392775047</v>
      </c>
      <c r="Z57" s="36">
        <f t="shared" si="46"/>
        <v>8.3195125727962775</v>
      </c>
    </row>
    <row r="58" spans="1:26" s="2" customFormat="1" ht="13.2">
      <c r="A58" s="2">
        <v>5</v>
      </c>
      <c r="B58" s="1" t="s">
        <v>41</v>
      </c>
      <c r="C58" s="1">
        <v>5</v>
      </c>
      <c r="D58" s="49">
        <f t="shared" si="37"/>
        <v>8945</v>
      </c>
      <c r="E58" s="49">
        <f t="shared" si="37"/>
        <v>6</v>
      </c>
      <c r="F58" s="3">
        <f t="shared" si="38"/>
        <v>6.707657909446618E-4</v>
      </c>
      <c r="G58" s="2">
        <v>0.5</v>
      </c>
      <c r="H58" s="3">
        <f t="shared" si="39"/>
        <v>3.3482142857142855E-3</v>
      </c>
      <c r="I58" s="3">
        <f t="shared" si="40"/>
        <v>0.9966517857142857</v>
      </c>
      <c r="J58" s="5">
        <f t="shared" si="47"/>
        <v>98775.708253685763</v>
      </c>
      <c r="K58" s="5">
        <f t="shared" si="41"/>
        <v>330.72223745653713</v>
      </c>
      <c r="L58" s="5">
        <f t="shared" si="42"/>
        <v>493051.73567478749</v>
      </c>
      <c r="M58" s="5">
        <f t="shared" si="32"/>
        <v>6087549.5619145809</v>
      </c>
      <c r="N58" s="33">
        <f t="shared" si="43"/>
        <v>61.630026952374976</v>
      </c>
      <c r="O58" s="4"/>
      <c r="Q58" s="27" t="s">
        <v>42</v>
      </c>
      <c r="R58" s="29">
        <f t="shared" si="33"/>
        <v>98775.708253685763</v>
      </c>
      <c r="S58" s="29">
        <f t="shared" si="34"/>
        <v>493051.73567478749</v>
      </c>
      <c r="T58" s="35">
        <f t="shared" si="35"/>
        <v>61.630026952374976</v>
      </c>
      <c r="U58" s="42">
        <v>0.96170886472285344</v>
      </c>
      <c r="V58" s="43">
        <f>1-U58</f>
        <v>3.829113527714656E-2</v>
      </c>
      <c r="W58" s="29">
        <f t="shared" si="44"/>
        <v>474172.22496543231</v>
      </c>
      <c r="X58" s="29">
        <f t="shared" si="36"/>
        <v>5281094.5476262998</v>
      </c>
      <c r="Y58" s="35">
        <f t="shared" si="45"/>
        <v>53.465519417616918</v>
      </c>
      <c r="Z58" s="36">
        <f t="shared" si="46"/>
        <v>8.1645075347580587</v>
      </c>
    </row>
    <row r="59" spans="1:26" s="2" customFormat="1" ht="13.2">
      <c r="A59" s="2">
        <v>6</v>
      </c>
      <c r="B59" s="1" t="s">
        <v>43</v>
      </c>
      <c r="C59" s="1">
        <v>5</v>
      </c>
      <c r="D59" s="49">
        <f t="shared" si="37"/>
        <v>9020</v>
      </c>
      <c r="E59" s="49">
        <f t="shared" si="37"/>
        <v>9</v>
      </c>
      <c r="F59" s="3">
        <f t="shared" si="38"/>
        <v>9.9778270509977827E-4</v>
      </c>
      <c r="G59" s="2">
        <v>0.5</v>
      </c>
      <c r="H59" s="3">
        <f t="shared" si="39"/>
        <v>4.9764998617638926E-3</v>
      </c>
      <c r="I59" s="3">
        <f t="shared" si="40"/>
        <v>0.99502350013823615</v>
      </c>
      <c r="J59" s="5">
        <f t="shared" si="47"/>
        <v>98444.986016229232</v>
      </c>
      <c r="K59" s="5">
        <f t="shared" si="41"/>
        <v>489.9114593011131</v>
      </c>
      <c r="L59" s="5">
        <f t="shared" si="42"/>
        <v>491000.15143289341</v>
      </c>
      <c r="M59" s="5">
        <f t="shared" si="32"/>
        <v>5594497.8262397936</v>
      </c>
      <c r="N59" s="33">
        <f t="shared" si="43"/>
        <v>56.828672059717782</v>
      </c>
      <c r="O59" s="4"/>
      <c r="Q59" s="27" t="s">
        <v>44</v>
      </c>
      <c r="R59" s="29">
        <f t="shared" si="33"/>
        <v>98444.986016229232</v>
      </c>
      <c r="S59" s="29">
        <f t="shared" si="34"/>
        <v>491000.15143289341</v>
      </c>
      <c r="T59" s="35">
        <f t="shared" si="35"/>
        <v>56.828672059717782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472878.16519689583</v>
      </c>
      <c r="X59" s="29">
        <f t="shared" si="36"/>
        <v>4806922.3226608671</v>
      </c>
      <c r="Y59" s="35">
        <f t="shared" si="45"/>
        <v>48.828513438647022</v>
      </c>
      <c r="Z59" s="36">
        <f t="shared" si="46"/>
        <v>8.00015862107076</v>
      </c>
    </row>
    <row r="60" spans="1:26" s="2" customFormat="1" ht="13.2">
      <c r="A60" s="2">
        <v>7</v>
      </c>
      <c r="B60" s="1" t="s">
        <v>45</v>
      </c>
      <c r="C60" s="1">
        <v>5</v>
      </c>
      <c r="D60" s="49">
        <f t="shared" si="37"/>
        <v>8721</v>
      </c>
      <c r="E60" s="49">
        <f t="shared" si="37"/>
        <v>11</v>
      </c>
      <c r="F60" s="3">
        <f t="shared" si="38"/>
        <v>1.2613232427473914E-3</v>
      </c>
      <c r="G60" s="2">
        <v>0.5</v>
      </c>
      <c r="H60" s="3">
        <f t="shared" si="39"/>
        <v>6.2867920214893991E-3</v>
      </c>
      <c r="I60" s="3">
        <f t="shared" si="40"/>
        <v>0.99371320797851059</v>
      </c>
      <c r="J60" s="5">
        <f t="shared" si="47"/>
        <v>97955.074556928128</v>
      </c>
      <c r="K60" s="5">
        <f t="shared" si="41"/>
        <v>615.82318118889498</v>
      </c>
      <c r="L60" s="5">
        <f t="shared" si="42"/>
        <v>488235.81483166839</v>
      </c>
      <c r="M60" s="5">
        <f t="shared" si="32"/>
        <v>5103497.6748069003</v>
      </c>
      <c r="N60" s="33">
        <f t="shared" si="43"/>
        <v>52.100390897471293</v>
      </c>
      <c r="O60" s="4"/>
      <c r="Q60" s="27" t="s">
        <v>46</v>
      </c>
      <c r="R60" s="29">
        <f t="shared" si="33"/>
        <v>97955.074556928128</v>
      </c>
      <c r="S60" s="29">
        <f t="shared" si="34"/>
        <v>488235.81483166839</v>
      </c>
      <c r="T60" s="35">
        <f t="shared" si="35"/>
        <v>52.100390897471293</v>
      </c>
      <c r="U60" s="42">
        <v>0.95736753435116873</v>
      </c>
      <c r="V60" s="43">
        <f t="shared" si="48"/>
        <v>4.2632465648831275E-2</v>
      </c>
      <c r="W60" s="29">
        <f t="shared" si="44"/>
        <v>467421.11822732817</v>
      </c>
      <c r="X60" s="29">
        <f t="shared" si="36"/>
        <v>4334044.1574639715</v>
      </c>
      <c r="Y60" s="35">
        <f t="shared" si="45"/>
        <v>44.245223405400743</v>
      </c>
      <c r="Z60" s="36">
        <f t="shared" si="46"/>
        <v>7.8551674920705494</v>
      </c>
    </row>
    <row r="61" spans="1:26" s="2" customFormat="1" ht="13.2">
      <c r="A61" s="2">
        <v>8</v>
      </c>
      <c r="B61" s="1" t="s">
        <v>47</v>
      </c>
      <c r="C61" s="1">
        <v>5</v>
      </c>
      <c r="D61" s="49">
        <f t="shared" si="37"/>
        <v>9037</v>
      </c>
      <c r="E61" s="49">
        <f t="shared" si="37"/>
        <v>14</v>
      </c>
      <c r="F61" s="3">
        <f t="shared" si="38"/>
        <v>1.5491866769945779E-3</v>
      </c>
      <c r="G61" s="2">
        <v>0.5</v>
      </c>
      <c r="H61" s="3">
        <f t="shared" si="39"/>
        <v>7.7160493827160498E-3</v>
      </c>
      <c r="I61" s="3">
        <f t="shared" si="40"/>
        <v>0.99228395061728392</v>
      </c>
      <c r="J61" s="5">
        <f t="shared" si="47"/>
        <v>97339.25137573923</v>
      </c>
      <c r="K61" s="5">
        <f t="shared" si="41"/>
        <v>751.07447049181508</v>
      </c>
      <c r="L61" s="5">
        <f t="shared" si="42"/>
        <v>484818.57070246659</v>
      </c>
      <c r="M61" s="5">
        <f t="shared" si="32"/>
        <v>4615261.8599752318</v>
      </c>
      <c r="N61" s="33">
        <f t="shared" si="43"/>
        <v>47.414191035431948</v>
      </c>
      <c r="O61" s="4"/>
      <c r="Q61" s="27" t="s">
        <v>48</v>
      </c>
      <c r="R61" s="29">
        <f t="shared" si="33"/>
        <v>97339.25137573923</v>
      </c>
      <c r="S61" s="29">
        <f t="shared" si="34"/>
        <v>484818.57070246659</v>
      </c>
      <c r="T61" s="35">
        <f t="shared" si="35"/>
        <v>47.414191035431948</v>
      </c>
      <c r="U61" s="42">
        <v>0.95681081085376496</v>
      </c>
      <c r="V61" s="43">
        <f t="shared" si="48"/>
        <v>4.3189189146235041E-2</v>
      </c>
      <c r="W61" s="29">
        <f t="shared" si="44"/>
        <v>463879.64975079044</v>
      </c>
      <c r="X61" s="29">
        <f t="shared" si="36"/>
        <v>3866623.0392366438</v>
      </c>
      <c r="Y61" s="35">
        <f t="shared" si="45"/>
        <v>39.723163930150776</v>
      </c>
      <c r="Z61" s="36">
        <f t="shared" si="46"/>
        <v>7.6910271052811723</v>
      </c>
    </row>
    <row r="62" spans="1:26" s="2" customFormat="1" ht="13.2">
      <c r="A62" s="2">
        <v>9</v>
      </c>
      <c r="B62" s="1" t="s">
        <v>49</v>
      </c>
      <c r="C62" s="1">
        <v>5</v>
      </c>
      <c r="D62" s="49">
        <f t="shared" si="37"/>
        <v>10304</v>
      </c>
      <c r="E62" s="49">
        <f t="shared" si="37"/>
        <v>30</v>
      </c>
      <c r="F62" s="3">
        <f t="shared" si="38"/>
        <v>2.9114906832298135E-3</v>
      </c>
      <c r="G62" s="2">
        <v>0.5</v>
      </c>
      <c r="H62" s="3">
        <f t="shared" si="39"/>
        <v>1.4452259369881492E-2</v>
      </c>
      <c r="I62" s="3">
        <f t="shared" si="40"/>
        <v>0.98554774063011852</v>
      </c>
      <c r="J62" s="5">
        <f t="shared" si="47"/>
        <v>96588.176905247412</v>
      </c>
      <c r="K62" s="5">
        <f t="shared" si="41"/>
        <v>1395.917384698633</v>
      </c>
      <c r="L62" s="5">
        <f t="shared" si="42"/>
        <v>479451.09106449049</v>
      </c>
      <c r="M62" s="5">
        <f t="shared" si="32"/>
        <v>4130443.2892727652</v>
      </c>
      <c r="N62" s="33">
        <f t="shared" si="43"/>
        <v>42.763446020155371</v>
      </c>
      <c r="O62" s="4"/>
      <c r="Q62" s="27" t="s">
        <v>50</v>
      </c>
      <c r="R62" s="29">
        <f t="shared" si="33"/>
        <v>96588.176905247412</v>
      </c>
      <c r="S62" s="29">
        <f t="shared" si="34"/>
        <v>479451.09106449049</v>
      </c>
      <c r="T62" s="35">
        <f t="shared" si="35"/>
        <v>42.763446020155371</v>
      </c>
      <c r="U62" s="42">
        <v>0.94800928093814252</v>
      </c>
      <c r="V62" s="43">
        <f t="shared" si="48"/>
        <v>5.1990719061857482E-2</v>
      </c>
      <c r="W62" s="29">
        <f t="shared" si="44"/>
        <v>454524.08408505551</v>
      </c>
      <c r="X62" s="29">
        <f t="shared" si="36"/>
        <v>3402743.3894858533</v>
      </c>
      <c r="Y62" s="35">
        <f t="shared" si="45"/>
        <v>35.229398654287991</v>
      </c>
      <c r="Z62" s="36">
        <f t="shared" si="46"/>
        <v>7.5340473658673801</v>
      </c>
    </row>
    <row r="63" spans="1:26" s="2" customFormat="1" ht="13.2">
      <c r="A63" s="2">
        <v>10</v>
      </c>
      <c r="B63" s="1" t="s">
        <v>51</v>
      </c>
      <c r="C63" s="1">
        <v>5</v>
      </c>
      <c r="D63" s="49">
        <f t="shared" si="37"/>
        <v>10310</v>
      </c>
      <c r="E63" s="49">
        <f t="shared" si="37"/>
        <v>41</v>
      </c>
      <c r="F63" s="3">
        <f t="shared" si="38"/>
        <v>3.9767216294859364E-3</v>
      </c>
      <c r="G63" s="2">
        <v>0.5</v>
      </c>
      <c r="H63" s="3">
        <f t="shared" si="39"/>
        <v>1.9687875150060027E-2</v>
      </c>
      <c r="I63" s="3">
        <f t="shared" si="40"/>
        <v>0.98031212484994001</v>
      </c>
      <c r="J63" s="5">
        <f t="shared" si="47"/>
        <v>95192.259520548774</v>
      </c>
      <c r="K63" s="5">
        <f t="shared" si="41"/>
        <v>1874.1333206926772</v>
      </c>
      <c r="L63" s="5">
        <f t="shared" si="42"/>
        <v>471275.96430101211</v>
      </c>
      <c r="M63" s="5">
        <f t="shared" si="32"/>
        <v>3650992.1982082748</v>
      </c>
      <c r="N63" s="33">
        <f t="shared" si="43"/>
        <v>38.353876844578416</v>
      </c>
      <c r="O63" s="4"/>
      <c r="Q63" s="27" t="s">
        <v>52</v>
      </c>
      <c r="R63" s="29">
        <f t="shared" si="33"/>
        <v>95192.259520548774</v>
      </c>
      <c r="S63" s="29">
        <f t="shared" si="34"/>
        <v>471275.96430101211</v>
      </c>
      <c r="T63" s="35">
        <f t="shared" si="35"/>
        <v>38.353876844578416</v>
      </c>
      <c r="U63" s="42">
        <v>0.94216194080535964</v>
      </c>
      <c r="V63" s="43">
        <f t="shared" si="48"/>
        <v>5.7838059194640357E-2</v>
      </c>
      <c r="W63" s="29">
        <f t="shared" si="44"/>
        <v>444018.27718075895</v>
      </c>
      <c r="X63" s="29">
        <f t="shared" si="36"/>
        <v>2948219.3054007976</v>
      </c>
      <c r="Y63" s="35">
        <f t="shared" si="45"/>
        <v>30.971208376079961</v>
      </c>
      <c r="Z63" s="36">
        <f t="shared" si="46"/>
        <v>7.3826684684984549</v>
      </c>
    </row>
    <row r="64" spans="1:26" s="2" customFormat="1" ht="13.2">
      <c r="A64" s="2">
        <v>11</v>
      </c>
      <c r="B64" s="1" t="s">
        <v>53</v>
      </c>
      <c r="C64" s="1">
        <v>5</v>
      </c>
      <c r="D64" s="49">
        <f t="shared" si="37"/>
        <v>9799</v>
      </c>
      <c r="E64" s="49">
        <f t="shared" si="37"/>
        <v>43</v>
      </c>
      <c r="F64" s="3">
        <f t="shared" si="38"/>
        <v>4.3882028778446779E-3</v>
      </c>
      <c r="G64" s="2">
        <v>0.5</v>
      </c>
      <c r="H64" s="3">
        <f t="shared" si="39"/>
        <v>2.1702922323726847E-2</v>
      </c>
      <c r="I64" s="3">
        <f t="shared" si="40"/>
        <v>0.97829707767627316</v>
      </c>
      <c r="J64" s="5">
        <f t="shared" si="47"/>
        <v>93318.126199856095</v>
      </c>
      <c r="K64" s="5">
        <f t="shared" si="41"/>
        <v>2025.2760443112161</v>
      </c>
      <c r="L64" s="5">
        <f t="shared" si="42"/>
        <v>461527.4408885024</v>
      </c>
      <c r="M64" s="5">
        <f t="shared" si="32"/>
        <v>3179716.2339072628</v>
      </c>
      <c r="N64" s="33">
        <f t="shared" si="43"/>
        <v>34.073940009225844</v>
      </c>
      <c r="O64" s="4"/>
      <c r="Q64" s="27" t="s">
        <v>54</v>
      </c>
      <c r="R64" s="29">
        <f t="shared" si="33"/>
        <v>93318.126199856095</v>
      </c>
      <c r="S64" s="29">
        <f t="shared" si="34"/>
        <v>461527.4408885024</v>
      </c>
      <c r="T64" s="35">
        <f t="shared" si="35"/>
        <v>34.073940009225844</v>
      </c>
      <c r="U64" s="42">
        <v>0.92489605986448908</v>
      </c>
      <c r="V64" s="43">
        <f t="shared" si="48"/>
        <v>7.5103940135510916E-2</v>
      </c>
      <c r="W64" s="29">
        <f t="shared" si="44"/>
        <v>426864.91159711679</v>
      </c>
      <c r="X64" s="29">
        <f t="shared" si="36"/>
        <v>2504201.0282200389</v>
      </c>
      <c r="Y64" s="35">
        <f t="shared" si="45"/>
        <v>26.835097640697168</v>
      </c>
      <c r="Z64" s="36">
        <f t="shared" si="46"/>
        <v>7.238842368528676</v>
      </c>
    </row>
    <row r="65" spans="1:26" s="2" customFormat="1" ht="13.2">
      <c r="A65" s="2">
        <v>12</v>
      </c>
      <c r="B65" s="1" t="s">
        <v>55</v>
      </c>
      <c r="C65" s="1">
        <v>5</v>
      </c>
      <c r="D65" s="49">
        <f t="shared" si="37"/>
        <v>8250</v>
      </c>
      <c r="E65" s="49">
        <f t="shared" si="37"/>
        <v>49</v>
      </c>
      <c r="F65" s="3">
        <f t="shared" si="38"/>
        <v>5.9393939393939396E-3</v>
      </c>
      <c r="G65" s="2">
        <v>0.5</v>
      </c>
      <c r="H65" s="3">
        <f t="shared" si="39"/>
        <v>2.9262466407882951E-2</v>
      </c>
      <c r="I65" s="3">
        <f t="shared" si="40"/>
        <v>0.97073753359211701</v>
      </c>
      <c r="J65" s="5">
        <f t="shared" si="47"/>
        <v>91292.850155544875</v>
      </c>
      <c r="K65" s="5">
        <f t="shared" si="41"/>
        <v>2671.4539609565236</v>
      </c>
      <c r="L65" s="5">
        <f t="shared" si="42"/>
        <v>449785.61587533302</v>
      </c>
      <c r="M65" s="5">
        <f t="shared" si="32"/>
        <v>2718188.7930187602</v>
      </c>
      <c r="N65" s="33">
        <f t="shared" si="43"/>
        <v>29.774388557126944</v>
      </c>
      <c r="O65" s="4"/>
      <c r="Q65" s="27" t="s">
        <v>56</v>
      </c>
      <c r="R65" s="29">
        <f t="shared" si="33"/>
        <v>91292.850155544875</v>
      </c>
      <c r="S65" s="29">
        <f t="shared" si="34"/>
        <v>449785.61587533302</v>
      </c>
      <c r="T65" s="35">
        <f t="shared" si="35"/>
        <v>29.774388557126944</v>
      </c>
      <c r="U65" s="42">
        <v>0.89970667843387275</v>
      </c>
      <c r="V65" s="43">
        <f t="shared" si="48"/>
        <v>0.10029332156612725</v>
      </c>
      <c r="W65" s="29">
        <f t="shared" si="44"/>
        <v>404675.12246652966</v>
      </c>
      <c r="X65" s="29">
        <f t="shared" si="36"/>
        <v>2077336.1166229222</v>
      </c>
      <c r="Y65" s="35">
        <f t="shared" si="45"/>
        <v>22.754641936181798</v>
      </c>
      <c r="Z65" s="36">
        <f t="shared" si="46"/>
        <v>7.0197466209451456</v>
      </c>
    </row>
    <row r="66" spans="1:26" s="2" customFormat="1" ht="13.2">
      <c r="A66" s="2">
        <v>13</v>
      </c>
      <c r="B66" s="1" t="s">
        <v>57</v>
      </c>
      <c r="C66" s="1">
        <v>5</v>
      </c>
      <c r="D66" s="49">
        <f t="shared" si="37"/>
        <v>6391</v>
      </c>
      <c r="E66" s="49">
        <f t="shared" si="37"/>
        <v>68</v>
      </c>
      <c r="F66" s="3">
        <f t="shared" si="38"/>
        <v>1.0639962447191363E-2</v>
      </c>
      <c r="G66" s="2">
        <v>0.5</v>
      </c>
      <c r="H66" s="3">
        <f t="shared" si="39"/>
        <v>5.1821368693796672E-2</v>
      </c>
      <c r="I66" s="3">
        <f t="shared" si="40"/>
        <v>0.94817863130620328</v>
      </c>
      <c r="J66" s="5">
        <f t="shared" si="47"/>
        <v>88621.396194588349</v>
      </c>
      <c r="K66" s="5">
        <f t="shared" si="41"/>
        <v>4592.4820463587921</v>
      </c>
      <c r="L66" s="5">
        <f t="shared" si="42"/>
        <v>431625.77585704473</v>
      </c>
      <c r="M66" s="5">
        <f t="shared" si="32"/>
        <v>2268403.1771434271</v>
      </c>
      <c r="N66" s="33">
        <f t="shared" si="43"/>
        <v>25.596563296775805</v>
      </c>
      <c r="O66" s="4"/>
      <c r="Q66" s="27" t="s">
        <v>58</v>
      </c>
      <c r="R66" s="29">
        <f t="shared" si="33"/>
        <v>88621.396194588349</v>
      </c>
      <c r="S66" s="29">
        <f t="shared" si="34"/>
        <v>431625.77585704473</v>
      </c>
      <c r="T66" s="35">
        <f t="shared" si="35"/>
        <v>25.596563296775805</v>
      </c>
      <c r="U66" s="42">
        <v>0.86438699185239576</v>
      </c>
      <c r="V66" s="43">
        <f t="shared" si="48"/>
        <v>0.13561300814760424</v>
      </c>
      <c r="W66" s="29">
        <f t="shared" si="44"/>
        <v>373091.7059990273</v>
      </c>
      <c r="X66" s="29">
        <f t="shared" si="36"/>
        <v>1672660.9941563925</v>
      </c>
      <c r="Y66" s="35">
        <f t="shared" si="45"/>
        <v>18.874234281794504</v>
      </c>
      <c r="Z66" s="36">
        <f t="shared" si="46"/>
        <v>6.7223290149813018</v>
      </c>
    </row>
    <row r="67" spans="1:26" s="2" customFormat="1" ht="13.2">
      <c r="A67" s="2">
        <v>14</v>
      </c>
      <c r="B67" s="1" t="s">
        <v>59</v>
      </c>
      <c r="C67" s="1">
        <v>5</v>
      </c>
      <c r="D67" s="49">
        <f t="shared" si="37"/>
        <v>4546</v>
      </c>
      <c r="E67" s="49">
        <f t="shared" si="37"/>
        <v>64</v>
      </c>
      <c r="F67" s="3">
        <f t="shared" si="38"/>
        <v>1.4078310602727673E-2</v>
      </c>
      <c r="G67" s="2">
        <v>0.5</v>
      </c>
      <c r="H67" s="3">
        <f t="shared" si="39"/>
        <v>6.7998300042498946E-2</v>
      </c>
      <c r="I67" s="3">
        <f t="shared" si="40"/>
        <v>0.93200169995750104</v>
      </c>
      <c r="J67" s="5">
        <f t="shared" si="47"/>
        <v>84028.914148229553</v>
      </c>
      <c r="K67" s="5">
        <f t="shared" si="41"/>
        <v>5713.8233164966978</v>
      </c>
      <c r="L67" s="5">
        <f t="shared" si="42"/>
        <v>405860.01244990609</v>
      </c>
      <c r="M67" s="5">
        <f t="shared" si="32"/>
        <v>1836777.4012863822</v>
      </c>
      <c r="N67" s="33">
        <f t="shared" si="43"/>
        <v>21.858873459274403</v>
      </c>
      <c r="O67" s="4"/>
      <c r="Q67" s="27" t="s">
        <v>60</v>
      </c>
      <c r="R67" s="29">
        <f t="shared" si="33"/>
        <v>84028.914148229553</v>
      </c>
      <c r="S67" s="29">
        <f t="shared" si="34"/>
        <v>405860.01244990609</v>
      </c>
      <c r="T67" s="35">
        <f t="shared" si="35"/>
        <v>21.858873459274403</v>
      </c>
      <c r="U67" s="42">
        <v>0.82345390469096191</v>
      </c>
      <c r="V67" s="43">
        <f t="shared" si="48"/>
        <v>0.17654609530903809</v>
      </c>
      <c r="W67" s="29">
        <f t="shared" si="44"/>
        <v>334207.01200979756</v>
      </c>
      <c r="X67" s="29">
        <f t="shared" si="36"/>
        <v>1299569.2881573653</v>
      </c>
      <c r="Y67" s="35">
        <f t="shared" si="45"/>
        <v>15.465739398522819</v>
      </c>
      <c r="Z67" s="36">
        <f t="shared" si="46"/>
        <v>6.3931340607515832</v>
      </c>
    </row>
    <row r="68" spans="1:26" s="2" customFormat="1" ht="13.2">
      <c r="A68" s="2">
        <v>15</v>
      </c>
      <c r="B68" s="1" t="s">
        <v>61</v>
      </c>
      <c r="C68" s="1">
        <v>5</v>
      </c>
      <c r="D68" s="49">
        <f t="shared" si="37"/>
        <v>3251</v>
      </c>
      <c r="E68" s="49">
        <f t="shared" si="37"/>
        <v>78</v>
      </c>
      <c r="F68" s="3">
        <f t="shared" si="38"/>
        <v>2.3992617656105813E-2</v>
      </c>
      <c r="G68" s="2">
        <v>0.5</v>
      </c>
      <c r="H68" s="3">
        <f t="shared" si="39"/>
        <v>0.11317469529889727</v>
      </c>
      <c r="I68" s="3">
        <f t="shared" si="40"/>
        <v>0.88682530470110277</v>
      </c>
      <c r="J68" s="5">
        <f t="shared" si="47"/>
        <v>78315.090831732858</v>
      </c>
      <c r="K68" s="5">
        <f t="shared" si="41"/>
        <v>8863.28654218683</v>
      </c>
      <c r="L68" s="5">
        <f t="shared" si="42"/>
        <v>369417.23780319729</v>
      </c>
      <c r="M68" s="5">
        <f t="shared" si="32"/>
        <v>1430917.388836476</v>
      </c>
      <c r="N68" s="33">
        <f t="shared" si="43"/>
        <v>18.271285567566192</v>
      </c>
      <c r="O68" s="4"/>
      <c r="Q68" s="27" t="s">
        <v>62</v>
      </c>
      <c r="R68" s="29">
        <f t="shared" si="33"/>
        <v>78315.090831732858</v>
      </c>
      <c r="S68" s="29">
        <f t="shared" si="34"/>
        <v>369417.23780319729</v>
      </c>
      <c r="T68" s="35">
        <f t="shared" si="35"/>
        <v>18.271285567566192</v>
      </c>
      <c r="U68" s="42">
        <v>0.7557222850963411</v>
      </c>
      <c r="V68" s="43">
        <f t="shared" si="48"/>
        <v>0.2442777149036589</v>
      </c>
      <c r="W68" s="29">
        <f t="shared" si="44"/>
        <v>279176.83910661069</v>
      </c>
      <c r="X68" s="29">
        <f t="shared" si="36"/>
        <v>965362.27614756767</v>
      </c>
      <c r="Y68" s="35">
        <f t="shared" si="45"/>
        <v>12.32664440397237</v>
      </c>
      <c r="Z68" s="36">
        <f t="shared" si="46"/>
        <v>5.9446411635938219</v>
      </c>
    </row>
    <row r="69" spans="1:26" s="2" customFormat="1" ht="13.2">
      <c r="A69" s="2">
        <v>16</v>
      </c>
      <c r="B69" s="1" t="s">
        <v>63</v>
      </c>
      <c r="C69" s="1">
        <v>5</v>
      </c>
      <c r="D69" s="49">
        <f t="shared" si="37"/>
        <v>2124</v>
      </c>
      <c r="E69" s="49">
        <f t="shared" si="37"/>
        <v>74</v>
      </c>
      <c r="F69" s="3">
        <f t="shared" si="38"/>
        <v>3.4839924670433148E-2</v>
      </c>
      <c r="G69" s="2">
        <v>0.5</v>
      </c>
      <c r="H69" s="3">
        <f t="shared" si="39"/>
        <v>0.16024252923343441</v>
      </c>
      <c r="I69" s="3">
        <f t="shared" si="40"/>
        <v>0.83975747076656559</v>
      </c>
      <c r="J69" s="5">
        <f t="shared" si="47"/>
        <v>69451.804289546038</v>
      </c>
      <c r="K69" s="5">
        <f t="shared" si="41"/>
        <v>11129.132779182346</v>
      </c>
      <c r="L69" s="5">
        <f t="shared" si="42"/>
        <v>319436.18949977431</v>
      </c>
      <c r="M69" s="5">
        <f t="shared" si="32"/>
        <v>1061500.1510332788</v>
      </c>
      <c r="N69" s="33">
        <f t="shared" si="43"/>
        <v>15.283982351385173</v>
      </c>
      <c r="O69" s="4"/>
      <c r="Q69" s="27" t="s">
        <v>64</v>
      </c>
      <c r="R69" s="29">
        <f t="shared" si="33"/>
        <v>69451.804289546038</v>
      </c>
      <c r="S69" s="29">
        <f t="shared" si="34"/>
        <v>319436.18949977431</v>
      </c>
      <c r="T69" s="35">
        <f t="shared" si="35"/>
        <v>15.283982351385173</v>
      </c>
      <c r="U69" s="42">
        <v>0.69850988448397933</v>
      </c>
      <c r="V69" s="43">
        <f t="shared" si="48"/>
        <v>0.30149011551602067</v>
      </c>
      <c r="W69" s="29">
        <f t="shared" si="44"/>
        <v>223129.33582748988</v>
      </c>
      <c r="X69" s="29">
        <f t="shared" si="36"/>
        <v>686185.43704095692</v>
      </c>
      <c r="Y69" s="35">
        <f t="shared" si="45"/>
        <v>9.8800231910496574</v>
      </c>
      <c r="Z69" s="36">
        <f t="shared" si="46"/>
        <v>5.4039591603355159</v>
      </c>
    </row>
    <row r="70" spans="1:26" s="2" customFormat="1" ht="13.2">
      <c r="A70" s="2">
        <v>17</v>
      </c>
      <c r="B70" s="1" t="s">
        <v>65</v>
      </c>
      <c r="C70" s="1">
        <v>5</v>
      </c>
      <c r="D70" s="49">
        <f t="shared" si="37"/>
        <v>1365</v>
      </c>
      <c r="E70" s="49">
        <f t="shared" si="37"/>
        <v>69</v>
      </c>
      <c r="F70" s="3">
        <f t="shared" si="38"/>
        <v>5.054945054945055E-2</v>
      </c>
      <c r="G70" s="2">
        <v>0.5</v>
      </c>
      <c r="H70" s="3">
        <f t="shared" si="39"/>
        <v>0.22439024390243903</v>
      </c>
      <c r="I70" s="3">
        <f t="shared" si="40"/>
        <v>0.775609756097561</v>
      </c>
      <c r="J70" s="5">
        <f t="shared" si="47"/>
        <v>58322.671510363689</v>
      </c>
      <c r="K70" s="5">
        <f t="shared" si="41"/>
        <v>13087.03848525234</v>
      </c>
      <c r="L70" s="5">
        <f t="shared" si="42"/>
        <v>258895.76133868759</v>
      </c>
      <c r="M70" s="5">
        <f t="shared" si="32"/>
        <v>742063.96153350454</v>
      </c>
      <c r="N70" s="33">
        <f t="shared" si="43"/>
        <v>12.723421995538098</v>
      </c>
      <c r="O70" s="4"/>
      <c r="Q70" s="27" t="s">
        <v>66</v>
      </c>
      <c r="R70" s="29">
        <f t="shared" si="33"/>
        <v>58322.671510363689</v>
      </c>
      <c r="S70" s="29">
        <f t="shared" si="34"/>
        <v>258895.76133868759</v>
      </c>
      <c r="T70" s="35">
        <f t="shared" si="35"/>
        <v>12.723421995538098</v>
      </c>
      <c r="U70" s="42">
        <v>0.67065690345363116</v>
      </c>
      <c r="V70" s="43">
        <f t="shared" si="48"/>
        <v>0.32934309654636884</v>
      </c>
      <c r="W70" s="29">
        <f t="shared" si="44"/>
        <v>173630.22961667454</v>
      </c>
      <c r="X70" s="29">
        <f t="shared" si="36"/>
        <v>463056.10121346702</v>
      </c>
      <c r="Y70" s="35">
        <f t="shared" si="45"/>
        <v>7.9395557374490968</v>
      </c>
      <c r="Z70" s="36">
        <f t="shared" si="46"/>
        <v>4.7838662580890015</v>
      </c>
    </row>
    <row r="71" spans="1:26" s="2" customFormat="1" ht="13.2">
      <c r="A71" s="2">
        <v>18</v>
      </c>
      <c r="B71" s="1" t="s">
        <v>67</v>
      </c>
      <c r="C71" s="1">
        <v>5</v>
      </c>
      <c r="D71" s="49">
        <f t="shared" ref="D71:E72" si="49">D21+D46</f>
        <v>795</v>
      </c>
      <c r="E71" s="49">
        <f t="shared" si="49"/>
        <v>64</v>
      </c>
      <c r="F71" s="3">
        <f t="shared" si="38"/>
        <v>8.0503144654088046E-2</v>
      </c>
      <c r="G71" s="2">
        <v>0.5</v>
      </c>
      <c r="H71" s="3">
        <f t="shared" si="39"/>
        <v>0.33507853403141358</v>
      </c>
      <c r="I71" s="3">
        <f t="shared" si="40"/>
        <v>0.66492146596858648</v>
      </c>
      <c r="J71" s="5">
        <f t="shared" si="47"/>
        <v>45235.633025111347</v>
      </c>
      <c r="K71" s="5">
        <f t="shared" si="41"/>
        <v>15157.489600037308</v>
      </c>
      <c r="L71" s="5">
        <f t="shared" si="42"/>
        <v>188284.44112546349</v>
      </c>
      <c r="M71" s="5">
        <f>L71+M72</f>
        <v>483168.20019481692</v>
      </c>
      <c r="N71" s="33">
        <f t="shared" si="43"/>
        <v>10.681141566574277</v>
      </c>
      <c r="O71" s="4"/>
      <c r="Q71" s="27" t="s">
        <v>68</v>
      </c>
      <c r="R71" s="29">
        <f t="shared" si="33"/>
        <v>45235.633025111347</v>
      </c>
      <c r="S71" s="29">
        <f t="shared" si="34"/>
        <v>188284.44112546349</v>
      </c>
      <c r="T71" s="35">
        <f t="shared" si="35"/>
        <v>10.681141566574277</v>
      </c>
      <c r="U71" s="42">
        <v>0.63527807449444496</v>
      </c>
      <c r="V71" s="43">
        <f t="shared" si="48"/>
        <v>0.36472192550555504</v>
      </c>
      <c r="W71" s="29">
        <f t="shared" si="44"/>
        <v>119612.97721544713</v>
      </c>
      <c r="X71" s="29">
        <f>X72+W71</f>
        <v>289425.87159679248</v>
      </c>
      <c r="Y71" s="35">
        <f t="shared" si="45"/>
        <v>6.3981832958129594</v>
      </c>
      <c r="Z71" s="36">
        <f t="shared" si="46"/>
        <v>4.2829582707613181</v>
      </c>
    </row>
    <row r="72" spans="1:26" s="2" customFormat="1" ht="13.2">
      <c r="A72" s="12">
        <v>19</v>
      </c>
      <c r="B72" s="13" t="s">
        <v>69</v>
      </c>
      <c r="C72" s="12"/>
      <c r="D72" s="50">
        <f t="shared" si="49"/>
        <v>500</v>
      </c>
      <c r="E72" s="50">
        <f t="shared" si="49"/>
        <v>51</v>
      </c>
      <c r="F72" s="17">
        <f t="shared" si="38"/>
        <v>0.10199999999999999</v>
      </c>
      <c r="G72" s="12"/>
      <c r="H72" s="17">
        <v>1</v>
      </c>
      <c r="I72" s="17">
        <f t="shared" si="40"/>
        <v>0</v>
      </c>
      <c r="J72" s="21">
        <f t="shared" si="47"/>
        <v>30078.143425074042</v>
      </c>
      <c r="K72" s="21">
        <f t="shared" si="41"/>
        <v>30078.143425074042</v>
      </c>
      <c r="L72" s="21">
        <f>K72/F72</f>
        <v>294883.7590693534</v>
      </c>
      <c r="M72" s="21">
        <f>L72</f>
        <v>294883.7590693534</v>
      </c>
      <c r="N72" s="34">
        <f t="shared" si="43"/>
        <v>9.8039215686274517</v>
      </c>
      <c r="O72" s="4"/>
      <c r="Q72" s="30" t="s">
        <v>69</v>
      </c>
      <c r="R72" s="31">
        <f t="shared" si="33"/>
        <v>30078.143425074042</v>
      </c>
      <c r="S72" s="31">
        <f t="shared" si="34"/>
        <v>294883.7590693534</v>
      </c>
      <c r="T72" s="38">
        <f t="shared" si="35"/>
        <v>9.8039215686274517</v>
      </c>
      <c r="U72" s="44">
        <v>0.57586384179742911</v>
      </c>
      <c r="V72" s="45">
        <f t="shared" si="48"/>
        <v>0.42413615820257089</v>
      </c>
      <c r="W72" s="31">
        <f t="shared" si="44"/>
        <v>169812.89438134534</v>
      </c>
      <c r="X72" s="31">
        <f>W72</f>
        <v>169812.89438134534</v>
      </c>
      <c r="Y72" s="38">
        <f t="shared" si="45"/>
        <v>5.645723939190483</v>
      </c>
      <c r="Z72" s="37">
        <f t="shared" si="46"/>
        <v>4.1581976294369687</v>
      </c>
    </row>
    <row r="73" spans="1:26" s="2" customFormat="1" ht="13.2">
      <c r="B73" s="2" t="s">
        <v>70</v>
      </c>
      <c r="D73" s="25">
        <f>SUM(D54:D72)</f>
        <v>115185</v>
      </c>
      <c r="E73" s="25">
        <f>SUM(E54:E72)</f>
        <v>689</v>
      </c>
    </row>
    <row r="77" spans="1:26" s="52" customFormat="1" ht="17.399999999999999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>
      <c r="C78" s="53" t="s">
        <v>84</v>
      </c>
      <c r="D78" s="54">
        <v>0</v>
      </c>
      <c r="E78" s="55">
        <f>$N$4</f>
        <v>71.531816082710677</v>
      </c>
      <c r="F78" s="55">
        <f>$Y$4</f>
        <v>64.965366524362594</v>
      </c>
      <c r="G78" s="55">
        <f>E78-F78</f>
        <v>6.5664495583480829</v>
      </c>
    </row>
    <row r="79" spans="1:26" s="52" customFormat="1" ht="17.399999999999999">
      <c r="C79" s="53" t="s">
        <v>85</v>
      </c>
      <c r="D79" s="54">
        <v>0</v>
      </c>
      <c r="E79" s="55">
        <f>$N$29</f>
        <v>80.288021309230245</v>
      </c>
      <c r="F79" s="55">
        <f>$Y$29</f>
        <v>70.834998821684181</v>
      </c>
      <c r="G79" s="55">
        <f t="shared" ref="G79:G80" si="50">E79-F79</f>
        <v>9.4530224875460647</v>
      </c>
    </row>
    <row r="80" spans="1:26" s="52" customFormat="1" ht="17.399999999999999">
      <c r="C80" s="53" t="s">
        <v>86</v>
      </c>
      <c r="D80" s="54">
        <v>0</v>
      </c>
      <c r="E80" s="55">
        <f>$N$54</f>
        <v>75.785525108063737</v>
      </c>
      <c r="F80" s="55">
        <f>$Y$54</f>
        <v>67.150053009034522</v>
      </c>
      <c r="G80" s="55">
        <f t="shared" si="50"/>
        <v>8.6354720990292151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752AC-C8A4-A444-AA85-C4BC8E98743F}">
  <dimension ref="A1:Z80"/>
  <sheetViews>
    <sheetView topLeftCell="A19" workbookViewId="0">
      <selection activeCell="D29" sqref="D29:E47"/>
    </sheetView>
  </sheetViews>
  <sheetFormatPr defaultColWidth="8.796875" defaultRowHeight="13.8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>
      <c r="B1" s="75" t="s">
        <v>87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Q1" s="63" t="s">
        <v>90</v>
      </c>
      <c r="R1" s="64"/>
      <c r="S1" s="64"/>
      <c r="T1" s="64"/>
      <c r="U1" s="64"/>
      <c r="V1" s="64"/>
      <c r="W1" s="64"/>
      <c r="X1" s="64"/>
      <c r="Y1" s="64"/>
      <c r="Z1" s="65"/>
    </row>
    <row r="2" spans="1:26" s="9" customFormat="1" ht="35.549999999999997" customHeight="1">
      <c r="A2" s="7"/>
      <c r="B2" s="70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2" t="s">
        <v>14</v>
      </c>
      <c r="S2" s="72"/>
      <c r="T2" s="72"/>
      <c r="U2" s="67" t="s">
        <v>15</v>
      </c>
      <c r="V2" s="67" t="s">
        <v>16</v>
      </c>
      <c r="W2" s="73" t="s">
        <v>17</v>
      </c>
      <c r="X2" s="73" t="s">
        <v>18</v>
      </c>
      <c r="Y2" s="74" t="s">
        <v>19</v>
      </c>
      <c r="Z2" s="74" t="s">
        <v>20</v>
      </c>
    </row>
    <row r="3" spans="1:26" s="10" customFormat="1" ht="23.25" customHeight="1" thickBot="1">
      <c r="B3" s="71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7"/>
      <c r="V3" s="67"/>
      <c r="W3" s="73"/>
      <c r="X3" s="73"/>
      <c r="Y3" s="74"/>
      <c r="Z3" s="74"/>
    </row>
    <row r="4" spans="1:26" s="2" customFormat="1">
      <c r="A4" s="2">
        <v>1</v>
      </c>
      <c r="B4" s="1">
        <v>0</v>
      </c>
      <c r="C4" s="1">
        <v>1</v>
      </c>
      <c r="D4">
        <v>623</v>
      </c>
      <c r="E4" s="51">
        <v>3</v>
      </c>
      <c r="F4" s="3">
        <f>E4/D4</f>
        <v>4.815409309791332E-3</v>
      </c>
      <c r="G4" s="2">
        <v>0.3</v>
      </c>
      <c r="H4" s="18">
        <f>C4*F4/(1+(1-G4)*C4*F4)</f>
        <v>4.7992321228603422E-3</v>
      </c>
      <c r="I4" s="18">
        <f>1-H4</f>
        <v>0.99520076787713962</v>
      </c>
      <c r="J4" s="41">
        <v>100000</v>
      </c>
      <c r="K4" s="20">
        <f>J4*H4</f>
        <v>479.92321228603424</v>
      </c>
      <c r="L4" s="20">
        <f>C4*(J5+G4*K4)</f>
        <v>99664.05375139977</v>
      </c>
      <c r="M4" s="5">
        <f t="shared" ref="M4:M20" si="0">L4+M5</f>
        <v>7134149.2661823872</v>
      </c>
      <c r="N4" s="32">
        <f>M4/J4</f>
        <v>71.341492661823878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99664.05375139977</v>
      </c>
      <c r="T4" s="35">
        <f t="shared" ref="T4:T22" si="3">N4</f>
        <v>71.341492661823878</v>
      </c>
      <c r="U4" s="42">
        <v>0.96680194174873568</v>
      </c>
      <c r="V4" s="43">
        <f>1-U4</f>
        <v>3.3198058251264317E-2</v>
      </c>
      <c r="W4" s="29">
        <f>S4*U4</f>
        <v>96355.400689403657</v>
      </c>
      <c r="X4" s="29">
        <f t="shared" ref="X4:X20" si="4">X5+W4</f>
        <v>6491075.6669645244</v>
      </c>
      <c r="Y4" s="40">
        <f>X4/R4</f>
        <v>64.910756669645238</v>
      </c>
      <c r="Z4" s="36">
        <f>T4-Y4</f>
        <v>6.43073599217864</v>
      </c>
    </row>
    <row r="5" spans="1:26" s="2" customFormat="1">
      <c r="A5" s="2">
        <v>2</v>
      </c>
      <c r="B5" s="1" t="s">
        <v>35</v>
      </c>
      <c r="C5" s="1">
        <v>4</v>
      </c>
      <c r="D5">
        <v>2751</v>
      </c>
      <c r="E5" s="51">
        <v>2</v>
      </c>
      <c r="F5" s="3">
        <f t="shared" ref="F5:F22" si="5">E5/D5</f>
        <v>7.2700836059614682E-4</v>
      </c>
      <c r="G5" s="2">
        <v>0.4</v>
      </c>
      <c r="H5" s="3">
        <f t="shared" ref="H5:H21" si="6">C5*F5/(1+(1-G5)*C5*F5)</f>
        <v>2.9029682850714852E-3</v>
      </c>
      <c r="I5" s="3">
        <f t="shared" ref="I5:I22" si="7">1-H5</f>
        <v>0.99709703171492847</v>
      </c>
      <c r="J5" s="5">
        <f>I4*J4</f>
        <v>99520.076787713959</v>
      </c>
      <c r="K5" s="5">
        <f t="shared" ref="K5:K22" si="8">J5*H5</f>
        <v>288.90362664261249</v>
      </c>
      <c r="L5" s="5">
        <f t="shared" ref="L5:L21" si="9">C5*(J6+G5*K5)</f>
        <v>397386.93844691355</v>
      </c>
      <c r="M5" s="5">
        <f t="shared" si="0"/>
        <v>7034485.2124309875</v>
      </c>
      <c r="N5" s="33">
        <f t="shared" ref="N5:N22" si="10">M5/J5</f>
        <v>70.68408143852453</v>
      </c>
      <c r="O5" s="4"/>
      <c r="Q5" s="27" t="s">
        <v>36</v>
      </c>
      <c r="R5" s="29">
        <f t="shared" si="1"/>
        <v>99520.076787713959</v>
      </c>
      <c r="S5" s="29">
        <f t="shared" si="2"/>
        <v>397386.93844691355</v>
      </c>
      <c r="T5" s="35">
        <f t="shared" si="3"/>
        <v>70.68408143852453</v>
      </c>
      <c r="U5" s="42">
        <v>0.96680194174873568</v>
      </c>
      <c r="V5" s="43">
        <f>1-U5</f>
        <v>3.3198058251264317E-2</v>
      </c>
      <c r="W5" s="29">
        <f t="shared" ref="W5:W22" si="11">S5*U5</f>
        <v>384194.46371606132</v>
      </c>
      <c r="X5" s="29">
        <f t="shared" si="4"/>
        <v>6394720.2662751209</v>
      </c>
      <c r="Y5" s="35">
        <f t="shared" ref="Y5:Y22" si="12">X5/R5</f>
        <v>64.25558010687314</v>
      </c>
      <c r="Z5" s="36">
        <f t="shared" ref="Z5:Z22" si="13">T5-Y5</f>
        <v>6.4285013316513897</v>
      </c>
    </row>
    <row r="6" spans="1:26" s="2" customFormat="1">
      <c r="A6" s="2">
        <v>3</v>
      </c>
      <c r="B6" s="1" t="s">
        <v>37</v>
      </c>
      <c r="C6" s="1">
        <v>5</v>
      </c>
      <c r="D6">
        <v>3706</v>
      </c>
      <c r="E6" s="51">
        <v>3</v>
      </c>
      <c r="F6" s="3">
        <f t="shared" si="5"/>
        <v>8.0949811117107394E-4</v>
      </c>
      <c r="G6" s="2">
        <v>0.5</v>
      </c>
      <c r="H6" s="3">
        <f t="shared" si="6"/>
        <v>4.0393160091557823E-3</v>
      </c>
      <c r="I6" s="3">
        <f t="shared" si="7"/>
        <v>0.99596068399084425</v>
      </c>
      <c r="J6" s="5">
        <f t="shared" ref="J6:J22" si="14">I5*J5</f>
        <v>99231.173161071347</v>
      </c>
      <c r="K6" s="5">
        <f t="shared" si="8"/>
        <v>400.82606635682509</v>
      </c>
      <c r="L6" s="5">
        <f t="shared" si="9"/>
        <v>495153.80063946469</v>
      </c>
      <c r="M6" s="5">
        <f t="shared" si="0"/>
        <v>6637098.2739840737</v>
      </c>
      <c r="N6" s="33">
        <f t="shared" si="10"/>
        <v>66.885214218023833</v>
      </c>
      <c r="O6" s="4"/>
      <c r="Q6" s="27" t="s">
        <v>38</v>
      </c>
      <c r="R6" s="29">
        <f t="shared" si="1"/>
        <v>99231.173161071347</v>
      </c>
      <c r="S6" s="29">
        <f t="shared" si="2"/>
        <v>495153.80063946469</v>
      </c>
      <c r="T6" s="35">
        <f t="shared" si="3"/>
        <v>66.885214218023833</v>
      </c>
      <c r="U6" s="42">
        <v>0.96680194174873568</v>
      </c>
      <c r="V6" s="43">
        <f>1-U6</f>
        <v>3.3198058251264317E-2</v>
      </c>
      <c r="W6" s="29">
        <f t="shared" si="11"/>
        <v>478715.65592250082</v>
      </c>
      <c r="X6" s="29">
        <f t="shared" si="4"/>
        <v>6010525.8025590591</v>
      </c>
      <c r="Y6" s="35">
        <f t="shared" si="12"/>
        <v>60.570943697328012</v>
      </c>
      <c r="Z6" s="36">
        <f t="shared" si="13"/>
        <v>6.3142705206958212</v>
      </c>
    </row>
    <row r="7" spans="1:26" s="2" customFormat="1">
      <c r="A7" s="2">
        <v>4</v>
      </c>
      <c r="B7" s="1" t="s">
        <v>39</v>
      </c>
      <c r="C7" s="1">
        <v>5</v>
      </c>
      <c r="D7">
        <v>4032</v>
      </c>
      <c r="E7" s="51">
        <v>4</v>
      </c>
      <c r="F7" s="3">
        <f t="shared" si="5"/>
        <v>9.9206349206349201E-4</v>
      </c>
      <c r="G7" s="2">
        <v>0.5</v>
      </c>
      <c r="H7" s="3">
        <f t="shared" si="6"/>
        <v>4.9480455220188022E-3</v>
      </c>
      <c r="I7" s="3">
        <f t="shared" si="7"/>
        <v>0.99505195447798123</v>
      </c>
      <c r="J7" s="5">
        <f t="shared" si="14"/>
        <v>98830.347094714525</v>
      </c>
      <c r="K7" s="5">
        <f t="shared" si="8"/>
        <v>489.01705638156614</v>
      </c>
      <c r="L7" s="5">
        <f t="shared" si="9"/>
        <v>492929.19283261872</v>
      </c>
      <c r="M7" s="5">
        <f t="shared" si="0"/>
        <v>6141944.4733446091</v>
      </c>
      <c r="N7" s="33">
        <f t="shared" si="10"/>
        <v>62.146341219043258</v>
      </c>
      <c r="O7" s="4"/>
      <c r="Q7" s="27" t="s">
        <v>40</v>
      </c>
      <c r="R7" s="29">
        <f t="shared" si="1"/>
        <v>98830.347094714525</v>
      </c>
      <c r="S7" s="29">
        <f t="shared" si="2"/>
        <v>492929.19283261872</v>
      </c>
      <c r="T7" s="35">
        <f t="shared" si="3"/>
        <v>62.146341219043258</v>
      </c>
      <c r="U7" s="42">
        <v>0.96680194174873568</v>
      </c>
      <c r="V7" s="43">
        <f>1-U7</f>
        <v>3.3198058251264317E-2</v>
      </c>
      <c r="W7" s="29">
        <f t="shared" si="11"/>
        <v>476564.90077521274</v>
      </c>
      <c r="X7" s="29">
        <f t="shared" si="4"/>
        <v>5531810.1466365587</v>
      </c>
      <c r="Y7" s="35">
        <f t="shared" si="12"/>
        <v>55.972788816932137</v>
      </c>
      <c r="Z7" s="36">
        <f t="shared" si="13"/>
        <v>6.1735524021111203</v>
      </c>
    </row>
    <row r="8" spans="1:26" s="2" customFormat="1">
      <c r="A8" s="2">
        <v>5</v>
      </c>
      <c r="B8" s="1" t="s">
        <v>41</v>
      </c>
      <c r="C8" s="1">
        <v>5</v>
      </c>
      <c r="D8">
        <v>4416</v>
      </c>
      <c r="E8" s="51">
        <v>6</v>
      </c>
      <c r="F8" s="3">
        <f t="shared" si="5"/>
        <v>1.358695652173913E-3</v>
      </c>
      <c r="G8" s="2">
        <v>0.5</v>
      </c>
      <c r="H8" s="3">
        <f t="shared" si="6"/>
        <v>6.7704807041299928E-3</v>
      </c>
      <c r="I8" s="3">
        <f t="shared" si="7"/>
        <v>0.99322951929587</v>
      </c>
      <c r="J8" s="5">
        <f t="shared" si="14"/>
        <v>98341.330038332962</v>
      </c>
      <c r="K8" s="5">
        <f t="shared" si="8"/>
        <v>665.81807744301261</v>
      </c>
      <c r="L8" s="5">
        <f t="shared" si="9"/>
        <v>490042.10499805736</v>
      </c>
      <c r="M8" s="5">
        <f t="shared" si="0"/>
        <v>5649015.2805119902</v>
      </c>
      <c r="N8" s="33">
        <f t="shared" si="10"/>
        <v>57.442941622917161</v>
      </c>
      <c r="O8" s="4"/>
      <c r="Q8" s="27" t="s">
        <v>42</v>
      </c>
      <c r="R8" s="29">
        <f t="shared" si="1"/>
        <v>98341.330038332962</v>
      </c>
      <c r="S8" s="29">
        <f t="shared" si="2"/>
        <v>490042.10499805736</v>
      </c>
      <c r="T8" s="35">
        <f t="shared" si="3"/>
        <v>57.442941622917161</v>
      </c>
      <c r="U8" s="42">
        <v>0.96680194174873568</v>
      </c>
      <c r="V8" s="43">
        <f>1-U8</f>
        <v>3.3198058251264317E-2</v>
      </c>
      <c r="W8" s="29">
        <f t="shared" si="11"/>
        <v>473773.65865075967</v>
      </c>
      <c r="X8" s="29">
        <f t="shared" si="4"/>
        <v>5055245.2458613459</v>
      </c>
      <c r="Y8" s="35">
        <f t="shared" si="12"/>
        <v>51.405093299946586</v>
      </c>
      <c r="Z8" s="36">
        <f t="shared" si="13"/>
        <v>6.0378483229705751</v>
      </c>
    </row>
    <row r="9" spans="1:26" s="2" customFormat="1">
      <c r="A9" s="2">
        <v>6</v>
      </c>
      <c r="B9" s="1" t="s">
        <v>43</v>
      </c>
      <c r="C9" s="1">
        <v>5</v>
      </c>
      <c r="D9">
        <v>4602</v>
      </c>
      <c r="E9" s="51">
        <v>13</v>
      </c>
      <c r="F9" s="3">
        <f t="shared" si="5"/>
        <v>2.8248587570621469E-3</v>
      </c>
      <c r="G9" s="2">
        <v>0.5</v>
      </c>
      <c r="H9" s="3">
        <f t="shared" si="6"/>
        <v>1.4025245441795233E-2</v>
      </c>
      <c r="I9" s="3">
        <f t="shared" si="7"/>
        <v>0.98597475455820471</v>
      </c>
      <c r="J9" s="5">
        <f t="shared" si="14"/>
        <v>97675.511960889955</v>
      </c>
      <c r="K9" s="5">
        <f t="shared" si="8"/>
        <v>1369.9230289044876</v>
      </c>
      <c r="L9" s="5">
        <f t="shared" si="9"/>
        <v>484952.75223218848</v>
      </c>
      <c r="M9" s="5">
        <f t="shared" si="0"/>
        <v>5158973.1755139325</v>
      </c>
      <c r="N9" s="33">
        <f t="shared" si="10"/>
        <v>52.817467469017473</v>
      </c>
      <c r="O9" s="4"/>
      <c r="Q9" s="27" t="s">
        <v>44</v>
      </c>
      <c r="R9" s="29">
        <f t="shared" si="1"/>
        <v>97675.511960889955</v>
      </c>
      <c r="S9" s="29">
        <f t="shared" si="2"/>
        <v>484952.75223218848</v>
      </c>
      <c r="T9" s="35">
        <f t="shared" si="3"/>
        <v>52.817467469017473</v>
      </c>
      <c r="U9" s="42">
        <v>0.9555940589531835</v>
      </c>
      <c r="V9" s="43">
        <f t="shared" ref="V9:V22" si="15">1-U9</f>
        <v>4.4405941046816499E-2</v>
      </c>
      <c r="W9" s="29">
        <f t="shared" si="11"/>
        <v>463417.96890607453</v>
      </c>
      <c r="X9" s="29">
        <f t="shared" si="4"/>
        <v>4581471.5872105863</v>
      </c>
      <c r="Y9" s="35">
        <f t="shared" si="12"/>
        <v>46.905017391104572</v>
      </c>
      <c r="Z9" s="36">
        <f t="shared" si="13"/>
        <v>5.9124500779129008</v>
      </c>
    </row>
    <row r="10" spans="1:26" s="2" customFormat="1">
      <c r="A10" s="2">
        <v>7</v>
      </c>
      <c r="B10" s="1" t="s">
        <v>45</v>
      </c>
      <c r="C10" s="1">
        <v>5</v>
      </c>
      <c r="D10">
        <v>4528</v>
      </c>
      <c r="E10" s="51">
        <v>14</v>
      </c>
      <c r="F10" s="3">
        <f t="shared" si="5"/>
        <v>3.0918727915194345E-3</v>
      </c>
      <c r="G10" s="2">
        <v>0.5</v>
      </c>
      <c r="H10" s="3">
        <f t="shared" si="6"/>
        <v>1.53407845715538E-2</v>
      </c>
      <c r="I10" s="3">
        <f t="shared" si="7"/>
        <v>0.98465921542844614</v>
      </c>
      <c r="J10" s="5">
        <f t="shared" si="14"/>
        <v>96305.588931985461</v>
      </c>
      <c r="K10" s="5">
        <f t="shared" si="8"/>
        <v>1477.403292842205</v>
      </c>
      <c r="L10" s="5">
        <f t="shared" si="9"/>
        <v>477834.43642782175</v>
      </c>
      <c r="M10" s="5">
        <f t="shared" si="0"/>
        <v>4674020.4232817441</v>
      </c>
      <c r="N10" s="33">
        <f t="shared" si="10"/>
        <v>48.533220918078896</v>
      </c>
      <c r="O10" s="4"/>
      <c r="Q10" s="27" t="s">
        <v>46</v>
      </c>
      <c r="R10" s="29">
        <f t="shared" si="1"/>
        <v>96305.588931985461</v>
      </c>
      <c r="S10" s="29">
        <f t="shared" si="2"/>
        <v>477834.43642782175</v>
      </c>
      <c r="T10" s="35">
        <f t="shared" si="3"/>
        <v>48.533220918078896</v>
      </c>
      <c r="U10" s="42">
        <v>0.96363095511775332</v>
      </c>
      <c r="V10" s="43">
        <f t="shared" si="15"/>
        <v>3.6369044882246682E-2</v>
      </c>
      <c r="W10" s="29">
        <f t="shared" si="11"/>
        <v>460456.05436309526</v>
      </c>
      <c r="X10" s="29">
        <f t="shared" si="4"/>
        <v>4118053.6183045115</v>
      </c>
      <c r="Y10" s="35">
        <f t="shared" si="12"/>
        <v>42.760276573489747</v>
      </c>
      <c r="Z10" s="36">
        <f t="shared" si="13"/>
        <v>5.7729443445891491</v>
      </c>
    </row>
    <row r="11" spans="1:26" s="2" customFormat="1">
      <c r="A11" s="2">
        <v>8</v>
      </c>
      <c r="B11" s="1" t="s">
        <v>47</v>
      </c>
      <c r="C11" s="1">
        <v>5</v>
      </c>
      <c r="D11">
        <v>4517</v>
      </c>
      <c r="E11" s="51">
        <v>7</v>
      </c>
      <c r="F11" s="3">
        <f t="shared" si="5"/>
        <v>1.5497011290679654E-3</v>
      </c>
      <c r="G11" s="2">
        <v>0.5</v>
      </c>
      <c r="H11" s="3">
        <f t="shared" si="6"/>
        <v>7.7186018304112912E-3</v>
      </c>
      <c r="I11" s="3">
        <f t="shared" si="7"/>
        <v>0.99228139816958871</v>
      </c>
      <c r="J11" s="5">
        <f t="shared" si="14"/>
        <v>94828.185639143252</v>
      </c>
      <c r="K11" s="5">
        <f t="shared" si="8"/>
        <v>731.94100724887278</v>
      </c>
      <c r="L11" s="5">
        <f t="shared" si="9"/>
        <v>472311.07567759411</v>
      </c>
      <c r="M11" s="5">
        <f t="shared" si="0"/>
        <v>4196185.9868539227</v>
      </c>
      <c r="N11" s="33">
        <f t="shared" si="10"/>
        <v>44.250408869172944</v>
      </c>
      <c r="O11" s="4"/>
      <c r="Q11" s="27" t="s">
        <v>48</v>
      </c>
      <c r="R11" s="29">
        <f t="shared" si="1"/>
        <v>94828.185639143252</v>
      </c>
      <c r="S11" s="29">
        <f t="shared" si="2"/>
        <v>472311.07567759411</v>
      </c>
      <c r="T11" s="35">
        <f t="shared" si="3"/>
        <v>44.250408869172944</v>
      </c>
      <c r="U11" s="42">
        <v>0.96005435016735896</v>
      </c>
      <c r="V11" s="43">
        <f t="shared" si="15"/>
        <v>3.9945649832641039E-2</v>
      </c>
      <c r="W11" s="29">
        <f t="shared" si="11"/>
        <v>453444.30283649894</v>
      </c>
      <c r="X11" s="29">
        <f t="shared" si="4"/>
        <v>3657597.5639414163</v>
      </c>
      <c r="Y11" s="35">
        <f t="shared" si="12"/>
        <v>38.570785039164882</v>
      </c>
      <c r="Z11" s="36">
        <f t="shared" si="13"/>
        <v>5.6796238300080617</v>
      </c>
    </row>
    <row r="12" spans="1:26" s="2" customFormat="1">
      <c r="A12" s="2">
        <v>9</v>
      </c>
      <c r="B12" s="1" t="s">
        <v>49</v>
      </c>
      <c r="C12" s="1">
        <v>5</v>
      </c>
      <c r="D12">
        <v>4999</v>
      </c>
      <c r="E12" s="51">
        <v>11</v>
      </c>
      <c r="F12" s="3">
        <f t="shared" si="5"/>
        <v>2.2004400880176033E-3</v>
      </c>
      <c r="G12" s="2">
        <v>0.5</v>
      </c>
      <c r="H12" s="3">
        <f t="shared" si="6"/>
        <v>1.0942007360986768E-2</v>
      </c>
      <c r="I12" s="3">
        <f t="shared" si="7"/>
        <v>0.98905799263901328</v>
      </c>
      <c r="J12" s="5">
        <f t="shared" si="14"/>
        <v>94096.244631894384</v>
      </c>
      <c r="K12" s="5">
        <f t="shared" si="8"/>
        <v>1029.6018014034</v>
      </c>
      <c r="L12" s="5">
        <f t="shared" si="9"/>
        <v>467907.21865596343</v>
      </c>
      <c r="M12" s="5">
        <f t="shared" si="0"/>
        <v>3723874.911176329</v>
      </c>
      <c r="N12" s="33">
        <f t="shared" si="10"/>
        <v>39.57517035609839</v>
      </c>
      <c r="O12" s="4"/>
      <c r="Q12" s="27" t="s">
        <v>50</v>
      </c>
      <c r="R12" s="29">
        <f t="shared" si="1"/>
        <v>94096.244631894384</v>
      </c>
      <c r="S12" s="29">
        <f t="shared" si="2"/>
        <v>467907.21865596343</v>
      </c>
      <c r="T12" s="35">
        <f t="shared" si="3"/>
        <v>39.57517035609839</v>
      </c>
      <c r="U12" s="42">
        <v>0.94127750867207383</v>
      </c>
      <c r="V12" s="43">
        <f t="shared" si="15"/>
        <v>5.8722491327926174E-2</v>
      </c>
      <c r="W12" s="29">
        <f t="shared" si="11"/>
        <v>440430.54106616456</v>
      </c>
      <c r="X12" s="29">
        <f t="shared" si="4"/>
        <v>3204153.2611049176</v>
      </c>
      <c r="Y12" s="35">
        <f t="shared" si="12"/>
        <v>34.051871821660924</v>
      </c>
      <c r="Z12" s="36">
        <f t="shared" si="13"/>
        <v>5.5232985344374654</v>
      </c>
    </row>
    <row r="13" spans="1:26" s="2" customFormat="1">
      <c r="A13" s="2">
        <v>10</v>
      </c>
      <c r="B13" s="1" t="s">
        <v>51</v>
      </c>
      <c r="C13" s="1">
        <v>5</v>
      </c>
      <c r="D13">
        <v>5258</v>
      </c>
      <c r="E13" s="51">
        <v>25</v>
      </c>
      <c r="F13" s="3">
        <f t="shared" si="5"/>
        <v>4.7546595663750472E-3</v>
      </c>
      <c r="G13" s="2">
        <v>0.5</v>
      </c>
      <c r="H13" s="3">
        <f t="shared" si="6"/>
        <v>2.3494032515740997E-2</v>
      </c>
      <c r="I13" s="3">
        <f t="shared" si="7"/>
        <v>0.976505967484259</v>
      </c>
      <c r="J13" s="5">
        <f t="shared" si="14"/>
        <v>93066.642830490993</v>
      </c>
      <c r="K13" s="5">
        <f t="shared" si="8"/>
        <v>2186.5107327904093</v>
      </c>
      <c r="L13" s="5">
        <f t="shared" si="9"/>
        <v>459866.9373204789</v>
      </c>
      <c r="M13" s="5">
        <f t="shared" si="0"/>
        <v>3255967.6925203656</v>
      </c>
      <c r="N13" s="33">
        <f t="shared" si="10"/>
        <v>34.985335169451581</v>
      </c>
      <c r="O13" s="4"/>
      <c r="Q13" s="27" t="s">
        <v>52</v>
      </c>
      <c r="R13" s="29">
        <f t="shared" si="1"/>
        <v>93066.642830490993</v>
      </c>
      <c r="S13" s="29">
        <f t="shared" si="2"/>
        <v>459866.9373204789</v>
      </c>
      <c r="T13" s="35">
        <f t="shared" si="3"/>
        <v>34.985335169451581</v>
      </c>
      <c r="U13" s="42">
        <v>0.95386474178345915</v>
      </c>
      <c r="V13" s="43">
        <f t="shared" si="15"/>
        <v>4.6135258216540853E-2</v>
      </c>
      <c r="W13" s="29">
        <f t="shared" si="11"/>
        <v>438650.85742194881</v>
      </c>
      <c r="X13" s="29">
        <f t="shared" si="4"/>
        <v>2763722.720038753</v>
      </c>
      <c r="Y13" s="35">
        <f t="shared" si="12"/>
        <v>29.696168637698914</v>
      </c>
      <c r="Z13" s="36">
        <f t="shared" si="13"/>
        <v>5.2891665317526666</v>
      </c>
    </row>
    <row r="14" spans="1:26" s="2" customFormat="1">
      <c r="A14" s="2">
        <v>11</v>
      </c>
      <c r="B14" s="1" t="s">
        <v>53</v>
      </c>
      <c r="C14" s="1">
        <v>5</v>
      </c>
      <c r="D14">
        <v>4953</v>
      </c>
      <c r="E14" s="51">
        <v>34</v>
      </c>
      <c r="F14" s="3">
        <f t="shared" si="5"/>
        <v>6.8645265495659198E-3</v>
      </c>
      <c r="G14" s="2">
        <v>0.5</v>
      </c>
      <c r="H14" s="3">
        <f t="shared" si="6"/>
        <v>3.3743549027391816E-2</v>
      </c>
      <c r="I14" s="3">
        <f t="shared" si="7"/>
        <v>0.96625645097260815</v>
      </c>
      <c r="J14" s="5">
        <f t="shared" si="14"/>
        <v>90880.132097700582</v>
      </c>
      <c r="K14" s="5">
        <f t="shared" si="8"/>
        <v>3066.618193054604</v>
      </c>
      <c r="L14" s="5">
        <f t="shared" si="9"/>
        <v>446734.11500586639</v>
      </c>
      <c r="M14" s="5">
        <f t="shared" si="0"/>
        <v>2796100.7551998869</v>
      </c>
      <c r="N14" s="33">
        <f t="shared" si="10"/>
        <v>30.766909011465145</v>
      </c>
      <c r="O14" s="4"/>
      <c r="Q14" s="27" t="s">
        <v>54</v>
      </c>
      <c r="R14" s="29">
        <f t="shared" si="1"/>
        <v>90880.132097700582</v>
      </c>
      <c r="S14" s="29">
        <f t="shared" si="2"/>
        <v>446734.11500586639</v>
      </c>
      <c r="T14" s="35">
        <f t="shared" si="3"/>
        <v>30.766909011465145</v>
      </c>
      <c r="U14" s="42">
        <v>0.94210046609890041</v>
      </c>
      <c r="V14" s="43">
        <f t="shared" si="15"/>
        <v>5.7899533901099587E-2</v>
      </c>
      <c r="W14" s="29">
        <f t="shared" si="11"/>
        <v>420868.41796930652</v>
      </c>
      <c r="X14" s="29">
        <f t="shared" si="4"/>
        <v>2325071.8626168044</v>
      </c>
      <c r="Y14" s="35">
        <f t="shared" si="12"/>
        <v>25.583940174264256</v>
      </c>
      <c r="Z14" s="36">
        <f t="shared" si="13"/>
        <v>5.1829688372008889</v>
      </c>
    </row>
    <row r="15" spans="1:26" s="2" customFormat="1">
      <c r="A15" s="2">
        <v>12</v>
      </c>
      <c r="B15" s="1" t="s">
        <v>55</v>
      </c>
      <c r="C15" s="1">
        <v>5</v>
      </c>
      <c r="D15">
        <v>4241</v>
      </c>
      <c r="E15" s="51">
        <v>26</v>
      </c>
      <c r="F15" s="3">
        <f t="shared" si="5"/>
        <v>6.1306295684979955E-3</v>
      </c>
      <c r="G15" s="2">
        <v>0.5</v>
      </c>
      <c r="H15" s="3">
        <f t="shared" si="6"/>
        <v>3.0190431955411056E-2</v>
      </c>
      <c r="I15" s="3">
        <f t="shared" si="7"/>
        <v>0.96980956804458895</v>
      </c>
      <c r="J15" s="5">
        <f t="shared" si="14"/>
        <v>87813.513904645981</v>
      </c>
      <c r="K15" s="5">
        <f t="shared" si="8"/>
        <v>2651.127916303757</v>
      </c>
      <c r="L15" s="5">
        <f t="shared" si="9"/>
        <v>432439.74973247049</v>
      </c>
      <c r="M15" s="5">
        <f t="shared" si="0"/>
        <v>2349366.6401940202</v>
      </c>
      <c r="N15" s="33">
        <f t="shared" si="10"/>
        <v>26.754044289186808</v>
      </c>
      <c r="O15" s="4"/>
      <c r="Q15" s="27" t="s">
        <v>56</v>
      </c>
      <c r="R15" s="29">
        <f t="shared" si="1"/>
        <v>87813.513904645981</v>
      </c>
      <c r="S15" s="29">
        <f t="shared" si="2"/>
        <v>432439.74973247049</v>
      </c>
      <c r="T15" s="35">
        <f t="shared" si="3"/>
        <v>26.754044289186808</v>
      </c>
      <c r="U15" s="42">
        <v>0.91645683631107144</v>
      </c>
      <c r="V15" s="43">
        <f t="shared" si="15"/>
        <v>8.3543163688928557E-2</v>
      </c>
      <c r="W15" s="29">
        <f t="shared" si="11"/>
        <v>396312.36493497138</v>
      </c>
      <c r="X15" s="29">
        <f t="shared" si="4"/>
        <v>1904203.4446474977</v>
      </c>
      <c r="Y15" s="35">
        <f t="shared" si="12"/>
        <v>21.684628708916197</v>
      </c>
      <c r="Z15" s="36">
        <f t="shared" si="13"/>
        <v>5.0694155802706113</v>
      </c>
    </row>
    <row r="16" spans="1:26" s="2" customFormat="1">
      <c r="A16" s="2">
        <v>13</v>
      </c>
      <c r="B16" s="1" t="s">
        <v>57</v>
      </c>
      <c r="C16" s="1">
        <v>5</v>
      </c>
      <c r="D16">
        <v>3252</v>
      </c>
      <c r="E16" s="51">
        <v>42</v>
      </c>
      <c r="F16" s="3">
        <f t="shared" si="5"/>
        <v>1.2915129151291513E-2</v>
      </c>
      <c r="G16" s="2">
        <v>0.5</v>
      </c>
      <c r="H16" s="3">
        <f t="shared" si="6"/>
        <v>6.2555853440571935E-2</v>
      </c>
      <c r="I16" s="3">
        <f t="shared" si="7"/>
        <v>0.93744414655942809</v>
      </c>
      <c r="J16" s="5">
        <f t="shared" si="14"/>
        <v>85162.385988342226</v>
      </c>
      <c r="K16" s="5">
        <f t="shared" si="8"/>
        <v>5327.4057365361532</v>
      </c>
      <c r="L16" s="5">
        <f t="shared" si="9"/>
        <v>412493.41560037079</v>
      </c>
      <c r="M16" s="5">
        <f t="shared" si="0"/>
        <v>1916926.8904615499</v>
      </c>
      <c r="N16" s="33">
        <f t="shared" si="10"/>
        <v>22.509079192825286</v>
      </c>
      <c r="O16" s="4"/>
      <c r="Q16" s="27" t="s">
        <v>58</v>
      </c>
      <c r="R16" s="29">
        <f t="shared" si="1"/>
        <v>85162.385988342226</v>
      </c>
      <c r="S16" s="29">
        <f t="shared" si="2"/>
        <v>412493.41560037079</v>
      </c>
      <c r="T16" s="35">
        <f t="shared" si="3"/>
        <v>22.509079192825286</v>
      </c>
      <c r="U16" s="42">
        <v>0.8859396016463057</v>
      </c>
      <c r="V16" s="43">
        <f t="shared" si="15"/>
        <v>0.1140603983536943</v>
      </c>
      <c r="W16" s="29">
        <f t="shared" si="11"/>
        <v>365444.25229871651</v>
      </c>
      <c r="X16" s="29">
        <f t="shared" si="4"/>
        <v>1507891.0797125264</v>
      </c>
      <c r="Y16" s="35">
        <f t="shared" si="12"/>
        <v>17.706068967101739</v>
      </c>
      <c r="Z16" s="36">
        <f t="shared" si="13"/>
        <v>4.803010225723547</v>
      </c>
    </row>
    <row r="17" spans="1:26" s="2" customFormat="1">
      <c r="A17" s="2">
        <v>14</v>
      </c>
      <c r="B17" s="1" t="s">
        <v>59</v>
      </c>
      <c r="C17" s="1">
        <v>5</v>
      </c>
      <c r="D17">
        <v>2207</v>
      </c>
      <c r="E17" s="51">
        <v>46</v>
      </c>
      <c r="F17" s="3">
        <f t="shared" si="5"/>
        <v>2.0842772995015857E-2</v>
      </c>
      <c r="G17" s="2">
        <v>0.5</v>
      </c>
      <c r="H17" s="3">
        <f t="shared" si="6"/>
        <v>9.9052540913006026E-2</v>
      </c>
      <c r="I17" s="3">
        <f t="shared" si="7"/>
        <v>0.90094745908699392</v>
      </c>
      <c r="J17" s="5">
        <f t="shared" si="14"/>
        <v>79834.980251806075</v>
      </c>
      <c r="K17" s="5">
        <f t="shared" si="8"/>
        <v>7907.8576476810495</v>
      </c>
      <c r="L17" s="5">
        <f t="shared" si="9"/>
        <v>379405.25713982771</v>
      </c>
      <c r="M17" s="5">
        <f t="shared" si="0"/>
        <v>1504433.474861179</v>
      </c>
      <c r="N17" s="33">
        <f t="shared" si="10"/>
        <v>18.844289434481883</v>
      </c>
      <c r="O17" s="4"/>
      <c r="Q17" s="27" t="s">
        <v>60</v>
      </c>
      <c r="R17" s="29">
        <f t="shared" si="1"/>
        <v>79834.980251806075</v>
      </c>
      <c r="S17" s="29">
        <f t="shared" si="2"/>
        <v>379405.25713982771</v>
      </c>
      <c r="T17" s="35">
        <f t="shared" si="3"/>
        <v>18.844289434481883</v>
      </c>
      <c r="U17" s="42">
        <v>0.85631920960893304</v>
      </c>
      <c r="V17" s="43">
        <f t="shared" si="15"/>
        <v>0.14368079039106696</v>
      </c>
      <c r="W17" s="29">
        <f t="shared" si="11"/>
        <v>324892.00991545129</v>
      </c>
      <c r="X17" s="29">
        <f t="shared" si="4"/>
        <v>1142446.82741381</v>
      </c>
      <c r="Y17" s="35">
        <f t="shared" si="12"/>
        <v>14.310103463549925</v>
      </c>
      <c r="Z17" s="36">
        <f t="shared" si="13"/>
        <v>4.5341859709319579</v>
      </c>
    </row>
    <row r="18" spans="1:26" s="2" customFormat="1">
      <c r="A18" s="2">
        <v>15</v>
      </c>
      <c r="B18" s="1" t="s">
        <v>61</v>
      </c>
      <c r="C18" s="1">
        <v>5</v>
      </c>
      <c r="D18">
        <v>1607</v>
      </c>
      <c r="E18" s="51">
        <v>55</v>
      </c>
      <c r="F18" s="3">
        <f t="shared" si="5"/>
        <v>3.422526446795271E-2</v>
      </c>
      <c r="G18" s="2">
        <v>0.5</v>
      </c>
      <c r="H18" s="3">
        <f t="shared" si="6"/>
        <v>0.15763829177414734</v>
      </c>
      <c r="I18" s="3">
        <f t="shared" si="7"/>
        <v>0.84236170822585266</v>
      </c>
      <c r="J18" s="5">
        <f t="shared" si="14"/>
        <v>71927.122604125019</v>
      </c>
      <c r="K18" s="5">
        <f t="shared" si="8"/>
        <v>11338.468739543929</v>
      </c>
      <c r="L18" s="5">
        <f t="shared" si="9"/>
        <v>331289.44117176527</v>
      </c>
      <c r="M18" s="5">
        <f t="shared" si="0"/>
        <v>1125028.2177213512</v>
      </c>
      <c r="N18" s="33">
        <f t="shared" si="10"/>
        <v>15.641223741332187</v>
      </c>
      <c r="O18" s="4"/>
      <c r="Q18" s="27" t="s">
        <v>62</v>
      </c>
      <c r="R18" s="29">
        <f t="shared" si="1"/>
        <v>71927.122604125019</v>
      </c>
      <c r="S18" s="29">
        <f t="shared" si="2"/>
        <v>331289.44117176527</v>
      </c>
      <c r="T18" s="35">
        <f t="shared" si="3"/>
        <v>15.641223741332187</v>
      </c>
      <c r="U18" s="42">
        <v>0.77613843304153718</v>
      </c>
      <c r="V18" s="43">
        <f t="shared" si="15"/>
        <v>0.22386156695846282</v>
      </c>
      <c r="W18" s="29">
        <f t="shared" si="11"/>
        <v>257126.4677542604</v>
      </c>
      <c r="X18" s="29">
        <f t="shared" si="4"/>
        <v>817554.81749835855</v>
      </c>
      <c r="Y18" s="35">
        <f t="shared" si="12"/>
        <v>11.366432965740128</v>
      </c>
      <c r="Z18" s="36">
        <f t="shared" si="13"/>
        <v>4.2747907755920593</v>
      </c>
    </row>
    <row r="19" spans="1:26" s="2" customFormat="1">
      <c r="A19" s="2">
        <v>16</v>
      </c>
      <c r="B19" s="1" t="s">
        <v>63</v>
      </c>
      <c r="C19" s="1">
        <v>5</v>
      </c>
      <c r="D19">
        <v>999</v>
      </c>
      <c r="E19" s="51">
        <v>40</v>
      </c>
      <c r="F19" s="3">
        <f t="shared" si="5"/>
        <v>4.004004004004004E-2</v>
      </c>
      <c r="G19" s="2">
        <v>0.5</v>
      </c>
      <c r="H19" s="3">
        <f t="shared" si="6"/>
        <v>0.18198362147406733</v>
      </c>
      <c r="I19" s="3">
        <f t="shared" si="7"/>
        <v>0.81801637852593267</v>
      </c>
      <c r="J19" s="5">
        <f t="shared" si="14"/>
        <v>60588.653864581094</v>
      </c>
      <c r="K19" s="5">
        <f t="shared" si="8"/>
        <v>11026.142650515212</v>
      </c>
      <c r="L19" s="5">
        <f t="shared" si="9"/>
        <v>275377.91269661742</v>
      </c>
      <c r="M19" s="5">
        <f t="shared" si="0"/>
        <v>793738.77654958598</v>
      </c>
      <c r="N19" s="33">
        <f t="shared" si="10"/>
        <v>13.100452410176251</v>
      </c>
      <c r="O19" s="4"/>
      <c r="Q19" s="27" t="s">
        <v>64</v>
      </c>
      <c r="R19" s="29">
        <f t="shared" si="1"/>
        <v>60588.653864581094</v>
      </c>
      <c r="S19" s="29">
        <f t="shared" si="2"/>
        <v>275377.91269661742</v>
      </c>
      <c r="T19" s="35">
        <f t="shared" si="3"/>
        <v>13.100452410176251</v>
      </c>
      <c r="U19" s="42">
        <v>0.73716277889453141</v>
      </c>
      <c r="V19" s="43">
        <f t="shared" si="15"/>
        <v>0.26283722110546859</v>
      </c>
      <c r="W19" s="29">
        <f t="shared" si="11"/>
        <v>202998.34736961417</v>
      </c>
      <c r="X19" s="29">
        <f t="shared" si="4"/>
        <v>560428.34974409814</v>
      </c>
      <c r="Y19" s="35">
        <f t="shared" si="12"/>
        <v>9.2497243955392321</v>
      </c>
      <c r="Z19" s="36">
        <f t="shared" si="13"/>
        <v>3.8507280146370189</v>
      </c>
    </row>
    <row r="20" spans="1:26" s="2" customFormat="1">
      <c r="A20" s="2">
        <v>17</v>
      </c>
      <c r="B20" s="1" t="s">
        <v>65</v>
      </c>
      <c r="C20" s="1">
        <v>5</v>
      </c>
      <c r="D20">
        <v>601</v>
      </c>
      <c r="E20" s="51">
        <v>41</v>
      </c>
      <c r="F20" s="3">
        <f t="shared" si="5"/>
        <v>6.8219633943427616E-2</v>
      </c>
      <c r="G20" s="2">
        <v>0.5</v>
      </c>
      <c r="H20" s="3">
        <f t="shared" si="6"/>
        <v>0.29140014214641075</v>
      </c>
      <c r="I20" s="3">
        <f t="shared" si="7"/>
        <v>0.70859985785358925</v>
      </c>
      <c r="J20" s="5">
        <f t="shared" si="14"/>
        <v>49562.511214065882</v>
      </c>
      <c r="K20" s="5">
        <f t="shared" si="8"/>
        <v>14442.522812911875</v>
      </c>
      <c r="L20" s="5">
        <f t="shared" si="9"/>
        <v>211706.24903804972</v>
      </c>
      <c r="M20" s="5">
        <f t="shared" si="0"/>
        <v>518360.86385296856</v>
      </c>
      <c r="N20" s="33">
        <f t="shared" si="10"/>
        <v>10.458728808435705</v>
      </c>
      <c r="O20" s="4"/>
      <c r="Q20" s="27" t="s">
        <v>66</v>
      </c>
      <c r="R20" s="29">
        <f t="shared" si="1"/>
        <v>49562.511214065882</v>
      </c>
      <c r="S20" s="29">
        <f t="shared" si="2"/>
        <v>211706.24903804972</v>
      </c>
      <c r="T20" s="35">
        <f t="shared" si="3"/>
        <v>10.458728808435705</v>
      </c>
      <c r="U20" s="42">
        <v>0.7271372759570951</v>
      </c>
      <c r="V20" s="43">
        <f t="shared" si="15"/>
        <v>0.2728627240429049</v>
      </c>
      <c r="W20" s="29">
        <f t="shared" si="11"/>
        <v>153939.50522862186</v>
      </c>
      <c r="X20" s="29">
        <f t="shared" si="4"/>
        <v>357430.00237448397</v>
      </c>
      <c r="Y20" s="35">
        <f t="shared" si="12"/>
        <v>7.2117008121461978</v>
      </c>
      <c r="Z20" s="36">
        <f t="shared" si="13"/>
        <v>3.247027996289507</v>
      </c>
    </row>
    <row r="21" spans="1:26" s="2" customFormat="1">
      <c r="A21" s="2">
        <v>18</v>
      </c>
      <c r="B21" s="1" t="s">
        <v>67</v>
      </c>
      <c r="C21" s="1">
        <v>5</v>
      </c>
      <c r="D21">
        <v>294</v>
      </c>
      <c r="E21" s="51">
        <v>26</v>
      </c>
      <c r="F21" s="3">
        <f t="shared" si="5"/>
        <v>8.8435374149659865E-2</v>
      </c>
      <c r="G21" s="2">
        <v>0.5</v>
      </c>
      <c r="H21" s="3">
        <f t="shared" si="6"/>
        <v>0.36211699164345407</v>
      </c>
      <c r="I21" s="3">
        <f t="shared" si="7"/>
        <v>0.63788300835654588</v>
      </c>
      <c r="J21" s="5">
        <f t="shared" si="14"/>
        <v>35119.988401154005</v>
      </c>
      <c r="K21" s="5">
        <f t="shared" si="8"/>
        <v>12717.544546378889</v>
      </c>
      <c r="L21" s="5">
        <f t="shared" si="9"/>
        <v>143806.08063982279</v>
      </c>
      <c r="M21" s="5">
        <f>L21+M22</f>
        <v>306654.61481491884</v>
      </c>
      <c r="N21" s="33">
        <f t="shared" si="10"/>
        <v>8.7316263124062559</v>
      </c>
      <c r="O21" s="4"/>
      <c r="Q21" s="27" t="s">
        <v>68</v>
      </c>
      <c r="R21" s="29">
        <f t="shared" si="1"/>
        <v>35119.988401154005</v>
      </c>
      <c r="S21" s="29">
        <f t="shared" si="2"/>
        <v>143806.08063982279</v>
      </c>
      <c r="T21" s="35">
        <f t="shared" si="3"/>
        <v>8.7316263124062559</v>
      </c>
      <c r="U21" s="42">
        <v>0.68635947845240242</v>
      </c>
      <c r="V21" s="43">
        <f t="shared" si="15"/>
        <v>0.31364052154759758</v>
      </c>
      <c r="W21" s="29">
        <f t="shared" si="11"/>
        <v>98702.666506232898</v>
      </c>
      <c r="X21" s="29">
        <f>X22+W21</f>
        <v>203490.49714586214</v>
      </c>
      <c r="Y21" s="35">
        <f t="shared" si="12"/>
        <v>5.7941504655843126</v>
      </c>
      <c r="Z21" s="36">
        <f t="shared" si="13"/>
        <v>2.9374758468219433</v>
      </c>
    </row>
    <row r="22" spans="1:26" s="2" customFormat="1">
      <c r="A22" s="12">
        <v>19</v>
      </c>
      <c r="B22" s="13" t="s">
        <v>69</v>
      </c>
      <c r="C22" s="12"/>
      <c r="D22">
        <v>189</v>
      </c>
      <c r="E22" s="51">
        <v>26</v>
      </c>
      <c r="F22" s="17">
        <f t="shared" si="5"/>
        <v>0.13756613756613756</v>
      </c>
      <c r="G22" s="12"/>
      <c r="H22" s="17">
        <v>1</v>
      </c>
      <c r="I22" s="17">
        <f t="shared" si="7"/>
        <v>0</v>
      </c>
      <c r="J22" s="21">
        <f t="shared" si="14"/>
        <v>22402.443854775116</v>
      </c>
      <c r="K22" s="21">
        <f t="shared" si="8"/>
        <v>22402.443854775116</v>
      </c>
      <c r="L22" s="21">
        <f>K22/F22</f>
        <v>162848.53417509605</v>
      </c>
      <c r="M22" s="21">
        <f>L22</f>
        <v>162848.53417509605</v>
      </c>
      <c r="N22" s="34">
        <f t="shared" si="10"/>
        <v>7.2692307692307701</v>
      </c>
      <c r="O22" s="4"/>
      <c r="Q22" s="30" t="s">
        <v>69</v>
      </c>
      <c r="R22" s="31">
        <f t="shared" si="1"/>
        <v>22402.443854775116</v>
      </c>
      <c r="S22" s="31">
        <f t="shared" si="2"/>
        <v>162848.53417509605</v>
      </c>
      <c r="T22" s="38">
        <f t="shared" si="3"/>
        <v>7.2692307692307701</v>
      </c>
      <c r="U22" s="44">
        <v>0.64346806172022719</v>
      </c>
      <c r="V22" s="45">
        <f t="shared" si="15"/>
        <v>0.35653193827977281</v>
      </c>
      <c r="W22" s="31">
        <f t="shared" si="11"/>
        <v>104787.83063962923</v>
      </c>
      <c r="X22" s="31">
        <f>W22</f>
        <v>104787.83063962923</v>
      </c>
      <c r="Y22" s="38">
        <f t="shared" si="12"/>
        <v>4.67751783327396</v>
      </c>
      <c r="Z22" s="37">
        <f t="shared" si="13"/>
        <v>2.5917129359568101</v>
      </c>
    </row>
    <row r="23" spans="1:26" s="2" customFormat="1" ht="13.2">
      <c r="B23" s="2" t="s">
        <v>70</v>
      </c>
      <c r="D23" s="25">
        <f>SUM(D4:D22)</f>
        <v>57775</v>
      </c>
      <c r="E23" s="25">
        <f>SUM(E4:E22)</f>
        <v>424</v>
      </c>
    </row>
    <row r="24" spans="1:26" s="2" customFormat="1" ht="13.2">
      <c r="D24" s="14"/>
      <c r="E24" s="14"/>
      <c r="F24" s="5"/>
    </row>
    <row r="25" spans="1:26">
      <c r="D25" s="15"/>
      <c r="E25" s="15"/>
      <c r="K25" s="16"/>
    </row>
    <row r="26" spans="1:26" s="2" customFormat="1" ht="18" thickBot="1">
      <c r="B26" s="76" t="s">
        <v>88</v>
      </c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Q26" s="63" t="s">
        <v>91</v>
      </c>
      <c r="R26" s="64"/>
      <c r="S26" s="64"/>
      <c r="T26" s="64"/>
      <c r="U26" s="64"/>
      <c r="V26" s="64"/>
      <c r="W26" s="64"/>
      <c r="X26" s="64"/>
      <c r="Y26" s="64"/>
      <c r="Z26" s="65"/>
    </row>
    <row r="27" spans="1:26" s="9" customFormat="1" ht="14.25" customHeight="1">
      <c r="A27" s="7"/>
      <c r="B27" s="70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6" t="s">
        <v>14</v>
      </c>
      <c r="S27" s="66"/>
      <c r="T27" s="66"/>
      <c r="U27" s="67" t="s">
        <v>15</v>
      </c>
      <c r="V27" s="68" t="s">
        <v>16</v>
      </c>
      <c r="W27" s="69" t="s">
        <v>17</v>
      </c>
      <c r="X27" s="69" t="s">
        <v>18</v>
      </c>
      <c r="Y27" s="62" t="s">
        <v>19</v>
      </c>
      <c r="Z27" s="62" t="s">
        <v>20</v>
      </c>
    </row>
    <row r="28" spans="1:26" s="10" customFormat="1" ht="32.549999999999997" customHeight="1" thickBot="1">
      <c r="B28" s="71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7"/>
      <c r="V28" s="68"/>
      <c r="W28" s="69"/>
      <c r="X28" s="69"/>
      <c r="Y28" s="62"/>
      <c r="Z28" s="62"/>
    </row>
    <row r="29" spans="1:26" s="2" customFormat="1">
      <c r="A29" s="2">
        <v>1</v>
      </c>
      <c r="B29" s="1">
        <v>0</v>
      </c>
      <c r="C29" s="1">
        <v>1</v>
      </c>
      <c r="D29">
        <v>594</v>
      </c>
      <c r="E29" s="51">
        <v>4</v>
      </c>
      <c r="F29" s="3">
        <f>E29/D29</f>
        <v>6.7340067340067337E-3</v>
      </c>
      <c r="G29" s="2">
        <v>0.3</v>
      </c>
      <c r="H29" s="18">
        <f>C29*F29/(1+(1-G29)*C29*F29)</f>
        <v>6.7024128686327079E-3</v>
      </c>
      <c r="I29" s="18">
        <f>1-H29</f>
        <v>0.99329758713136729</v>
      </c>
      <c r="J29" s="19">
        <v>100000</v>
      </c>
      <c r="K29" s="20">
        <f>J29*H29</f>
        <v>670.24128686327083</v>
      </c>
      <c r="L29" s="20">
        <f>C29*(J30+G29*K29)</f>
        <v>99530.831099195711</v>
      </c>
      <c r="M29" s="5">
        <f t="shared" ref="M29:M45" si="16">L29+M30</f>
        <v>7844852.5438954104</v>
      </c>
      <c r="N29" s="32">
        <f>M29/J29</f>
        <v>78.448525438954107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99530.831099195711</v>
      </c>
      <c r="T29" s="35">
        <f t="shared" ref="T29:T47" si="19">N29</f>
        <v>78.448525438954107</v>
      </c>
      <c r="U29" s="42">
        <v>0.95864674002964168</v>
      </c>
      <c r="V29" s="43">
        <f>1-U29</f>
        <v>4.1353259970358325E-2</v>
      </c>
      <c r="W29" s="29">
        <f>S29*U29</f>
        <v>95414.906765684849</v>
      </c>
      <c r="X29" s="29">
        <f t="shared" ref="X29:X45" si="20">X30+W29</f>
        <v>6938132.9715209482</v>
      </c>
      <c r="Y29" s="40">
        <f>X29/R29</f>
        <v>69.381329715209489</v>
      </c>
      <c r="Z29" s="36">
        <f>T29-Y29</f>
        <v>9.0671957237446179</v>
      </c>
    </row>
    <row r="30" spans="1:26" s="2" customFormat="1">
      <c r="A30" s="2">
        <v>2</v>
      </c>
      <c r="B30" s="1" t="s">
        <v>35</v>
      </c>
      <c r="C30" s="1">
        <v>4</v>
      </c>
      <c r="D30">
        <v>2588</v>
      </c>
      <c r="E30" s="51">
        <v>1</v>
      </c>
      <c r="F30" s="3">
        <f t="shared" ref="F30:F47" si="21">E30/D30</f>
        <v>3.8639876352395672E-4</v>
      </c>
      <c r="G30" s="2">
        <v>0.4</v>
      </c>
      <c r="H30" s="3">
        <f t="shared" ref="H30:H46" si="22">C30*F30/(1+(1-G30)*C30*F30)</f>
        <v>1.5441630636195182E-3</v>
      </c>
      <c r="I30" s="3">
        <f t="shared" ref="I30:I47" si="23">1-H30</f>
        <v>0.99845583693638051</v>
      </c>
      <c r="J30" s="5">
        <f>I29*J29</f>
        <v>99329.758713136733</v>
      </c>
      <c r="K30" s="5">
        <f t="shared" ref="K30:K47" si="24">J30*H30</f>
        <v>153.38134452306474</v>
      </c>
      <c r="L30" s="5">
        <f t="shared" ref="L30:L46" si="25">C30*(J31+G30*K30)</f>
        <v>396950.9196256916</v>
      </c>
      <c r="M30" s="5">
        <f t="shared" si="16"/>
        <v>7745321.712796215</v>
      </c>
      <c r="N30" s="33">
        <f t="shared" ref="N30:N47" si="26">M30/J30</f>
        <v>77.975843424372144</v>
      </c>
      <c r="O30" s="4"/>
      <c r="Q30" s="27" t="s">
        <v>36</v>
      </c>
      <c r="R30" s="29">
        <f t="shared" si="17"/>
        <v>99329.758713136733</v>
      </c>
      <c r="S30" s="29">
        <f t="shared" si="18"/>
        <v>396950.9196256916</v>
      </c>
      <c r="T30" s="35">
        <f t="shared" si="19"/>
        <v>77.975843424372144</v>
      </c>
      <c r="U30" s="42">
        <v>0.95864674002964168</v>
      </c>
      <c r="V30" s="43">
        <f>1-U30</f>
        <v>4.1353259970358325E-2</v>
      </c>
      <c r="W30" s="29">
        <f t="shared" ref="W30:W47" si="27">S30*U30</f>
        <v>380535.70505093754</v>
      </c>
      <c r="X30" s="29">
        <f t="shared" si="20"/>
        <v>6842718.0647552637</v>
      </c>
      <c r="Y30" s="35">
        <f t="shared" ref="Y30:Y47" si="28">X30/R30</f>
        <v>68.888902514270271</v>
      </c>
      <c r="Z30" s="36">
        <f t="shared" ref="Z30:Z47" si="29">T30-Y30</f>
        <v>9.0869409101018732</v>
      </c>
    </row>
    <row r="31" spans="1:26" s="2" customFormat="1">
      <c r="A31" s="2">
        <v>3</v>
      </c>
      <c r="B31" s="1" t="s">
        <v>37</v>
      </c>
      <c r="C31" s="1">
        <v>5</v>
      </c>
      <c r="D31">
        <v>3426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99176.37736861367</v>
      </c>
      <c r="K31" s="5">
        <f t="shared" si="24"/>
        <v>0</v>
      </c>
      <c r="L31" s="5">
        <f t="shared" si="25"/>
        <v>495881.88684306835</v>
      </c>
      <c r="M31" s="5">
        <f t="shared" si="16"/>
        <v>7348370.7931705238</v>
      </c>
      <c r="N31" s="33">
        <f t="shared" si="26"/>
        <v>74.093962575971858</v>
      </c>
      <c r="O31" s="4"/>
      <c r="Q31" s="27" t="s">
        <v>38</v>
      </c>
      <c r="R31" s="29">
        <f t="shared" si="17"/>
        <v>99176.37736861367</v>
      </c>
      <c r="S31" s="29">
        <f t="shared" si="18"/>
        <v>495881.88684306835</v>
      </c>
      <c r="T31" s="35">
        <f t="shared" si="19"/>
        <v>74.093962575971858</v>
      </c>
      <c r="U31" s="42">
        <v>0.95864674002964168</v>
      </c>
      <c r="V31" s="43">
        <f>1-U31</f>
        <v>4.1353259970358325E-2</v>
      </c>
      <c r="W31" s="29">
        <f t="shared" si="27"/>
        <v>475375.55426185514</v>
      </c>
      <c r="X31" s="29">
        <f t="shared" si="20"/>
        <v>6462182.3597043259</v>
      </c>
      <c r="Y31" s="35">
        <f t="shared" si="28"/>
        <v>65.15848361435927</v>
      </c>
      <c r="Z31" s="36">
        <f t="shared" si="29"/>
        <v>8.9354789616125885</v>
      </c>
    </row>
    <row r="32" spans="1:26" s="2" customFormat="1">
      <c r="A32" s="2">
        <v>4</v>
      </c>
      <c r="B32" s="1" t="s">
        <v>39</v>
      </c>
      <c r="C32" s="1">
        <v>5</v>
      </c>
      <c r="D32">
        <v>3737</v>
      </c>
      <c r="E32" s="51">
        <v>1</v>
      </c>
      <c r="F32" s="3">
        <f t="shared" si="21"/>
        <v>2.6759432700026759E-4</v>
      </c>
      <c r="G32" s="2">
        <v>0.5</v>
      </c>
      <c r="H32" s="3">
        <f t="shared" si="22"/>
        <v>1.3370771493515176E-3</v>
      </c>
      <c r="I32" s="3">
        <f t="shared" si="23"/>
        <v>0.9986629228506485</v>
      </c>
      <c r="J32" s="5">
        <f t="shared" si="30"/>
        <v>99176.37736861367</v>
      </c>
      <c r="K32" s="5">
        <f t="shared" si="24"/>
        <v>132.60646793503633</v>
      </c>
      <c r="L32" s="5">
        <f t="shared" si="25"/>
        <v>495550.37067323073</v>
      </c>
      <c r="M32" s="5">
        <f t="shared" si="16"/>
        <v>6852488.9063274553</v>
      </c>
      <c r="N32" s="33">
        <f t="shared" si="26"/>
        <v>69.093962575971858</v>
      </c>
      <c r="O32" s="4"/>
      <c r="Q32" s="27" t="s">
        <v>40</v>
      </c>
      <c r="R32" s="29">
        <f t="shared" si="17"/>
        <v>99176.37736861367</v>
      </c>
      <c r="S32" s="29">
        <f t="shared" si="18"/>
        <v>495550.37067323073</v>
      </c>
      <c r="T32" s="35">
        <f t="shared" si="19"/>
        <v>69.093962575971858</v>
      </c>
      <c r="U32" s="42">
        <v>0.95864674002964168</v>
      </c>
      <c r="V32" s="43">
        <f>1-U32</f>
        <v>4.1353259970358325E-2</v>
      </c>
      <c r="W32" s="29">
        <f t="shared" si="27"/>
        <v>475057.74736637319</v>
      </c>
      <c r="X32" s="29">
        <f t="shared" si="20"/>
        <v>5986806.8054424711</v>
      </c>
      <c r="Y32" s="35">
        <f t="shared" si="28"/>
        <v>60.36524991421107</v>
      </c>
      <c r="Z32" s="36">
        <f t="shared" si="29"/>
        <v>8.7287126617607882</v>
      </c>
    </row>
    <row r="33" spans="1:26" s="2" customFormat="1">
      <c r="A33" s="2">
        <v>5</v>
      </c>
      <c r="B33" s="1" t="s">
        <v>41</v>
      </c>
      <c r="C33" s="1">
        <v>5</v>
      </c>
      <c r="D33">
        <v>4239</v>
      </c>
      <c r="E33" s="51">
        <v>4</v>
      </c>
      <c r="F33" s="3">
        <f t="shared" si="21"/>
        <v>9.4361877801368247E-4</v>
      </c>
      <c r="G33" s="2">
        <v>0.5</v>
      </c>
      <c r="H33" s="3">
        <f t="shared" si="22"/>
        <v>4.7069898799717578E-3</v>
      </c>
      <c r="I33" s="3">
        <f t="shared" si="23"/>
        <v>0.99529301012002824</v>
      </c>
      <c r="J33" s="5">
        <f t="shared" si="30"/>
        <v>99043.770900678632</v>
      </c>
      <c r="K33" s="5">
        <f t="shared" si="24"/>
        <v>466.19802730373561</v>
      </c>
      <c r="L33" s="5">
        <f t="shared" si="25"/>
        <v>494053.35943513381</v>
      </c>
      <c r="M33" s="5">
        <f t="shared" si="16"/>
        <v>6356938.5356542245</v>
      </c>
      <c r="N33" s="33">
        <f t="shared" si="26"/>
        <v>64.183123056057511</v>
      </c>
      <c r="O33" s="4"/>
      <c r="Q33" s="27" t="s">
        <v>42</v>
      </c>
      <c r="R33" s="29">
        <f t="shared" si="17"/>
        <v>99043.770900678632</v>
      </c>
      <c r="S33" s="29">
        <f t="shared" si="18"/>
        <v>494053.35943513381</v>
      </c>
      <c r="T33" s="35">
        <f t="shared" si="19"/>
        <v>64.183123056057511</v>
      </c>
      <c r="U33" s="42">
        <v>0.95864674002964168</v>
      </c>
      <c r="V33" s="43">
        <f>1-U33</f>
        <v>4.1353259970358325E-2</v>
      </c>
      <c r="W33" s="29">
        <f t="shared" si="27"/>
        <v>473622.64242318383</v>
      </c>
      <c r="X33" s="29">
        <f t="shared" si="20"/>
        <v>5511749.0580760976</v>
      </c>
      <c r="Y33" s="35">
        <f t="shared" si="28"/>
        <v>55.649628522355989</v>
      </c>
      <c r="Z33" s="36">
        <f t="shared" si="29"/>
        <v>8.5334945337015213</v>
      </c>
    </row>
    <row r="34" spans="1:26" s="2" customFormat="1">
      <c r="A34" s="2">
        <v>6</v>
      </c>
      <c r="B34" s="1" t="s">
        <v>43</v>
      </c>
      <c r="C34" s="1">
        <v>5</v>
      </c>
      <c r="D34">
        <v>4464</v>
      </c>
      <c r="E34" s="51">
        <v>4</v>
      </c>
      <c r="F34" s="3">
        <f t="shared" si="21"/>
        <v>8.960573476702509E-4</v>
      </c>
      <c r="G34" s="2">
        <v>0.5</v>
      </c>
      <c r="H34" s="3">
        <f t="shared" si="22"/>
        <v>4.4702726866338843E-3</v>
      </c>
      <c r="I34" s="3">
        <f t="shared" si="23"/>
        <v>0.99552972731336609</v>
      </c>
      <c r="J34" s="5">
        <f t="shared" si="30"/>
        <v>98577.572873374898</v>
      </c>
      <c r="K34" s="5">
        <f t="shared" si="24"/>
        <v>440.66863153050912</v>
      </c>
      <c r="L34" s="5">
        <f t="shared" si="25"/>
        <v>491786.19278804818</v>
      </c>
      <c r="M34" s="5">
        <f t="shared" si="16"/>
        <v>5862885.1762190908</v>
      </c>
      <c r="N34" s="33">
        <f t="shared" si="26"/>
        <v>59.474837991295423</v>
      </c>
      <c r="O34" s="4"/>
      <c r="Q34" s="27" t="s">
        <v>44</v>
      </c>
      <c r="R34" s="29">
        <f t="shared" si="17"/>
        <v>98577.572873374898</v>
      </c>
      <c r="S34" s="29">
        <f t="shared" si="18"/>
        <v>491786.19278804818</v>
      </c>
      <c r="T34" s="35">
        <f t="shared" si="19"/>
        <v>59.474837991295423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476629.44917372952</v>
      </c>
      <c r="X34" s="29">
        <f t="shared" si="20"/>
        <v>5038126.415652914</v>
      </c>
      <c r="Y34" s="35">
        <f t="shared" si="28"/>
        <v>51.108241649695515</v>
      </c>
      <c r="Z34" s="36">
        <f t="shared" si="29"/>
        <v>8.3665963415999087</v>
      </c>
    </row>
    <row r="35" spans="1:26" s="2" customFormat="1">
      <c r="A35" s="2">
        <v>7</v>
      </c>
      <c r="B35" s="1" t="s">
        <v>45</v>
      </c>
      <c r="C35" s="1">
        <v>5</v>
      </c>
      <c r="D35">
        <v>4228</v>
      </c>
      <c r="E35" s="51">
        <v>2</v>
      </c>
      <c r="F35" s="3">
        <f t="shared" si="21"/>
        <v>4.7303689687795648E-4</v>
      </c>
      <c r="G35" s="2">
        <v>0.5</v>
      </c>
      <c r="H35" s="3">
        <f t="shared" si="22"/>
        <v>2.3623907394283014E-3</v>
      </c>
      <c r="I35" s="3">
        <f t="shared" si="23"/>
        <v>0.99763760926057166</v>
      </c>
      <c r="J35" s="5">
        <f t="shared" si="30"/>
        <v>98136.904241844386</v>
      </c>
      <c r="K35" s="5">
        <f t="shared" si="24"/>
        <v>231.83771377709516</v>
      </c>
      <c r="L35" s="5">
        <f t="shared" si="25"/>
        <v>490104.92692477914</v>
      </c>
      <c r="M35" s="5">
        <f t="shared" si="16"/>
        <v>5371098.9834310431</v>
      </c>
      <c r="N35" s="33">
        <f t="shared" si="26"/>
        <v>54.730674713303941</v>
      </c>
      <c r="O35" s="4"/>
      <c r="Q35" s="27" t="s">
        <v>46</v>
      </c>
      <c r="R35" s="29">
        <f t="shared" si="17"/>
        <v>98136.904241844386</v>
      </c>
      <c r="S35" s="29">
        <f t="shared" si="18"/>
        <v>490104.92692477914</v>
      </c>
      <c r="T35" s="35">
        <f t="shared" si="19"/>
        <v>54.730674713303941</v>
      </c>
      <c r="U35" s="42">
        <v>0.96192878092594225</v>
      </c>
      <c r="V35" s="43">
        <f t="shared" si="31"/>
        <v>3.8071219074057749E-2</v>
      </c>
      <c r="W35" s="29">
        <f t="shared" si="27"/>
        <v>471446.03488255083</v>
      </c>
      <c r="X35" s="29">
        <f t="shared" si="20"/>
        <v>4561496.9664791841</v>
      </c>
      <c r="Y35" s="35">
        <f t="shared" si="28"/>
        <v>46.480954353705982</v>
      </c>
      <c r="Z35" s="36">
        <f t="shared" si="29"/>
        <v>8.2497203595979585</v>
      </c>
    </row>
    <row r="36" spans="1:26" s="2" customFormat="1">
      <c r="A36" s="2">
        <v>8</v>
      </c>
      <c r="B36" s="1" t="s">
        <v>47</v>
      </c>
      <c r="C36" s="1">
        <v>5</v>
      </c>
      <c r="D36">
        <v>4300</v>
      </c>
      <c r="E36" s="51">
        <v>5</v>
      </c>
      <c r="F36" s="3">
        <f t="shared" si="21"/>
        <v>1.1627906976744186E-3</v>
      </c>
      <c r="G36" s="2">
        <v>0.5</v>
      </c>
      <c r="H36" s="3">
        <f t="shared" si="22"/>
        <v>5.7971014492753624E-3</v>
      </c>
      <c r="I36" s="3">
        <f t="shared" si="23"/>
        <v>0.99420289855072463</v>
      </c>
      <c r="J36" s="5">
        <f t="shared" si="30"/>
        <v>97905.066528067284</v>
      </c>
      <c r="K36" s="5">
        <f t="shared" si="24"/>
        <v>567.56560306125959</v>
      </c>
      <c r="L36" s="5">
        <f t="shared" si="25"/>
        <v>488106.41863268329</v>
      </c>
      <c r="M36" s="5">
        <f t="shared" si="16"/>
        <v>4880994.056506264</v>
      </c>
      <c r="N36" s="33">
        <f t="shared" si="26"/>
        <v>49.854356159463798</v>
      </c>
      <c r="O36" s="4"/>
      <c r="Q36" s="27" t="s">
        <v>48</v>
      </c>
      <c r="R36" s="29">
        <f t="shared" si="17"/>
        <v>97905.066528067284</v>
      </c>
      <c r="S36" s="29">
        <f t="shared" si="18"/>
        <v>488106.41863268329</v>
      </c>
      <c r="T36" s="35">
        <f t="shared" si="19"/>
        <v>49.854356159463798</v>
      </c>
      <c r="U36" s="42">
        <v>0.95558309086652893</v>
      </c>
      <c r="V36" s="43">
        <f t="shared" si="31"/>
        <v>4.4416909133471072E-2</v>
      </c>
      <c r="W36" s="29">
        <f t="shared" si="27"/>
        <v>466426.24018881138</v>
      </c>
      <c r="X36" s="29">
        <f t="shared" si="20"/>
        <v>4090050.9315966335</v>
      </c>
      <c r="Y36" s="35">
        <f t="shared" si="28"/>
        <v>41.775682062624448</v>
      </c>
      <c r="Z36" s="36">
        <f t="shared" si="29"/>
        <v>8.0786740968393502</v>
      </c>
    </row>
    <row r="37" spans="1:26" s="2" customFormat="1">
      <c r="A37" s="2">
        <v>9</v>
      </c>
      <c r="B37" s="1" t="s">
        <v>49</v>
      </c>
      <c r="C37" s="1">
        <v>5</v>
      </c>
      <c r="D37">
        <v>5030</v>
      </c>
      <c r="E37" s="51">
        <v>4</v>
      </c>
      <c r="F37" s="3">
        <f t="shared" si="21"/>
        <v>7.9522862823061633E-4</v>
      </c>
      <c r="G37" s="2">
        <v>0.5</v>
      </c>
      <c r="H37" s="3">
        <f t="shared" si="22"/>
        <v>3.9682539682539689E-3</v>
      </c>
      <c r="I37" s="3">
        <f t="shared" si="23"/>
        <v>0.99603174603174605</v>
      </c>
      <c r="J37" s="5">
        <f t="shared" si="30"/>
        <v>97337.500925006025</v>
      </c>
      <c r="K37" s="5">
        <f t="shared" si="24"/>
        <v>386.25992430557955</v>
      </c>
      <c r="L37" s="5">
        <f t="shared" si="25"/>
        <v>485721.8548142662</v>
      </c>
      <c r="M37" s="5">
        <f t="shared" si="16"/>
        <v>4392887.6378735807</v>
      </c>
      <c r="N37" s="33">
        <f t="shared" si="26"/>
        <v>45.130474854271164</v>
      </c>
      <c r="O37" s="4"/>
      <c r="Q37" s="27" t="s">
        <v>50</v>
      </c>
      <c r="R37" s="29">
        <f t="shared" si="17"/>
        <v>97337.500925006025</v>
      </c>
      <c r="S37" s="29">
        <f t="shared" si="18"/>
        <v>485721.8548142662</v>
      </c>
      <c r="T37" s="35">
        <f t="shared" si="19"/>
        <v>45.130474854271164</v>
      </c>
      <c r="U37" s="42">
        <v>0.95343645724036619</v>
      </c>
      <c r="V37" s="43">
        <f t="shared" si="31"/>
        <v>4.6563542759633814E-2</v>
      </c>
      <c r="W37" s="29">
        <f t="shared" si="27"/>
        <v>463104.92445833347</v>
      </c>
      <c r="X37" s="29">
        <f t="shared" si="20"/>
        <v>3623624.6914078221</v>
      </c>
      <c r="Y37" s="35">
        <f t="shared" si="28"/>
        <v>37.227426808498556</v>
      </c>
      <c r="Z37" s="36">
        <f t="shared" si="29"/>
        <v>7.9030480457726071</v>
      </c>
    </row>
    <row r="38" spans="1:26" s="2" customFormat="1">
      <c r="A38" s="2">
        <v>10</v>
      </c>
      <c r="B38" s="1" t="s">
        <v>51</v>
      </c>
      <c r="C38" s="1">
        <v>5</v>
      </c>
      <c r="D38">
        <v>5172</v>
      </c>
      <c r="E38" s="51">
        <v>11</v>
      </c>
      <c r="F38" s="3">
        <f t="shared" si="21"/>
        <v>2.1268368136117557E-3</v>
      </c>
      <c r="G38" s="2">
        <v>0.5</v>
      </c>
      <c r="H38" s="3">
        <f t="shared" si="22"/>
        <v>1.0577940186556401E-2</v>
      </c>
      <c r="I38" s="3">
        <f t="shared" si="23"/>
        <v>0.98942205981344356</v>
      </c>
      <c r="J38" s="5">
        <f t="shared" si="30"/>
        <v>96951.241000700451</v>
      </c>
      <c r="K38" s="5">
        <f t="shared" si="24"/>
        <v>1025.544428317824</v>
      </c>
      <c r="L38" s="5">
        <f t="shared" si="25"/>
        <v>482192.34393270774</v>
      </c>
      <c r="M38" s="5">
        <f t="shared" si="16"/>
        <v>3907165.7830593148</v>
      </c>
      <c r="N38" s="33">
        <f t="shared" si="26"/>
        <v>40.300317383571048</v>
      </c>
      <c r="O38" s="4"/>
      <c r="Q38" s="27" t="s">
        <v>52</v>
      </c>
      <c r="R38" s="29">
        <f t="shared" si="17"/>
        <v>96951.241000700451</v>
      </c>
      <c r="S38" s="29">
        <f t="shared" si="18"/>
        <v>482192.34393270774</v>
      </c>
      <c r="T38" s="35">
        <f t="shared" si="19"/>
        <v>40.300317383571048</v>
      </c>
      <c r="U38" s="42">
        <v>0.93748024841036759</v>
      </c>
      <c r="V38" s="43">
        <f t="shared" si="31"/>
        <v>6.2519751589632411E-2</v>
      </c>
      <c r="W38" s="29">
        <f t="shared" si="27"/>
        <v>452045.79837161227</v>
      </c>
      <c r="X38" s="29">
        <f t="shared" si="20"/>
        <v>3160519.7669494888</v>
      </c>
      <c r="Y38" s="35">
        <f t="shared" si="28"/>
        <v>32.599064584708664</v>
      </c>
      <c r="Z38" s="36">
        <f t="shared" si="29"/>
        <v>7.7012527988623845</v>
      </c>
    </row>
    <row r="39" spans="1:26" s="2" customFormat="1">
      <c r="A39" s="2">
        <v>11</v>
      </c>
      <c r="B39" s="1" t="s">
        <v>53</v>
      </c>
      <c r="C39" s="1">
        <v>5</v>
      </c>
      <c r="D39">
        <v>5060</v>
      </c>
      <c r="E39" s="51">
        <v>19</v>
      </c>
      <c r="F39" s="3">
        <f t="shared" si="21"/>
        <v>3.7549407114624506E-3</v>
      </c>
      <c r="G39" s="2">
        <v>0.5</v>
      </c>
      <c r="H39" s="3">
        <f t="shared" si="22"/>
        <v>1.860009789525208E-2</v>
      </c>
      <c r="I39" s="3">
        <f t="shared" si="23"/>
        <v>0.98139990210474792</v>
      </c>
      <c r="J39" s="5">
        <f t="shared" si="30"/>
        <v>95925.696572382629</v>
      </c>
      <c r="K39" s="5">
        <f t="shared" si="24"/>
        <v>1784.2273469165639</v>
      </c>
      <c r="L39" s="5">
        <f t="shared" si="25"/>
        <v>475167.91449462174</v>
      </c>
      <c r="M39" s="5">
        <f t="shared" si="16"/>
        <v>3424973.439126607</v>
      </c>
      <c r="N39" s="33">
        <f t="shared" si="26"/>
        <v>35.704441682549842</v>
      </c>
      <c r="O39" s="4"/>
      <c r="Q39" s="27" t="s">
        <v>54</v>
      </c>
      <c r="R39" s="29">
        <f t="shared" si="17"/>
        <v>95925.696572382629</v>
      </c>
      <c r="S39" s="29">
        <f t="shared" si="18"/>
        <v>475167.91449462174</v>
      </c>
      <c r="T39" s="35">
        <f t="shared" si="19"/>
        <v>35.704441682549842</v>
      </c>
      <c r="U39" s="42">
        <v>0.91788799906018037</v>
      </c>
      <c r="V39" s="43">
        <f t="shared" si="31"/>
        <v>8.2112000939819629E-2</v>
      </c>
      <c r="W39" s="29">
        <f t="shared" si="27"/>
        <v>436150.92625306721</v>
      </c>
      <c r="X39" s="29">
        <f t="shared" si="20"/>
        <v>2708473.9685778767</v>
      </c>
      <c r="Y39" s="35">
        <f t="shared" si="28"/>
        <v>28.235124323899427</v>
      </c>
      <c r="Z39" s="36">
        <f t="shared" si="29"/>
        <v>7.4693173586504145</v>
      </c>
    </row>
    <row r="40" spans="1:26" s="2" customFormat="1">
      <c r="A40" s="2">
        <v>12</v>
      </c>
      <c r="B40" s="1" t="s">
        <v>55</v>
      </c>
      <c r="C40" s="1">
        <v>5</v>
      </c>
      <c r="D40">
        <v>4173</v>
      </c>
      <c r="E40" s="51">
        <v>20</v>
      </c>
      <c r="F40" s="3">
        <f t="shared" si="21"/>
        <v>4.7927150730889051E-3</v>
      </c>
      <c r="G40" s="2">
        <v>0.5</v>
      </c>
      <c r="H40" s="3">
        <f t="shared" si="22"/>
        <v>2.3679848448969931E-2</v>
      </c>
      <c r="I40" s="3">
        <f t="shared" si="23"/>
        <v>0.97632015155103002</v>
      </c>
      <c r="J40" s="5">
        <f t="shared" si="30"/>
        <v>94141.469225466062</v>
      </c>
      <c r="K40" s="5">
        <f t="shared" si="24"/>
        <v>2229.2557240224028</v>
      </c>
      <c r="L40" s="5">
        <f t="shared" si="25"/>
        <v>465134.20681727421</v>
      </c>
      <c r="M40" s="5">
        <f t="shared" si="16"/>
        <v>2949805.5246319855</v>
      </c>
      <c r="N40" s="33">
        <f t="shared" si="26"/>
        <v>31.333752796732835</v>
      </c>
      <c r="O40" s="4"/>
      <c r="Q40" s="27" t="s">
        <v>56</v>
      </c>
      <c r="R40" s="29">
        <f t="shared" si="17"/>
        <v>94141.469225466062</v>
      </c>
      <c r="S40" s="29">
        <f t="shared" si="18"/>
        <v>465134.20681727421</v>
      </c>
      <c r="T40" s="35">
        <f t="shared" si="19"/>
        <v>31.333752796732835</v>
      </c>
      <c r="U40" s="42">
        <v>0.89571782863194893</v>
      </c>
      <c r="V40" s="43">
        <f t="shared" si="31"/>
        <v>0.10428217136805107</v>
      </c>
      <c r="W40" s="29">
        <f t="shared" si="27"/>
        <v>416629.00175281271</v>
      </c>
      <c r="X40" s="29">
        <f t="shared" si="20"/>
        <v>2272323.0423248094</v>
      </c>
      <c r="Y40" s="35">
        <f t="shared" si="28"/>
        <v>24.13732291433292</v>
      </c>
      <c r="Z40" s="36">
        <f t="shared" si="29"/>
        <v>7.1964298823999151</v>
      </c>
    </row>
    <row r="41" spans="1:26" s="2" customFormat="1">
      <c r="A41" s="2">
        <v>13</v>
      </c>
      <c r="B41" s="1" t="s">
        <v>57</v>
      </c>
      <c r="C41" s="1">
        <v>5</v>
      </c>
      <c r="D41">
        <v>3507</v>
      </c>
      <c r="E41" s="51">
        <v>27</v>
      </c>
      <c r="F41" s="3">
        <f t="shared" si="21"/>
        <v>7.6988879384088963E-3</v>
      </c>
      <c r="G41" s="2">
        <v>0.5</v>
      </c>
      <c r="H41" s="3">
        <f t="shared" si="22"/>
        <v>3.7767519932857742E-2</v>
      </c>
      <c r="I41" s="3">
        <f t="shared" si="23"/>
        <v>0.96223248006714224</v>
      </c>
      <c r="J41" s="5">
        <f t="shared" si="30"/>
        <v>91912.21350144365</v>
      </c>
      <c r="K41" s="5">
        <f t="shared" si="24"/>
        <v>3471.2963554888497</v>
      </c>
      <c r="L41" s="5">
        <f t="shared" si="25"/>
        <v>450882.8266184961</v>
      </c>
      <c r="M41" s="5">
        <f t="shared" si="16"/>
        <v>2484671.3178147115</v>
      </c>
      <c r="N41" s="33">
        <f t="shared" si="26"/>
        <v>27.033091938055492</v>
      </c>
      <c r="O41" s="4"/>
      <c r="Q41" s="27" t="s">
        <v>58</v>
      </c>
      <c r="R41" s="29">
        <f t="shared" si="17"/>
        <v>91912.21350144365</v>
      </c>
      <c r="S41" s="29">
        <f t="shared" si="18"/>
        <v>450882.8266184961</v>
      </c>
      <c r="T41" s="35">
        <f t="shared" si="19"/>
        <v>27.033091938055492</v>
      </c>
      <c r="U41" s="42">
        <v>0.86473435856680392</v>
      </c>
      <c r="V41" s="43">
        <f t="shared" si="31"/>
        <v>0.13526564143319608</v>
      </c>
      <c r="W41" s="29">
        <f t="shared" si="27"/>
        <v>389893.8718647327</v>
      </c>
      <c r="X41" s="29">
        <f t="shared" si="20"/>
        <v>1855694.0405719965</v>
      </c>
      <c r="Y41" s="35">
        <f t="shared" si="28"/>
        <v>20.189852576478852</v>
      </c>
      <c r="Z41" s="36">
        <f t="shared" si="29"/>
        <v>6.8432393615766394</v>
      </c>
    </row>
    <row r="42" spans="1:26" s="2" customFormat="1">
      <c r="A42" s="2">
        <v>14</v>
      </c>
      <c r="B42" s="1" t="s">
        <v>59</v>
      </c>
      <c r="C42" s="1">
        <v>5</v>
      </c>
      <c r="D42">
        <v>2520</v>
      </c>
      <c r="E42" s="51">
        <v>33</v>
      </c>
      <c r="F42" s="3">
        <f t="shared" si="21"/>
        <v>1.3095238095238096E-2</v>
      </c>
      <c r="G42" s="2">
        <v>0.5</v>
      </c>
      <c r="H42" s="3">
        <f t="shared" si="22"/>
        <v>6.3400576368876083E-2</v>
      </c>
      <c r="I42" s="3">
        <f t="shared" si="23"/>
        <v>0.93659942363112392</v>
      </c>
      <c r="J42" s="5">
        <f t="shared" si="30"/>
        <v>88440.917145954794</v>
      </c>
      <c r="K42" s="5">
        <f t="shared" si="24"/>
        <v>5607.2051216455493</v>
      </c>
      <c r="L42" s="5">
        <f t="shared" si="25"/>
        <v>428186.57292566018</v>
      </c>
      <c r="M42" s="5">
        <f t="shared" si="16"/>
        <v>2033788.4911962152</v>
      </c>
      <c r="N42" s="33">
        <f t="shared" si="26"/>
        <v>22.996013121843102</v>
      </c>
      <c r="O42" s="4"/>
      <c r="Q42" s="27" t="s">
        <v>60</v>
      </c>
      <c r="R42" s="29">
        <f t="shared" si="17"/>
        <v>88440.917145954794</v>
      </c>
      <c r="S42" s="29">
        <f t="shared" si="18"/>
        <v>428186.57292566018</v>
      </c>
      <c r="T42" s="35">
        <f t="shared" si="19"/>
        <v>22.996013121843102</v>
      </c>
      <c r="U42" s="42">
        <v>0.81758889711164551</v>
      </c>
      <c r="V42" s="43">
        <f t="shared" si="31"/>
        <v>0.18241110288835449</v>
      </c>
      <c r="W42" s="29">
        <f t="shared" si="27"/>
        <v>350080.5879163057</v>
      </c>
      <c r="X42" s="29">
        <f t="shared" si="20"/>
        <v>1465800.1687072639</v>
      </c>
      <c r="Y42" s="35">
        <f t="shared" si="28"/>
        <v>16.573778472788128</v>
      </c>
      <c r="Z42" s="36">
        <f t="shared" si="29"/>
        <v>6.4222346490549747</v>
      </c>
    </row>
    <row r="43" spans="1:26" s="2" customFormat="1">
      <c r="A43" s="2">
        <v>15</v>
      </c>
      <c r="B43" s="1" t="s">
        <v>61</v>
      </c>
      <c r="C43" s="1">
        <v>5</v>
      </c>
      <c r="D43">
        <v>1832</v>
      </c>
      <c r="E43" s="51">
        <v>31</v>
      </c>
      <c r="F43" s="3">
        <f t="shared" si="21"/>
        <v>1.6921397379912665E-2</v>
      </c>
      <c r="G43" s="2">
        <v>0.5</v>
      </c>
      <c r="H43" s="3">
        <f t="shared" si="22"/>
        <v>8.1173081958627907E-2</v>
      </c>
      <c r="I43" s="3">
        <f t="shared" si="23"/>
        <v>0.91882691804137206</v>
      </c>
      <c r="J43" s="5">
        <f t="shared" si="30"/>
        <v>82833.71202430925</v>
      </c>
      <c r="K43" s="5">
        <f t="shared" si="24"/>
        <v>6723.8676950866366</v>
      </c>
      <c r="L43" s="5">
        <f t="shared" si="25"/>
        <v>397358.89088382968</v>
      </c>
      <c r="M43" s="5">
        <f t="shared" si="16"/>
        <v>1605601.9182705551</v>
      </c>
      <c r="N43" s="33">
        <f t="shared" si="26"/>
        <v>19.38343554855248</v>
      </c>
      <c r="O43" s="4"/>
      <c r="Q43" s="27" t="s">
        <v>62</v>
      </c>
      <c r="R43" s="29">
        <f t="shared" si="17"/>
        <v>82833.71202430925</v>
      </c>
      <c r="S43" s="29">
        <f t="shared" si="18"/>
        <v>397358.89088382968</v>
      </c>
      <c r="T43" s="35">
        <f t="shared" si="19"/>
        <v>19.38343554855248</v>
      </c>
      <c r="U43" s="42">
        <v>0.77888026534586052</v>
      </c>
      <c r="V43" s="43">
        <f t="shared" si="31"/>
        <v>0.22111973465413948</v>
      </c>
      <c r="W43" s="29">
        <f t="shared" si="27"/>
        <v>309494.99836913409</v>
      </c>
      <c r="X43" s="29">
        <f t="shared" si="20"/>
        <v>1115719.5807909581</v>
      </c>
      <c r="Y43" s="35">
        <f t="shared" si="28"/>
        <v>13.469390101261276</v>
      </c>
      <c r="Z43" s="36">
        <f t="shared" si="29"/>
        <v>5.9140454472912047</v>
      </c>
    </row>
    <row r="44" spans="1:26" s="2" customFormat="1">
      <c r="A44" s="2">
        <v>16</v>
      </c>
      <c r="B44" s="1" t="s">
        <v>63</v>
      </c>
      <c r="C44" s="1">
        <v>5</v>
      </c>
      <c r="D44">
        <v>1184</v>
      </c>
      <c r="E44" s="51">
        <v>42</v>
      </c>
      <c r="F44" s="3">
        <f t="shared" si="21"/>
        <v>3.5472972972972971E-2</v>
      </c>
      <c r="G44" s="2">
        <v>0.5</v>
      </c>
      <c r="H44" s="3">
        <f t="shared" si="22"/>
        <v>0.16291698991466252</v>
      </c>
      <c r="I44" s="3">
        <f t="shared" si="23"/>
        <v>0.83708301008533748</v>
      </c>
      <c r="J44" s="5">
        <f t="shared" si="30"/>
        <v>76109.844329222615</v>
      </c>
      <c r="K44" s="5">
        <f t="shared" si="24"/>
        <v>12399.586740990495</v>
      </c>
      <c r="L44" s="5">
        <f t="shared" si="25"/>
        <v>349550.25479363685</v>
      </c>
      <c r="M44" s="5">
        <f t="shared" si="16"/>
        <v>1208243.0273867254</v>
      </c>
      <c r="N44" s="33">
        <f t="shared" si="26"/>
        <v>15.874990128219414</v>
      </c>
      <c r="O44" s="4"/>
      <c r="Q44" s="27" t="s">
        <v>64</v>
      </c>
      <c r="R44" s="29">
        <f t="shared" si="17"/>
        <v>76109.844329222615</v>
      </c>
      <c r="S44" s="29">
        <f t="shared" si="18"/>
        <v>349550.25479363685</v>
      </c>
      <c r="T44" s="35">
        <f t="shared" si="19"/>
        <v>15.874990128219414</v>
      </c>
      <c r="U44" s="42">
        <v>0.71980976748499381</v>
      </c>
      <c r="V44" s="43">
        <f t="shared" si="31"/>
        <v>0.28019023251500619</v>
      </c>
      <c r="W44" s="29">
        <f t="shared" si="27"/>
        <v>251609.68762732809</v>
      </c>
      <c r="X44" s="29">
        <f t="shared" si="20"/>
        <v>806224.58242182399</v>
      </c>
      <c r="Y44" s="35">
        <f t="shared" si="28"/>
        <v>10.592908046617453</v>
      </c>
      <c r="Z44" s="36">
        <f t="shared" si="29"/>
        <v>5.2820820816019616</v>
      </c>
    </row>
    <row r="45" spans="1:26" s="2" customFormat="1">
      <c r="A45" s="2">
        <v>17</v>
      </c>
      <c r="B45" s="1" t="s">
        <v>65</v>
      </c>
      <c r="C45" s="1">
        <v>5</v>
      </c>
      <c r="D45">
        <v>857</v>
      </c>
      <c r="E45" s="51">
        <v>46</v>
      </c>
      <c r="F45" s="3">
        <f t="shared" si="21"/>
        <v>5.3675612602100353E-2</v>
      </c>
      <c r="G45" s="2">
        <v>0.5</v>
      </c>
      <c r="H45" s="3">
        <f t="shared" si="22"/>
        <v>0.23662551440329219</v>
      </c>
      <c r="I45" s="3">
        <f t="shared" si="23"/>
        <v>0.76337448559670784</v>
      </c>
      <c r="J45" s="5">
        <f t="shared" si="30"/>
        <v>63710.257588232118</v>
      </c>
      <c r="K45" s="5">
        <f t="shared" si="24"/>
        <v>15075.472474581675</v>
      </c>
      <c r="L45" s="5">
        <f t="shared" si="25"/>
        <v>280862.60675470642</v>
      </c>
      <c r="M45" s="5">
        <f t="shared" si="16"/>
        <v>858692.77259308868</v>
      </c>
      <c r="N45" s="33">
        <f t="shared" si="26"/>
        <v>13.478092933526254</v>
      </c>
      <c r="O45" s="4"/>
      <c r="Q45" s="27" t="s">
        <v>66</v>
      </c>
      <c r="R45" s="29">
        <f t="shared" si="17"/>
        <v>63710.257588232118</v>
      </c>
      <c r="S45" s="29">
        <f t="shared" si="18"/>
        <v>280862.60675470642</v>
      </c>
      <c r="T45" s="35">
        <f t="shared" si="19"/>
        <v>13.478092933526254</v>
      </c>
      <c r="U45" s="42">
        <v>0.68480776711742686</v>
      </c>
      <c r="V45" s="43">
        <f t="shared" si="31"/>
        <v>0.31519223288257314</v>
      </c>
      <c r="W45" s="29">
        <f t="shared" si="27"/>
        <v>192336.89459847042</v>
      </c>
      <c r="X45" s="29">
        <f t="shared" si="20"/>
        <v>554614.89479449589</v>
      </c>
      <c r="Y45" s="35">
        <f t="shared" si="28"/>
        <v>8.7052684416855737</v>
      </c>
      <c r="Z45" s="36">
        <f t="shared" si="29"/>
        <v>4.7728244918406801</v>
      </c>
    </row>
    <row r="46" spans="1:26" s="2" customFormat="1">
      <c r="A46" s="2">
        <v>18</v>
      </c>
      <c r="B46" s="1" t="s">
        <v>67</v>
      </c>
      <c r="C46" s="1">
        <v>5</v>
      </c>
      <c r="D46">
        <v>517</v>
      </c>
      <c r="E46" s="51">
        <v>29</v>
      </c>
      <c r="F46" s="3">
        <f t="shared" si="21"/>
        <v>5.6092843326885883E-2</v>
      </c>
      <c r="G46" s="2">
        <v>0.5</v>
      </c>
      <c r="H46" s="3">
        <f t="shared" si="22"/>
        <v>0.24597116200169639</v>
      </c>
      <c r="I46" s="3">
        <f t="shared" si="23"/>
        <v>0.75402883799830356</v>
      </c>
      <c r="J46" s="5">
        <f t="shared" si="30"/>
        <v>48634.785113650447</v>
      </c>
      <c r="K46" s="5">
        <f t="shared" si="24"/>
        <v>11962.754608107405</v>
      </c>
      <c r="L46" s="5">
        <f t="shared" si="25"/>
        <v>213267.03904798371</v>
      </c>
      <c r="M46" s="5">
        <f>L46+M47</f>
        <v>577830.16583838221</v>
      </c>
      <c r="N46" s="33">
        <f t="shared" si="26"/>
        <v>11.881005837449484</v>
      </c>
      <c r="O46" s="4"/>
      <c r="Q46" s="27" t="s">
        <v>68</v>
      </c>
      <c r="R46" s="29">
        <f t="shared" si="17"/>
        <v>48634.785113650447</v>
      </c>
      <c r="S46" s="29">
        <f t="shared" si="18"/>
        <v>213267.03904798371</v>
      </c>
      <c r="T46" s="35">
        <f t="shared" si="19"/>
        <v>11.881005837449484</v>
      </c>
      <c r="U46" s="42">
        <v>0.65629805890441617</v>
      </c>
      <c r="V46" s="43">
        <f t="shared" si="31"/>
        <v>0.34370194109558383</v>
      </c>
      <c r="W46" s="29">
        <f t="shared" si="27"/>
        <v>139966.74375548403</v>
      </c>
      <c r="X46" s="29">
        <f>X47+W46</f>
        <v>362278.00019602547</v>
      </c>
      <c r="Y46" s="35">
        <f t="shared" si="28"/>
        <v>7.448948306226689</v>
      </c>
      <c r="Z46" s="36">
        <f t="shared" si="29"/>
        <v>4.432057531222795</v>
      </c>
    </row>
    <row r="47" spans="1:26" s="2" customFormat="1">
      <c r="A47" s="12">
        <v>19</v>
      </c>
      <c r="B47" s="13" t="s">
        <v>69</v>
      </c>
      <c r="C47" s="12"/>
      <c r="D47">
        <v>338</v>
      </c>
      <c r="E47" s="51">
        <v>34</v>
      </c>
      <c r="F47" s="17">
        <f t="shared" si="21"/>
        <v>0.10059171597633136</v>
      </c>
      <c r="G47" s="12"/>
      <c r="H47" s="17">
        <v>1</v>
      </c>
      <c r="I47" s="17">
        <f t="shared" si="23"/>
        <v>0</v>
      </c>
      <c r="J47" s="21">
        <f t="shared" si="30"/>
        <v>36672.030505543036</v>
      </c>
      <c r="K47" s="21">
        <f t="shared" si="24"/>
        <v>36672.030505543036</v>
      </c>
      <c r="L47" s="21">
        <f>K47/F47</f>
        <v>364563.12679039844</v>
      </c>
      <c r="M47" s="21">
        <f>L47</f>
        <v>364563.12679039844</v>
      </c>
      <c r="N47" s="34">
        <f t="shared" si="26"/>
        <v>9.9411764705882355</v>
      </c>
      <c r="O47" s="4"/>
      <c r="Q47" s="30" t="s">
        <v>69</v>
      </c>
      <c r="R47" s="31">
        <f t="shared" si="17"/>
        <v>36672.030505543036</v>
      </c>
      <c r="S47" s="31">
        <f t="shared" si="18"/>
        <v>364563.12679039844</v>
      </c>
      <c r="T47" s="38">
        <f t="shared" si="19"/>
        <v>9.9411764705882355</v>
      </c>
      <c r="U47" s="44">
        <v>0.6098018151143324</v>
      </c>
      <c r="V47" s="45">
        <f t="shared" si="31"/>
        <v>0.3901981848856676</v>
      </c>
      <c r="W47" s="31">
        <f t="shared" si="27"/>
        <v>222311.25644054147</v>
      </c>
      <c r="X47" s="31">
        <f>W47</f>
        <v>222311.25644054147</v>
      </c>
      <c r="Y47" s="38">
        <f t="shared" si="28"/>
        <v>6.0621474561365991</v>
      </c>
      <c r="Z47" s="37">
        <f t="shared" si="29"/>
        <v>3.8790290144516364</v>
      </c>
    </row>
    <row r="48" spans="1:26" s="2" customFormat="1" ht="13.2">
      <c r="B48" s="2" t="s">
        <v>70</v>
      </c>
      <c r="D48" s="25">
        <f>SUM(D29:D47)</f>
        <v>57766</v>
      </c>
      <c r="E48" s="25">
        <f>SUM(E29:E47)</f>
        <v>317</v>
      </c>
    </row>
    <row r="51" spans="1:26" s="2" customFormat="1" ht="18" thickBot="1">
      <c r="B51" s="77" t="s">
        <v>89</v>
      </c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Q51" s="63" t="s">
        <v>92</v>
      </c>
      <c r="R51" s="64"/>
      <c r="S51" s="64"/>
      <c r="T51" s="64"/>
      <c r="U51" s="64"/>
      <c r="V51" s="64"/>
      <c r="W51" s="64"/>
      <c r="X51" s="64"/>
      <c r="Y51" s="64"/>
      <c r="Z51" s="65"/>
    </row>
    <row r="52" spans="1:26" s="9" customFormat="1" ht="14.25" customHeight="1">
      <c r="A52" s="7"/>
      <c r="B52" s="70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6" t="s">
        <v>14</v>
      </c>
      <c r="S52" s="66"/>
      <c r="T52" s="66"/>
      <c r="U52" s="67" t="s">
        <v>15</v>
      </c>
      <c r="V52" s="68" t="s">
        <v>16</v>
      </c>
      <c r="W52" s="69" t="s">
        <v>17</v>
      </c>
      <c r="X52" s="69" t="s">
        <v>18</v>
      </c>
      <c r="Y52" s="62" t="s">
        <v>19</v>
      </c>
      <c r="Z52" s="62" t="s">
        <v>20</v>
      </c>
    </row>
    <row r="53" spans="1:26" s="10" customFormat="1" ht="35.549999999999997" customHeight="1" thickBot="1">
      <c r="B53" s="71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7"/>
      <c r="V53" s="68"/>
      <c r="W53" s="69"/>
      <c r="X53" s="69"/>
      <c r="Y53" s="62"/>
      <c r="Z53" s="62"/>
    </row>
    <row r="54" spans="1:26" s="2" customFormat="1" ht="13.2">
      <c r="A54" s="2">
        <v>1</v>
      </c>
      <c r="B54" s="1">
        <v>0</v>
      </c>
      <c r="C54" s="1">
        <v>1</v>
      </c>
      <c r="D54" s="49">
        <f>D4+D29</f>
        <v>1217</v>
      </c>
      <c r="E54" s="49">
        <f>E4+E29</f>
        <v>7</v>
      </c>
      <c r="F54" s="3">
        <f>E54/D54</f>
        <v>5.7518488085456041E-3</v>
      </c>
      <c r="G54" s="2">
        <v>0.3</v>
      </c>
      <c r="H54" s="18">
        <f>C54*F54/(1+(1-G54)*C54*F54)</f>
        <v>5.7287830428021935E-3</v>
      </c>
      <c r="I54" s="18">
        <f>1-H54</f>
        <v>0.99427121695719778</v>
      </c>
      <c r="J54" s="19">
        <v>100000</v>
      </c>
      <c r="K54" s="20">
        <f>J54*H54</f>
        <v>572.87830428021937</v>
      </c>
      <c r="L54" s="20">
        <f>C54*(J55+G54*K54)</f>
        <v>99598.98518700384</v>
      </c>
      <c r="M54" s="5">
        <f t="shared" ref="M54:M70" si="32">L54+M55</f>
        <v>7481525.198292708</v>
      </c>
      <c r="N54" s="32">
        <f>M54/J54</f>
        <v>74.81525198292708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99598.98518700384</v>
      </c>
      <c r="T54" s="35">
        <f t="shared" ref="T54:T72" si="35">N54</f>
        <v>74.81525198292708</v>
      </c>
      <c r="U54" s="42">
        <v>0.96170886472285344</v>
      </c>
      <c r="V54" s="43">
        <f>1-U54</f>
        <v>3.829113527714656E-2</v>
      </c>
      <c r="W54" s="29">
        <f>S54*U54</f>
        <v>95785.226971741766</v>
      </c>
      <c r="X54" s="29">
        <f t="shared" ref="X54:X70" si="36">X55+W54</f>
        <v>6645591.4091362087</v>
      </c>
      <c r="Y54" s="40">
        <f>X54/R54</f>
        <v>66.455914091362089</v>
      </c>
      <c r="Z54" s="36">
        <f>T54-Y54</f>
        <v>8.3593378915649907</v>
      </c>
    </row>
    <row r="55" spans="1:26" s="2" customFormat="1" ht="13.2">
      <c r="A55" s="2">
        <v>2</v>
      </c>
      <c r="B55" s="1" t="s">
        <v>35</v>
      </c>
      <c r="C55" s="1">
        <v>4</v>
      </c>
      <c r="D55" s="49">
        <f t="shared" ref="D55:E70" si="37">D5+D30</f>
        <v>5339</v>
      </c>
      <c r="E55" s="49">
        <f t="shared" si="37"/>
        <v>3</v>
      </c>
      <c r="F55" s="3">
        <f t="shared" ref="F55:F72" si="38">E55/D55</f>
        <v>5.6190297808578389E-4</v>
      </c>
      <c r="G55" s="2">
        <v>0.4</v>
      </c>
      <c r="H55" s="3">
        <f t="shared" ref="H55:H71" si="39">C55*F55/(1+(1-G55)*C55*F55)</f>
        <v>2.2445849388350605E-3</v>
      </c>
      <c r="I55" s="3">
        <f t="shared" ref="I55:I72" si="40">1-H55</f>
        <v>0.99775541506116494</v>
      </c>
      <c r="J55" s="5">
        <f>I54*J54</f>
        <v>99427.121695719776</v>
      </c>
      <c r="K55" s="5">
        <f t="shared" ref="K55:K72" si="41">J55*H55</f>
        <v>223.1726198699333</v>
      </c>
      <c r="L55" s="5">
        <f t="shared" ref="L55:L71" si="42">C55*(J56+G55*K55)</f>
        <v>397172.87249519129</v>
      </c>
      <c r="M55" s="5">
        <f t="shared" si="32"/>
        <v>7381926.2131057046</v>
      </c>
      <c r="N55" s="33">
        <f t="shared" ref="N55:N72" si="43">M55/J55</f>
        <v>74.244593298163309</v>
      </c>
      <c r="O55" s="4"/>
      <c r="Q55" s="27" t="s">
        <v>36</v>
      </c>
      <c r="R55" s="29">
        <f t="shared" si="33"/>
        <v>99427.121695719776</v>
      </c>
      <c r="S55" s="29">
        <f t="shared" si="34"/>
        <v>397172.87249519129</v>
      </c>
      <c r="T55" s="35">
        <f t="shared" si="35"/>
        <v>74.244593298163309</v>
      </c>
      <c r="U55" s="42">
        <v>0.96170886472285344</v>
      </c>
      <c r="V55" s="43">
        <f>1-U55</f>
        <v>3.829113527714656E-2</v>
      </c>
      <c r="W55" s="29">
        <f t="shared" ref="W55:W72" si="44">S55*U55</f>
        <v>381964.67230606504</v>
      </c>
      <c r="X55" s="29">
        <f t="shared" si="36"/>
        <v>6549806.1821644669</v>
      </c>
      <c r="Y55" s="35">
        <f t="shared" ref="Y55:Y72" si="45">X55/R55</f>
        <v>65.875447970917463</v>
      </c>
      <c r="Z55" s="36">
        <f t="shared" ref="Z55:Z72" si="46">T55-Y55</f>
        <v>8.369145327245846</v>
      </c>
    </row>
    <row r="56" spans="1:26" s="2" customFormat="1" ht="13.2">
      <c r="A56" s="2">
        <v>3</v>
      </c>
      <c r="B56" s="1" t="s">
        <v>37</v>
      </c>
      <c r="C56" s="1">
        <v>5</v>
      </c>
      <c r="D56" s="49">
        <f t="shared" si="37"/>
        <v>7132</v>
      </c>
      <c r="E56" s="49">
        <f t="shared" si="37"/>
        <v>3</v>
      </c>
      <c r="F56" s="3">
        <f t="shared" si="38"/>
        <v>4.2063937184520469E-4</v>
      </c>
      <c r="G56" s="2">
        <v>0.5</v>
      </c>
      <c r="H56" s="3">
        <f t="shared" si="39"/>
        <v>2.1009874641081307E-3</v>
      </c>
      <c r="I56" s="3">
        <f t="shared" si="40"/>
        <v>0.99789901253589186</v>
      </c>
      <c r="J56" s="5">
        <f t="shared" ref="J56:J72" si="47">I55*J55</f>
        <v>99203.949075849843</v>
      </c>
      <c r="K56" s="5">
        <f t="shared" si="41"/>
        <v>208.4262533983819</v>
      </c>
      <c r="L56" s="5">
        <f t="shared" si="42"/>
        <v>495498.67974575324</v>
      </c>
      <c r="M56" s="5">
        <f t="shared" si="32"/>
        <v>6984753.3406105135</v>
      </c>
      <c r="N56" s="33">
        <f t="shared" si="43"/>
        <v>70.408017076720171</v>
      </c>
      <c r="O56" s="4"/>
      <c r="Q56" s="27" t="s">
        <v>38</v>
      </c>
      <c r="R56" s="29">
        <f t="shared" si="33"/>
        <v>99203.949075849843</v>
      </c>
      <c r="S56" s="29">
        <f t="shared" si="34"/>
        <v>495498.67974575324</v>
      </c>
      <c r="T56" s="35">
        <f t="shared" si="35"/>
        <v>70.408017076720171</v>
      </c>
      <c r="U56" s="42">
        <v>0.96170886472285344</v>
      </c>
      <c r="V56" s="43">
        <f>1-U56</f>
        <v>3.829113527714656E-2</v>
      </c>
      <c r="W56" s="29">
        <f t="shared" si="44"/>
        <v>476525.47276996105</v>
      </c>
      <c r="X56" s="29">
        <f t="shared" si="36"/>
        <v>6167841.5098584015</v>
      </c>
      <c r="Y56" s="35">
        <f t="shared" si="45"/>
        <v>62.173346598758513</v>
      </c>
      <c r="Z56" s="36">
        <f t="shared" si="46"/>
        <v>8.2346704779616573</v>
      </c>
    </row>
    <row r="57" spans="1:26" s="2" customFormat="1" ht="13.2">
      <c r="A57" s="2">
        <v>4</v>
      </c>
      <c r="B57" s="1" t="s">
        <v>39</v>
      </c>
      <c r="C57" s="1">
        <v>5</v>
      </c>
      <c r="D57" s="49">
        <f t="shared" si="37"/>
        <v>7769</v>
      </c>
      <c r="E57" s="49">
        <f t="shared" si="37"/>
        <v>5</v>
      </c>
      <c r="F57" s="3">
        <f t="shared" si="38"/>
        <v>6.4358347277641912E-4</v>
      </c>
      <c r="G57" s="2">
        <v>0.5</v>
      </c>
      <c r="H57" s="3">
        <f t="shared" si="39"/>
        <v>3.2127481847972761E-3</v>
      </c>
      <c r="I57" s="3">
        <f t="shared" si="40"/>
        <v>0.99678725181520278</v>
      </c>
      <c r="J57" s="5">
        <f t="shared" si="47"/>
        <v>98995.522822451458</v>
      </c>
      <c r="K57" s="5">
        <f t="shared" si="41"/>
        <v>318.04768625088826</v>
      </c>
      <c r="L57" s="5">
        <f t="shared" si="42"/>
        <v>494182.49489663006</v>
      </c>
      <c r="M57" s="5">
        <f t="shared" si="32"/>
        <v>6489254.6608647602</v>
      </c>
      <c r="N57" s="33">
        <f t="shared" si="43"/>
        <v>65.550991356480267</v>
      </c>
      <c r="O57" s="4"/>
      <c r="Q57" s="27" t="s">
        <v>40</v>
      </c>
      <c r="R57" s="29">
        <f t="shared" si="33"/>
        <v>98995.522822451458</v>
      </c>
      <c r="S57" s="29">
        <f t="shared" si="34"/>
        <v>494182.49489663006</v>
      </c>
      <c r="T57" s="35">
        <f t="shared" si="35"/>
        <v>65.550991356480267</v>
      </c>
      <c r="U57" s="42">
        <v>0.96170886472285344</v>
      </c>
      <c r="V57" s="43">
        <f>1-U57</f>
        <v>3.829113527714656E-2</v>
      </c>
      <c r="W57" s="29">
        <f t="shared" si="44"/>
        <v>475259.68613294541</v>
      </c>
      <c r="X57" s="29">
        <f t="shared" si="36"/>
        <v>5691316.0370884407</v>
      </c>
      <c r="Y57" s="35">
        <f t="shared" si="45"/>
        <v>57.490640736307036</v>
      </c>
      <c r="Z57" s="36">
        <f t="shared" si="46"/>
        <v>8.0603506201732316</v>
      </c>
    </row>
    <row r="58" spans="1:26" s="2" customFormat="1" ht="13.2">
      <c r="A58" s="2">
        <v>5</v>
      </c>
      <c r="B58" s="1" t="s">
        <v>41</v>
      </c>
      <c r="C58" s="1">
        <v>5</v>
      </c>
      <c r="D58" s="49">
        <f t="shared" si="37"/>
        <v>8655</v>
      </c>
      <c r="E58" s="49">
        <f t="shared" si="37"/>
        <v>10</v>
      </c>
      <c r="F58" s="3">
        <f t="shared" si="38"/>
        <v>1.1554015020219526E-3</v>
      </c>
      <c r="G58" s="2">
        <v>0.5</v>
      </c>
      <c r="H58" s="3">
        <f t="shared" si="39"/>
        <v>5.7603686635944703E-3</v>
      </c>
      <c r="I58" s="3">
        <f t="shared" si="40"/>
        <v>0.99423963133640558</v>
      </c>
      <c r="J58" s="5">
        <f t="shared" si="47"/>
        <v>98677.475136200577</v>
      </c>
      <c r="K58" s="5">
        <f t="shared" si="41"/>
        <v>568.41863557719228</v>
      </c>
      <c r="L58" s="5">
        <f t="shared" si="42"/>
        <v>491966.32909205998</v>
      </c>
      <c r="M58" s="5">
        <f t="shared" si="32"/>
        <v>5995072.1659681303</v>
      </c>
      <c r="N58" s="33">
        <f t="shared" si="43"/>
        <v>60.754211208721863</v>
      </c>
      <c r="O58" s="4"/>
      <c r="Q58" s="27" t="s">
        <v>42</v>
      </c>
      <c r="R58" s="29">
        <f t="shared" si="33"/>
        <v>98677.475136200577</v>
      </c>
      <c r="S58" s="29">
        <f t="shared" si="34"/>
        <v>491966.32909205998</v>
      </c>
      <c r="T58" s="35">
        <f t="shared" si="35"/>
        <v>60.754211208721863</v>
      </c>
      <c r="U58" s="42">
        <v>0.96170886472285344</v>
      </c>
      <c r="V58" s="43">
        <f>1-U58</f>
        <v>3.829113527714656E-2</v>
      </c>
      <c r="W58" s="29">
        <f t="shared" si="44"/>
        <v>473128.37983299472</v>
      </c>
      <c r="X58" s="29">
        <f t="shared" si="36"/>
        <v>5216056.3509554956</v>
      </c>
      <c r="Y58" s="35">
        <f t="shared" si="45"/>
        <v>52.859645463728995</v>
      </c>
      <c r="Z58" s="36">
        <f t="shared" si="46"/>
        <v>7.8945657449928675</v>
      </c>
    </row>
    <row r="59" spans="1:26" s="2" customFormat="1" ht="13.2">
      <c r="A59" s="2">
        <v>6</v>
      </c>
      <c r="B59" s="1" t="s">
        <v>43</v>
      </c>
      <c r="C59" s="1">
        <v>5</v>
      </c>
      <c r="D59" s="49">
        <f t="shared" si="37"/>
        <v>9066</v>
      </c>
      <c r="E59" s="49">
        <f t="shared" si="37"/>
        <v>17</v>
      </c>
      <c r="F59" s="3">
        <f t="shared" si="38"/>
        <v>1.8751378777851313E-3</v>
      </c>
      <c r="G59" s="2">
        <v>0.5</v>
      </c>
      <c r="H59" s="3">
        <f t="shared" si="39"/>
        <v>9.3319426908931215E-3</v>
      </c>
      <c r="I59" s="3">
        <f t="shared" si="40"/>
        <v>0.9906680573091069</v>
      </c>
      <c r="J59" s="5">
        <f t="shared" si="47"/>
        <v>98109.056500623396</v>
      </c>
      <c r="K59" s="5">
        <f t="shared" si="41"/>
        <v>915.54809272141279</v>
      </c>
      <c r="L59" s="5">
        <f t="shared" si="42"/>
        <v>488256.41227131349</v>
      </c>
      <c r="M59" s="5">
        <f t="shared" si="32"/>
        <v>5503105.8368760701</v>
      </c>
      <c r="N59" s="33">
        <f t="shared" si="43"/>
        <v>56.091721123024996</v>
      </c>
      <c r="O59" s="4"/>
      <c r="Q59" s="27" t="s">
        <v>44</v>
      </c>
      <c r="R59" s="29">
        <f t="shared" si="33"/>
        <v>98109.056500623396</v>
      </c>
      <c r="S59" s="29">
        <f t="shared" si="34"/>
        <v>488256.41227131349</v>
      </c>
      <c r="T59" s="35">
        <f t="shared" si="35"/>
        <v>56.091721123024996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470235.69281329185</v>
      </c>
      <c r="X59" s="29">
        <f t="shared" si="36"/>
        <v>4742927.9711225005</v>
      </c>
      <c r="Y59" s="35">
        <f t="shared" si="45"/>
        <v>48.343426593775909</v>
      </c>
      <c r="Z59" s="36">
        <f t="shared" si="46"/>
        <v>7.7482945292490868</v>
      </c>
    </row>
    <row r="60" spans="1:26" s="2" customFormat="1" ht="13.2">
      <c r="A60" s="2">
        <v>7</v>
      </c>
      <c r="B60" s="1" t="s">
        <v>45</v>
      </c>
      <c r="C60" s="1">
        <v>5</v>
      </c>
      <c r="D60" s="49">
        <f t="shared" si="37"/>
        <v>8756</v>
      </c>
      <c r="E60" s="49">
        <f t="shared" si="37"/>
        <v>16</v>
      </c>
      <c r="F60" s="3">
        <f t="shared" si="38"/>
        <v>1.8273184102329831E-3</v>
      </c>
      <c r="G60" s="2">
        <v>0.5</v>
      </c>
      <c r="H60" s="3">
        <f t="shared" si="39"/>
        <v>9.0950432014552073E-3</v>
      </c>
      <c r="I60" s="3">
        <f t="shared" si="40"/>
        <v>0.99090495679854484</v>
      </c>
      <c r="J60" s="5">
        <f t="shared" si="47"/>
        <v>97193.508407901987</v>
      </c>
      <c r="K60" s="5">
        <f t="shared" si="41"/>
        <v>883.97915787086845</v>
      </c>
      <c r="L60" s="5">
        <f t="shared" si="42"/>
        <v>483757.59414483275</v>
      </c>
      <c r="M60" s="5">
        <f t="shared" si="32"/>
        <v>5014849.4246047568</v>
      </c>
      <c r="N60" s="33">
        <f t="shared" si="43"/>
        <v>51.596546999398591</v>
      </c>
      <c r="O60" s="4"/>
      <c r="Q60" s="27" t="s">
        <v>46</v>
      </c>
      <c r="R60" s="29">
        <f t="shared" si="33"/>
        <v>97193.508407901987</v>
      </c>
      <c r="S60" s="29">
        <f t="shared" si="34"/>
        <v>483757.59414483275</v>
      </c>
      <c r="T60" s="35">
        <f t="shared" si="35"/>
        <v>51.596546999398591</v>
      </c>
      <c r="U60" s="42">
        <v>0.95736753435116873</v>
      </c>
      <c r="V60" s="43">
        <f t="shared" si="48"/>
        <v>4.2632465648831275E-2</v>
      </c>
      <c r="W60" s="29">
        <f t="shared" si="44"/>
        <v>463133.81513009191</v>
      </c>
      <c r="X60" s="29">
        <f t="shared" si="36"/>
        <v>4272692.2783092083</v>
      </c>
      <c r="Y60" s="35">
        <f t="shared" si="45"/>
        <v>43.960675443235999</v>
      </c>
      <c r="Z60" s="36">
        <f t="shared" si="46"/>
        <v>7.6358715561625914</v>
      </c>
    </row>
    <row r="61" spans="1:26" s="2" customFormat="1" ht="13.2">
      <c r="A61" s="2">
        <v>8</v>
      </c>
      <c r="B61" s="1" t="s">
        <v>47</v>
      </c>
      <c r="C61" s="1">
        <v>5</v>
      </c>
      <c r="D61" s="49">
        <f t="shared" si="37"/>
        <v>8817</v>
      </c>
      <c r="E61" s="49">
        <f t="shared" si="37"/>
        <v>12</v>
      </c>
      <c r="F61" s="3">
        <f t="shared" si="38"/>
        <v>1.3610071452875127E-3</v>
      </c>
      <c r="G61" s="2">
        <v>0.5</v>
      </c>
      <c r="H61" s="3">
        <f t="shared" si="39"/>
        <v>6.7819599864360793E-3</v>
      </c>
      <c r="I61" s="3">
        <f t="shared" si="40"/>
        <v>0.99321804001356395</v>
      </c>
      <c r="J61" s="5">
        <f t="shared" si="47"/>
        <v>96309.529250031119</v>
      </c>
      <c r="K61" s="5">
        <f t="shared" si="41"/>
        <v>653.16737368620625</v>
      </c>
      <c r="L61" s="5">
        <f t="shared" si="42"/>
        <v>479914.72781594016</v>
      </c>
      <c r="M61" s="5">
        <f t="shared" si="32"/>
        <v>4531091.8304599244</v>
      </c>
      <c r="N61" s="33">
        <f t="shared" si="43"/>
        <v>47.047180748819414</v>
      </c>
      <c r="O61" s="4"/>
      <c r="Q61" s="27" t="s">
        <v>48</v>
      </c>
      <c r="R61" s="29">
        <f t="shared" si="33"/>
        <v>96309.529250031119</v>
      </c>
      <c r="S61" s="29">
        <f t="shared" si="34"/>
        <v>479914.72781594016</v>
      </c>
      <c r="T61" s="35">
        <f t="shared" si="35"/>
        <v>47.047180748819414</v>
      </c>
      <c r="U61" s="42">
        <v>0.95681081085376496</v>
      </c>
      <c r="V61" s="43">
        <f t="shared" si="48"/>
        <v>4.3189189146235041E-2</v>
      </c>
      <c r="W61" s="29">
        <f t="shared" si="44"/>
        <v>459187.59986223362</v>
      </c>
      <c r="X61" s="29">
        <f t="shared" si="36"/>
        <v>3809558.4631791166</v>
      </c>
      <c r="Y61" s="35">
        <f t="shared" si="45"/>
        <v>39.555363761451318</v>
      </c>
      <c r="Z61" s="36">
        <f t="shared" si="46"/>
        <v>7.4918169873680966</v>
      </c>
    </row>
    <row r="62" spans="1:26" s="2" customFormat="1" ht="13.2">
      <c r="A62" s="2">
        <v>9</v>
      </c>
      <c r="B62" s="1" t="s">
        <v>49</v>
      </c>
      <c r="C62" s="1">
        <v>5</v>
      </c>
      <c r="D62" s="49">
        <f t="shared" si="37"/>
        <v>10029</v>
      </c>
      <c r="E62" s="49">
        <f t="shared" si="37"/>
        <v>15</v>
      </c>
      <c r="F62" s="3">
        <f t="shared" si="38"/>
        <v>1.4956625785222854E-3</v>
      </c>
      <c r="G62" s="2">
        <v>0.5</v>
      </c>
      <c r="H62" s="3">
        <f t="shared" si="39"/>
        <v>7.4504544777231427E-3</v>
      </c>
      <c r="I62" s="3">
        <f t="shared" si="40"/>
        <v>0.99254954552227681</v>
      </c>
      <c r="J62" s="5">
        <f t="shared" si="47"/>
        <v>95656.361876344919</v>
      </c>
      <c r="K62" s="5">
        <f t="shared" si="41"/>
        <v>712.68336966431934</v>
      </c>
      <c r="L62" s="5">
        <f t="shared" si="42"/>
        <v>476500.10095756379</v>
      </c>
      <c r="M62" s="5">
        <f t="shared" si="32"/>
        <v>4051177.1026439839</v>
      </c>
      <c r="N62" s="33">
        <f t="shared" si="43"/>
        <v>42.351360883669656</v>
      </c>
      <c r="O62" s="4"/>
      <c r="Q62" s="27" t="s">
        <v>50</v>
      </c>
      <c r="R62" s="29">
        <f t="shared" si="33"/>
        <v>95656.361876344919</v>
      </c>
      <c r="S62" s="29">
        <f t="shared" si="34"/>
        <v>476500.10095756379</v>
      </c>
      <c r="T62" s="35">
        <f t="shared" si="35"/>
        <v>42.351360883669656</v>
      </c>
      <c r="U62" s="42">
        <v>0.94800928093814252</v>
      </c>
      <c r="V62" s="43">
        <f t="shared" si="48"/>
        <v>5.1990719061857482E-2</v>
      </c>
      <c r="W62" s="29">
        <f t="shared" si="44"/>
        <v>451726.51807573234</v>
      </c>
      <c r="X62" s="29">
        <f t="shared" si="36"/>
        <v>3350370.8633168829</v>
      </c>
      <c r="Y62" s="35">
        <f t="shared" si="45"/>
        <v>35.025070968598101</v>
      </c>
      <c r="Z62" s="36">
        <f t="shared" si="46"/>
        <v>7.3262899150715555</v>
      </c>
    </row>
    <row r="63" spans="1:26" s="2" customFormat="1" ht="13.2">
      <c r="A63" s="2">
        <v>10</v>
      </c>
      <c r="B63" s="1" t="s">
        <v>51</v>
      </c>
      <c r="C63" s="1">
        <v>5</v>
      </c>
      <c r="D63" s="49">
        <f t="shared" si="37"/>
        <v>10430</v>
      </c>
      <c r="E63" s="49">
        <f t="shared" si="37"/>
        <v>36</v>
      </c>
      <c r="F63" s="3">
        <f t="shared" si="38"/>
        <v>3.4515819750719078E-3</v>
      </c>
      <c r="G63" s="2">
        <v>0.5</v>
      </c>
      <c r="H63" s="3">
        <f t="shared" si="39"/>
        <v>1.7110266159695818E-2</v>
      </c>
      <c r="I63" s="3">
        <f t="shared" si="40"/>
        <v>0.9828897338403042</v>
      </c>
      <c r="J63" s="5">
        <f t="shared" si="47"/>
        <v>94943.67850668059</v>
      </c>
      <c r="K63" s="5">
        <f t="shared" si="41"/>
        <v>1624.511609429896</v>
      </c>
      <c r="L63" s="5">
        <f t="shared" si="42"/>
        <v>470657.11350982822</v>
      </c>
      <c r="M63" s="5">
        <f t="shared" si="32"/>
        <v>3574677.0016864203</v>
      </c>
      <c r="N63" s="33">
        <f t="shared" si="43"/>
        <v>37.65050035885109</v>
      </c>
      <c r="O63" s="4"/>
      <c r="Q63" s="27" t="s">
        <v>52</v>
      </c>
      <c r="R63" s="29">
        <f t="shared" si="33"/>
        <v>94943.67850668059</v>
      </c>
      <c r="S63" s="29">
        <f t="shared" si="34"/>
        <v>470657.11350982822</v>
      </c>
      <c r="T63" s="35">
        <f t="shared" si="35"/>
        <v>37.65050035885109</v>
      </c>
      <c r="U63" s="42">
        <v>0.94216194080535964</v>
      </c>
      <c r="V63" s="43">
        <f t="shared" si="48"/>
        <v>5.7838059194640357E-2</v>
      </c>
      <c r="W63" s="29">
        <f t="shared" si="44"/>
        <v>443435.21951826819</v>
      </c>
      <c r="X63" s="29">
        <f t="shared" si="36"/>
        <v>2898644.3452411504</v>
      </c>
      <c r="Y63" s="35">
        <f t="shared" si="45"/>
        <v>30.530145775183875</v>
      </c>
      <c r="Z63" s="36">
        <f t="shared" si="46"/>
        <v>7.1203545836672149</v>
      </c>
    </row>
    <row r="64" spans="1:26" s="2" customFormat="1" ht="13.2">
      <c r="A64" s="2">
        <v>11</v>
      </c>
      <c r="B64" s="1" t="s">
        <v>53</v>
      </c>
      <c r="C64" s="1">
        <v>5</v>
      </c>
      <c r="D64" s="49">
        <f t="shared" si="37"/>
        <v>10013</v>
      </c>
      <c r="E64" s="49">
        <f t="shared" si="37"/>
        <v>53</v>
      </c>
      <c r="F64" s="3">
        <f t="shared" si="38"/>
        <v>5.2931189453710179E-3</v>
      </c>
      <c r="G64" s="2">
        <v>0.5</v>
      </c>
      <c r="H64" s="3">
        <f t="shared" si="39"/>
        <v>2.6119954659701343E-2</v>
      </c>
      <c r="I64" s="3">
        <f t="shared" si="40"/>
        <v>0.97388004534029871</v>
      </c>
      <c r="J64" s="5">
        <f t="shared" si="47"/>
        <v>93319.166897250689</v>
      </c>
      <c r="K64" s="5">
        <f t="shared" si="41"/>
        <v>2437.4924082372904</v>
      </c>
      <c r="L64" s="5">
        <f t="shared" si="42"/>
        <v>460502.10346566024</v>
      </c>
      <c r="M64" s="5">
        <f t="shared" si="32"/>
        <v>3104019.8881765921</v>
      </c>
      <c r="N64" s="33">
        <f t="shared" si="43"/>
        <v>33.262404620417165</v>
      </c>
      <c r="O64" s="4"/>
      <c r="Q64" s="27" t="s">
        <v>54</v>
      </c>
      <c r="R64" s="29">
        <f t="shared" si="33"/>
        <v>93319.166897250689</v>
      </c>
      <c r="S64" s="29">
        <f t="shared" si="34"/>
        <v>460502.10346566024</v>
      </c>
      <c r="T64" s="35">
        <f t="shared" si="35"/>
        <v>33.262404620417165</v>
      </c>
      <c r="U64" s="42">
        <v>0.92489605986448908</v>
      </c>
      <c r="V64" s="43">
        <f t="shared" si="48"/>
        <v>7.5103940135510916E-2</v>
      </c>
      <c r="W64" s="29">
        <f t="shared" si="44"/>
        <v>425916.58105469844</v>
      </c>
      <c r="X64" s="29">
        <f t="shared" si="36"/>
        <v>2455209.1257228823</v>
      </c>
      <c r="Y64" s="35">
        <f t="shared" si="45"/>
        <v>26.309805448929872</v>
      </c>
      <c r="Z64" s="36">
        <f t="shared" si="46"/>
        <v>6.952599171487293</v>
      </c>
    </row>
    <row r="65" spans="1:26" s="2" customFormat="1" ht="13.2">
      <c r="A65" s="2">
        <v>12</v>
      </c>
      <c r="B65" s="1" t="s">
        <v>55</v>
      </c>
      <c r="C65" s="1">
        <v>5</v>
      </c>
      <c r="D65" s="49">
        <f t="shared" si="37"/>
        <v>8414</v>
      </c>
      <c r="E65" s="49">
        <f t="shared" si="37"/>
        <v>46</v>
      </c>
      <c r="F65" s="3">
        <f t="shared" si="38"/>
        <v>5.4670786783931544E-3</v>
      </c>
      <c r="G65" s="2">
        <v>0.5</v>
      </c>
      <c r="H65" s="3">
        <f t="shared" si="39"/>
        <v>2.6966819087818037E-2</v>
      </c>
      <c r="I65" s="3">
        <f t="shared" si="40"/>
        <v>0.97303318091218194</v>
      </c>
      <c r="J65" s="5">
        <f t="shared" si="47"/>
        <v>90881.6744890134</v>
      </c>
      <c r="K65" s="5">
        <f t="shared" si="41"/>
        <v>2450.789674343192</v>
      </c>
      <c r="L65" s="5">
        <f t="shared" si="42"/>
        <v>448281.398259209</v>
      </c>
      <c r="M65" s="5">
        <f t="shared" si="32"/>
        <v>2643517.7847109316</v>
      </c>
      <c r="N65" s="33">
        <f t="shared" si="43"/>
        <v>29.087467848433008</v>
      </c>
      <c r="O65" s="4"/>
      <c r="Q65" s="27" t="s">
        <v>56</v>
      </c>
      <c r="R65" s="29">
        <f t="shared" si="33"/>
        <v>90881.6744890134</v>
      </c>
      <c r="S65" s="29">
        <f t="shared" si="34"/>
        <v>448281.398259209</v>
      </c>
      <c r="T65" s="35">
        <f t="shared" si="35"/>
        <v>29.087467848433008</v>
      </c>
      <c r="U65" s="42">
        <v>0.89970667843387275</v>
      </c>
      <c r="V65" s="43">
        <f t="shared" si="48"/>
        <v>0.10029332156612725</v>
      </c>
      <c r="W65" s="29">
        <f t="shared" si="44"/>
        <v>403321.76783148502</v>
      </c>
      <c r="X65" s="29">
        <f t="shared" si="36"/>
        <v>2029292.5446681841</v>
      </c>
      <c r="Y65" s="35">
        <f t="shared" si="45"/>
        <v>22.328951970548292</v>
      </c>
      <c r="Z65" s="36">
        <f t="shared" si="46"/>
        <v>6.7585158778847152</v>
      </c>
    </row>
    <row r="66" spans="1:26" s="2" customFormat="1" ht="13.2">
      <c r="A66" s="2">
        <v>13</v>
      </c>
      <c r="B66" s="1" t="s">
        <v>57</v>
      </c>
      <c r="C66" s="1">
        <v>5</v>
      </c>
      <c r="D66" s="49">
        <f t="shared" si="37"/>
        <v>6759</v>
      </c>
      <c r="E66" s="49">
        <f t="shared" si="37"/>
        <v>69</v>
      </c>
      <c r="F66" s="3">
        <f t="shared" si="38"/>
        <v>1.0208610741233911E-2</v>
      </c>
      <c r="G66" s="2">
        <v>0.5</v>
      </c>
      <c r="H66" s="3">
        <f t="shared" si="39"/>
        <v>4.9772776455312709E-2</v>
      </c>
      <c r="I66" s="3">
        <f t="shared" si="40"/>
        <v>0.95022722354468725</v>
      </c>
      <c r="J66" s="5">
        <f t="shared" si="47"/>
        <v>88430.884814670208</v>
      </c>
      <c r="K66" s="5">
        <f t="shared" si="41"/>
        <v>4401.4506616260878</v>
      </c>
      <c r="L66" s="5">
        <f t="shared" si="42"/>
        <v>431150.79741928581</v>
      </c>
      <c r="M66" s="5">
        <f t="shared" si="32"/>
        <v>2195236.3864517226</v>
      </c>
      <c r="N66" s="33">
        <f t="shared" si="43"/>
        <v>24.824317782779264</v>
      </c>
      <c r="O66" s="4"/>
      <c r="Q66" s="27" t="s">
        <v>58</v>
      </c>
      <c r="R66" s="29">
        <f t="shared" si="33"/>
        <v>88430.884814670208</v>
      </c>
      <c r="S66" s="29">
        <f t="shared" si="34"/>
        <v>431150.79741928581</v>
      </c>
      <c r="T66" s="35">
        <f t="shared" si="35"/>
        <v>24.824317782779264</v>
      </c>
      <c r="U66" s="42">
        <v>0.86438699185239576</v>
      </c>
      <c r="V66" s="43">
        <f t="shared" si="48"/>
        <v>0.13561300814760424</v>
      </c>
      <c r="W66" s="29">
        <f t="shared" si="44"/>
        <v>372681.14081601816</v>
      </c>
      <c r="X66" s="29">
        <f t="shared" si="36"/>
        <v>1625970.7768366991</v>
      </c>
      <c r="Y66" s="35">
        <f t="shared" si="45"/>
        <v>18.386910639244892</v>
      </c>
      <c r="Z66" s="36">
        <f t="shared" si="46"/>
        <v>6.4374071435343723</v>
      </c>
    </row>
    <row r="67" spans="1:26" s="2" customFormat="1" ht="13.2">
      <c r="A67" s="2">
        <v>14</v>
      </c>
      <c r="B67" s="1" t="s">
        <v>59</v>
      </c>
      <c r="C67" s="1">
        <v>5</v>
      </c>
      <c r="D67" s="49">
        <f t="shared" si="37"/>
        <v>4727</v>
      </c>
      <c r="E67" s="49">
        <f t="shared" si="37"/>
        <v>79</v>
      </c>
      <c r="F67" s="3">
        <f t="shared" si="38"/>
        <v>1.6712502644383329E-2</v>
      </c>
      <c r="G67" s="2">
        <v>0.5</v>
      </c>
      <c r="H67" s="3">
        <f t="shared" si="39"/>
        <v>8.0211188953193208E-2</v>
      </c>
      <c r="I67" s="3">
        <f t="shared" si="40"/>
        <v>0.91978881104680676</v>
      </c>
      <c r="J67" s="5">
        <f t="shared" si="47"/>
        <v>84029.434153044116</v>
      </c>
      <c r="K67" s="5">
        <f t="shared" si="41"/>
        <v>6740.1008204797281</v>
      </c>
      <c r="L67" s="5">
        <f t="shared" si="42"/>
        <v>403296.91871402133</v>
      </c>
      <c r="M67" s="5">
        <f t="shared" si="32"/>
        <v>1764085.589032437</v>
      </c>
      <c r="N67" s="33">
        <f t="shared" si="43"/>
        <v>20.993662599458666</v>
      </c>
      <c r="O67" s="4"/>
      <c r="Q67" s="27" t="s">
        <v>60</v>
      </c>
      <c r="R67" s="29">
        <f t="shared" si="33"/>
        <v>84029.434153044116</v>
      </c>
      <c r="S67" s="29">
        <f t="shared" si="34"/>
        <v>403296.91871402133</v>
      </c>
      <c r="T67" s="35">
        <f t="shared" si="35"/>
        <v>20.993662599458666</v>
      </c>
      <c r="U67" s="42">
        <v>0.82345390469096191</v>
      </c>
      <c r="V67" s="43">
        <f t="shared" si="48"/>
        <v>0.17654609530903809</v>
      </c>
      <c r="W67" s="29">
        <f t="shared" si="44"/>
        <v>332096.42246489436</v>
      </c>
      <c r="X67" s="29">
        <f t="shared" si="36"/>
        <v>1253289.6360206809</v>
      </c>
      <c r="Y67" s="35">
        <f t="shared" si="45"/>
        <v>14.914888439425225</v>
      </c>
      <c r="Z67" s="36">
        <f t="shared" si="46"/>
        <v>6.0787741600334417</v>
      </c>
    </row>
    <row r="68" spans="1:26" s="2" customFormat="1" ht="13.2">
      <c r="A68" s="2">
        <v>15</v>
      </c>
      <c r="B68" s="1" t="s">
        <v>61</v>
      </c>
      <c r="C68" s="1">
        <v>5</v>
      </c>
      <c r="D68" s="49">
        <f t="shared" si="37"/>
        <v>3439</v>
      </c>
      <c r="E68" s="49">
        <f t="shared" si="37"/>
        <v>86</v>
      </c>
      <c r="F68" s="3">
        <f t="shared" si="38"/>
        <v>2.5007269555103229E-2</v>
      </c>
      <c r="G68" s="2">
        <v>0.5</v>
      </c>
      <c r="H68" s="3">
        <f t="shared" si="39"/>
        <v>0.11767925561029011</v>
      </c>
      <c r="I68" s="3">
        <f t="shared" si="40"/>
        <v>0.88232074438970987</v>
      </c>
      <c r="J68" s="5">
        <f t="shared" si="47"/>
        <v>77289.333332564391</v>
      </c>
      <c r="K68" s="5">
        <f t="shared" si="41"/>
        <v>9095.3512131917596</v>
      </c>
      <c r="L68" s="5">
        <f t="shared" si="42"/>
        <v>363708.28862984251</v>
      </c>
      <c r="M68" s="5">
        <f t="shared" si="32"/>
        <v>1360788.6703184156</v>
      </c>
      <c r="N68" s="33">
        <f t="shared" si="43"/>
        <v>17.606422667189356</v>
      </c>
      <c r="O68" s="4"/>
      <c r="Q68" s="27" t="s">
        <v>62</v>
      </c>
      <c r="R68" s="29">
        <f t="shared" si="33"/>
        <v>77289.333332564391</v>
      </c>
      <c r="S68" s="29">
        <f t="shared" si="34"/>
        <v>363708.28862984251</v>
      </c>
      <c r="T68" s="35">
        <f t="shared" si="35"/>
        <v>17.606422667189356</v>
      </c>
      <c r="U68" s="42">
        <v>0.7557222850963411</v>
      </c>
      <c r="V68" s="43">
        <f t="shared" si="48"/>
        <v>0.2442777149036589</v>
      </c>
      <c r="W68" s="29">
        <f t="shared" si="44"/>
        <v>274862.45899182418</v>
      </c>
      <c r="X68" s="29">
        <f t="shared" si="36"/>
        <v>921193.21355578664</v>
      </c>
      <c r="Y68" s="35">
        <f t="shared" si="45"/>
        <v>11.918762574804864</v>
      </c>
      <c r="Z68" s="36">
        <f t="shared" si="46"/>
        <v>5.6876600923844922</v>
      </c>
    </row>
    <row r="69" spans="1:26" s="2" customFormat="1" ht="13.2">
      <c r="A69" s="2">
        <v>16</v>
      </c>
      <c r="B69" s="1" t="s">
        <v>63</v>
      </c>
      <c r="C69" s="1">
        <v>5</v>
      </c>
      <c r="D69" s="49">
        <f t="shared" si="37"/>
        <v>2183</v>
      </c>
      <c r="E69" s="49">
        <f t="shared" si="37"/>
        <v>82</v>
      </c>
      <c r="F69" s="3">
        <f t="shared" si="38"/>
        <v>3.7562986715529087E-2</v>
      </c>
      <c r="G69" s="2">
        <v>0.5</v>
      </c>
      <c r="H69" s="3">
        <f t="shared" si="39"/>
        <v>0.17169179229480738</v>
      </c>
      <c r="I69" s="3">
        <f t="shared" si="40"/>
        <v>0.82830820770519265</v>
      </c>
      <c r="J69" s="5">
        <f t="shared" si="47"/>
        <v>68193.982119372624</v>
      </c>
      <c r="K69" s="5">
        <f t="shared" si="41"/>
        <v>11708.347013795134</v>
      </c>
      <c r="L69" s="5">
        <f t="shared" si="42"/>
        <v>311699.04306237533</v>
      </c>
      <c r="M69" s="5">
        <f t="shared" si="32"/>
        <v>997080.38168857316</v>
      </c>
      <c r="N69" s="33">
        <f t="shared" si="43"/>
        <v>14.621237104810769</v>
      </c>
      <c r="O69" s="4"/>
      <c r="Q69" s="27" t="s">
        <v>64</v>
      </c>
      <c r="R69" s="29">
        <f t="shared" si="33"/>
        <v>68193.982119372624</v>
      </c>
      <c r="S69" s="29">
        <f t="shared" si="34"/>
        <v>311699.04306237533</v>
      </c>
      <c r="T69" s="35">
        <f t="shared" si="35"/>
        <v>14.621237104810769</v>
      </c>
      <c r="U69" s="42">
        <v>0.69850988448397933</v>
      </c>
      <c r="V69" s="43">
        <f t="shared" si="48"/>
        <v>0.30149011551602067</v>
      </c>
      <c r="W69" s="29">
        <f t="shared" si="44"/>
        <v>217724.86256326668</v>
      </c>
      <c r="X69" s="29">
        <f t="shared" si="36"/>
        <v>646330.75456396246</v>
      </c>
      <c r="Y69" s="35">
        <f t="shared" si="45"/>
        <v>9.4778268474272327</v>
      </c>
      <c r="Z69" s="36">
        <f t="shared" si="46"/>
        <v>5.1434102573835361</v>
      </c>
    </row>
    <row r="70" spans="1:26" s="2" customFormat="1" ht="13.2">
      <c r="A70" s="2">
        <v>17</v>
      </c>
      <c r="B70" s="1" t="s">
        <v>65</v>
      </c>
      <c r="C70" s="1">
        <v>5</v>
      </c>
      <c r="D70" s="49">
        <f t="shared" si="37"/>
        <v>1458</v>
      </c>
      <c r="E70" s="49">
        <f t="shared" si="37"/>
        <v>87</v>
      </c>
      <c r="F70" s="3">
        <f t="shared" si="38"/>
        <v>5.9670781893004114E-2</v>
      </c>
      <c r="G70" s="2">
        <v>0.5</v>
      </c>
      <c r="H70" s="3">
        <f t="shared" si="39"/>
        <v>0.25962399283795878</v>
      </c>
      <c r="I70" s="3">
        <f t="shared" si="40"/>
        <v>0.74037600716204122</v>
      </c>
      <c r="J70" s="5">
        <f t="shared" si="47"/>
        <v>56485.635105577494</v>
      </c>
      <c r="K70" s="5">
        <f t="shared" si="41"/>
        <v>14665.026124098005</v>
      </c>
      <c r="L70" s="5">
        <f t="shared" si="42"/>
        <v>245765.61021764245</v>
      </c>
      <c r="M70" s="5">
        <f t="shared" si="32"/>
        <v>685381.33862619777</v>
      </c>
      <c r="N70" s="33">
        <f t="shared" si="43"/>
        <v>12.13372811238024</v>
      </c>
      <c r="O70" s="4"/>
      <c r="Q70" s="27" t="s">
        <v>66</v>
      </c>
      <c r="R70" s="29">
        <f t="shared" si="33"/>
        <v>56485.635105577494</v>
      </c>
      <c r="S70" s="29">
        <f t="shared" si="34"/>
        <v>245765.61021764245</v>
      </c>
      <c r="T70" s="35">
        <f t="shared" si="35"/>
        <v>12.13372811238024</v>
      </c>
      <c r="U70" s="42">
        <v>0.67065690345363116</v>
      </c>
      <c r="V70" s="43">
        <f t="shared" si="48"/>
        <v>0.32934309654636884</v>
      </c>
      <c r="W70" s="29">
        <f t="shared" si="44"/>
        <v>164824.40312395617</v>
      </c>
      <c r="X70" s="29">
        <f t="shared" si="36"/>
        <v>428605.89200069575</v>
      </c>
      <c r="Y70" s="35">
        <f t="shared" si="45"/>
        <v>7.5878741772060634</v>
      </c>
      <c r="Z70" s="36">
        <f t="shared" si="46"/>
        <v>4.5458539351741765</v>
      </c>
    </row>
    <row r="71" spans="1:26" s="2" customFormat="1" ht="13.2">
      <c r="A71" s="2">
        <v>18</v>
      </c>
      <c r="B71" s="1" t="s">
        <v>67</v>
      </c>
      <c r="C71" s="1">
        <v>5</v>
      </c>
      <c r="D71" s="49">
        <f t="shared" ref="D71:E72" si="49">D21+D46</f>
        <v>811</v>
      </c>
      <c r="E71" s="49">
        <f t="shared" si="49"/>
        <v>55</v>
      </c>
      <c r="F71" s="3">
        <f t="shared" si="38"/>
        <v>6.7817509247842175E-2</v>
      </c>
      <c r="G71" s="2">
        <v>0.5</v>
      </c>
      <c r="H71" s="3">
        <f t="shared" si="39"/>
        <v>0.28993147074327891</v>
      </c>
      <c r="I71" s="3">
        <f t="shared" si="40"/>
        <v>0.71006852925672104</v>
      </c>
      <c r="J71" s="5">
        <f t="shared" si="47"/>
        <v>41820.60898147949</v>
      </c>
      <c r="K71" s="5">
        <f t="shared" si="41"/>
        <v>12125.110669379928</v>
      </c>
      <c r="L71" s="5">
        <f t="shared" si="42"/>
        <v>178790.2682339476</v>
      </c>
      <c r="M71" s="5">
        <f>L71+M72</f>
        <v>439615.72840855538</v>
      </c>
      <c r="N71" s="33">
        <f t="shared" si="43"/>
        <v>10.511939905113335</v>
      </c>
      <c r="O71" s="4"/>
      <c r="Q71" s="27" t="s">
        <v>68</v>
      </c>
      <c r="R71" s="29">
        <f t="shared" si="33"/>
        <v>41820.60898147949</v>
      </c>
      <c r="S71" s="29">
        <f t="shared" si="34"/>
        <v>178790.2682339476</v>
      </c>
      <c r="T71" s="35">
        <f t="shared" si="35"/>
        <v>10.511939905113335</v>
      </c>
      <c r="U71" s="42">
        <v>0.63527807449444496</v>
      </c>
      <c r="V71" s="43">
        <f t="shared" si="48"/>
        <v>0.36472192550555504</v>
      </c>
      <c r="W71" s="29">
        <f t="shared" si="44"/>
        <v>113581.53734200756</v>
      </c>
      <c r="X71" s="29">
        <f>X72+W71</f>
        <v>263781.48887673958</v>
      </c>
      <c r="Y71" s="35">
        <f t="shared" si="45"/>
        <v>6.3074521223150244</v>
      </c>
      <c r="Z71" s="36">
        <f t="shared" si="46"/>
        <v>4.2044877827983109</v>
      </c>
    </row>
    <row r="72" spans="1:26" s="2" customFormat="1" ht="13.2">
      <c r="A72" s="12">
        <v>19</v>
      </c>
      <c r="B72" s="13" t="s">
        <v>69</v>
      </c>
      <c r="C72" s="12"/>
      <c r="D72" s="50">
        <f t="shared" si="49"/>
        <v>527</v>
      </c>
      <c r="E72" s="50">
        <f t="shared" si="49"/>
        <v>60</v>
      </c>
      <c r="F72" s="17">
        <f t="shared" si="38"/>
        <v>0.11385199240986717</v>
      </c>
      <c r="G72" s="12"/>
      <c r="H72" s="17">
        <v>1</v>
      </c>
      <c r="I72" s="17">
        <f t="shared" si="40"/>
        <v>0</v>
      </c>
      <c r="J72" s="21">
        <f t="shared" si="47"/>
        <v>29695.49831209956</v>
      </c>
      <c r="K72" s="21">
        <f t="shared" si="41"/>
        <v>29695.49831209956</v>
      </c>
      <c r="L72" s="21">
        <f>K72/F72</f>
        <v>260825.46017460781</v>
      </c>
      <c r="M72" s="21">
        <f>L72</f>
        <v>260825.46017460781</v>
      </c>
      <c r="N72" s="34">
        <f t="shared" si="43"/>
        <v>8.7833333333333332</v>
      </c>
      <c r="O72" s="4"/>
      <c r="Q72" s="30" t="s">
        <v>69</v>
      </c>
      <c r="R72" s="31">
        <f t="shared" si="33"/>
        <v>29695.49831209956</v>
      </c>
      <c r="S72" s="31">
        <f t="shared" si="34"/>
        <v>260825.46017460781</v>
      </c>
      <c r="T72" s="38">
        <f t="shared" si="35"/>
        <v>8.7833333333333332</v>
      </c>
      <c r="U72" s="44">
        <v>0.57586384179742911</v>
      </c>
      <c r="V72" s="45">
        <f t="shared" si="48"/>
        <v>0.42413615820257089</v>
      </c>
      <c r="W72" s="31">
        <f t="shared" si="44"/>
        <v>150199.95153473201</v>
      </c>
      <c r="X72" s="31">
        <f>W72</f>
        <v>150199.95153473201</v>
      </c>
      <c r="Y72" s="38">
        <f t="shared" si="45"/>
        <v>5.0580040771207528</v>
      </c>
      <c r="Z72" s="37">
        <f t="shared" si="46"/>
        <v>3.7253292562125804</v>
      </c>
    </row>
    <row r="73" spans="1:26" s="2" customFormat="1" ht="13.2">
      <c r="B73" s="2" t="s">
        <v>70</v>
      </c>
      <c r="D73" s="25">
        <f>SUM(D54:D72)</f>
        <v>115541</v>
      </c>
      <c r="E73" s="25">
        <f>SUM(E54:E72)</f>
        <v>741</v>
      </c>
    </row>
    <row r="77" spans="1:26" s="52" customFormat="1" ht="17.399999999999999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>
      <c r="C78" s="53" t="s">
        <v>84</v>
      </c>
      <c r="D78" s="54">
        <v>0</v>
      </c>
      <c r="E78" s="55">
        <f>$N$4</f>
        <v>71.341492661823878</v>
      </c>
      <c r="F78" s="55">
        <f>$Y$4</f>
        <v>64.910756669645238</v>
      </c>
      <c r="G78" s="55">
        <f>E78-F78</f>
        <v>6.43073599217864</v>
      </c>
    </row>
    <row r="79" spans="1:26" s="52" customFormat="1" ht="17.399999999999999">
      <c r="C79" s="53" t="s">
        <v>85</v>
      </c>
      <c r="D79" s="54">
        <v>0</v>
      </c>
      <c r="E79" s="55">
        <f>$N$29</f>
        <v>78.448525438954107</v>
      </c>
      <c r="F79" s="55">
        <f>$Y$29</f>
        <v>69.381329715209489</v>
      </c>
      <c r="G79" s="55">
        <f t="shared" ref="G79:G80" si="50">E79-F79</f>
        <v>9.0671957237446179</v>
      </c>
    </row>
    <row r="80" spans="1:26" s="52" customFormat="1" ht="17.399999999999999">
      <c r="C80" s="53" t="s">
        <v>86</v>
      </c>
      <c r="D80" s="54">
        <v>0</v>
      </c>
      <c r="E80" s="55">
        <f>$N$54</f>
        <v>74.81525198292708</v>
      </c>
      <c r="F80" s="55">
        <f>$Y$54</f>
        <v>66.455914091362089</v>
      </c>
      <c r="G80" s="55">
        <f t="shared" si="50"/>
        <v>8.3593378915649907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96168-CB50-4146-ADCE-6D5B789566AA}">
  <dimension ref="A1:Z80"/>
  <sheetViews>
    <sheetView topLeftCell="A4" workbookViewId="0">
      <selection activeCell="E11" sqref="E11"/>
    </sheetView>
  </sheetViews>
  <sheetFormatPr defaultColWidth="8.796875" defaultRowHeight="13.8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>
      <c r="B1" s="75" t="s">
        <v>87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Q1" s="63" t="s">
        <v>90</v>
      </c>
      <c r="R1" s="64"/>
      <c r="S1" s="64"/>
      <c r="T1" s="64"/>
      <c r="U1" s="64"/>
      <c r="V1" s="64"/>
      <c r="W1" s="64"/>
      <c r="X1" s="64"/>
      <c r="Y1" s="64"/>
      <c r="Z1" s="65"/>
    </row>
    <row r="2" spans="1:26" s="9" customFormat="1" ht="35.549999999999997" customHeight="1">
      <c r="A2" s="7"/>
      <c r="B2" s="70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2" t="s">
        <v>14</v>
      </c>
      <c r="S2" s="72"/>
      <c r="T2" s="72"/>
      <c r="U2" s="67" t="s">
        <v>15</v>
      </c>
      <c r="V2" s="67" t="s">
        <v>16</v>
      </c>
      <c r="W2" s="73" t="s">
        <v>17</v>
      </c>
      <c r="X2" s="73" t="s">
        <v>18</v>
      </c>
      <c r="Y2" s="74" t="s">
        <v>19</v>
      </c>
      <c r="Z2" s="74" t="s">
        <v>20</v>
      </c>
    </row>
    <row r="3" spans="1:26" s="10" customFormat="1" ht="23.25" customHeight="1" thickBot="1">
      <c r="B3" s="71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7"/>
      <c r="V3" s="67"/>
      <c r="W3" s="73"/>
      <c r="X3" s="73"/>
      <c r="Y3" s="74"/>
      <c r="Z3" s="74"/>
    </row>
    <row r="4" spans="1:26" s="2" customFormat="1">
      <c r="A4" s="2">
        <v>1</v>
      </c>
      <c r="B4" s="1">
        <v>0</v>
      </c>
      <c r="C4" s="1">
        <v>1</v>
      </c>
      <c r="D4">
        <v>587</v>
      </c>
      <c r="E4" s="51">
        <v>3</v>
      </c>
      <c r="F4" s="3">
        <f>E4/D4</f>
        <v>5.1107325383304937E-3</v>
      </c>
      <c r="G4" s="2">
        <v>0.3</v>
      </c>
      <c r="H4" s="18">
        <f>C4*F4/(1+(1-G4)*C4*F4)</f>
        <v>5.0925140044135115E-3</v>
      </c>
      <c r="I4" s="18">
        <f>1-H4</f>
        <v>0.99490748599558654</v>
      </c>
      <c r="J4" s="41">
        <v>100000</v>
      </c>
      <c r="K4" s="20">
        <f>J4*H4</f>
        <v>509.25140044135117</v>
      </c>
      <c r="L4" s="20">
        <f>C4*(J5+G4*K4)</f>
        <v>99643.524019691045</v>
      </c>
      <c r="M4" s="5">
        <f t="shared" ref="M4:M20" si="0">L4+M5</f>
        <v>7303969.6537488224</v>
      </c>
      <c r="N4" s="32">
        <f>M4/J4</f>
        <v>73.039696537488226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99643.524019691045</v>
      </c>
      <c r="T4" s="35">
        <f t="shared" ref="T4:T22" si="3">N4</f>
        <v>73.039696537488226</v>
      </c>
      <c r="U4" s="42">
        <v>0.96680194174873568</v>
      </c>
      <c r="V4" s="43">
        <f>1-U4</f>
        <v>3.3198058251264317E-2</v>
      </c>
      <c r="W4" s="29">
        <f>S4*U4</f>
        <v>96335.552504924082</v>
      </c>
      <c r="X4" s="29">
        <f t="shared" ref="X4:X20" si="4">X5+W4</f>
        <v>6619211.8250909932</v>
      </c>
      <c r="Y4" s="40">
        <f>X4/R4</f>
        <v>66.192118250909928</v>
      </c>
      <c r="Z4" s="36">
        <f>T4-Y4</f>
        <v>6.8475782865782975</v>
      </c>
    </row>
    <row r="5" spans="1:26" s="2" customFormat="1">
      <c r="A5" s="2">
        <v>2</v>
      </c>
      <c r="B5" s="1" t="s">
        <v>35</v>
      </c>
      <c r="C5" s="1">
        <v>4</v>
      </c>
      <c r="D5">
        <v>2675</v>
      </c>
      <c r="E5" s="51">
        <v>2</v>
      </c>
      <c r="F5" s="3">
        <f t="shared" ref="F5:F22" si="5">E5/D5</f>
        <v>7.4766355140186912E-4</v>
      </c>
      <c r="G5" s="2">
        <v>0.4</v>
      </c>
      <c r="H5" s="3">
        <f t="shared" ref="H5:H21" si="6">C5*F5/(1+(1-G5)*C5*F5)</f>
        <v>2.9852974102544962E-3</v>
      </c>
      <c r="I5" s="3">
        <f t="shared" ref="I5:I22" si="7">1-H5</f>
        <v>0.99701470258974545</v>
      </c>
      <c r="J5" s="5">
        <f>I4*J4</f>
        <v>99490.748599558647</v>
      </c>
      <c r="K5" s="5">
        <f t="shared" ref="K5:K22" si="8">J5*H5</f>
        <v>297.00947413854357</v>
      </c>
      <c r="L5" s="5">
        <f t="shared" ref="L5:L21" si="9">C5*(J6+G5*K5)</f>
        <v>397250.17166030203</v>
      </c>
      <c r="M5" s="5">
        <f t="shared" si="0"/>
        <v>7204326.1297291312</v>
      </c>
      <c r="N5" s="33">
        <f t="shared" ref="N5:N22" si="10">M5/J5</f>
        <v>72.41202052590738</v>
      </c>
      <c r="O5" s="4"/>
      <c r="Q5" s="27" t="s">
        <v>36</v>
      </c>
      <c r="R5" s="29">
        <f t="shared" si="1"/>
        <v>99490.748599558647</v>
      </c>
      <c r="S5" s="29">
        <f t="shared" si="2"/>
        <v>397250.17166030203</v>
      </c>
      <c r="T5" s="35">
        <f t="shared" si="3"/>
        <v>72.41202052590738</v>
      </c>
      <c r="U5" s="42">
        <v>0.96680194174873568</v>
      </c>
      <c r="V5" s="43">
        <f>1-U5</f>
        <v>3.3198058251264317E-2</v>
      </c>
      <c r="W5" s="29">
        <f t="shared" ref="W5:W22" si="11">S5*U5</f>
        <v>384062.23732119857</v>
      </c>
      <c r="X5" s="29">
        <f t="shared" si="4"/>
        <v>6522876.2725860691</v>
      </c>
      <c r="Y5" s="35">
        <f t="shared" ref="Y5:Y22" si="12">X5/R5</f>
        <v>65.562641395332761</v>
      </c>
      <c r="Z5" s="36">
        <f t="shared" ref="Z5:Z22" si="13">T5-Y5</f>
        <v>6.8493791305746186</v>
      </c>
    </row>
    <row r="6" spans="1:26" s="2" customFormat="1">
      <c r="A6" s="2">
        <v>3</v>
      </c>
      <c r="B6" s="1" t="s">
        <v>37</v>
      </c>
      <c r="C6" s="1">
        <v>5</v>
      </c>
      <c r="D6">
        <v>3692</v>
      </c>
      <c r="E6" s="51">
        <v>1</v>
      </c>
      <c r="F6" s="3">
        <f t="shared" si="5"/>
        <v>2.7085590465872155E-4</v>
      </c>
      <c r="G6" s="2">
        <v>0.5</v>
      </c>
      <c r="H6" s="3">
        <f t="shared" si="6"/>
        <v>1.3533631073216945E-3</v>
      </c>
      <c r="I6" s="3">
        <f t="shared" si="7"/>
        <v>0.9986466368926783</v>
      </c>
      <c r="J6" s="5">
        <f t="shared" ref="J6:J22" si="14">I5*J5</f>
        <v>99193.739125420092</v>
      </c>
      <c r="K6" s="5">
        <f t="shared" si="8"/>
        <v>134.24514700963607</v>
      </c>
      <c r="L6" s="5">
        <f t="shared" si="9"/>
        <v>495633.08275957638</v>
      </c>
      <c r="M6" s="5">
        <f t="shared" si="0"/>
        <v>6807075.958068829</v>
      </c>
      <c r="N6" s="33">
        <f t="shared" si="10"/>
        <v>68.624048433762482</v>
      </c>
      <c r="O6" s="4"/>
      <c r="Q6" s="27" t="s">
        <v>38</v>
      </c>
      <c r="R6" s="29">
        <f t="shared" si="1"/>
        <v>99193.739125420092</v>
      </c>
      <c r="S6" s="29">
        <f t="shared" si="2"/>
        <v>495633.08275957638</v>
      </c>
      <c r="T6" s="35">
        <f t="shared" si="3"/>
        <v>68.624048433762482</v>
      </c>
      <c r="U6" s="42">
        <v>0.96680194174873568</v>
      </c>
      <c r="V6" s="43">
        <f>1-U6</f>
        <v>3.3198058251264317E-2</v>
      </c>
      <c r="W6" s="29">
        <f t="shared" si="11"/>
        <v>479179.02680687024</v>
      </c>
      <c r="X6" s="29">
        <f t="shared" si="4"/>
        <v>6138814.0352648702</v>
      </c>
      <c r="Y6" s="35">
        <f t="shared" si="12"/>
        <v>61.887111922487193</v>
      </c>
      <c r="Z6" s="36">
        <f t="shared" si="13"/>
        <v>6.7369365112752888</v>
      </c>
    </row>
    <row r="7" spans="1:26" s="2" customFormat="1">
      <c r="A7" s="2">
        <v>4</v>
      </c>
      <c r="B7" s="1" t="s">
        <v>39</v>
      </c>
      <c r="C7" s="1">
        <v>5</v>
      </c>
      <c r="D7">
        <v>3936</v>
      </c>
      <c r="E7" s="51">
        <v>5</v>
      </c>
      <c r="F7" s="3">
        <f t="shared" si="5"/>
        <v>1.2703252032520325E-3</v>
      </c>
      <c r="G7" s="2">
        <v>0.5</v>
      </c>
      <c r="H7" s="3">
        <f t="shared" si="6"/>
        <v>6.3315182980878812E-3</v>
      </c>
      <c r="I7" s="3">
        <f t="shared" si="7"/>
        <v>0.99366848170191213</v>
      </c>
      <c r="J7" s="5">
        <f t="shared" si="14"/>
        <v>99059.49397841045</v>
      </c>
      <c r="K7" s="5">
        <f t="shared" si="8"/>
        <v>627.19699872363208</v>
      </c>
      <c r="L7" s="5">
        <f t="shared" si="9"/>
        <v>493729.47739524313</v>
      </c>
      <c r="M7" s="5">
        <f t="shared" si="0"/>
        <v>6311442.8753092522</v>
      </c>
      <c r="N7" s="33">
        <f t="shared" si="10"/>
        <v>63.713659557808782</v>
      </c>
      <c r="O7" s="4"/>
      <c r="Q7" s="27" t="s">
        <v>40</v>
      </c>
      <c r="R7" s="29">
        <f t="shared" si="1"/>
        <v>99059.49397841045</v>
      </c>
      <c r="S7" s="29">
        <f t="shared" si="2"/>
        <v>493729.47739524313</v>
      </c>
      <c r="T7" s="35">
        <f t="shared" si="3"/>
        <v>63.713659557808782</v>
      </c>
      <c r="U7" s="42">
        <v>0.96680194174873568</v>
      </c>
      <c r="V7" s="43">
        <f>1-U7</f>
        <v>3.3198058251264317E-2</v>
      </c>
      <c r="W7" s="29">
        <f t="shared" si="11"/>
        <v>477338.61744430958</v>
      </c>
      <c r="X7" s="29">
        <f t="shared" si="4"/>
        <v>5659635.0084579997</v>
      </c>
      <c r="Y7" s="35">
        <f t="shared" si="12"/>
        <v>57.133695935207285</v>
      </c>
      <c r="Z7" s="36">
        <f t="shared" si="13"/>
        <v>6.5799636226014968</v>
      </c>
    </row>
    <row r="8" spans="1:26" s="2" customFormat="1">
      <c r="A8" s="2">
        <v>5</v>
      </c>
      <c r="B8" s="1" t="s">
        <v>41</v>
      </c>
      <c r="C8" s="1">
        <v>5</v>
      </c>
      <c r="D8">
        <v>4286</v>
      </c>
      <c r="E8" s="51">
        <v>7</v>
      </c>
      <c r="F8" s="3">
        <f t="shared" si="5"/>
        <v>1.6332244517032197E-3</v>
      </c>
      <c r="G8" s="2">
        <v>0.5</v>
      </c>
      <c r="H8" s="3">
        <f t="shared" si="6"/>
        <v>8.1329150691297775E-3</v>
      </c>
      <c r="I8" s="3">
        <f t="shared" si="7"/>
        <v>0.99186708493087017</v>
      </c>
      <c r="J8" s="5">
        <f t="shared" si="14"/>
        <v>98432.296979686813</v>
      </c>
      <c r="K8" s="5">
        <f t="shared" si="8"/>
        <v>800.54151139515238</v>
      </c>
      <c r="L8" s="5">
        <f t="shared" si="9"/>
        <v>490160.13111994613</v>
      </c>
      <c r="M8" s="5">
        <f t="shared" si="0"/>
        <v>5817713.3979140092</v>
      </c>
      <c r="N8" s="33">
        <f t="shared" si="10"/>
        <v>59.103704540335919</v>
      </c>
      <c r="O8" s="4"/>
      <c r="Q8" s="27" t="s">
        <v>42</v>
      </c>
      <c r="R8" s="29">
        <f t="shared" si="1"/>
        <v>98432.296979686813</v>
      </c>
      <c r="S8" s="29">
        <f t="shared" si="2"/>
        <v>490160.13111994613</v>
      </c>
      <c r="T8" s="35">
        <f t="shared" si="3"/>
        <v>59.103704540335919</v>
      </c>
      <c r="U8" s="42">
        <v>0.96680194174873568</v>
      </c>
      <c r="V8" s="43">
        <f>1-U8</f>
        <v>3.3198058251264317E-2</v>
      </c>
      <c r="W8" s="29">
        <f t="shared" si="11"/>
        <v>473887.76653457881</v>
      </c>
      <c r="X8" s="29">
        <f t="shared" si="4"/>
        <v>5182296.3910136903</v>
      </c>
      <c r="Y8" s="35">
        <f t="shared" si="12"/>
        <v>52.648333423359468</v>
      </c>
      <c r="Z8" s="36">
        <f t="shared" si="13"/>
        <v>6.4553711169764512</v>
      </c>
    </row>
    <row r="9" spans="1:26" s="2" customFormat="1">
      <c r="A9" s="2">
        <v>6</v>
      </c>
      <c r="B9" s="1" t="s">
        <v>43</v>
      </c>
      <c r="C9" s="1">
        <v>5</v>
      </c>
      <c r="D9">
        <v>4576</v>
      </c>
      <c r="E9" s="51">
        <v>11</v>
      </c>
      <c r="F9" s="3">
        <f t="shared" si="5"/>
        <v>2.403846153846154E-3</v>
      </c>
      <c r="G9" s="2">
        <v>0.5</v>
      </c>
      <c r="H9" s="3">
        <f t="shared" si="6"/>
        <v>1.1947431302270013E-2</v>
      </c>
      <c r="I9" s="3">
        <f t="shared" si="7"/>
        <v>0.98805256869772995</v>
      </c>
      <c r="J9" s="5">
        <f t="shared" si="14"/>
        <v>97631.755468291653</v>
      </c>
      <c r="K9" s="5">
        <f t="shared" si="8"/>
        <v>1166.4486913774392</v>
      </c>
      <c r="L9" s="5">
        <f t="shared" si="9"/>
        <v>485242.65561301465</v>
      </c>
      <c r="M9" s="5">
        <f t="shared" si="0"/>
        <v>5327553.2667940632</v>
      </c>
      <c r="N9" s="33">
        <f t="shared" si="10"/>
        <v>54.567832374214753</v>
      </c>
      <c r="O9" s="4"/>
      <c r="Q9" s="27" t="s">
        <v>44</v>
      </c>
      <c r="R9" s="29">
        <f t="shared" si="1"/>
        <v>97631.755468291653</v>
      </c>
      <c r="S9" s="29">
        <f t="shared" si="2"/>
        <v>485242.65561301465</v>
      </c>
      <c r="T9" s="35">
        <f t="shared" si="3"/>
        <v>54.567832374214753</v>
      </c>
      <c r="U9" s="42">
        <v>0.9555940589531835</v>
      </c>
      <c r="V9" s="43">
        <f t="shared" ref="V9:V22" si="15">1-U9</f>
        <v>4.4405941046816499E-2</v>
      </c>
      <c r="W9" s="29">
        <f t="shared" si="11"/>
        <v>463694.99885446246</v>
      </c>
      <c r="X9" s="29">
        <f t="shared" si="4"/>
        <v>4708408.6244791113</v>
      </c>
      <c r="Y9" s="35">
        <f t="shared" si="12"/>
        <v>48.226200603432602</v>
      </c>
      <c r="Z9" s="36">
        <f t="shared" si="13"/>
        <v>6.3416317707821506</v>
      </c>
    </row>
    <row r="10" spans="1:26" s="2" customFormat="1">
      <c r="A10" s="2">
        <v>7</v>
      </c>
      <c r="B10" s="1" t="s">
        <v>45</v>
      </c>
      <c r="C10" s="1">
        <v>5</v>
      </c>
      <c r="D10">
        <v>4576</v>
      </c>
      <c r="E10" s="51">
        <v>6</v>
      </c>
      <c r="F10" s="3">
        <f t="shared" si="5"/>
        <v>1.3111888111888112E-3</v>
      </c>
      <c r="G10" s="2">
        <v>0.5</v>
      </c>
      <c r="H10" s="3">
        <f t="shared" si="6"/>
        <v>6.5345240688303198E-3</v>
      </c>
      <c r="I10" s="3">
        <f t="shared" si="7"/>
        <v>0.99346547593116963</v>
      </c>
      <c r="J10" s="5">
        <f t="shared" si="14"/>
        <v>96465.306776914207</v>
      </c>
      <c r="K10" s="5">
        <f t="shared" si="8"/>
        <v>630.35486894084647</v>
      </c>
      <c r="L10" s="5">
        <f t="shared" si="9"/>
        <v>480750.64671221888</v>
      </c>
      <c r="M10" s="5">
        <f t="shared" si="0"/>
        <v>4842310.6111810487</v>
      </c>
      <c r="N10" s="33">
        <f t="shared" si="10"/>
        <v>50.197431314652661</v>
      </c>
      <c r="O10" s="4"/>
      <c r="Q10" s="27" t="s">
        <v>46</v>
      </c>
      <c r="R10" s="29">
        <f t="shared" si="1"/>
        <v>96465.306776914207</v>
      </c>
      <c r="S10" s="29">
        <f t="shared" si="2"/>
        <v>480750.64671221888</v>
      </c>
      <c r="T10" s="35">
        <f t="shared" si="3"/>
        <v>50.197431314652661</v>
      </c>
      <c r="U10" s="42">
        <v>0.96363095511775332</v>
      </c>
      <c r="V10" s="43">
        <f t="shared" si="15"/>
        <v>3.6369044882246682E-2</v>
      </c>
      <c r="W10" s="29">
        <f t="shared" si="11"/>
        <v>463266.20486477308</v>
      </c>
      <c r="X10" s="29">
        <f t="shared" si="4"/>
        <v>4244713.6256246492</v>
      </c>
      <c r="Y10" s="35">
        <f t="shared" si="12"/>
        <v>44.002489262186039</v>
      </c>
      <c r="Z10" s="36">
        <f t="shared" si="13"/>
        <v>6.1949420524666223</v>
      </c>
    </row>
    <row r="11" spans="1:26" s="2" customFormat="1">
      <c r="A11" s="2">
        <v>8</v>
      </c>
      <c r="B11" s="1" t="s">
        <v>47</v>
      </c>
      <c r="C11" s="1">
        <v>5</v>
      </c>
      <c r="D11">
        <v>4287</v>
      </c>
      <c r="E11" s="51">
        <v>9</v>
      </c>
      <c r="F11" s="3">
        <f t="shared" si="5"/>
        <v>2.0993701889433169E-3</v>
      </c>
      <c r="G11" s="2">
        <v>0.5</v>
      </c>
      <c r="H11" s="3">
        <f t="shared" si="6"/>
        <v>1.0442046641141662E-2</v>
      </c>
      <c r="I11" s="3">
        <f t="shared" si="7"/>
        <v>0.98955795335885832</v>
      </c>
      <c r="J11" s="5">
        <f t="shared" si="14"/>
        <v>95834.951907973358</v>
      </c>
      <c r="K11" s="5">
        <f t="shared" si="8"/>
        <v>1000.713037674626</v>
      </c>
      <c r="L11" s="5">
        <f t="shared" si="9"/>
        <v>476672.97694568028</v>
      </c>
      <c r="M11" s="5">
        <f t="shared" si="0"/>
        <v>4361559.9644688293</v>
      </c>
      <c r="N11" s="33">
        <f t="shared" si="10"/>
        <v>45.511161404422353</v>
      </c>
      <c r="O11" s="4"/>
      <c r="Q11" s="27" t="s">
        <v>48</v>
      </c>
      <c r="R11" s="29">
        <f t="shared" si="1"/>
        <v>95834.951907973358</v>
      </c>
      <c r="S11" s="29">
        <f t="shared" si="2"/>
        <v>476672.97694568028</v>
      </c>
      <c r="T11" s="35">
        <f t="shared" si="3"/>
        <v>45.511161404422353</v>
      </c>
      <c r="U11" s="42">
        <v>0.96005435016735896</v>
      </c>
      <c r="V11" s="43">
        <f t="shared" si="15"/>
        <v>3.9945649832641039E-2</v>
      </c>
      <c r="W11" s="29">
        <f t="shared" si="11"/>
        <v>457631.96512392553</v>
      </c>
      <c r="X11" s="29">
        <f t="shared" si="4"/>
        <v>3781447.4207598763</v>
      </c>
      <c r="Y11" s="35">
        <f t="shared" si="12"/>
        <v>39.457915358386735</v>
      </c>
      <c r="Z11" s="36">
        <f t="shared" si="13"/>
        <v>6.0532460460356177</v>
      </c>
    </row>
    <row r="12" spans="1:26" s="2" customFormat="1">
      <c r="A12" s="2">
        <v>9</v>
      </c>
      <c r="B12" s="1" t="s">
        <v>49</v>
      </c>
      <c r="C12" s="1">
        <v>5</v>
      </c>
      <c r="D12">
        <v>4934</v>
      </c>
      <c r="E12" s="51">
        <v>15</v>
      </c>
      <c r="F12" s="3">
        <f t="shared" si="5"/>
        <v>3.0401297122010537E-3</v>
      </c>
      <c r="G12" s="2">
        <v>0.5</v>
      </c>
      <c r="H12" s="3">
        <f t="shared" si="6"/>
        <v>1.5085990143819771E-2</v>
      </c>
      <c r="I12" s="3">
        <f t="shared" si="7"/>
        <v>0.98491400985618027</v>
      </c>
      <c r="J12" s="5">
        <f t="shared" si="14"/>
        <v>94834.238870298737</v>
      </c>
      <c r="K12" s="5">
        <f t="shared" si="8"/>
        <v>1430.6683928939765</v>
      </c>
      <c r="L12" s="5">
        <f t="shared" si="9"/>
        <v>470594.52336925874</v>
      </c>
      <c r="M12" s="5">
        <f t="shared" si="0"/>
        <v>3884886.9875231492</v>
      </c>
      <c r="N12" s="33">
        <f t="shared" si="10"/>
        <v>40.96502522508105</v>
      </c>
      <c r="O12" s="4"/>
      <c r="Q12" s="27" t="s">
        <v>50</v>
      </c>
      <c r="R12" s="29">
        <f t="shared" si="1"/>
        <v>94834.238870298737</v>
      </c>
      <c r="S12" s="29">
        <f t="shared" si="2"/>
        <v>470594.52336925874</v>
      </c>
      <c r="T12" s="35">
        <f t="shared" si="3"/>
        <v>40.96502522508105</v>
      </c>
      <c r="U12" s="42">
        <v>0.94127750867207383</v>
      </c>
      <c r="V12" s="43">
        <f t="shared" si="15"/>
        <v>5.8722491327926174E-2</v>
      </c>
      <c r="W12" s="29">
        <f t="shared" si="11"/>
        <v>442960.04055173788</v>
      </c>
      <c r="X12" s="29">
        <f t="shared" si="4"/>
        <v>3323815.4556359509</v>
      </c>
      <c r="Y12" s="35">
        <f t="shared" si="12"/>
        <v>35.048685951724778</v>
      </c>
      <c r="Z12" s="36">
        <f t="shared" si="13"/>
        <v>5.9163392733562716</v>
      </c>
    </row>
    <row r="13" spans="1:26" s="2" customFormat="1">
      <c r="A13" s="2">
        <v>10</v>
      </c>
      <c r="B13" s="1" t="s">
        <v>51</v>
      </c>
      <c r="C13" s="1">
        <v>5</v>
      </c>
      <c r="D13">
        <v>5210</v>
      </c>
      <c r="E13" s="51">
        <v>26</v>
      </c>
      <c r="F13" s="3">
        <f t="shared" si="5"/>
        <v>4.9904030710172746E-3</v>
      </c>
      <c r="G13" s="2">
        <v>0.5</v>
      </c>
      <c r="H13" s="3">
        <f t="shared" si="6"/>
        <v>2.4644549763033173E-2</v>
      </c>
      <c r="I13" s="3">
        <f t="shared" si="7"/>
        <v>0.97535545023696679</v>
      </c>
      <c r="J13" s="5">
        <f t="shared" si="14"/>
        <v>93403.570477404763</v>
      </c>
      <c r="K13" s="5">
        <f t="shared" si="8"/>
        <v>2301.8889406753779</v>
      </c>
      <c r="L13" s="5">
        <f t="shared" si="9"/>
        <v>461263.13003533531</v>
      </c>
      <c r="M13" s="5">
        <f t="shared" si="0"/>
        <v>3414292.4641538905</v>
      </c>
      <c r="N13" s="33">
        <f t="shared" si="10"/>
        <v>36.554196447766856</v>
      </c>
      <c r="O13" s="4"/>
      <c r="Q13" s="27" t="s">
        <v>52</v>
      </c>
      <c r="R13" s="29">
        <f t="shared" si="1"/>
        <v>93403.570477404763</v>
      </c>
      <c r="S13" s="29">
        <f t="shared" si="2"/>
        <v>461263.13003533531</v>
      </c>
      <c r="T13" s="35">
        <f t="shared" si="3"/>
        <v>36.554196447766856</v>
      </c>
      <c r="U13" s="42">
        <v>0.95386474178345915</v>
      </c>
      <c r="V13" s="43">
        <f t="shared" si="15"/>
        <v>4.6135258216540853E-2</v>
      </c>
      <c r="W13" s="29">
        <f t="shared" si="11"/>
        <v>439982.63642538525</v>
      </c>
      <c r="X13" s="29">
        <f t="shared" si="4"/>
        <v>2880855.415084213</v>
      </c>
      <c r="Y13" s="35">
        <f t="shared" si="12"/>
        <v>30.843097328716357</v>
      </c>
      <c r="Z13" s="36">
        <f t="shared" si="13"/>
        <v>5.7110991190504983</v>
      </c>
    </row>
    <row r="14" spans="1:26" s="2" customFormat="1">
      <c r="A14" s="2">
        <v>11</v>
      </c>
      <c r="B14" s="1" t="s">
        <v>53</v>
      </c>
      <c r="C14" s="1">
        <v>5</v>
      </c>
      <c r="D14">
        <v>5046</v>
      </c>
      <c r="E14" s="51">
        <v>25</v>
      </c>
      <c r="F14" s="3">
        <f t="shared" si="5"/>
        <v>4.9544193420531114E-3</v>
      </c>
      <c r="G14" s="2">
        <v>0.5</v>
      </c>
      <c r="H14" s="3">
        <f t="shared" si="6"/>
        <v>2.4469022217872172E-2</v>
      </c>
      <c r="I14" s="3">
        <f t="shared" si="7"/>
        <v>0.97553097778212783</v>
      </c>
      <c r="J14" s="5">
        <f t="shared" si="14"/>
        <v>91101.681536729375</v>
      </c>
      <c r="K14" s="5">
        <f t="shared" si="8"/>
        <v>2229.1690696077462</v>
      </c>
      <c r="L14" s="5">
        <f t="shared" si="9"/>
        <v>449935.48500962753</v>
      </c>
      <c r="M14" s="5">
        <f t="shared" si="0"/>
        <v>2953029.3341185553</v>
      </c>
      <c r="N14" s="33">
        <f t="shared" si="10"/>
        <v>32.414652334688085</v>
      </c>
      <c r="O14" s="4"/>
      <c r="Q14" s="27" t="s">
        <v>54</v>
      </c>
      <c r="R14" s="29">
        <f t="shared" si="1"/>
        <v>91101.681536729375</v>
      </c>
      <c r="S14" s="29">
        <f t="shared" si="2"/>
        <v>449935.48500962753</v>
      </c>
      <c r="T14" s="35">
        <f t="shared" si="3"/>
        <v>32.414652334688085</v>
      </c>
      <c r="U14" s="42">
        <v>0.94210046609890041</v>
      </c>
      <c r="V14" s="43">
        <f t="shared" si="15"/>
        <v>5.7899533901099587E-2</v>
      </c>
      <c r="W14" s="29">
        <f t="shared" si="11"/>
        <v>423884.43014200492</v>
      </c>
      <c r="X14" s="29">
        <f t="shared" si="4"/>
        <v>2440872.7786588278</v>
      </c>
      <c r="Y14" s="35">
        <f t="shared" si="12"/>
        <v>26.792840016621906</v>
      </c>
      <c r="Z14" s="36">
        <f t="shared" si="13"/>
        <v>5.6218123180661799</v>
      </c>
    </row>
    <row r="15" spans="1:26" s="2" customFormat="1">
      <c r="A15" s="2">
        <v>12</v>
      </c>
      <c r="B15" s="1" t="s">
        <v>55</v>
      </c>
      <c r="C15" s="1">
        <v>5</v>
      </c>
      <c r="D15">
        <v>4377</v>
      </c>
      <c r="E15" s="51">
        <v>28</v>
      </c>
      <c r="F15" s="3">
        <f t="shared" si="5"/>
        <v>6.3970756225725381E-3</v>
      </c>
      <c r="G15" s="2">
        <v>0.5</v>
      </c>
      <c r="H15" s="3">
        <f t="shared" si="6"/>
        <v>3.1481897908702504E-2</v>
      </c>
      <c r="I15" s="3">
        <f t="shared" si="7"/>
        <v>0.96851810209129752</v>
      </c>
      <c r="J15" s="5">
        <f t="shared" si="14"/>
        <v>88872.512467121633</v>
      </c>
      <c r="K15" s="5">
        <f t="shared" si="8"/>
        <v>2797.8753643798136</v>
      </c>
      <c r="L15" s="5">
        <f t="shared" si="9"/>
        <v>437367.87392465863</v>
      </c>
      <c r="M15" s="5">
        <f t="shared" si="0"/>
        <v>2503093.8491089279</v>
      </c>
      <c r="N15" s="33">
        <f t="shared" si="10"/>
        <v>28.164994773102055</v>
      </c>
      <c r="O15" s="4"/>
      <c r="Q15" s="27" t="s">
        <v>56</v>
      </c>
      <c r="R15" s="29">
        <f t="shared" si="1"/>
        <v>88872.512467121633</v>
      </c>
      <c r="S15" s="29">
        <f t="shared" si="2"/>
        <v>437367.87392465863</v>
      </c>
      <c r="T15" s="35">
        <f t="shared" si="3"/>
        <v>28.164994773102055</v>
      </c>
      <c r="U15" s="42">
        <v>0.91645683631107144</v>
      </c>
      <c r="V15" s="43">
        <f t="shared" si="15"/>
        <v>8.3543163688928557E-2</v>
      </c>
      <c r="W15" s="29">
        <f t="shared" si="11"/>
        <v>400828.77804109221</v>
      </c>
      <c r="X15" s="29">
        <f t="shared" si="4"/>
        <v>2016988.3485168228</v>
      </c>
      <c r="Y15" s="35">
        <f t="shared" si="12"/>
        <v>22.695300183653604</v>
      </c>
      <c r="Z15" s="36">
        <f t="shared" si="13"/>
        <v>5.4696945894484514</v>
      </c>
    </row>
    <row r="16" spans="1:26" s="2" customFormat="1">
      <c r="A16" s="2">
        <v>13</v>
      </c>
      <c r="B16" s="1" t="s">
        <v>57</v>
      </c>
      <c r="C16" s="1">
        <v>5</v>
      </c>
      <c r="D16">
        <v>3439</v>
      </c>
      <c r="E16" s="51">
        <v>47</v>
      </c>
      <c r="F16" s="3">
        <f t="shared" si="5"/>
        <v>1.3666763594068043E-2</v>
      </c>
      <c r="G16" s="2">
        <v>0.5</v>
      </c>
      <c r="H16" s="3">
        <f t="shared" si="6"/>
        <v>6.6076198509770839E-2</v>
      </c>
      <c r="I16" s="3">
        <f t="shared" si="7"/>
        <v>0.93392380149022913</v>
      </c>
      <c r="J16" s="5">
        <f t="shared" si="14"/>
        <v>86074.637102741821</v>
      </c>
      <c r="K16" s="5">
        <f t="shared" si="8"/>
        <v>5687.484807857255</v>
      </c>
      <c r="L16" s="5">
        <f t="shared" si="9"/>
        <v>416154.47349406598</v>
      </c>
      <c r="M16" s="5">
        <f t="shared" si="0"/>
        <v>2065725.9751842695</v>
      </c>
      <c r="N16" s="33">
        <f t="shared" si="10"/>
        <v>23.999241178543034</v>
      </c>
      <c r="O16" s="4"/>
      <c r="Q16" s="27" t="s">
        <v>58</v>
      </c>
      <c r="R16" s="29">
        <f t="shared" si="1"/>
        <v>86074.637102741821</v>
      </c>
      <c r="S16" s="29">
        <f t="shared" si="2"/>
        <v>416154.47349406598</v>
      </c>
      <c r="T16" s="35">
        <f t="shared" si="3"/>
        <v>23.999241178543034</v>
      </c>
      <c r="U16" s="42">
        <v>0.8859396016463057</v>
      </c>
      <c r="V16" s="43">
        <f t="shared" si="15"/>
        <v>0.1140603983536943</v>
      </c>
      <c r="W16" s="29">
        <f t="shared" si="11"/>
        <v>368687.72847066092</v>
      </c>
      <c r="X16" s="29">
        <f t="shared" si="4"/>
        <v>1616159.5704757306</v>
      </c>
      <c r="Y16" s="35">
        <f t="shared" si="12"/>
        <v>18.776257732537676</v>
      </c>
      <c r="Z16" s="36">
        <f t="shared" si="13"/>
        <v>5.2229834460053581</v>
      </c>
    </row>
    <row r="17" spans="1:26" s="2" customFormat="1">
      <c r="A17" s="2">
        <v>14</v>
      </c>
      <c r="B17" s="1" t="s">
        <v>59</v>
      </c>
      <c r="C17" s="1">
        <v>5</v>
      </c>
      <c r="D17">
        <v>2348</v>
      </c>
      <c r="E17" s="51">
        <v>38</v>
      </c>
      <c r="F17" s="3">
        <f t="shared" si="5"/>
        <v>1.6183986371379896E-2</v>
      </c>
      <c r="G17" s="2">
        <v>0.5</v>
      </c>
      <c r="H17" s="3">
        <f t="shared" si="6"/>
        <v>7.7773229635693816E-2</v>
      </c>
      <c r="I17" s="3">
        <f t="shared" si="7"/>
        <v>0.92222677036430623</v>
      </c>
      <c r="J17" s="5">
        <f t="shared" si="14"/>
        <v>80387.152294884567</v>
      </c>
      <c r="K17" s="5">
        <f t="shared" si="8"/>
        <v>6251.9684551895489</v>
      </c>
      <c r="L17" s="5">
        <f t="shared" si="9"/>
        <v>386305.84033644898</v>
      </c>
      <c r="M17" s="5">
        <f t="shared" si="0"/>
        <v>1649571.5016902036</v>
      </c>
      <c r="N17" s="33">
        <f t="shared" si="10"/>
        <v>20.520337573833597</v>
      </c>
      <c r="O17" s="4"/>
      <c r="Q17" s="27" t="s">
        <v>60</v>
      </c>
      <c r="R17" s="29">
        <f t="shared" si="1"/>
        <v>80387.152294884567</v>
      </c>
      <c r="S17" s="29">
        <f t="shared" si="2"/>
        <v>386305.84033644898</v>
      </c>
      <c r="T17" s="35">
        <f t="shared" si="3"/>
        <v>20.520337573833597</v>
      </c>
      <c r="U17" s="42">
        <v>0.85631920960893304</v>
      </c>
      <c r="V17" s="43">
        <f t="shared" si="15"/>
        <v>0.14368079039106696</v>
      </c>
      <c r="W17" s="29">
        <f t="shared" si="11"/>
        <v>330801.11186422268</v>
      </c>
      <c r="X17" s="29">
        <f t="shared" si="4"/>
        <v>1247471.8420050696</v>
      </c>
      <c r="Y17" s="35">
        <f t="shared" si="12"/>
        <v>15.518298713070005</v>
      </c>
      <c r="Z17" s="36">
        <f t="shared" si="13"/>
        <v>5.0020388607635926</v>
      </c>
    </row>
    <row r="18" spans="1:26" s="2" customFormat="1">
      <c r="A18" s="2">
        <v>15</v>
      </c>
      <c r="B18" s="1" t="s">
        <v>61</v>
      </c>
      <c r="C18" s="1">
        <v>5</v>
      </c>
      <c r="D18">
        <v>1655</v>
      </c>
      <c r="E18" s="51">
        <v>36</v>
      </c>
      <c r="F18" s="3">
        <f t="shared" si="5"/>
        <v>2.175226586102719E-2</v>
      </c>
      <c r="G18" s="2">
        <v>0.5</v>
      </c>
      <c r="H18" s="3">
        <f t="shared" si="6"/>
        <v>0.10315186246418338</v>
      </c>
      <c r="I18" s="3">
        <f t="shared" si="7"/>
        <v>0.8968481375358166</v>
      </c>
      <c r="J18" s="5">
        <f t="shared" si="14"/>
        <v>74135.183839695019</v>
      </c>
      <c r="K18" s="5">
        <f t="shared" si="8"/>
        <v>7647.1822871891709</v>
      </c>
      <c r="L18" s="5">
        <f t="shared" si="9"/>
        <v>351557.96348050213</v>
      </c>
      <c r="M18" s="5">
        <f t="shared" si="0"/>
        <v>1263265.6613537546</v>
      </c>
      <c r="N18" s="33">
        <f t="shared" si="10"/>
        <v>17.040028714103631</v>
      </c>
      <c r="O18" s="4"/>
      <c r="Q18" s="27" t="s">
        <v>62</v>
      </c>
      <c r="R18" s="29">
        <f t="shared" si="1"/>
        <v>74135.183839695019</v>
      </c>
      <c r="S18" s="29">
        <f t="shared" si="2"/>
        <v>351557.96348050213</v>
      </c>
      <c r="T18" s="35">
        <f t="shared" si="3"/>
        <v>17.040028714103631</v>
      </c>
      <c r="U18" s="42">
        <v>0.77613843304153718</v>
      </c>
      <c r="V18" s="43">
        <f t="shared" si="15"/>
        <v>0.22386156695846282</v>
      </c>
      <c r="W18" s="29">
        <f t="shared" si="11"/>
        <v>272857.64689903089</v>
      </c>
      <c r="X18" s="29">
        <f t="shared" si="4"/>
        <v>916670.73014084692</v>
      </c>
      <c r="Y18" s="35">
        <f t="shared" si="12"/>
        <v>12.364854076884663</v>
      </c>
      <c r="Z18" s="36">
        <f t="shared" si="13"/>
        <v>4.6751746372189675</v>
      </c>
    </row>
    <row r="19" spans="1:26" s="2" customFormat="1">
      <c r="A19" s="2">
        <v>16</v>
      </c>
      <c r="B19" s="1" t="s">
        <v>63</v>
      </c>
      <c r="C19" s="1">
        <v>5</v>
      </c>
      <c r="D19">
        <v>1116</v>
      </c>
      <c r="E19" s="51">
        <v>34</v>
      </c>
      <c r="F19" s="3">
        <f t="shared" si="5"/>
        <v>3.046594982078853E-2</v>
      </c>
      <c r="G19" s="2">
        <v>0.5</v>
      </c>
      <c r="H19" s="3">
        <f t="shared" si="6"/>
        <v>0.14154870940882597</v>
      </c>
      <c r="I19" s="3">
        <f t="shared" si="7"/>
        <v>0.85845129059117409</v>
      </c>
      <c r="J19" s="5">
        <f t="shared" si="14"/>
        <v>66488.001552505841</v>
      </c>
      <c r="K19" s="5">
        <f t="shared" si="8"/>
        <v>9411.2908109292184</v>
      </c>
      <c r="L19" s="5">
        <f t="shared" si="9"/>
        <v>308911.78073520615</v>
      </c>
      <c r="M19" s="5">
        <f t="shared" si="0"/>
        <v>911707.69787325244</v>
      </c>
      <c r="N19" s="33">
        <f t="shared" si="10"/>
        <v>13.712364285054848</v>
      </c>
      <c r="O19" s="4"/>
      <c r="Q19" s="27" t="s">
        <v>64</v>
      </c>
      <c r="R19" s="29">
        <f t="shared" si="1"/>
        <v>66488.001552505841</v>
      </c>
      <c r="S19" s="29">
        <f t="shared" si="2"/>
        <v>308911.78073520615</v>
      </c>
      <c r="T19" s="35">
        <f t="shared" si="3"/>
        <v>13.712364285054848</v>
      </c>
      <c r="U19" s="42">
        <v>0.73716277889453141</v>
      </c>
      <c r="V19" s="43">
        <f t="shared" si="15"/>
        <v>0.26283722110546859</v>
      </c>
      <c r="W19" s="29">
        <f t="shared" si="11"/>
        <v>227718.26672002274</v>
      </c>
      <c r="X19" s="29">
        <f t="shared" si="4"/>
        <v>643813.08324181603</v>
      </c>
      <c r="Y19" s="35">
        <f t="shared" si="12"/>
        <v>9.6831468567060828</v>
      </c>
      <c r="Z19" s="36">
        <f t="shared" si="13"/>
        <v>4.0292174283487654</v>
      </c>
    </row>
    <row r="20" spans="1:26" s="2" customFormat="1">
      <c r="A20" s="2">
        <v>17</v>
      </c>
      <c r="B20" s="1" t="s">
        <v>65</v>
      </c>
      <c r="C20" s="1">
        <v>5</v>
      </c>
      <c r="D20">
        <v>626</v>
      </c>
      <c r="E20" s="51">
        <v>34</v>
      </c>
      <c r="F20" s="3">
        <f t="shared" si="5"/>
        <v>5.4313099041533544E-2</v>
      </c>
      <c r="G20" s="2">
        <v>0.5</v>
      </c>
      <c r="H20" s="3">
        <f t="shared" si="6"/>
        <v>0.23909985935302391</v>
      </c>
      <c r="I20" s="3">
        <f t="shared" si="7"/>
        <v>0.76090014064697609</v>
      </c>
      <c r="J20" s="5">
        <f t="shared" si="14"/>
        <v>57076.710741576622</v>
      </c>
      <c r="K20" s="5">
        <f t="shared" si="8"/>
        <v>13647.0335106442</v>
      </c>
      <c r="L20" s="5">
        <f t="shared" si="9"/>
        <v>251265.96993127262</v>
      </c>
      <c r="M20" s="5">
        <f t="shared" si="0"/>
        <v>602795.91713804635</v>
      </c>
      <c r="N20" s="33">
        <f t="shared" si="10"/>
        <v>10.56115374039852</v>
      </c>
      <c r="O20" s="4"/>
      <c r="Q20" s="27" t="s">
        <v>66</v>
      </c>
      <c r="R20" s="29">
        <f t="shared" si="1"/>
        <v>57076.710741576622</v>
      </c>
      <c r="S20" s="29">
        <f t="shared" si="2"/>
        <v>251265.96993127262</v>
      </c>
      <c r="T20" s="35">
        <f t="shared" si="3"/>
        <v>10.56115374039852</v>
      </c>
      <c r="U20" s="42">
        <v>0.7271372759570951</v>
      </c>
      <c r="V20" s="43">
        <f t="shared" si="15"/>
        <v>0.2728627240429049</v>
      </c>
      <c r="W20" s="29">
        <f t="shared" si="11"/>
        <v>182704.85291654294</v>
      </c>
      <c r="X20" s="29">
        <f t="shared" si="4"/>
        <v>416094.81652179325</v>
      </c>
      <c r="Y20" s="35">
        <f t="shared" si="12"/>
        <v>7.2900980297502604</v>
      </c>
      <c r="Z20" s="36">
        <f t="shared" si="13"/>
        <v>3.2710557106482598</v>
      </c>
    </row>
    <row r="21" spans="1:26" s="2" customFormat="1">
      <c r="A21" s="2">
        <v>18</v>
      </c>
      <c r="B21" s="1" t="s">
        <v>67</v>
      </c>
      <c r="C21" s="1">
        <v>5</v>
      </c>
      <c r="D21">
        <v>305</v>
      </c>
      <c r="E21" s="51">
        <v>36</v>
      </c>
      <c r="F21" s="3">
        <f t="shared" si="5"/>
        <v>0.11803278688524591</v>
      </c>
      <c r="G21" s="2">
        <v>0.5</v>
      </c>
      <c r="H21" s="3">
        <f t="shared" si="6"/>
        <v>0.45569620253164561</v>
      </c>
      <c r="I21" s="3">
        <f t="shared" si="7"/>
        <v>0.54430379746835444</v>
      </c>
      <c r="J21" s="5">
        <f t="shared" si="14"/>
        <v>43429.677230932422</v>
      </c>
      <c r="K21" s="5">
        <f t="shared" si="8"/>
        <v>19790.73899131098</v>
      </c>
      <c r="L21" s="5">
        <f t="shared" si="9"/>
        <v>167671.53867638466</v>
      </c>
      <c r="M21" s="5">
        <f>L21+M22</f>
        <v>351529.94720677368</v>
      </c>
      <c r="N21" s="33">
        <f t="shared" si="10"/>
        <v>8.0942334739803101</v>
      </c>
      <c r="O21" s="4"/>
      <c r="Q21" s="27" t="s">
        <v>68</v>
      </c>
      <c r="R21" s="29">
        <f t="shared" si="1"/>
        <v>43429.677230932422</v>
      </c>
      <c r="S21" s="29">
        <f t="shared" si="2"/>
        <v>167671.53867638466</v>
      </c>
      <c r="T21" s="35">
        <f t="shared" si="3"/>
        <v>8.0942334739803101</v>
      </c>
      <c r="U21" s="42">
        <v>0.68635947845240242</v>
      </c>
      <c r="V21" s="43">
        <f t="shared" si="15"/>
        <v>0.31364052154759758</v>
      </c>
      <c r="W21" s="29">
        <f t="shared" si="11"/>
        <v>115082.9498372352</v>
      </c>
      <c r="X21" s="29">
        <f>X22+W21</f>
        <v>233389.96360525032</v>
      </c>
      <c r="Y21" s="35">
        <f t="shared" si="12"/>
        <v>5.3739741689588305</v>
      </c>
      <c r="Z21" s="36">
        <f t="shared" si="13"/>
        <v>2.7202593050214796</v>
      </c>
    </row>
    <row r="22" spans="1:26" s="2" customFormat="1">
      <c r="A22" s="12">
        <v>19</v>
      </c>
      <c r="B22" s="13" t="s">
        <v>69</v>
      </c>
      <c r="C22" s="12"/>
      <c r="D22">
        <v>210</v>
      </c>
      <c r="E22" s="51">
        <v>27</v>
      </c>
      <c r="F22" s="17">
        <f t="shared" si="5"/>
        <v>0.12857142857142856</v>
      </c>
      <c r="G22" s="12"/>
      <c r="H22" s="17">
        <v>1</v>
      </c>
      <c r="I22" s="17">
        <f t="shared" si="7"/>
        <v>0</v>
      </c>
      <c r="J22" s="21">
        <f t="shared" si="14"/>
        <v>23638.938239621446</v>
      </c>
      <c r="K22" s="21">
        <f t="shared" si="8"/>
        <v>23638.938239621446</v>
      </c>
      <c r="L22" s="21">
        <f>K22/F22</f>
        <v>183858.40853038905</v>
      </c>
      <c r="M22" s="21">
        <f>L22</f>
        <v>183858.40853038905</v>
      </c>
      <c r="N22" s="34">
        <f t="shared" si="10"/>
        <v>7.7777777777777786</v>
      </c>
      <c r="O22" s="4"/>
      <c r="Q22" s="30" t="s">
        <v>69</v>
      </c>
      <c r="R22" s="31">
        <f t="shared" si="1"/>
        <v>23638.938239621446</v>
      </c>
      <c r="S22" s="31">
        <f t="shared" si="2"/>
        <v>183858.40853038905</v>
      </c>
      <c r="T22" s="38">
        <f t="shared" si="3"/>
        <v>7.7777777777777786</v>
      </c>
      <c r="U22" s="44">
        <v>0.64346806172022719</v>
      </c>
      <c r="V22" s="45">
        <f t="shared" si="15"/>
        <v>0.35653193827977281</v>
      </c>
      <c r="W22" s="31">
        <f t="shared" si="11"/>
        <v>118307.01376801512</v>
      </c>
      <c r="X22" s="31">
        <f>W22</f>
        <v>118307.01376801512</v>
      </c>
      <c r="Y22" s="38">
        <f t="shared" si="12"/>
        <v>5.0047515911573228</v>
      </c>
      <c r="Z22" s="37">
        <f t="shared" si="13"/>
        <v>2.7730261866204557</v>
      </c>
    </row>
    <row r="23" spans="1:26" s="2" customFormat="1" ht="13.2">
      <c r="B23" s="2" t="s">
        <v>70</v>
      </c>
      <c r="D23" s="25">
        <f>SUM(D4:D22)</f>
        <v>57881</v>
      </c>
      <c r="E23" s="25">
        <f>SUM(E4:E22)</f>
        <v>390</v>
      </c>
    </row>
    <row r="24" spans="1:26" s="2" customFormat="1" ht="13.2">
      <c r="D24" s="14"/>
      <c r="E24" s="14"/>
      <c r="F24" s="5"/>
    </row>
    <row r="25" spans="1:26">
      <c r="D25" s="15"/>
      <c r="E25" s="15"/>
      <c r="K25" s="16"/>
    </row>
    <row r="26" spans="1:26" s="2" customFormat="1" ht="18" thickBot="1">
      <c r="B26" s="76" t="s">
        <v>88</v>
      </c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Q26" s="63" t="s">
        <v>91</v>
      </c>
      <c r="R26" s="64"/>
      <c r="S26" s="64"/>
      <c r="T26" s="64"/>
      <c r="U26" s="64"/>
      <c r="V26" s="64"/>
      <c r="W26" s="64"/>
      <c r="X26" s="64"/>
      <c r="Y26" s="64"/>
      <c r="Z26" s="65"/>
    </row>
    <row r="27" spans="1:26" s="9" customFormat="1" ht="14.25" customHeight="1">
      <c r="A27" s="7"/>
      <c r="B27" s="70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6" t="s">
        <v>14</v>
      </c>
      <c r="S27" s="66"/>
      <c r="T27" s="66"/>
      <c r="U27" s="67" t="s">
        <v>15</v>
      </c>
      <c r="V27" s="68" t="s">
        <v>16</v>
      </c>
      <c r="W27" s="69" t="s">
        <v>17</v>
      </c>
      <c r="X27" s="69" t="s">
        <v>18</v>
      </c>
      <c r="Y27" s="62" t="s">
        <v>19</v>
      </c>
      <c r="Z27" s="62" t="s">
        <v>20</v>
      </c>
    </row>
    <row r="28" spans="1:26" s="10" customFormat="1" ht="32.549999999999997" customHeight="1" thickBot="1">
      <c r="B28" s="71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7"/>
      <c r="V28" s="68"/>
      <c r="W28" s="69"/>
      <c r="X28" s="69"/>
      <c r="Y28" s="62"/>
      <c r="Z28" s="62"/>
    </row>
    <row r="29" spans="1:26" s="2" customFormat="1">
      <c r="A29" s="2">
        <v>1</v>
      </c>
      <c r="B29" s="1">
        <v>0</v>
      </c>
      <c r="C29" s="1">
        <v>1</v>
      </c>
      <c r="D29">
        <v>587</v>
      </c>
      <c r="E29" s="51">
        <v>2</v>
      </c>
      <c r="F29" s="3">
        <f>E29/D29</f>
        <v>3.4071550255536627E-3</v>
      </c>
      <c r="G29" s="2">
        <v>0.3</v>
      </c>
      <c r="H29" s="18">
        <f>C29*F29/(1+(1-G29)*C29*F29)</f>
        <v>3.3990482664853841E-3</v>
      </c>
      <c r="I29" s="18">
        <f>1-H29</f>
        <v>0.9966009517335146</v>
      </c>
      <c r="J29" s="19">
        <v>100000</v>
      </c>
      <c r="K29" s="20">
        <f>J29*H29</f>
        <v>339.9048266485384</v>
      </c>
      <c r="L29" s="20">
        <f>C29*(J30+G29*K29)</f>
        <v>99762.066621346035</v>
      </c>
      <c r="M29" s="5">
        <f t="shared" ref="M29:M45" si="16">L29+M30</f>
        <v>7919483.2085186765</v>
      </c>
      <c r="N29" s="32">
        <f>M29/J29</f>
        <v>79.194832085186761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99762.066621346035</v>
      </c>
      <c r="T29" s="35">
        <f t="shared" ref="T29:T47" si="19">N29</f>
        <v>79.194832085186761</v>
      </c>
      <c r="U29" s="42">
        <v>0.95864674002964168</v>
      </c>
      <c r="V29" s="43">
        <f>1-U29</f>
        <v>4.1353259970358325E-2</v>
      </c>
      <c r="W29" s="29">
        <f>S29*U29</f>
        <v>95636.579945173304</v>
      </c>
      <c r="X29" s="29">
        <f t="shared" ref="X29:X45" si="20">X30+W29</f>
        <v>7001821.2268999806</v>
      </c>
      <c r="Y29" s="40">
        <f>X29/R29</f>
        <v>70.018212268999804</v>
      </c>
      <c r="Z29" s="36">
        <f>T29-Y29</f>
        <v>9.1766198161869568</v>
      </c>
    </row>
    <row r="30" spans="1:26" s="2" customFormat="1">
      <c r="A30" s="2">
        <v>2</v>
      </c>
      <c r="B30" s="1" t="s">
        <v>35</v>
      </c>
      <c r="C30" s="1">
        <v>4</v>
      </c>
      <c r="D30">
        <v>2522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99660.095173351467</v>
      </c>
      <c r="K30" s="5">
        <f t="shared" ref="K30:K47" si="24">J30*H30</f>
        <v>0</v>
      </c>
      <c r="L30" s="5">
        <f t="shared" ref="L30:L46" si="25">C30*(J31+G30*K30)</f>
        <v>398640.38069340587</v>
      </c>
      <c r="M30" s="5">
        <f t="shared" si="16"/>
        <v>7819721.1418973301</v>
      </c>
      <c r="N30" s="33">
        <f t="shared" ref="N30:N47" si="26">M30/J30</f>
        <v>78.463914050006636</v>
      </c>
      <c r="O30" s="4"/>
      <c r="Q30" s="27" t="s">
        <v>36</v>
      </c>
      <c r="R30" s="29">
        <f t="shared" si="17"/>
        <v>99660.095173351467</v>
      </c>
      <c r="S30" s="29">
        <f t="shared" si="18"/>
        <v>398640.38069340587</v>
      </c>
      <c r="T30" s="35">
        <f t="shared" si="19"/>
        <v>78.463914050006636</v>
      </c>
      <c r="U30" s="42">
        <v>0.95864674002964168</v>
      </c>
      <c r="V30" s="43">
        <f>1-U30</f>
        <v>4.1353259970358325E-2</v>
      </c>
      <c r="W30" s="29">
        <f t="shared" ref="W30:W47" si="27">S30*U30</f>
        <v>382155.30139590887</v>
      </c>
      <c r="X30" s="29">
        <f t="shared" si="20"/>
        <v>6906184.6469548075</v>
      </c>
      <c r="Y30" s="35">
        <f t="shared" ref="Y30:Y47" si="28">X30/R30</f>
        <v>69.297391648502867</v>
      </c>
      <c r="Z30" s="36">
        <f t="shared" ref="Z30:Z47" si="29">T30-Y30</f>
        <v>9.1665224015037694</v>
      </c>
    </row>
    <row r="31" spans="1:26" s="2" customFormat="1">
      <c r="A31" s="2">
        <v>3</v>
      </c>
      <c r="B31" s="1" t="s">
        <v>37</v>
      </c>
      <c r="C31" s="1">
        <v>5</v>
      </c>
      <c r="D31">
        <v>3403</v>
      </c>
      <c r="E31" s="51">
        <v>3</v>
      </c>
      <c r="F31" s="3">
        <f t="shared" si="21"/>
        <v>8.8157508081104904E-4</v>
      </c>
      <c r="G31" s="2">
        <v>0.5</v>
      </c>
      <c r="H31" s="3">
        <f t="shared" si="22"/>
        <v>4.3981820847383089E-3</v>
      </c>
      <c r="I31" s="3">
        <f t="shared" si="23"/>
        <v>0.9956018179152617</v>
      </c>
      <c r="J31" s="5">
        <f t="shared" ref="J31:J47" si="30">I30*J30</f>
        <v>99660.095173351467</v>
      </c>
      <c r="K31" s="5">
        <f t="shared" si="24"/>
        <v>438.3232451547492</v>
      </c>
      <c r="L31" s="5">
        <f t="shared" si="25"/>
        <v>497204.66775387048</v>
      </c>
      <c r="M31" s="5">
        <f t="shared" si="16"/>
        <v>7421080.7612039242</v>
      </c>
      <c r="N31" s="33">
        <f t="shared" si="26"/>
        <v>74.463914050006636</v>
      </c>
      <c r="O31" s="4"/>
      <c r="Q31" s="27" t="s">
        <v>38</v>
      </c>
      <c r="R31" s="29">
        <f t="shared" si="17"/>
        <v>99660.095173351467</v>
      </c>
      <c r="S31" s="29">
        <f t="shared" si="18"/>
        <v>497204.66775387048</v>
      </c>
      <c r="T31" s="35">
        <f t="shared" si="19"/>
        <v>74.463914050006636</v>
      </c>
      <c r="U31" s="42">
        <v>0.95864674002964168</v>
      </c>
      <c r="V31" s="43">
        <f>1-U31</f>
        <v>4.1353259970358325E-2</v>
      </c>
      <c r="W31" s="29">
        <f t="shared" si="27"/>
        <v>476643.63386976905</v>
      </c>
      <c r="X31" s="29">
        <f t="shared" si="20"/>
        <v>6524029.3455588985</v>
      </c>
      <c r="Y31" s="35">
        <f t="shared" si="28"/>
        <v>65.46280468838431</v>
      </c>
      <c r="Z31" s="36">
        <f t="shared" si="29"/>
        <v>9.0011093616223263</v>
      </c>
    </row>
    <row r="32" spans="1:26" s="2" customFormat="1">
      <c r="A32" s="2">
        <v>4</v>
      </c>
      <c r="B32" s="1" t="s">
        <v>39</v>
      </c>
      <c r="C32" s="1">
        <v>5</v>
      </c>
      <c r="D32">
        <v>3645</v>
      </c>
      <c r="E32" s="51">
        <v>1</v>
      </c>
      <c r="F32" s="3">
        <f t="shared" si="21"/>
        <v>2.7434842249657066E-4</v>
      </c>
      <c r="G32" s="2">
        <v>0.5</v>
      </c>
      <c r="H32" s="3">
        <f t="shared" si="22"/>
        <v>1.3708019191226869E-3</v>
      </c>
      <c r="I32" s="3">
        <f t="shared" si="23"/>
        <v>0.99862919808087736</v>
      </c>
      <c r="J32" s="5">
        <f t="shared" si="30"/>
        <v>99221.771928196715</v>
      </c>
      <c r="K32" s="5">
        <f t="shared" si="24"/>
        <v>136.0133953779256</v>
      </c>
      <c r="L32" s="5">
        <f t="shared" si="25"/>
        <v>495768.82615253882</v>
      </c>
      <c r="M32" s="5">
        <f t="shared" si="16"/>
        <v>6923876.0934500536</v>
      </c>
      <c r="N32" s="33">
        <f t="shared" si="26"/>
        <v>69.781822667515129</v>
      </c>
      <c r="O32" s="4"/>
      <c r="Q32" s="27" t="s">
        <v>40</v>
      </c>
      <c r="R32" s="29">
        <f t="shared" si="17"/>
        <v>99221.771928196715</v>
      </c>
      <c r="S32" s="29">
        <f t="shared" si="18"/>
        <v>495768.82615253882</v>
      </c>
      <c r="T32" s="35">
        <f t="shared" si="19"/>
        <v>69.781822667515129</v>
      </c>
      <c r="U32" s="42">
        <v>0.95864674002964168</v>
      </c>
      <c r="V32" s="43">
        <f>1-U32</f>
        <v>4.1353259970358325E-2</v>
      </c>
      <c r="W32" s="29">
        <f t="shared" si="27"/>
        <v>475267.16899945348</v>
      </c>
      <c r="X32" s="29">
        <f t="shared" si="20"/>
        <v>6047385.7116891295</v>
      </c>
      <c r="Y32" s="35">
        <f t="shared" si="28"/>
        <v>60.948172907710301</v>
      </c>
      <c r="Z32" s="36">
        <f t="shared" si="29"/>
        <v>8.8336497598048282</v>
      </c>
    </row>
    <row r="33" spans="1:26" s="2" customFormat="1">
      <c r="A33" s="2">
        <v>5</v>
      </c>
      <c r="B33" s="1" t="s">
        <v>41</v>
      </c>
      <c r="C33" s="1">
        <v>5</v>
      </c>
      <c r="D33">
        <v>4140</v>
      </c>
      <c r="E33" s="51">
        <v>3</v>
      </c>
      <c r="F33" s="3">
        <f t="shared" si="21"/>
        <v>7.246376811594203E-4</v>
      </c>
      <c r="G33" s="2">
        <v>0.5</v>
      </c>
      <c r="H33" s="3">
        <f t="shared" si="22"/>
        <v>3.6166365280289334E-3</v>
      </c>
      <c r="I33" s="3">
        <f t="shared" si="23"/>
        <v>0.9963833634719711</v>
      </c>
      <c r="J33" s="5">
        <f t="shared" si="30"/>
        <v>99085.7585328188</v>
      </c>
      <c r="K33" s="5">
        <f t="shared" si="24"/>
        <v>358.35717371724706</v>
      </c>
      <c r="L33" s="5">
        <f t="shared" si="25"/>
        <v>494532.89972980093</v>
      </c>
      <c r="M33" s="5">
        <f t="shared" si="16"/>
        <v>6428107.2672975147</v>
      </c>
      <c r="N33" s="33">
        <f t="shared" si="26"/>
        <v>64.874179321828791</v>
      </c>
      <c r="O33" s="4"/>
      <c r="Q33" s="27" t="s">
        <v>42</v>
      </c>
      <c r="R33" s="29">
        <f t="shared" si="17"/>
        <v>99085.7585328188</v>
      </c>
      <c r="S33" s="29">
        <f t="shared" si="18"/>
        <v>494532.89972980093</v>
      </c>
      <c r="T33" s="35">
        <f t="shared" si="19"/>
        <v>64.874179321828791</v>
      </c>
      <c r="U33" s="42">
        <v>0.95864674002964168</v>
      </c>
      <c r="V33" s="43">
        <f>1-U33</f>
        <v>4.1353259970358325E-2</v>
      </c>
      <c r="W33" s="29">
        <f t="shared" si="27"/>
        <v>474082.35216337931</v>
      </c>
      <c r="X33" s="29">
        <f t="shared" si="20"/>
        <v>5572118.5426896764</v>
      </c>
      <c r="Y33" s="35">
        <f t="shared" si="28"/>
        <v>56.235311968107922</v>
      </c>
      <c r="Z33" s="36">
        <f t="shared" si="29"/>
        <v>8.6388673537208689</v>
      </c>
    </row>
    <row r="34" spans="1:26" s="2" customFormat="1">
      <c r="A34" s="2">
        <v>6</v>
      </c>
      <c r="B34" s="1" t="s">
        <v>43</v>
      </c>
      <c r="C34" s="1">
        <v>5</v>
      </c>
      <c r="D34">
        <v>4427</v>
      </c>
      <c r="E34" s="51">
        <v>4</v>
      </c>
      <c r="F34" s="3">
        <f t="shared" si="21"/>
        <v>9.0354641969731192E-4</v>
      </c>
      <c r="G34" s="2">
        <v>0.5</v>
      </c>
      <c r="H34" s="3">
        <f t="shared" si="22"/>
        <v>4.5075501464953791E-3</v>
      </c>
      <c r="I34" s="3">
        <f t="shared" si="23"/>
        <v>0.9954924498535046</v>
      </c>
      <c r="J34" s="5">
        <f t="shared" si="30"/>
        <v>98727.401359101554</v>
      </c>
      <c r="K34" s="5">
        <f t="shared" si="24"/>
        <v>445.01871245932631</v>
      </c>
      <c r="L34" s="5">
        <f t="shared" si="25"/>
        <v>492524.4600143595</v>
      </c>
      <c r="M34" s="5">
        <f t="shared" si="16"/>
        <v>5933574.3675677134</v>
      </c>
      <c r="N34" s="33">
        <f t="shared" si="26"/>
        <v>60.100582876535974</v>
      </c>
      <c r="O34" s="4"/>
      <c r="Q34" s="27" t="s">
        <v>44</v>
      </c>
      <c r="R34" s="29">
        <f t="shared" si="17"/>
        <v>98727.401359101554</v>
      </c>
      <c r="S34" s="29">
        <f t="shared" si="18"/>
        <v>492524.4600143595</v>
      </c>
      <c r="T34" s="35">
        <f t="shared" si="19"/>
        <v>60.100582876535974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477344.96316452476</v>
      </c>
      <c r="X34" s="29">
        <f t="shared" si="20"/>
        <v>5098036.1905262973</v>
      </c>
      <c r="Y34" s="35">
        <f t="shared" si="28"/>
        <v>51.637500028823716</v>
      </c>
      <c r="Z34" s="36">
        <f t="shared" si="29"/>
        <v>8.4630828477122577</v>
      </c>
    </row>
    <row r="35" spans="1:26" s="2" customFormat="1">
      <c r="A35" s="2">
        <v>7</v>
      </c>
      <c r="B35" s="1" t="s">
        <v>45</v>
      </c>
      <c r="C35" s="1">
        <v>5</v>
      </c>
      <c r="D35">
        <v>4256</v>
      </c>
      <c r="E35" s="51">
        <v>2</v>
      </c>
      <c r="F35" s="3">
        <f t="shared" si="21"/>
        <v>4.6992481203007516E-4</v>
      </c>
      <c r="G35" s="2">
        <v>0.5</v>
      </c>
      <c r="H35" s="3">
        <f t="shared" si="22"/>
        <v>2.3468669326449187E-3</v>
      </c>
      <c r="I35" s="3">
        <f t="shared" si="23"/>
        <v>0.99765313306735504</v>
      </c>
      <c r="J35" s="5">
        <f t="shared" si="30"/>
        <v>98282.382646642232</v>
      </c>
      <c r="K35" s="5">
        <f t="shared" si="24"/>
        <v>230.65567389495945</v>
      </c>
      <c r="L35" s="5">
        <f t="shared" si="25"/>
        <v>490835.2740484738</v>
      </c>
      <c r="M35" s="5">
        <f t="shared" si="16"/>
        <v>5441049.9075533543</v>
      </c>
      <c r="N35" s="33">
        <f t="shared" si="26"/>
        <v>55.361396020645259</v>
      </c>
      <c r="O35" s="4"/>
      <c r="Q35" s="27" t="s">
        <v>46</v>
      </c>
      <c r="R35" s="29">
        <f t="shared" si="17"/>
        <v>98282.382646642232</v>
      </c>
      <c r="S35" s="29">
        <f t="shared" si="18"/>
        <v>490835.2740484738</v>
      </c>
      <c r="T35" s="35">
        <f t="shared" si="19"/>
        <v>55.361396020645259</v>
      </c>
      <c r="U35" s="42">
        <v>0.96192878092594225</v>
      </c>
      <c r="V35" s="43">
        <f t="shared" si="31"/>
        <v>3.8071219074057749E-2</v>
      </c>
      <c r="W35" s="29">
        <f t="shared" si="27"/>
        <v>472148.57680089917</v>
      </c>
      <c r="X35" s="29">
        <f t="shared" si="20"/>
        <v>4620691.2273617722</v>
      </c>
      <c r="Y35" s="35">
        <f t="shared" si="28"/>
        <v>47.014440461569698</v>
      </c>
      <c r="Z35" s="36">
        <f t="shared" si="29"/>
        <v>8.3469555590755604</v>
      </c>
    </row>
    <row r="36" spans="1:26" s="2" customFormat="1">
      <c r="A36" s="2">
        <v>8</v>
      </c>
      <c r="B36" s="1" t="s">
        <v>47</v>
      </c>
      <c r="C36" s="1">
        <v>5</v>
      </c>
      <c r="D36">
        <v>4197</v>
      </c>
      <c r="E36" s="51">
        <v>5</v>
      </c>
      <c r="F36" s="3">
        <f t="shared" si="21"/>
        <v>1.1913271384322134E-3</v>
      </c>
      <c r="G36" s="2">
        <v>0.5</v>
      </c>
      <c r="H36" s="3">
        <f t="shared" si="22"/>
        <v>5.9389476184820052E-3</v>
      </c>
      <c r="I36" s="3">
        <f t="shared" si="23"/>
        <v>0.99406105238151798</v>
      </c>
      <c r="J36" s="5">
        <f t="shared" si="30"/>
        <v>98051.726972747274</v>
      </c>
      <c r="K36" s="5">
        <f t="shared" si="24"/>
        <v>582.32407039284521</v>
      </c>
      <c r="L36" s="5">
        <f t="shared" si="25"/>
        <v>488802.82468775427</v>
      </c>
      <c r="M36" s="5">
        <f t="shared" si="16"/>
        <v>4950214.6335048806</v>
      </c>
      <c r="N36" s="33">
        <f t="shared" si="26"/>
        <v>50.48574651704763</v>
      </c>
      <c r="O36" s="4"/>
      <c r="Q36" s="27" t="s">
        <v>48</v>
      </c>
      <c r="R36" s="29">
        <f t="shared" si="17"/>
        <v>98051.726972747274</v>
      </c>
      <c r="S36" s="29">
        <f t="shared" si="18"/>
        <v>488802.82468775427</v>
      </c>
      <c r="T36" s="35">
        <f t="shared" si="19"/>
        <v>50.48574651704763</v>
      </c>
      <c r="U36" s="42">
        <v>0.95558309086652893</v>
      </c>
      <c r="V36" s="43">
        <f t="shared" si="31"/>
        <v>4.4416909133471072E-2</v>
      </c>
      <c r="W36" s="29">
        <f t="shared" si="27"/>
        <v>467091.71403941431</v>
      </c>
      <c r="X36" s="29">
        <f t="shared" si="20"/>
        <v>4148542.6505608731</v>
      </c>
      <c r="Y36" s="35">
        <f t="shared" si="28"/>
        <v>42.309735673640191</v>
      </c>
      <c r="Z36" s="36">
        <f t="shared" si="29"/>
        <v>8.1760108434074397</v>
      </c>
    </row>
    <row r="37" spans="1:26" s="2" customFormat="1">
      <c r="A37" s="2">
        <v>9</v>
      </c>
      <c r="B37" s="1" t="s">
        <v>49</v>
      </c>
      <c r="C37" s="1">
        <v>5</v>
      </c>
      <c r="D37">
        <v>4862</v>
      </c>
      <c r="E37" s="51">
        <v>3</v>
      </c>
      <c r="F37" s="3">
        <f t="shared" si="21"/>
        <v>6.1703002879473468E-4</v>
      </c>
      <c r="G37" s="2">
        <v>0.5</v>
      </c>
      <c r="H37" s="3">
        <f t="shared" si="22"/>
        <v>3.0803983981928327E-3</v>
      </c>
      <c r="I37" s="3">
        <f t="shared" si="23"/>
        <v>0.99691960160180715</v>
      </c>
      <c r="J37" s="5">
        <f t="shared" si="30"/>
        <v>97469.402902354428</v>
      </c>
      <c r="K37" s="5">
        <f t="shared" si="24"/>
        <v>300.24459257322439</v>
      </c>
      <c r="L37" s="5">
        <f t="shared" si="25"/>
        <v>486596.40303033905</v>
      </c>
      <c r="M37" s="5">
        <f t="shared" si="16"/>
        <v>4461411.8088171268</v>
      </c>
      <c r="N37" s="33">
        <f t="shared" si="26"/>
        <v>45.772433973834872</v>
      </c>
      <c r="O37" s="4"/>
      <c r="Q37" s="27" t="s">
        <v>50</v>
      </c>
      <c r="R37" s="29">
        <f t="shared" si="17"/>
        <v>97469.402902354428</v>
      </c>
      <c r="S37" s="29">
        <f t="shared" si="18"/>
        <v>486596.40303033905</v>
      </c>
      <c r="T37" s="35">
        <f t="shared" si="19"/>
        <v>45.772433973834872</v>
      </c>
      <c r="U37" s="42">
        <v>0.95343645724036619</v>
      </c>
      <c r="V37" s="43">
        <f t="shared" si="31"/>
        <v>4.6563542759633814E-2</v>
      </c>
      <c r="W37" s="29">
        <f t="shared" si="27"/>
        <v>463938.75061115186</v>
      </c>
      <c r="X37" s="29">
        <f t="shared" si="20"/>
        <v>3681450.9365214589</v>
      </c>
      <c r="Y37" s="35">
        <f t="shared" si="28"/>
        <v>37.770324090418036</v>
      </c>
      <c r="Z37" s="36">
        <f t="shared" si="29"/>
        <v>8.0021098834168356</v>
      </c>
    </row>
    <row r="38" spans="1:26" s="2" customFormat="1">
      <c r="A38" s="2">
        <v>10</v>
      </c>
      <c r="B38" s="1" t="s">
        <v>51</v>
      </c>
      <c r="C38" s="1">
        <v>5</v>
      </c>
      <c r="D38">
        <v>5215</v>
      </c>
      <c r="E38" s="51">
        <v>6</v>
      </c>
      <c r="F38" s="3">
        <f t="shared" si="21"/>
        <v>1.1505273250239693E-3</v>
      </c>
      <c r="G38" s="2">
        <v>0.5</v>
      </c>
      <c r="H38" s="3">
        <f t="shared" si="22"/>
        <v>5.7361376673040155E-3</v>
      </c>
      <c r="I38" s="3">
        <f t="shared" si="23"/>
        <v>0.99426386233269604</v>
      </c>
      <c r="J38" s="5">
        <f t="shared" si="30"/>
        <v>97169.158309781196</v>
      </c>
      <c r="K38" s="5">
        <f t="shared" si="24"/>
        <v>557.37566908096289</v>
      </c>
      <c r="L38" s="5">
        <f t="shared" si="25"/>
        <v>484452.35237620363</v>
      </c>
      <c r="M38" s="5">
        <f t="shared" si="16"/>
        <v>3974815.4057867881</v>
      </c>
      <c r="N38" s="33">
        <f t="shared" si="26"/>
        <v>40.906142184692335</v>
      </c>
      <c r="O38" s="4"/>
      <c r="Q38" s="27" t="s">
        <v>52</v>
      </c>
      <c r="R38" s="29">
        <f t="shared" si="17"/>
        <v>97169.158309781196</v>
      </c>
      <c r="S38" s="29">
        <f t="shared" si="18"/>
        <v>484452.35237620363</v>
      </c>
      <c r="T38" s="35">
        <f t="shared" si="19"/>
        <v>40.906142184692335</v>
      </c>
      <c r="U38" s="42">
        <v>0.93748024841036759</v>
      </c>
      <c r="V38" s="43">
        <f t="shared" si="31"/>
        <v>6.2519751589632411E-2</v>
      </c>
      <c r="W38" s="29">
        <f t="shared" si="27"/>
        <v>454164.51164863032</v>
      </c>
      <c r="X38" s="29">
        <f t="shared" si="20"/>
        <v>3217512.1859103069</v>
      </c>
      <c r="Y38" s="35">
        <f t="shared" si="28"/>
        <v>33.112483856787996</v>
      </c>
      <c r="Z38" s="36">
        <f t="shared" si="29"/>
        <v>7.793658327904339</v>
      </c>
    </row>
    <row r="39" spans="1:26" s="2" customFormat="1">
      <c r="A39" s="2">
        <v>11</v>
      </c>
      <c r="B39" s="1" t="s">
        <v>53</v>
      </c>
      <c r="C39" s="1">
        <v>5</v>
      </c>
      <c r="D39">
        <v>5128</v>
      </c>
      <c r="E39" s="51">
        <v>10</v>
      </c>
      <c r="F39" s="3">
        <f t="shared" si="21"/>
        <v>1.9500780031201249E-3</v>
      </c>
      <c r="G39" s="2">
        <v>0.5</v>
      </c>
      <c r="H39" s="3">
        <f t="shared" si="22"/>
        <v>9.7030855812148264E-3</v>
      </c>
      <c r="I39" s="3">
        <f t="shared" si="23"/>
        <v>0.9902969144187852</v>
      </c>
      <c r="J39" s="5">
        <f t="shared" si="30"/>
        <v>96611.782640700243</v>
      </c>
      <c r="K39" s="5">
        <f t="shared" si="24"/>
        <v>937.43239511643935</v>
      </c>
      <c r="L39" s="5">
        <f t="shared" si="25"/>
        <v>480715.33221571008</v>
      </c>
      <c r="M39" s="5">
        <f t="shared" si="16"/>
        <v>3490363.0534105846</v>
      </c>
      <c r="N39" s="33">
        <f t="shared" si="26"/>
        <v>36.127716081911707</v>
      </c>
      <c r="O39" s="4"/>
      <c r="Q39" s="27" t="s">
        <v>54</v>
      </c>
      <c r="R39" s="29">
        <f t="shared" si="17"/>
        <v>96611.782640700243</v>
      </c>
      <c r="S39" s="29">
        <f t="shared" si="18"/>
        <v>480715.33221571008</v>
      </c>
      <c r="T39" s="35">
        <f t="shared" si="19"/>
        <v>36.127716081911707</v>
      </c>
      <c r="U39" s="42">
        <v>0.91788799906018037</v>
      </c>
      <c r="V39" s="43">
        <f t="shared" si="31"/>
        <v>8.2112000939819629E-2</v>
      </c>
      <c r="W39" s="29">
        <f t="shared" si="27"/>
        <v>441242.83440502797</v>
      </c>
      <c r="X39" s="29">
        <f t="shared" si="20"/>
        <v>2763347.6742616766</v>
      </c>
      <c r="Y39" s="35">
        <f t="shared" si="28"/>
        <v>28.602594825711705</v>
      </c>
      <c r="Z39" s="36">
        <f t="shared" si="29"/>
        <v>7.5251212562000021</v>
      </c>
    </row>
    <row r="40" spans="1:26" s="2" customFormat="1">
      <c r="A40" s="2">
        <v>12</v>
      </c>
      <c r="B40" s="1" t="s">
        <v>55</v>
      </c>
      <c r="C40" s="1">
        <v>5</v>
      </c>
      <c r="D40">
        <v>4301</v>
      </c>
      <c r="E40" s="51">
        <v>21</v>
      </c>
      <c r="F40" s="3">
        <f t="shared" si="21"/>
        <v>4.8825854452452921E-3</v>
      </c>
      <c r="G40" s="2">
        <v>0.5</v>
      </c>
      <c r="H40" s="3">
        <f t="shared" si="22"/>
        <v>2.4118525324451596E-2</v>
      </c>
      <c r="I40" s="3">
        <f t="shared" si="23"/>
        <v>0.97588147467554842</v>
      </c>
      <c r="J40" s="5">
        <f t="shared" si="30"/>
        <v>95674.350245583802</v>
      </c>
      <c r="K40" s="5">
        <f t="shared" si="24"/>
        <v>2307.5242392985647</v>
      </c>
      <c r="L40" s="5">
        <f t="shared" si="25"/>
        <v>472602.94062967261</v>
      </c>
      <c r="M40" s="5">
        <f t="shared" si="16"/>
        <v>3009647.7211948745</v>
      </c>
      <c r="N40" s="33">
        <f t="shared" si="26"/>
        <v>31.457205755455817</v>
      </c>
      <c r="O40" s="4"/>
      <c r="Q40" s="27" t="s">
        <v>56</v>
      </c>
      <c r="R40" s="29">
        <f t="shared" si="17"/>
        <v>95674.350245583802</v>
      </c>
      <c r="S40" s="29">
        <f t="shared" si="18"/>
        <v>472602.94062967261</v>
      </c>
      <c r="T40" s="35">
        <f t="shared" si="19"/>
        <v>31.457205755455817</v>
      </c>
      <c r="U40" s="42">
        <v>0.89571782863194893</v>
      </c>
      <c r="V40" s="43">
        <f t="shared" si="31"/>
        <v>0.10428217136805107</v>
      </c>
      <c r="W40" s="29">
        <f t="shared" si="27"/>
        <v>423318.87978588423</v>
      </c>
      <c r="X40" s="29">
        <f t="shared" si="20"/>
        <v>2322104.8398566488</v>
      </c>
      <c r="Y40" s="35">
        <f t="shared" si="28"/>
        <v>24.2709235432078</v>
      </c>
      <c r="Z40" s="36">
        <f t="shared" si="29"/>
        <v>7.1862822122480168</v>
      </c>
    </row>
    <row r="41" spans="1:26" s="2" customFormat="1">
      <c r="A41" s="2">
        <v>13</v>
      </c>
      <c r="B41" s="1" t="s">
        <v>57</v>
      </c>
      <c r="C41" s="1">
        <v>5</v>
      </c>
      <c r="D41">
        <v>3615</v>
      </c>
      <c r="E41" s="51">
        <v>22</v>
      </c>
      <c r="F41" s="3">
        <f t="shared" si="21"/>
        <v>6.0857538035961273E-3</v>
      </c>
      <c r="G41" s="2">
        <v>0.5</v>
      </c>
      <c r="H41" s="3">
        <f t="shared" si="22"/>
        <v>2.9972752043596732E-2</v>
      </c>
      <c r="I41" s="3">
        <f t="shared" si="23"/>
        <v>0.97002724795640327</v>
      </c>
      <c r="J41" s="5">
        <f t="shared" si="30"/>
        <v>93366.826006285235</v>
      </c>
      <c r="K41" s="5">
        <f t="shared" si="24"/>
        <v>2798.4607249840265</v>
      </c>
      <c r="L41" s="5">
        <f t="shared" si="25"/>
        <v>459837.97821896616</v>
      </c>
      <c r="M41" s="5">
        <f t="shared" si="16"/>
        <v>2537044.7805652018</v>
      </c>
      <c r="N41" s="33">
        <f t="shared" si="26"/>
        <v>27.172871662087065</v>
      </c>
      <c r="O41" s="4"/>
      <c r="Q41" s="27" t="s">
        <v>58</v>
      </c>
      <c r="R41" s="29">
        <f t="shared" si="17"/>
        <v>93366.826006285235</v>
      </c>
      <c r="S41" s="29">
        <f t="shared" si="18"/>
        <v>459837.97821896616</v>
      </c>
      <c r="T41" s="35">
        <f t="shared" si="19"/>
        <v>27.172871662087065</v>
      </c>
      <c r="U41" s="42">
        <v>0.86473435856680392</v>
      </c>
      <c r="V41" s="43">
        <f t="shared" si="31"/>
        <v>0.13526564143319608</v>
      </c>
      <c r="W41" s="29">
        <f t="shared" si="27"/>
        <v>397637.69913983368</v>
      </c>
      <c r="X41" s="29">
        <f t="shared" si="20"/>
        <v>1898785.9600707644</v>
      </c>
      <c r="Y41" s="35">
        <f t="shared" si="28"/>
        <v>20.336837410998019</v>
      </c>
      <c r="Z41" s="36">
        <f t="shared" si="29"/>
        <v>6.8360342510890462</v>
      </c>
    </row>
    <row r="42" spans="1:26" s="2" customFormat="1">
      <c r="A42" s="2">
        <v>14</v>
      </c>
      <c r="B42" s="1" t="s">
        <v>59</v>
      </c>
      <c r="C42" s="1">
        <v>5</v>
      </c>
      <c r="D42">
        <v>2681</v>
      </c>
      <c r="E42" s="51">
        <v>31</v>
      </c>
      <c r="F42" s="3">
        <f t="shared" si="21"/>
        <v>1.1562849682954122E-2</v>
      </c>
      <c r="G42" s="2">
        <v>0.5</v>
      </c>
      <c r="H42" s="3">
        <f t="shared" si="22"/>
        <v>5.6189958310676094E-2</v>
      </c>
      <c r="I42" s="3">
        <f t="shared" si="23"/>
        <v>0.94381004168932392</v>
      </c>
      <c r="J42" s="5">
        <f t="shared" si="30"/>
        <v>90568.365281301216</v>
      </c>
      <c r="K42" s="5">
        <f t="shared" si="24"/>
        <v>5089.0326694223995</v>
      </c>
      <c r="L42" s="5">
        <f t="shared" si="25"/>
        <v>440119.24473295012</v>
      </c>
      <c r="M42" s="5">
        <f t="shared" si="16"/>
        <v>2077206.8023462356</v>
      </c>
      <c r="N42" s="33">
        <f t="shared" si="26"/>
        <v>22.935235674117845</v>
      </c>
      <c r="O42" s="4"/>
      <c r="Q42" s="27" t="s">
        <v>60</v>
      </c>
      <c r="R42" s="29">
        <f t="shared" si="17"/>
        <v>90568.365281301216</v>
      </c>
      <c r="S42" s="29">
        <f t="shared" si="18"/>
        <v>440119.24473295012</v>
      </c>
      <c r="T42" s="35">
        <f t="shared" si="19"/>
        <v>22.935235674117845</v>
      </c>
      <c r="U42" s="42">
        <v>0.81758889711164551</v>
      </c>
      <c r="V42" s="43">
        <f t="shared" si="31"/>
        <v>0.18241110288835449</v>
      </c>
      <c r="W42" s="29">
        <f t="shared" si="27"/>
        <v>359836.6078988231</v>
      </c>
      <c r="X42" s="29">
        <f t="shared" si="20"/>
        <v>1501148.2609309307</v>
      </c>
      <c r="Y42" s="35">
        <f t="shared" si="28"/>
        <v>16.574752743614535</v>
      </c>
      <c r="Z42" s="36">
        <f t="shared" si="29"/>
        <v>6.3604829305033093</v>
      </c>
    </row>
    <row r="43" spans="1:26" s="2" customFormat="1">
      <c r="A43" s="2">
        <v>15</v>
      </c>
      <c r="B43" s="1" t="s">
        <v>61</v>
      </c>
      <c r="C43" s="1">
        <v>5</v>
      </c>
      <c r="D43">
        <v>1907</v>
      </c>
      <c r="E43" s="51">
        <v>41</v>
      </c>
      <c r="F43" s="3">
        <f t="shared" si="21"/>
        <v>2.1499737808075511E-2</v>
      </c>
      <c r="G43" s="2">
        <v>0.5</v>
      </c>
      <c r="H43" s="3">
        <f t="shared" si="22"/>
        <v>0.10201542672306543</v>
      </c>
      <c r="I43" s="3">
        <f t="shared" si="23"/>
        <v>0.89798457327693459</v>
      </c>
      <c r="J43" s="5">
        <f t="shared" si="30"/>
        <v>85479.332611878825</v>
      </c>
      <c r="K43" s="5">
        <f t="shared" si="24"/>
        <v>8720.2105924036623</v>
      </c>
      <c r="L43" s="5">
        <f t="shared" si="25"/>
        <v>405596.13657838496</v>
      </c>
      <c r="M43" s="5">
        <f t="shared" si="16"/>
        <v>1637087.5576132855</v>
      </c>
      <c r="N43" s="33">
        <f t="shared" si="26"/>
        <v>19.151852355311721</v>
      </c>
      <c r="O43" s="4"/>
      <c r="Q43" s="27" t="s">
        <v>62</v>
      </c>
      <c r="R43" s="29">
        <f t="shared" si="17"/>
        <v>85479.332611878825</v>
      </c>
      <c r="S43" s="29">
        <f t="shared" si="18"/>
        <v>405596.13657838496</v>
      </c>
      <c r="T43" s="35">
        <f t="shared" si="19"/>
        <v>19.151852355311721</v>
      </c>
      <c r="U43" s="42">
        <v>0.77888026534586052</v>
      </c>
      <c r="V43" s="43">
        <f t="shared" si="31"/>
        <v>0.22111973465413948</v>
      </c>
      <c r="W43" s="29">
        <f t="shared" si="27"/>
        <v>315910.82648142835</v>
      </c>
      <c r="X43" s="29">
        <f t="shared" si="20"/>
        <v>1141311.6530321077</v>
      </c>
      <c r="Y43" s="35">
        <f t="shared" si="28"/>
        <v>13.351901777406985</v>
      </c>
      <c r="Z43" s="36">
        <f t="shared" si="29"/>
        <v>5.7999505779047364</v>
      </c>
    </row>
    <row r="44" spans="1:26" s="2" customFormat="1">
      <c r="A44" s="2">
        <v>16</v>
      </c>
      <c r="B44" s="1" t="s">
        <v>63</v>
      </c>
      <c r="C44" s="1">
        <v>5</v>
      </c>
      <c r="D44">
        <v>1266</v>
      </c>
      <c r="E44" s="51">
        <v>28</v>
      </c>
      <c r="F44" s="3">
        <f t="shared" si="21"/>
        <v>2.2116903633491312E-2</v>
      </c>
      <c r="G44" s="2">
        <v>0.5</v>
      </c>
      <c r="H44" s="3">
        <f t="shared" si="22"/>
        <v>0.10479041916167664</v>
      </c>
      <c r="I44" s="3">
        <f t="shared" si="23"/>
        <v>0.89520958083832336</v>
      </c>
      <c r="J44" s="5">
        <f t="shared" si="30"/>
        <v>76759.122019475166</v>
      </c>
      <c r="K44" s="5">
        <f t="shared" si="24"/>
        <v>8043.6205709030855</v>
      </c>
      <c r="L44" s="5">
        <f t="shared" si="25"/>
        <v>363686.5586701181</v>
      </c>
      <c r="M44" s="5">
        <f t="shared" si="16"/>
        <v>1231491.4210349005</v>
      </c>
      <c r="N44" s="33">
        <f t="shared" si="26"/>
        <v>16.043583988915987</v>
      </c>
      <c r="O44" s="4"/>
      <c r="Q44" s="27" t="s">
        <v>64</v>
      </c>
      <c r="R44" s="29">
        <f t="shared" si="17"/>
        <v>76759.122019475166</v>
      </c>
      <c r="S44" s="29">
        <f t="shared" si="18"/>
        <v>363686.5586701181</v>
      </c>
      <c r="T44" s="35">
        <f t="shared" si="19"/>
        <v>16.043583988915987</v>
      </c>
      <c r="U44" s="42">
        <v>0.71980976748499381</v>
      </c>
      <c r="V44" s="43">
        <f t="shared" si="31"/>
        <v>0.28019023251500619</v>
      </c>
      <c r="W44" s="29">
        <f t="shared" si="27"/>
        <v>261785.13723375526</v>
      </c>
      <c r="X44" s="29">
        <f t="shared" si="20"/>
        <v>825400.82655067951</v>
      </c>
      <c r="Y44" s="35">
        <f t="shared" si="28"/>
        <v>10.753130114506266</v>
      </c>
      <c r="Z44" s="36">
        <f t="shared" si="29"/>
        <v>5.2904538744097209</v>
      </c>
    </row>
    <row r="45" spans="1:26" s="2" customFormat="1">
      <c r="A45" s="2">
        <v>17</v>
      </c>
      <c r="B45" s="1" t="s">
        <v>65</v>
      </c>
      <c r="C45" s="1">
        <v>5</v>
      </c>
      <c r="D45">
        <v>850</v>
      </c>
      <c r="E45" s="51">
        <v>34</v>
      </c>
      <c r="F45" s="3">
        <f t="shared" si="21"/>
        <v>0.04</v>
      </c>
      <c r="G45" s="2">
        <v>0.5</v>
      </c>
      <c r="H45" s="3">
        <f t="shared" si="22"/>
        <v>0.18181818181818182</v>
      </c>
      <c r="I45" s="3">
        <f t="shared" si="23"/>
        <v>0.81818181818181812</v>
      </c>
      <c r="J45" s="5">
        <f t="shared" si="30"/>
        <v>68715.501448572075</v>
      </c>
      <c r="K45" s="5">
        <f t="shared" si="24"/>
        <v>12493.727536104014</v>
      </c>
      <c r="L45" s="5">
        <f t="shared" si="25"/>
        <v>312343.1884026003</v>
      </c>
      <c r="M45" s="5">
        <f t="shared" si="16"/>
        <v>867804.86236478225</v>
      </c>
      <c r="N45" s="33">
        <f t="shared" si="26"/>
        <v>12.628953352167024</v>
      </c>
      <c r="O45" s="4"/>
      <c r="Q45" s="27" t="s">
        <v>66</v>
      </c>
      <c r="R45" s="29">
        <f t="shared" si="17"/>
        <v>68715.501448572075</v>
      </c>
      <c r="S45" s="29">
        <f t="shared" si="18"/>
        <v>312343.1884026003</v>
      </c>
      <c r="T45" s="35">
        <f t="shared" si="19"/>
        <v>12.628953352167024</v>
      </c>
      <c r="U45" s="42">
        <v>0.68480776711742686</v>
      </c>
      <c r="V45" s="43">
        <f t="shared" si="31"/>
        <v>0.31519223288257314</v>
      </c>
      <c r="W45" s="29">
        <f t="shared" si="27"/>
        <v>213895.0414243225</v>
      </c>
      <c r="X45" s="29">
        <f t="shared" si="20"/>
        <v>563615.68931692431</v>
      </c>
      <c r="Y45" s="35">
        <f t="shared" si="28"/>
        <v>8.202162211371542</v>
      </c>
      <c r="Z45" s="36">
        <f t="shared" si="29"/>
        <v>4.4267911407954816</v>
      </c>
    </row>
    <row r="46" spans="1:26" s="2" customFormat="1">
      <c r="A46" s="2">
        <v>18</v>
      </c>
      <c r="B46" s="1" t="s">
        <v>67</v>
      </c>
      <c r="C46" s="1">
        <v>5</v>
      </c>
      <c r="D46">
        <v>531</v>
      </c>
      <c r="E46" s="51">
        <v>40</v>
      </c>
      <c r="F46" s="3">
        <f t="shared" si="21"/>
        <v>7.5329566854990579E-2</v>
      </c>
      <c r="G46" s="2">
        <v>0.5</v>
      </c>
      <c r="H46" s="3">
        <f t="shared" si="22"/>
        <v>0.31695721077654515</v>
      </c>
      <c r="I46" s="3">
        <f t="shared" si="23"/>
        <v>0.68304278922345485</v>
      </c>
      <c r="J46" s="5">
        <f t="shared" si="30"/>
        <v>56221.773912468059</v>
      </c>
      <c r="K46" s="5">
        <f t="shared" si="24"/>
        <v>17819.896644205408</v>
      </c>
      <c r="L46" s="5">
        <f t="shared" si="25"/>
        <v>236559.12795182678</v>
      </c>
      <c r="M46" s="5">
        <f>L46+M47</f>
        <v>555461.6739621819</v>
      </c>
      <c r="N46" s="33">
        <f t="shared" si="26"/>
        <v>9.8798318748708063</v>
      </c>
      <c r="O46" s="4"/>
      <c r="Q46" s="27" t="s">
        <v>68</v>
      </c>
      <c r="R46" s="29">
        <f t="shared" si="17"/>
        <v>56221.773912468059</v>
      </c>
      <c r="S46" s="29">
        <f t="shared" si="18"/>
        <v>236559.12795182678</v>
      </c>
      <c r="T46" s="35">
        <f t="shared" si="19"/>
        <v>9.8798318748708063</v>
      </c>
      <c r="U46" s="42">
        <v>0.65629805890441617</v>
      </c>
      <c r="V46" s="43">
        <f t="shared" si="31"/>
        <v>0.34370194109558383</v>
      </c>
      <c r="W46" s="29">
        <f t="shared" si="27"/>
        <v>155253.29649090534</v>
      </c>
      <c r="X46" s="29">
        <f>X47+W46</f>
        <v>349720.64789260179</v>
      </c>
      <c r="Y46" s="35">
        <f t="shared" si="28"/>
        <v>6.2203773299128464</v>
      </c>
      <c r="Z46" s="36">
        <f t="shared" si="29"/>
        <v>3.6594545449579599</v>
      </c>
    </row>
    <row r="47" spans="1:26" s="2" customFormat="1">
      <c r="A47" s="12">
        <v>19</v>
      </c>
      <c r="B47" s="13" t="s">
        <v>69</v>
      </c>
      <c r="C47" s="12"/>
      <c r="D47">
        <v>382</v>
      </c>
      <c r="E47" s="51">
        <v>46</v>
      </c>
      <c r="F47" s="17">
        <f t="shared" si="21"/>
        <v>0.12041884816753927</v>
      </c>
      <c r="G47" s="12"/>
      <c r="H47" s="17">
        <v>1</v>
      </c>
      <c r="I47" s="17">
        <f t="shared" si="23"/>
        <v>0</v>
      </c>
      <c r="J47" s="21">
        <f t="shared" si="30"/>
        <v>38401.877268262651</v>
      </c>
      <c r="K47" s="21">
        <f t="shared" si="24"/>
        <v>38401.877268262651</v>
      </c>
      <c r="L47" s="21">
        <f>K47/F47</f>
        <v>318902.54601035506</v>
      </c>
      <c r="M47" s="21">
        <f>L47</f>
        <v>318902.54601035506</v>
      </c>
      <c r="N47" s="34">
        <f t="shared" si="26"/>
        <v>8.304347826086957</v>
      </c>
      <c r="O47" s="4"/>
      <c r="Q47" s="30" t="s">
        <v>69</v>
      </c>
      <c r="R47" s="31">
        <f t="shared" si="17"/>
        <v>38401.877268262651</v>
      </c>
      <c r="S47" s="31">
        <f t="shared" si="18"/>
        <v>318902.54601035506</v>
      </c>
      <c r="T47" s="38">
        <f t="shared" si="19"/>
        <v>8.304347826086957</v>
      </c>
      <c r="U47" s="44">
        <v>0.6098018151143324</v>
      </c>
      <c r="V47" s="45">
        <f t="shared" si="31"/>
        <v>0.3901981848856676</v>
      </c>
      <c r="W47" s="31">
        <f t="shared" si="27"/>
        <v>194467.35140169642</v>
      </c>
      <c r="X47" s="31">
        <f>W47</f>
        <v>194467.35140169642</v>
      </c>
      <c r="Y47" s="38">
        <f t="shared" si="28"/>
        <v>5.0640063776885862</v>
      </c>
      <c r="Z47" s="37">
        <f t="shared" si="29"/>
        <v>3.2403414483983708</v>
      </c>
    </row>
    <row r="48" spans="1:26" s="2" customFormat="1" ht="13.2">
      <c r="B48" s="2" t="s">
        <v>70</v>
      </c>
      <c r="D48" s="25">
        <f>SUM(D29:D47)</f>
        <v>57915</v>
      </c>
      <c r="E48" s="25">
        <f>SUM(E29:E47)</f>
        <v>302</v>
      </c>
    </row>
    <row r="51" spans="1:26" s="2" customFormat="1" ht="18" thickBot="1">
      <c r="B51" s="77" t="s">
        <v>89</v>
      </c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Q51" s="63" t="s">
        <v>92</v>
      </c>
      <c r="R51" s="64"/>
      <c r="S51" s="64"/>
      <c r="T51" s="64"/>
      <c r="U51" s="64"/>
      <c r="V51" s="64"/>
      <c r="W51" s="64"/>
      <c r="X51" s="64"/>
      <c r="Y51" s="64"/>
      <c r="Z51" s="65"/>
    </row>
    <row r="52" spans="1:26" s="9" customFormat="1" ht="14.25" customHeight="1">
      <c r="A52" s="7"/>
      <c r="B52" s="70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6" t="s">
        <v>14</v>
      </c>
      <c r="S52" s="66"/>
      <c r="T52" s="66"/>
      <c r="U52" s="67" t="s">
        <v>15</v>
      </c>
      <c r="V52" s="68" t="s">
        <v>16</v>
      </c>
      <c r="W52" s="69" t="s">
        <v>17</v>
      </c>
      <c r="X52" s="69" t="s">
        <v>18</v>
      </c>
      <c r="Y52" s="62" t="s">
        <v>19</v>
      </c>
      <c r="Z52" s="62" t="s">
        <v>20</v>
      </c>
    </row>
    <row r="53" spans="1:26" s="10" customFormat="1" ht="35.549999999999997" customHeight="1" thickBot="1">
      <c r="B53" s="71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7"/>
      <c r="V53" s="68"/>
      <c r="W53" s="69"/>
      <c r="X53" s="69"/>
      <c r="Y53" s="62"/>
      <c r="Z53" s="62"/>
    </row>
    <row r="54" spans="1:26" s="2" customFormat="1" ht="13.2">
      <c r="A54" s="2">
        <v>1</v>
      </c>
      <c r="B54" s="1">
        <v>0</v>
      </c>
      <c r="C54" s="1">
        <v>1</v>
      </c>
      <c r="D54" s="49">
        <f>D4+D29</f>
        <v>1174</v>
      </c>
      <c r="E54" s="49">
        <f>E4+E29</f>
        <v>5</v>
      </c>
      <c r="F54" s="3">
        <f>E54/D54</f>
        <v>4.2589437819420782E-3</v>
      </c>
      <c r="G54" s="2">
        <v>0.3</v>
      </c>
      <c r="H54" s="18">
        <f>C54*F54/(1+(1-G54)*C54*F54)</f>
        <v>4.246284501061571E-3</v>
      </c>
      <c r="I54" s="18">
        <f>1-H54</f>
        <v>0.99575371549893843</v>
      </c>
      <c r="J54" s="19">
        <v>100000</v>
      </c>
      <c r="K54" s="20">
        <f>J54*H54</f>
        <v>424.62845010615712</v>
      </c>
      <c r="L54" s="20">
        <f>C54*(J55+G54*K54)</f>
        <v>99702.760084925685</v>
      </c>
      <c r="M54" s="5">
        <f t="shared" ref="M54:M70" si="32">L54+M55</f>
        <v>7610822.3837860394</v>
      </c>
      <c r="N54" s="32">
        <f>M54/J54</f>
        <v>76.108223837860393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99702.760084925685</v>
      </c>
      <c r="T54" s="35">
        <f t="shared" ref="T54:T72" si="35">N54</f>
        <v>76.108223837860393</v>
      </c>
      <c r="U54" s="42">
        <v>0.96170886472285344</v>
      </c>
      <c r="V54" s="43">
        <f>1-U54</f>
        <v>3.829113527714656E-2</v>
      </c>
      <c r="W54" s="29">
        <f>S54*U54</f>
        <v>95885.028211008903</v>
      </c>
      <c r="X54" s="29">
        <f t="shared" ref="X54:X70" si="36">X55+W54</f>
        <v>6742409.0025659362</v>
      </c>
      <c r="Y54" s="40">
        <f>X54/R54</f>
        <v>67.424090025659368</v>
      </c>
      <c r="Z54" s="36">
        <f>T54-Y54</f>
        <v>8.6841338122010256</v>
      </c>
    </row>
    <row r="55" spans="1:26" s="2" customFormat="1" ht="13.2">
      <c r="A55" s="2">
        <v>2</v>
      </c>
      <c r="B55" s="1" t="s">
        <v>35</v>
      </c>
      <c r="C55" s="1">
        <v>4</v>
      </c>
      <c r="D55" s="49">
        <f t="shared" ref="D55:E70" si="37">D5+D30</f>
        <v>5197</v>
      </c>
      <c r="E55" s="49">
        <f t="shared" si="37"/>
        <v>2</v>
      </c>
      <c r="F55" s="3">
        <f t="shared" ref="F55:F72" si="38">E55/D55</f>
        <v>3.8483740619588223E-4</v>
      </c>
      <c r="G55" s="2">
        <v>0.4</v>
      </c>
      <c r="H55" s="3">
        <f t="shared" ref="H55:H71" si="39">C55*F55/(1+(1-G55)*C55*F55)</f>
        <v>1.5379291783613363E-3</v>
      </c>
      <c r="I55" s="3">
        <f t="shared" ref="I55:I72" si="40">1-H55</f>
        <v>0.99846207082163863</v>
      </c>
      <c r="J55" s="5">
        <f>I54*J54</f>
        <v>99575.37154989384</v>
      </c>
      <c r="K55" s="5">
        <f t="shared" ref="K55:K72" si="41">J55*H55</f>
        <v>153.13986935275301</v>
      </c>
      <c r="L55" s="5">
        <f t="shared" ref="L55:L71" si="42">C55*(J56+G55*K55)</f>
        <v>397933.95051312872</v>
      </c>
      <c r="M55" s="5">
        <f t="shared" si="32"/>
        <v>7511119.6237011133</v>
      </c>
      <c r="N55" s="33">
        <f t="shared" ref="N55:N72" si="43">M55/J55</f>
        <v>75.431499845697743</v>
      </c>
      <c r="O55" s="4"/>
      <c r="Q55" s="27" t="s">
        <v>36</v>
      </c>
      <c r="R55" s="29">
        <f t="shared" si="33"/>
        <v>99575.37154989384</v>
      </c>
      <c r="S55" s="29">
        <f t="shared" si="34"/>
        <v>397933.95051312872</v>
      </c>
      <c r="T55" s="35">
        <f t="shared" si="35"/>
        <v>75.431499845697743</v>
      </c>
      <c r="U55" s="42">
        <v>0.96170886472285344</v>
      </c>
      <c r="V55" s="43">
        <f>1-U55</f>
        <v>3.829113527714656E-2</v>
      </c>
      <c r="W55" s="29">
        <f t="shared" ref="W55:W72" si="44">S55*U55</f>
        <v>382696.60778266116</v>
      </c>
      <c r="X55" s="29">
        <f t="shared" si="36"/>
        <v>6646523.9743549274</v>
      </c>
      <c r="Y55" s="35">
        <f t="shared" ref="Y55:Y72" si="45">X55/R55</f>
        <v>66.748673601730729</v>
      </c>
      <c r="Z55" s="36">
        <f t="shared" ref="Z55:Z72" si="46">T55-Y55</f>
        <v>8.6828262439670141</v>
      </c>
    </row>
    <row r="56" spans="1:26" s="2" customFormat="1" ht="13.2">
      <c r="A56" s="2">
        <v>3</v>
      </c>
      <c r="B56" s="1" t="s">
        <v>37</v>
      </c>
      <c r="C56" s="1">
        <v>5</v>
      </c>
      <c r="D56" s="49">
        <f t="shared" si="37"/>
        <v>7095</v>
      </c>
      <c r="E56" s="49">
        <f t="shared" si="37"/>
        <v>4</v>
      </c>
      <c r="F56" s="3">
        <f t="shared" si="38"/>
        <v>5.6377730796335448E-4</v>
      </c>
      <c r="G56" s="2">
        <v>0.5</v>
      </c>
      <c r="H56" s="3">
        <f t="shared" si="39"/>
        <v>2.8149190710767069E-3</v>
      </c>
      <c r="I56" s="3">
        <f t="shared" si="40"/>
        <v>0.99718508092892333</v>
      </c>
      <c r="J56" s="5">
        <f t="shared" ref="J56:J72" si="47">I55*J55</f>
        <v>99422.231680541081</v>
      </c>
      <c r="K56" s="5">
        <f t="shared" si="41"/>
        <v>279.86553604656183</v>
      </c>
      <c r="L56" s="5">
        <f t="shared" si="42"/>
        <v>496411.49456258898</v>
      </c>
      <c r="M56" s="5">
        <f t="shared" si="32"/>
        <v>7113185.6731879842</v>
      </c>
      <c r="N56" s="33">
        <f t="shared" si="43"/>
        <v>71.545222360766786</v>
      </c>
      <c r="O56" s="4"/>
      <c r="Q56" s="27" t="s">
        <v>38</v>
      </c>
      <c r="R56" s="29">
        <f t="shared" si="33"/>
        <v>99422.231680541081</v>
      </c>
      <c r="S56" s="29">
        <f t="shared" si="34"/>
        <v>496411.49456258898</v>
      </c>
      <c r="T56" s="35">
        <f t="shared" si="35"/>
        <v>71.545222360766786</v>
      </c>
      <c r="U56" s="42">
        <v>0.96170886472285344</v>
      </c>
      <c r="V56" s="43">
        <f>1-U56</f>
        <v>3.829113527714656E-2</v>
      </c>
      <c r="W56" s="29">
        <f t="shared" si="44"/>
        <v>477403.33487116237</v>
      </c>
      <c r="X56" s="29">
        <f t="shared" si="36"/>
        <v>6263827.3665722664</v>
      </c>
      <c r="Y56" s="35">
        <f t="shared" si="45"/>
        <v>63.002280885213956</v>
      </c>
      <c r="Z56" s="36">
        <f t="shared" si="46"/>
        <v>8.5429414755528299</v>
      </c>
    </row>
    <row r="57" spans="1:26" s="2" customFormat="1" ht="13.2">
      <c r="A57" s="2">
        <v>4</v>
      </c>
      <c r="B57" s="1" t="s">
        <v>39</v>
      </c>
      <c r="C57" s="1">
        <v>5</v>
      </c>
      <c r="D57" s="49">
        <f t="shared" si="37"/>
        <v>7581</v>
      </c>
      <c r="E57" s="49">
        <f t="shared" si="37"/>
        <v>6</v>
      </c>
      <c r="F57" s="3">
        <f t="shared" si="38"/>
        <v>7.9145231499802137E-4</v>
      </c>
      <c r="G57" s="2">
        <v>0.5</v>
      </c>
      <c r="H57" s="3">
        <f t="shared" si="39"/>
        <v>3.9494470774091624E-3</v>
      </c>
      <c r="I57" s="3">
        <f t="shared" si="40"/>
        <v>0.99605055292259082</v>
      </c>
      <c r="J57" s="5">
        <f t="shared" si="47"/>
        <v>99142.366144494517</v>
      </c>
      <c r="K57" s="5">
        <f t="shared" si="41"/>
        <v>391.55752821680295</v>
      </c>
      <c r="L57" s="5">
        <f t="shared" si="42"/>
        <v>494732.9369019306</v>
      </c>
      <c r="M57" s="5">
        <f t="shared" si="32"/>
        <v>6616774.1786253955</v>
      </c>
      <c r="N57" s="33">
        <f t="shared" si="43"/>
        <v>66.740127716760497</v>
      </c>
      <c r="O57" s="4"/>
      <c r="Q57" s="27" t="s">
        <v>40</v>
      </c>
      <c r="R57" s="29">
        <f t="shared" si="33"/>
        <v>99142.366144494517</v>
      </c>
      <c r="S57" s="29">
        <f t="shared" si="34"/>
        <v>494732.9369019306</v>
      </c>
      <c r="T57" s="35">
        <f t="shared" si="35"/>
        <v>66.740127716760497</v>
      </c>
      <c r="U57" s="42">
        <v>0.96170886472285344</v>
      </c>
      <c r="V57" s="43">
        <f>1-U57</f>
        <v>3.829113527714656E-2</v>
      </c>
      <c r="W57" s="29">
        <f t="shared" si="44"/>
        <v>475789.05108895875</v>
      </c>
      <c r="X57" s="29">
        <f t="shared" si="36"/>
        <v>5786424.0317011038</v>
      </c>
      <c r="Y57" s="35">
        <f t="shared" si="45"/>
        <v>58.364796572110357</v>
      </c>
      <c r="Z57" s="36">
        <f t="shared" si="46"/>
        <v>8.3753311446501399</v>
      </c>
    </row>
    <row r="58" spans="1:26" s="2" customFormat="1" ht="13.2">
      <c r="A58" s="2">
        <v>5</v>
      </c>
      <c r="B58" s="1" t="s">
        <v>41</v>
      </c>
      <c r="C58" s="1">
        <v>5</v>
      </c>
      <c r="D58" s="49">
        <f t="shared" si="37"/>
        <v>8426</v>
      </c>
      <c r="E58" s="49">
        <f t="shared" si="37"/>
        <v>10</v>
      </c>
      <c r="F58" s="3">
        <f t="shared" si="38"/>
        <v>1.1868027533823878E-3</v>
      </c>
      <c r="G58" s="2">
        <v>0.5</v>
      </c>
      <c r="H58" s="3">
        <f t="shared" si="39"/>
        <v>5.9164595905809953E-3</v>
      </c>
      <c r="I58" s="3">
        <f t="shared" si="40"/>
        <v>0.99408354040941904</v>
      </c>
      <c r="J58" s="5">
        <f t="shared" si="47"/>
        <v>98750.808616277718</v>
      </c>
      <c r="K58" s="5">
        <f t="shared" si="41"/>
        <v>584.25516871540469</v>
      </c>
      <c r="L58" s="5">
        <f t="shared" si="42"/>
        <v>492293.40515960008</v>
      </c>
      <c r="M58" s="5">
        <f t="shared" si="32"/>
        <v>6122041.2417234648</v>
      </c>
      <c r="N58" s="33">
        <f t="shared" si="43"/>
        <v>61.994846700570008</v>
      </c>
      <c r="O58" s="4"/>
      <c r="Q58" s="27" t="s">
        <v>42</v>
      </c>
      <c r="R58" s="29">
        <f t="shared" si="33"/>
        <v>98750.808616277718</v>
      </c>
      <c r="S58" s="29">
        <f t="shared" si="34"/>
        <v>492293.40515960008</v>
      </c>
      <c r="T58" s="35">
        <f t="shared" si="35"/>
        <v>61.994846700570008</v>
      </c>
      <c r="U58" s="42">
        <v>0.96170886472285344</v>
      </c>
      <c r="V58" s="43">
        <f>1-U58</f>
        <v>3.829113527714656E-2</v>
      </c>
      <c r="W58" s="29">
        <f t="shared" si="44"/>
        <v>473442.93178658671</v>
      </c>
      <c r="X58" s="29">
        <f t="shared" si="36"/>
        <v>5310634.9806121448</v>
      </c>
      <c r="Y58" s="35">
        <f t="shared" si="45"/>
        <v>53.778141718798636</v>
      </c>
      <c r="Z58" s="36">
        <f t="shared" si="46"/>
        <v>8.2167049817713718</v>
      </c>
    </row>
    <row r="59" spans="1:26" s="2" customFormat="1" ht="13.2">
      <c r="A59" s="2">
        <v>6</v>
      </c>
      <c r="B59" s="1" t="s">
        <v>43</v>
      </c>
      <c r="C59" s="1">
        <v>5</v>
      </c>
      <c r="D59" s="49">
        <f t="shared" si="37"/>
        <v>9003</v>
      </c>
      <c r="E59" s="49">
        <f t="shared" si="37"/>
        <v>15</v>
      </c>
      <c r="F59" s="3">
        <f t="shared" si="38"/>
        <v>1.6661112962345886E-3</v>
      </c>
      <c r="G59" s="2">
        <v>0.5</v>
      </c>
      <c r="H59" s="3">
        <f t="shared" si="39"/>
        <v>8.2960013273602126E-3</v>
      </c>
      <c r="I59" s="3">
        <f t="shared" si="40"/>
        <v>0.99170399867263981</v>
      </c>
      <c r="J59" s="5">
        <f t="shared" si="47"/>
        <v>98166.553447562314</v>
      </c>
      <c r="K59" s="5">
        <f t="shared" si="41"/>
        <v>814.38985770335421</v>
      </c>
      <c r="L59" s="5">
        <f t="shared" si="42"/>
        <v>488796.7925935532</v>
      </c>
      <c r="M59" s="5">
        <f t="shared" si="32"/>
        <v>5629747.8365638647</v>
      </c>
      <c r="N59" s="33">
        <f t="shared" si="43"/>
        <v>57.348940538806943</v>
      </c>
      <c r="O59" s="4"/>
      <c r="Q59" s="27" t="s">
        <v>44</v>
      </c>
      <c r="R59" s="29">
        <f t="shared" si="33"/>
        <v>98166.553447562314</v>
      </c>
      <c r="S59" s="29">
        <f t="shared" si="34"/>
        <v>488796.7925935532</v>
      </c>
      <c r="T59" s="35">
        <f t="shared" si="35"/>
        <v>57.348940538806943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470756.12861059967</v>
      </c>
      <c r="X59" s="29">
        <f t="shared" si="36"/>
        <v>4837192.0488255583</v>
      </c>
      <c r="Y59" s="35">
        <f t="shared" si="45"/>
        <v>49.275357837732827</v>
      </c>
      <c r="Z59" s="36">
        <f t="shared" si="46"/>
        <v>8.0735827010741161</v>
      </c>
    </row>
    <row r="60" spans="1:26" s="2" customFormat="1" ht="13.2">
      <c r="A60" s="2">
        <v>7</v>
      </c>
      <c r="B60" s="1" t="s">
        <v>45</v>
      </c>
      <c r="C60" s="1">
        <v>5</v>
      </c>
      <c r="D60" s="49">
        <f t="shared" si="37"/>
        <v>8832</v>
      </c>
      <c r="E60" s="49">
        <f t="shared" si="37"/>
        <v>8</v>
      </c>
      <c r="F60" s="3">
        <f t="shared" si="38"/>
        <v>9.0579710144927537E-4</v>
      </c>
      <c r="G60" s="2">
        <v>0.5</v>
      </c>
      <c r="H60" s="3">
        <f t="shared" si="39"/>
        <v>4.5187528242205148E-3</v>
      </c>
      <c r="I60" s="3">
        <f t="shared" si="40"/>
        <v>0.99548124717577946</v>
      </c>
      <c r="J60" s="5">
        <f t="shared" si="47"/>
        <v>97352.163589858959</v>
      </c>
      <c r="K60" s="5">
        <f t="shared" si="41"/>
        <v>439.91036416565277</v>
      </c>
      <c r="L60" s="5">
        <f t="shared" si="42"/>
        <v>485661.04203888064</v>
      </c>
      <c r="M60" s="5">
        <f t="shared" si="32"/>
        <v>5140951.043970312</v>
      </c>
      <c r="N60" s="33">
        <f t="shared" si="43"/>
        <v>52.807773904532283</v>
      </c>
      <c r="O60" s="4"/>
      <c r="Q60" s="27" t="s">
        <v>46</v>
      </c>
      <c r="R60" s="29">
        <f t="shared" si="33"/>
        <v>97352.163589858959</v>
      </c>
      <c r="S60" s="29">
        <f t="shared" si="34"/>
        <v>485661.04203888064</v>
      </c>
      <c r="T60" s="35">
        <f t="shared" si="35"/>
        <v>52.807773904532283</v>
      </c>
      <c r="U60" s="42">
        <v>0.95736753435116873</v>
      </c>
      <c r="V60" s="43">
        <f t="shared" si="48"/>
        <v>4.2632465648831275E-2</v>
      </c>
      <c r="W60" s="29">
        <f t="shared" si="44"/>
        <v>464956.11434718245</v>
      </c>
      <c r="X60" s="29">
        <f t="shared" si="36"/>
        <v>4366435.9202149585</v>
      </c>
      <c r="Y60" s="35">
        <f t="shared" si="45"/>
        <v>44.851965885530703</v>
      </c>
      <c r="Z60" s="36">
        <f t="shared" si="46"/>
        <v>7.9558080190015801</v>
      </c>
    </row>
    <row r="61" spans="1:26" s="2" customFormat="1" ht="13.2">
      <c r="A61" s="2">
        <v>8</v>
      </c>
      <c r="B61" s="1" t="s">
        <v>47</v>
      </c>
      <c r="C61" s="1">
        <v>5</v>
      </c>
      <c r="D61" s="49">
        <f t="shared" si="37"/>
        <v>8484</v>
      </c>
      <c r="E61" s="49">
        <f t="shared" si="37"/>
        <v>14</v>
      </c>
      <c r="F61" s="3">
        <f t="shared" si="38"/>
        <v>1.6501650165016502E-3</v>
      </c>
      <c r="G61" s="2">
        <v>0.5</v>
      </c>
      <c r="H61" s="3">
        <f t="shared" si="39"/>
        <v>8.2169268693508615E-3</v>
      </c>
      <c r="I61" s="3">
        <f t="shared" si="40"/>
        <v>0.99178307313064917</v>
      </c>
      <c r="J61" s="5">
        <f t="shared" si="47"/>
        <v>96912.253225693305</v>
      </c>
      <c r="K61" s="5">
        <f t="shared" si="41"/>
        <v>796.320897499534</v>
      </c>
      <c r="L61" s="5">
        <f t="shared" si="42"/>
        <v>482570.46388471767</v>
      </c>
      <c r="M61" s="5">
        <f t="shared" si="32"/>
        <v>4655290.0019314317</v>
      </c>
      <c r="N61" s="33">
        <f t="shared" si="43"/>
        <v>48.036134203690402</v>
      </c>
      <c r="O61" s="4"/>
      <c r="Q61" s="27" t="s">
        <v>48</v>
      </c>
      <c r="R61" s="29">
        <f t="shared" si="33"/>
        <v>96912.253225693305</v>
      </c>
      <c r="S61" s="29">
        <f t="shared" si="34"/>
        <v>482570.46388471767</v>
      </c>
      <c r="T61" s="35">
        <f t="shared" si="35"/>
        <v>48.036134203690402</v>
      </c>
      <c r="U61" s="42">
        <v>0.95681081085376496</v>
      </c>
      <c r="V61" s="43">
        <f t="shared" si="48"/>
        <v>4.3189189146235041E-2</v>
      </c>
      <c r="W61" s="29">
        <f t="shared" si="44"/>
        <v>461728.63684361422</v>
      </c>
      <c r="X61" s="29">
        <f t="shared" si="36"/>
        <v>3901479.8058677758</v>
      </c>
      <c r="Y61" s="35">
        <f t="shared" si="45"/>
        <v>40.257858795026124</v>
      </c>
      <c r="Z61" s="36">
        <f t="shared" si="46"/>
        <v>7.7782754086642782</v>
      </c>
    </row>
    <row r="62" spans="1:26" s="2" customFormat="1" ht="13.2">
      <c r="A62" s="2">
        <v>9</v>
      </c>
      <c r="B62" s="1" t="s">
        <v>49</v>
      </c>
      <c r="C62" s="1">
        <v>5</v>
      </c>
      <c r="D62" s="49">
        <f t="shared" si="37"/>
        <v>9796</v>
      </c>
      <c r="E62" s="49">
        <f t="shared" si="37"/>
        <v>18</v>
      </c>
      <c r="F62" s="3">
        <f t="shared" si="38"/>
        <v>1.8374846876276032E-3</v>
      </c>
      <c r="G62" s="2">
        <v>0.5</v>
      </c>
      <c r="H62" s="3">
        <f t="shared" si="39"/>
        <v>9.1454120516207688E-3</v>
      </c>
      <c r="I62" s="3">
        <f t="shared" si="40"/>
        <v>0.99085458794837922</v>
      </c>
      <c r="J62" s="5">
        <f t="shared" si="47"/>
        <v>96115.932328193769</v>
      </c>
      <c r="K62" s="5">
        <f t="shared" si="41"/>
        <v>879.0198058670295</v>
      </c>
      <c r="L62" s="5">
        <f t="shared" si="42"/>
        <v>478382.11212630122</v>
      </c>
      <c r="M62" s="5">
        <f t="shared" si="32"/>
        <v>4172719.5380467139</v>
      </c>
      <c r="N62" s="33">
        <f t="shared" si="43"/>
        <v>43.413401264201511</v>
      </c>
      <c r="O62" s="4"/>
      <c r="Q62" s="27" t="s">
        <v>50</v>
      </c>
      <c r="R62" s="29">
        <f t="shared" si="33"/>
        <v>96115.932328193769</v>
      </c>
      <c r="S62" s="29">
        <f t="shared" si="34"/>
        <v>478382.11212630122</v>
      </c>
      <c r="T62" s="35">
        <f t="shared" si="35"/>
        <v>43.413401264201511</v>
      </c>
      <c r="U62" s="42">
        <v>0.94800928093814252</v>
      </c>
      <c r="V62" s="43">
        <f t="shared" si="48"/>
        <v>5.1990719061857482E-2</v>
      </c>
      <c r="W62" s="29">
        <f t="shared" si="44"/>
        <v>453510.68213052471</v>
      </c>
      <c r="X62" s="29">
        <f t="shared" si="36"/>
        <v>3439751.1690241615</v>
      </c>
      <c r="Y62" s="35">
        <f t="shared" si="45"/>
        <v>35.787523313813566</v>
      </c>
      <c r="Z62" s="36">
        <f t="shared" si="46"/>
        <v>7.6258779503879452</v>
      </c>
    </row>
    <row r="63" spans="1:26" s="2" customFormat="1" ht="13.2">
      <c r="A63" s="2">
        <v>10</v>
      </c>
      <c r="B63" s="1" t="s">
        <v>51</v>
      </c>
      <c r="C63" s="1">
        <v>5</v>
      </c>
      <c r="D63" s="49">
        <f t="shared" si="37"/>
        <v>10425</v>
      </c>
      <c r="E63" s="49">
        <f t="shared" si="37"/>
        <v>32</v>
      </c>
      <c r="F63" s="3">
        <f t="shared" si="38"/>
        <v>3.0695443645083931E-3</v>
      </c>
      <c r="G63" s="2">
        <v>0.5</v>
      </c>
      <c r="H63" s="3">
        <f t="shared" si="39"/>
        <v>1.5230842455973346E-2</v>
      </c>
      <c r="I63" s="3">
        <f t="shared" si="40"/>
        <v>0.98476915754402661</v>
      </c>
      <c r="J63" s="5">
        <f t="shared" si="47"/>
        <v>95236.912522326733</v>
      </c>
      <c r="K63" s="5">
        <f t="shared" si="41"/>
        <v>1450.5384106208735</v>
      </c>
      <c r="L63" s="5">
        <f t="shared" si="42"/>
        <v>472558.21658508148</v>
      </c>
      <c r="M63" s="5">
        <f t="shared" si="32"/>
        <v>3694337.4259204129</v>
      </c>
      <c r="N63" s="33">
        <f t="shared" si="43"/>
        <v>38.791024699108512</v>
      </c>
      <c r="O63" s="4"/>
      <c r="Q63" s="27" t="s">
        <v>52</v>
      </c>
      <c r="R63" s="29">
        <f t="shared" si="33"/>
        <v>95236.912522326733</v>
      </c>
      <c r="S63" s="29">
        <f t="shared" si="34"/>
        <v>472558.21658508148</v>
      </c>
      <c r="T63" s="35">
        <f t="shared" si="35"/>
        <v>38.791024699108512</v>
      </c>
      <c r="U63" s="42">
        <v>0.94216194080535964</v>
      </c>
      <c r="V63" s="43">
        <f t="shared" si="48"/>
        <v>5.7838059194640357E-2</v>
      </c>
      <c r="W63" s="29">
        <f t="shared" si="44"/>
        <v>445226.36648131988</v>
      </c>
      <c r="X63" s="29">
        <f t="shared" si="36"/>
        <v>2986240.4868936366</v>
      </c>
      <c r="Y63" s="35">
        <f t="shared" si="45"/>
        <v>31.355914506295672</v>
      </c>
      <c r="Z63" s="36">
        <f t="shared" si="46"/>
        <v>7.4351101928128394</v>
      </c>
    </row>
    <row r="64" spans="1:26" s="2" customFormat="1" ht="13.2">
      <c r="A64" s="2">
        <v>11</v>
      </c>
      <c r="B64" s="1" t="s">
        <v>53</v>
      </c>
      <c r="C64" s="1">
        <v>5</v>
      </c>
      <c r="D64" s="49">
        <f t="shared" si="37"/>
        <v>10174</v>
      </c>
      <c r="E64" s="49">
        <f t="shared" si="37"/>
        <v>35</v>
      </c>
      <c r="F64" s="3">
        <f t="shared" si="38"/>
        <v>3.4401415372518184E-3</v>
      </c>
      <c r="G64" s="2">
        <v>0.5</v>
      </c>
      <c r="H64" s="3">
        <f t="shared" si="39"/>
        <v>1.7054036934171419E-2</v>
      </c>
      <c r="I64" s="3">
        <f t="shared" si="40"/>
        <v>0.9829459630658286</v>
      </c>
      <c r="J64" s="5">
        <f t="shared" si="47"/>
        <v>93786.374111705853</v>
      </c>
      <c r="K64" s="5">
        <f t="shared" si="41"/>
        <v>1599.4362880230499</v>
      </c>
      <c r="L64" s="5">
        <f t="shared" si="42"/>
        <v>464933.27983847167</v>
      </c>
      <c r="M64" s="5">
        <f t="shared" si="32"/>
        <v>3221779.2093353313</v>
      </c>
      <c r="N64" s="33">
        <f t="shared" si="43"/>
        <v>34.352316526257603</v>
      </c>
      <c r="O64" s="4"/>
      <c r="Q64" s="27" t="s">
        <v>54</v>
      </c>
      <c r="R64" s="29">
        <f t="shared" si="33"/>
        <v>93786.374111705853</v>
      </c>
      <c r="S64" s="29">
        <f t="shared" si="34"/>
        <v>464933.27983847167</v>
      </c>
      <c r="T64" s="35">
        <f t="shared" si="35"/>
        <v>34.352316526257603</v>
      </c>
      <c r="U64" s="42">
        <v>0.92489605986448908</v>
      </c>
      <c r="V64" s="43">
        <f t="shared" si="48"/>
        <v>7.5103940135510916E-2</v>
      </c>
      <c r="W64" s="29">
        <f t="shared" si="44"/>
        <v>430014.95862247638</v>
      </c>
      <c r="X64" s="29">
        <f t="shared" si="36"/>
        <v>2541014.1204123166</v>
      </c>
      <c r="Y64" s="35">
        <f t="shared" si="45"/>
        <v>27.093638542692766</v>
      </c>
      <c r="Z64" s="36">
        <f t="shared" si="46"/>
        <v>7.2586779835648372</v>
      </c>
    </row>
    <row r="65" spans="1:26" s="2" customFormat="1" ht="13.2">
      <c r="A65" s="2">
        <v>12</v>
      </c>
      <c r="B65" s="1" t="s">
        <v>55</v>
      </c>
      <c r="C65" s="1">
        <v>5</v>
      </c>
      <c r="D65" s="49">
        <f t="shared" si="37"/>
        <v>8678</v>
      </c>
      <c r="E65" s="49">
        <f t="shared" si="37"/>
        <v>49</v>
      </c>
      <c r="F65" s="3">
        <f t="shared" si="38"/>
        <v>5.646462318506568E-3</v>
      </c>
      <c r="G65" s="2">
        <v>0.5</v>
      </c>
      <c r="H65" s="3">
        <f t="shared" si="39"/>
        <v>2.783932731094824E-2</v>
      </c>
      <c r="I65" s="3">
        <f t="shared" si="40"/>
        <v>0.97216067268905171</v>
      </c>
      <c r="J65" s="5">
        <f t="shared" si="47"/>
        <v>92186.937823682805</v>
      </c>
      <c r="K65" s="5">
        <f t="shared" si="41"/>
        <v>2566.4223358675399</v>
      </c>
      <c r="L65" s="5">
        <f t="shared" si="42"/>
        <v>454518.63327874511</v>
      </c>
      <c r="M65" s="5">
        <f t="shared" si="32"/>
        <v>2756845.9294968597</v>
      </c>
      <c r="N65" s="33">
        <f t="shared" si="43"/>
        <v>29.904951770603521</v>
      </c>
      <c r="O65" s="4"/>
      <c r="Q65" s="27" t="s">
        <v>56</v>
      </c>
      <c r="R65" s="29">
        <f t="shared" si="33"/>
        <v>92186.937823682805</v>
      </c>
      <c r="S65" s="29">
        <f t="shared" si="34"/>
        <v>454518.63327874511</v>
      </c>
      <c r="T65" s="35">
        <f t="shared" si="35"/>
        <v>29.904951770603521</v>
      </c>
      <c r="U65" s="42">
        <v>0.89970667843387275</v>
      </c>
      <c r="V65" s="43">
        <f t="shared" si="48"/>
        <v>0.10029332156612725</v>
      </c>
      <c r="W65" s="29">
        <f t="shared" si="44"/>
        <v>408933.44983352325</v>
      </c>
      <c r="X65" s="29">
        <f t="shared" si="36"/>
        <v>2110999.1617898401</v>
      </c>
      <c r="Y65" s="35">
        <f t="shared" si="45"/>
        <v>22.8991136014014</v>
      </c>
      <c r="Z65" s="36">
        <f t="shared" si="46"/>
        <v>7.0058381692021214</v>
      </c>
    </row>
    <row r="66" spans="1:26" s="2" customFormat="1" ht="13.2">
      <c r="A66" s="2">
        <v>13</v>
      </c>
      <c r="B66" s="1" t="s">
        <v>57</v>
      </c>
      <c r="C66" s="1">
        <v>5</v>
      </c>
      <c r="D66" s="49">
        <f t="shared" si="37"/>
        <v>7054</v>
      </c>
      <c r="E66" s="49">
        <f t="shared" si="37"/>
        <v>69</v>
      </c>
      <c r="F66" s="3">
        <f t="shared" si="38"/>
        <v>9.7816841508364047E-3</v>
      </c>
      <c r="G66" s="2">
        <v>0.5</v>
      </c>
      <c r="H66" s="3">
        <f t="shared" si="39"/>
        <v>4.7740953435272952E-2</v>
      </c>
      <c r="I66" s="3">
        <f t="shared" si="40"/>
        <v>0.95225904656472704</v>
      </c>
      <c r="J66" s="5">
        <f t="shared" si="47"/>
        <v>89620.515487815253</v>
      </c>
      <c r="K66" s="5">
        <f t="shared" si="41"/>
        <v>4278.568856748946</v>
      </c>
      <c r="L66" s="5">
        <f t="shared" si="42"/>
        <v>437406.15529720392</v>
      </c>
      <c r="M66" s="5">
        <f t="shared" si="32"/>
        <v>2302327.2962181144</v>
      </c>
      <c r="N66" s="33">
        <f t="shared" si="43"/>
        <v>25.689735030938728</v>
      </c>
      <c r="O66" s="4"/>
      <c r="Q66" s="27" t="s">
        <v>58</v>
      </c>
      <c r="R66" s="29">
        <f t="shared" si="33"/>
        <v>89620.515487815253</v>
      </c>
      <c r="S66" s="29">
        <f t="shared" si="34"/>
        <v>437406.15529720392</v>
      </c>
      <c r="T66" s="35">
        <f t="shared" si="35"/>
        <v>25.689735030938728</v>
      </c>
      <c r="U66" s="42">
        <v>0.86438699185239576</v>
      </c>
      <c r="V66" s="43">
        <f t="shared" si="48"/>
        <v>0.13561300814760424</v>
      </c>
      <c r="W66" s="29">
        <f t="shared" si="44"/>
        <v>378088.19079507195</v>
      </c>
      <c r="X66" s="29">
        <f t="shared" si="36"/>
        <v>1702065.7119563171</v>
      </c>
      <c r="Y66" s="35">
        <f t="shared" si="45"/>
        <v>18.991920574120428</v>
      </c>
      <c r="Z66" s="36">
        <f t="shared" si="46"/>
        <v>6.6978144568182998</v>
      </c>
    </row>
    <row r="67" spans="1:26" s="2" customFormat="1" ht="13.2">
      <c r="A67" s="2">
        <v>14</v>
      </c>
      <c r="B67" s="1" t="s">
        <v>59</v>
      </c>
      <c r="C67" s="1">
        <v>5</v>
      </c>
      <c r="D67" s="49">
        <f t="shared" si="37"/>
        <v>5029</v>
      </c>
      <c r="E67" s="49">
        <f t="shared" si="37"/>
        <v>69</v>
      </c>
      <c r="F67" s="3">
        <f t="shared" si="38"/>
        <v>1.372042155498111E-2</v>
      </c>
      <c r="G67" s="2">
        <v>0.5</v>
      </c>
      <c r="H67" s="3">
        <f t="shared" si="39"/>
        <v>6.6327021051619722E-2</v>
      </c>
      <c r="I67" s="3">
        <f t="shared" si="40"/>
        <v>0.93367297894838031</v>
      </c>
      <c r="J67" s="5">
        <f t="shared" si="47"/>
        <v>85341.946631066312</v>
      </c>
      <c r="K67" s="5">
        <f t="shared" si="41"/>
        <v>5660.4770907849424</v>
      </c>
      <c r="L67" s="5">
        <f t="shared" si="42"/>
        <v>412558.54042836919</v>
      </c>
      <c r="M67" s="5">
        <f t="shared" si="32"/>
        <v>1864921.1409209105</v>
      </c>
      <c r="N67" s="33">
        <f t="shared" si="43"/>
        <v>21.852338908824922</v>
      </c>
      <c r="O67" s="4"/>
      <c r="Q67" s="27" t="s">
        <v>60</v>
      </c>
      <c r="R67" s="29">
        <f t="shared" si="33"/>
        <v>85341.946631066312</v>
      </c>
      <c r="S67" s="29">
        <f t="shared" si="34"/>
        <v>412558.54042836919</v>
      </c>
      <c r="T67" s="35">
        <f t="shared" si="35"/>
        <v>21.852338908824922</v>
      </c>
      <c r="U67" s="42">
        <v>0.82345390469096191</v>
      </c>
      <c r="V67" s="43">
        <f t="shared" si="48"/>
        <v>0.17654609530903809</v>
      </c>
      <c r="W67" s="29">
        <f t="shared" si="44"/>
        <v>339722.94102934469</v>
      </c>
      <c r="X67" s="29">
        <f t="shared" si="36"/>
        <v>1323977.5211612452</v>
      </c>
      <c r="Y67" s="35">
        <f t="shared" si="45"/>
        <v>15.513795658831254</v>
      </c>
      <c r="Z67" s="36">
        <f t="shared" si="46"/>
        <v>6.338543249993668</v>
      </c>
    </row>
    <row r="68" spans="1:26" s="2" customFormat="1" ht="13.2">
      <c r="A68" s="2">
        <v>15</v>
      </c>
      <c r="B68" s="1" t="s">
        <v>61</v>
      </c>
      <c r="C68" s="1">
        <v>5</v>
      </c>
      <c r="D68" s="49">
        <f t="shared" si="37"/>
        <v>3562</v>
      </c>
      <c r="E68" s="49">
        <f t="shared" si="37"/>
        <v>77</v>
      </c>
      <c r="F68" s="3">
        <f t="shared" si="38"/>
        <v>2.1617069062324537E-2</v>
      </c>
      <c r="G68" s="2">
        <v>0.5</v>
      </c>
      <c r="H68" s="3">
        <f t="shared" si="39"/>
        <v>0.10254361432947129</v>
      </c>
      <c r="I68" s="3">
        <f t="shared" si="40"/>
        <v>0.89745638567052866</v>
      </c>
      <c r="J68" s="5">
        <f t="shared" si="47"/>
        <v>79681.469540281367</v>
      </c>
      <c r="K68" s="5">
        <f t="shared" si="41"/>
        <v>8170.8258817441265</v>
      </c>
      <c r="L68" s="5">
        <f t="shared" si="42"/>
        <v>377980.28299704654</v>
      </c>
      <c r="M68" s="5">
        <f t="shared" si="32"/>
        <v>1452362.6004925412</v>
      </c>
      <c r="N68" s="33">
        <f t="shared" si="43"/>
        <v>18.227106112272796</v>
      </c>
      <c r="O68" s="4"/>
      <c r="Q68" s="27" t="s">
        <v>62</v>
      </c>
      <c r="R68" s="29">
        <f t="shared" si="33"/>
        <v>79681.469540281367</v>
      </c>
      <c r="S68" s="29">
        <f t="shared" si="34"/>
        <v>377980.28299704654</v>
      </c>
      <c r="T68" s="35">
        <f t="shared" si="35"/>
        <v>18.227106112272796</v>
      </c>
      <c r="U68" s="42">
        <v>0.7557222850963411</v>
      </c>
      <c r="V68" s="43">
        <f t="shared" si="48"/>
        <v>0.2442777149036589</v>
      </c>
      <c r="W68" s="29">
        <f t="shared" si="44"/>
        <v>285648.12318788969</v>
      </c>
      <c r="X68" s="29">
        <f t="shared" si="36"/>
        <v>984254.58013190038</v>
      </c>
      <c r="Y68" s="35">
        <f t="shared" si="45"/>
        <v>12.352364807156704</v>
      </c>
      <c r="Z68" s="36">
        <f t="shared" si="46"/>
        <v>5.8747413051160926</v>
      </c>
    </row>
    <row r="69" spans="1:26" s="2" customFormat="1" ht="13.2">
      <c r="A69" s="2">
        <v>16</v>
      </c>
      <c r="B69" s="1" t="s">
        <v>63</v>
      </c>
      <c r="C69" s="1">
        <v>5</v>
      </c>
      <c r="D69" s="49">
        <f t="shared" si="37"/>
        <v>2382</v>
      </c>
      <c r="E69" s="49">
        <f t="shared" si="37"/>
        <v>62</v>
      </c>
      <c r="F69" s="3">
        <f t="shared" si="38"/>
        <v>2.6028547439126783E-2</v>
      </c>
      <c r="G69" s="2">
        <v>0.5</v>
      </c>
      <c r="H69" s="3">
        <f t="shared" si="39"/>
        <v>0.12219156484036262</v>
      </c>
      <c r="I69" s="3">
        <f t="shared" si="40"/>
        <v>0.87780843515963736</v>
      </c>
      <c r="J69" s="5">
        <f t="shared" si="47"/>
        <v>71510.643658537243</v>
      </c>
      <c r="K69" s="5">
        <f t="shared" si="41"/>
        <v>8737.9974513782199</v>
      </c>
      <c r="L69" s="5">
        <f t="shared" si="42"/>
        <v>335708.22466424061</v>
      </c>
      <c r="M69" s="5">
        <f t="shared" si="32"/>
        <v>1074382.3174954946</v>
      </c>
      <c r="N69" s="33">
        <f t="shared" si="43"/>
        <v>15.024089597426387</v>
      </c>
      <c r="O69" s="4"/>
      <c r="Q69" s="27" t="s">
        <v>64</v>
      </c>
      <c r="R69" s="29">
        <f t="shared" si="33"/>
        <v>71510.643658537243</v>
      </c>
      <c r="S69" s="29">
        <f t="shared" si="34"/>
        <v>335708.22466424061</v>
      </c>
      <c r="T69" s="35">
        <f t="shared" si="35"/>
        <v>15.024089597426387</v>
      </c>
      <c r="U69" s="42">
        <v>0.69850988448397933</v>
      </c>
      <c r="V69" s="43">
        <f t="shared" si="48"/>
        <v>0.30149011551602067</v>
      </c>
      <c r="W69" s="29">
        <f t="shared" si="44"/>
        <v>234495.5132305405</v>
      </c>
      <c r="X69" s="29">
        <f t="shared" si="36"/>
        <v>698606.45694401069</v>
      </c>
      <c r="Y69" s="35">
        <f t="shared" si="45"/>
        <v>9.7692654016631568</v>
      </c>
      <c r="Z69" s="36">
        <f t="shared" si="46"/>
        <v>5.2548241957632307</v>
      </c>
    </row>
    <row r="70" spans="1:26" s="2" customFormat="1" ht="13.2">
      <c r="A70" s="2">
        <v>17</v>
      </c>
      <c r="B70" s="1" t="s">
        <v>65</v>
      </c>
      <c r="C70" s="1">
        <v>5</v>
      </c>
      <c r="D70" s="49">
        <f t="shared" si="37"/>
        <v>1476</v>
      </c>
      <c r="E70" s="49">
        <f t="shared" si="37"/>
        <v>68</v>
      </c>
      <c r="F70" s="3">
        <f t="shared" si="38"/>
        <v>4.6070460704607047E-2</v>
      </c>
      <c r="G70" s="2">
        <v>0.5</v>
      </c>
      <c r="H70" s="3">
        <f t="shared" si="39"/>
        <v>0.20656136087484814</v>
      </c>
      <c r="I70" s="3">
        <f t="shared" si="40"/>
        <v>0.79343863912515189</v>
      </c>
      <c r="J70" s="5">
        <f t="shared" si="47"/>
        <v>62772.646207159021</v>
      </c>
      <c r="K70" s="5">
        <f t="shared" si="41"/>
        <v>12966.403226266142</v>
      </c>
      <c r="L70" s="5">
        <f t="shared" si="42"/>
        <v>281447.22297012975</v>
      </c>
      <c r="M70" s="5">
        <f t="shared" si="32"/>
        <v>738674.09283125401</v>
      </c>
      <c r="N70" s="33">
        <f t="shared" si="43"/>
        <v>11.767451867386955</v>
      </c>
      <c r="O70" s="4"/>
      <c r="Q70" s="27" t="s">
        <v>66</v>
      </c>
      <c r="R70" s="29">
        <f t="shared" si="33"/>
        <v>62772.646207159021</v>
      </c>
      <c r="S70" s="29">
        <f t="shared" si="34"/>
        <v>281447.22297012975</v>
      </c>
      <c r="T70" s="35">
        <f t="shared" si="35"/>
        <v>11.767451867386955</v>
      </c>
      <c r="U70" s="42">
        <v>0.67065690345363116</v>
      </c>
      <c r="V70" s="43">
        <f t="shared" si="48"/>
        <v>0.32934309654636884</v>
      </c>
      <c r="W70" s="29">
        <f t="shared" si="44"/>
        <v>188754.52304277092</v>
      </c>
      <c r="X70" s="29">
        <f t="shared" si="36"/>
        <v>464110.94371347019</v>
      </c>
      <c r="Y70" s="35">
        <f t="shared" si="45"/>
        <v>7.3935220475146997</v>
      </c>
      <c r="Z70" s="36">
        <f t="shared" si="46"/>
        <v>4.3739298198722549</v>
      </c>
    </row>
    <row r="71" spans="1:26" s="2" customFormat="1" ht="13.2">
      <c r="A71" s="2">
        <v>18</v>
      </c>
      <c r="B71" s="1" t="s">
        <v>67</v>
      </c>
      <c r="C71" s="1">
        <v>5</v>
      </c>
      <c r="D71" s="49">
        <f t="shared" ref="D71:E72" si="49">D21+D46</f>
        <v>836</v>
      </c>
      <c r="E71" s="49">
        <f t="shared" si="49"/>
        <v>76</v>
      </c>
      <c r="F71" s="3">
        <f t="shared" si="38"/>
        <v>9.0909090909090912E-2</v>
      </c>
      <c r="G71" s="2">
        <v>0.5</v>
      </c>
      <c r="H71" s="3">
        <f t="shared" si="39"/>
        <v>0.37037037037037041</v>
      </c>
      <c r="I71" s="3">
        <f t="shared" si="40"/>
        <v>0.62962962962962954</v>
      </c>
      <c r="J71" s="5">
        <f t="shared" si="47"/>
        <v>49806.242980892879</v>
      </c>
      <c r="K71" s="5">
        <f t="shared" si="41"/>
        <v>18446.756659589955</v>
      </c>
      <c r="L71" s="5">
        <f t="shared" si="42"/>
        <v>202914.32325548952</v>
      </c>
      <c r="M71" s="5">
        <f>L71+M72</f>
        <v>457226.8698611242</v>
      </c>
      <c r="N71" s="33">
        <f t="shared" si="43"/>
        <v>9.1801116184677838</v>
      </c>
      <c r="O71" s="4"/>
      <c r="Q71" s="27" t="s">
        <v>68</v>
      </c>
      <c r="R71" s="29">
        <f t="shared" si="33"/>
        <v>49806.242980892879</v>
      </c>
      <c r="S71" s="29">
        <f t="shared" si="34"/>
        <v>202914.32325548952</v>
      </c>
      <c r="T71" s="35">
        <f t="shared" si="35"/>
        <v>9.1801116184677838</v>
      </c>
      <c r="U71" s="42">
        <v>0.63527807449444496</v>
      </c>
      <c r="V71" s="43">
        <f t="shared" si="48"/>
        <v>0.36472192550555504</v>
      </c>
      <c r="W71" s="29">
        <f t="shared" si="44"/>
        <v>128907.02056509076</v>
      </c>
      <c r="X71" s="29">
        <f>X72+W71</f>
        <v>275356.42067069927</v>
      </c>
      <c r="Y71" s="35">
        <f t="shared" si="45"/>
        <v>5.5285523298019887</v>
      </c>
      <c r="Z71" s="36">
        <f t="shared" si="46"/>
        <v>3.651559288665795</v>
      </c>
    </row>
    <row r="72" spans="1:26" s="2" customFormat="1" ht="13.2">
      <c r="A72" s="12">
        <v>19</v>
      </c>
      <c r="B72" s="13" t="s">
        <v>69</v>
      </c>
      <c r="C72" s="12"/>
      <c r="D72" s="50">
        <f t="shared" si="49"/>
        <v>592</v>
      </c>
      <c r="E72" s="50">
        <f t="shared" si="49"/>
        <v>73</v>
      </c>
      <c r="F72" s="17">
        <f t="shared" si="38"/>
        <v>0.12331081081081081</v>
      </c>
      <c r="G72" s="12"/>
      <c r="H72" s="17">
        <v>1</v>
      </c>
      <c r="I72" s="17">
        <f t="shared" si="40"/>
        <v>0</v>
      </c>
      <c r="J72" s="21">
        <f t="shared" si="47"/>
        <v>31359.48632130292</v>
      </c>
      <c r="K72" s="21">
        <f t="shared" si="41"/>
        <v>31359.48632130292</v>
      </c>
      <c r="L72" s="21">
        <f>K72/F72</f>
        <v>254312.54660563465</v>
      </c>
      <c r="M72" s="21">
        <f>L72</f>
        <v>254312.54660563465</v>
      </c>
      <c r="N72" s="34">
        <f t="shared" si="43"/>
        <v>8.1095890410958908</v>
      </c>
      <c r="O72" s="4"/>
      <c r="Q72" s="30" t="s">
        <v>69</v>
      </c>
      <c r="R72" s="31">
        <f t="shared" si="33"/>
        <v>31359.48632130292</v>
      </c>
      <c r="S72" s="31">
        <f t="shared" si="34"/>
        <v>254312.54660563465</v>
      </c>
      <c r="T72" s="38">
        <f t="shared" si="35"/>
        <v>8.1095890410958908</v>
      </c>
      <c r="U72" s="44">
        <v>0.57586384179742911</v>
      </c>
      <c r="V72" s="45">
        <f t="shared" si="48"/>
        <v>0.42413615820257089</v>
      </c>
      <c r="W72" s="31">
        <f t="shared" si="44"/>
        <v>146449.40010560851</v>
      </c>
      <c r="X72" s="31">
        <f>W72</f>
        <v>146449.40010560851</v>
      </c>
      <c r="Y72" s="38">
        <f t="shared" si="45"/>
        <v>4.6700191006038088</v>
      </c>
      <c r="Z72" s="37">
        <f t="shared" si="46"/>
        <v>3.4395699404920821</v>
      </c>
    </row>
    <row r="73" spans="1:26" s="2" customFormat="1" ht="13.2">
      <c r="B73" s="2" t="s">
        <v>70</v>
      </c>
      <c r="D73" s="25">
        <f>SUM(D54:D72)</f>
        <v>115796</v>
      </c>
      <c r="E73" s="25">
        <f>SUM(E54:E72)</f>
        <v>692</v>
      </c>
    </row>
    <row r="77" spans="1:26" s="52" customFormat="1" ht="17.399999999999999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>
      <c r="C78" s="53" t="s">
        <v>84</v>
      </c>
      <c r="D78" s="54">
        <v>0</v>
      </c>
      <c r="E78" s="55">
        <f>$N$4</f>
        <v>73.039696537488226</v>
      </c>
      <c r="F78" s="55">
        <f>$Y$4</f>
        <v>66.192118250909928</v>
      </c>
      <c r="G78" s="55">
        <f>E78-F78</f>
        <v>6.8475782865782975</v>
      </c>
    </row>
    <row r="79" spans="1:26" s="52" customFormat="1" ht="17.399999999999999">
      <c r="C79" s="53" t="s">
        <v>85</v>
      </c>
      <c r="D79" s="54">
        <v>0</v>
      </c>
      <c r="E79" s="55">
        <f>$N$29</f>
        <v>79.194832085186761</v>
      </c>
      <c r="F79" s="55">
        <f>$Y$29</f>
        <v>70.018212268999804</v>
      </c>
      <c r="G79" s="55">
        <f t="shared" ref="G79:G80" si="50">E79-F79</f>
        <v>9.1766198161869568</v>
      </c>
    </row>
    <row r="80" spans="1:26" s="52" customFormat="1" ht="17.399999999999999">
      <c r="C80" s="53" t="s">
        <v>86</v>
      </c>
      <c r="D80" s="54">
        <v>0</v>
      </c>
      <c r="E80" s="55">
        <f>$N$54</f>
        <v>76.108223837860393</v>
      </c>
      <c r="F80" s="55">
        <f>$Y$54</f>
        <v>67.424090025659368</v>
      </c>
      <c r="G80" s="55">
        <f t="shared" si="50"/>
        <v>8.6841338122010256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8B377-CBD6-DC40-9E8D-16491646C2AD}">
  <dimension ref="A1:Z80"/>
  <sheetViews>
    <sheetView topLeftCell="A26" workbookViewId="0">
      <selection activeCell="D4" sqref="D4:E22"/>
    </sheetView>
  </sheetViews>
  <sheetFormatPr defaultColWidth="8.796875" defaultRowHeight="13.8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>
      <c r="B1" s="75" t="s">
        <v>87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Q1" s="63" t="s">
        <v>90</v>
      </c>
      <c r="R1" s="64"/>
      <c r="S1" s="64"/>
      <c r="T1" s="64"/>
      <c r="U1" s="64"/>
      <c r="V1" s="64"/>
      <c r="W1" s="64"/>
      <c r="X1" s="64"/>
      <c r="Y1" s="64"/>
      <c r="Z1" s="65"/>
    </row>
    <row r="2" spans="1:26" s="9" customFormat="1" ht="35.549999999999997" customHeight="1">
      <c r="A2" s="7"/>
      <c r="B2" s="70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2" t="s">
        <v>14</v>
      </c>
      <c r="S2" s="72"/>
      <c r="T2" s="72"/>
      <c r="U2" s="67" t="s">
        <v>15</v>
      </c>
      <c r="V2" s="67" t="s">
        <v>16</v>
      </c>
      <c r="W2" s="73" t="s">
        <v>17</v>
      </c>
      <c r="X2" s="73" t="s">
        <v>18</v>
      </c>
      <c r="Y2" s="74" t="s">
        <v>19</v>
      </c>
      <c r="Z2" s="74" t="s">
        <v>20</v>
      </c>
    </row>
    <row r="3" spans="1:26" s="10" customFormat="1" ht="23.25" customHeight="1" thickBot="1">
      <c r="B3" s="71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7"/>
      <c r="V3" s="67"/>
      <c r="W3" s="73"/>
      <c r="X3" s="73"/>
      <c r="Y3" s="74"/>
      <c r="Z3" s="74"/>
    </row>
    <row r="4" spans="1:26" s="2" customFormat="1">
      <c r="A4" s="2">
        <v>1</v>
      </c>
      <c r="B4" s="1">
        <v>0</v>
      </c>
      <c r="C4" s="1">
        <v>1</v>
      </c>
      <c r="D4">
        <v>548</v>
      </c>
      <c r="E4" s="51">
        <v>3</v>
      </c>
      <c r="F4" s="3">
        <f>E4/D4</f>
        <v>5.4744525547445258E-3</v>
      </c>
      <c r="G4" s="2">
        <v>0.3</v>
      </c>
      <c r="H4" s="18">
        <f>C4*F4/(1+(1-G4)*C4*F4)</f>
        <v>5.4535538992910391E-3</v>
      </c>
      <c r="I4" s="18">
        <f>1-H4</f>
        <v>0.99454644610070897</v>
      </c>
      <c r="J4" s="41">
        <v>100000</v>
      </c>
      <c r="K4" s="20">
        <f>J4*H4</f>
        <v>545.35538992910392</v>
      </c>
      <c r="L4" s="20">
        <f>C4*(J5+G4*K4)</f>
        <v>99618.251227049637</v>
      </c>
      <c r="M4" s="5">
        <f t="shared" ref="M4:M20" si="0">L4+M5</f>
        <v>7308748.6565691866</v>
      </c>
      <c r="N4" s="32">
        <f>M4/J4</f>
        <v>73.087486565691862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99618.251227049637</v>
      </c>
      <c r="T4" s="35">
        <f t="shared" ref="T4:T22" si="3">N4</f>
        <v>73.087486565691862</v>
      </c>
      <c r="U4" s="42">
        <v>0.96680194174873568</v>
      </c>
      <c r="V4" s="43">
        <f>1-U4</f>
        <v>3.3198058251264317E-2</v>
      </c>
      <c r="W4" s="29">
        <f>S4*U4</f>
        <v>96311.118719924954</v>
      </c>
      <c r="X4" s="29">
        <f t="shared" ref="X4:X20" si="4">X5+W4</f>
        <v>6608383.1041083829</v>
      </c>
      <c r="Y4" s="40">
        <f>X4/R4</f>
        <v>66.083831041083826</v>
      </c>
      <c r="Z4" s="36">
        <f>T4-Y4</f>
        <v>7.0036555246080354</v>
      </c>
    </row>
    <row r="5" spans="1:26" s="2" customFormat="1">
      <c r="A5" s="2">
        <v>2</v>
      </c>
      <c r="B5" s="1" t="s">
        <v>35</v>
      </c>
      <c r="C5" s="1">
        <v>4</v>
      </c>
      <c r="D5">
        <v>2619</v>
      </c>
      <c r="E5" s="51">
        <v>4</v>
      </c>
      <c r="F5" s="3">
        <f t="shared" ref="F5:F22" si="5">E5/D5</f>
        <v>1.5273004963726614E-3</v>
      </c>
      <c r="G5" s="2">
        <v>0.4</v>
      </c>
      <c r="H5" s="3">
        <f t="shared" ref="H5:H21" si="6">C5*F5/(1+(1-G5)*C5*F5)</f>
        <v>6.0868903598873926E-3</v>
      </c>
      <c r="I5" s="3">
        <f t="shared" ref="I5:I22" si="7">1-H5</f>
        <v>0.99391310964011259</v>
      </c>
      <c r="J5" s="5">
        <f>I4*J4</f>
        <v>99454.6446100709</v>
      </c>
      <c r="K5" s="5">
        <f t="shared" ref="K5:K22" si="8">J5*H5</f>
        <v>605.3695175230672</v>
      </c>
      <c r="L5" s="5">
        <f t="shared" ref="L5:L21" si="9">C5*(J6+G5*K5)</f>
        <v>396365.69159822824</v>
      </c>
      <c r="M5" s="5">
        <f t="shared" si="0"/>
        <v>7209130.4053421365</v>
      </c>
      <c r="N5" s="33">
        <f t="shared" ref="N5:N22" si="10">M5/J5</f>
        <v>72.486613708256428</v>
      </c>
      <c r="O5" s="4"/>
      <c r="Q5" s="27" t="s">
        <v>36</v>
      </c>
      <c r="R5" s="29">
        <f t="shared" si="1"/>
        <v>99454.6446100709</v>
      </c>
      <c r="S5" s="29">
        <f t="shared" si="2"/>
        <v>396365.69159822824</v>
      </c>
      <c r="T5" s="35">
        <f t="shared" si="3"/>
        <v>72.486613708256428</v>
      </c>
      <c r="U5" s="42">
        <v>0.96680194174873568</v>
      </c>
      <c r="V5" s="43">
        <f>1-U5</f>
        <v>3.3198058251264317E-2</v>
      </c>
      <c r="W5" s="29">
        <f t="shared" ref="W5:W22" si="11">S5*U5</f>
        <v>383207.12027974759</v>
      </c>
      <c r="X5" s="29">
        <f t="shared" si="4"/>
        <v>6512071.9853884578</v>
      </c>
      <c r="Y5" s="35">
        <f t="shared" ref="Y5:Y22" si="12">X5/R5</f>
        <v>65.477806601392629</v>
      </c>
      <c r="Z5" s="36">
        <f t="shared" ref="Z5:Z22" si="13">T5-Y5</f>
        <v>7.0088071068637987</v>
      </c>
    </row>
    <row r="6" spans="1:26" s="2" customFormat="1">
      <c r="A6" s="2">
        <v>3</v>
      </c>
      <c r="B6" s="1" t="s">
        <v>37</v>
      </c>
      <c r="C6" s="1">
        <v>5</v>
      </c>
      <c r="D6">
        <v>3615</v>
      </c>
      <c r="E6" s="51">
        <v>1</v>
      </c>
      <c r="F6" s="3">
        <f t="shared" si="5"/>
        <v>2.7662517289073305E-4</v>
      </c>
      <c r="G6" s="2">
        <v>0.5</v>
      </c>
      <c r="H6" s="3">
        <f t="shared" si="6"/>
        <v>1.38217000691085E-3</v>
      </c>
      <c r="I6" s="3">
        <f t="shared" si="7"/>
        <v>0.99861782999308912</v>
      </c>
      <c r="J6" s="5">
        <f t="shared" ref="J6:J22" si="14">I5*J5</f>
        <v>98849.275092547832</v>
      </c>
      <c r="K6" s="5">
        <f t="shared" si="8"/>
        <v>136.62650323779934</v>
      </c>
      <c r="L6" s="5">
        <f t="shared" si="9"/>
        <v>493904.80920464464</v>
      </c>
      <c r="M6" s="5">
        <f t="shared" si="0"/>
        <v>6812764.7137439083</v>
      </c>
      <c r="N6" s="33">
        <f t="shared" si="10"/>
        <v>68.920735203828698</v>
      </c>
      <c r="O6" s="4"/>
      <c r="Q6" s="27" t="s">
        <v>38</v>
      </c>
      <c r="R6" s="29">
        <f t="shared" si="1"/>
        <v>98849.275092547832</v>
      </c>
      <c r="S6" s="29">
        <f t="shared" si="2"/>
        <v>493904.80920464464</v>
      </c>
      <c r="T6" s="35">
        <f t="shared" si="3"/>
        <v>68.920735203828698</v>
      </c>
      <c r="U6" s="42">
        <v>0.96680194174873568</v>
      </c>
      <c r="V6" s="43">
        <f>1-U6</f>
        <v>3.3198058251264317E-2</v>
      </c>
      <c r="W6" s="29">
        <f t="shared" si="11"/>
        <v>477508.12857808924</v>
      </c>
      <c r="X6" s="29">
        <f t="shared" si="4"/>
        <v>6128864.8651087098</v>
      </c>
      <c r="Y6" s="35">
        <f t="shared" si="12"/>
        <v>62.002122518051323</v>
      </c>
      <c r="Z6" s="36">
        <f t="shared" si="13"/>
        <v>6.9186126857773758</v>
      </c>
    </row>
    <row r="7" spans="1:26" s="2" customFormat="1">
      <c r="A7" s="2">
        <v>4</v>
      </c>
      <c r="B7" s="1" t="s">
        <v>39</v>
      </c>
      <c r="C7" s="1">
        <v>5</v>
      </c>
      <c r="D7">
        <v>3897</v>
      </c>
      <c r="E7" s="51">
        <v>1</v>
      </c>
      <c r="F7" s="3">
        <f t="shared" si="5"/>
        <v>2.5660764690787786E-4</v>
      </c>
      <c r="G7" s="2">
        <v>0.5</v>
      </c>
      <c r="H7" s="3">
        <f t="shared" si="6"/>
        <v>1.2822156686754711E-3</v>
      </c>
      <c r="I7" s="3">
        <f t="shared" si="7"/>
        <v>0.99871778433132452</v>
      </c>
      <c r="J7" s="5">
        <f t="shared" si="14"/>
        <v>98712.648589310033</v>
      </c>
      <c r="K7" s="5">
        <f t="shared" si="8"/>
        <v>126.57090471766897</v>
      </c>
      <c r="L7" s="5">
        <f t="shared" si="9"/>
        <v>493246.81568475603</v>
      </c>
      <c r="M7" s="5">
        <f t="shared" si="0"/>
        <v>6318859.9045392638</v>
      </c>
      <c r="N7" s="33">
        <f t="shared" si="10"/>
        <v>64.012667017259602</v>
      </c>
      <c r="O7" s="4"/>
      <c r="Q7" s="27" t="s">
        <v>40</v>
      </c>
      <c r="R7" s="29">
        <f t="shared" si="1"/>
        <v>98712.648589310033</v>
      </c>
      <c r="S7" s="29">
        <f t="shared" si="2"/>
        <v>493246.81568475603</v>
      </c>
      <c r="T7" s="35">
        <f t="shared" si="3"/>
        <v>64.012667017259602</v>
      </c>
      <c r="U7" s="42">
        <v>0.96680194174873568</v>
      </c>
      <c r="V7" s="43">
        <f>1-U7</f>
        <v>3.3198058251264317E-2</v>
      </c>
      <c r="W7" s="29">
        <f t="shared" si="11"/>
        <v>476871.97916540288</v>
      </c>
      <c r="X7" s="29">
        <f t="shared" si="4"/>
        <v>5651356.7365306206</v>
      </c>
      <c r="Y7" s="35">
        <f t="shared" si="12"/>
        <v>57.250583560399242</v>
      </c>
      <c r="Z7" s="36">
        <f t="shared" si="13"/>
        <v>6.7620834568603598</v>
      </c>
    </row>
    <row r="8" spans="1:26" s="2" customFormat="1">
      <c r="A8" s="2">
        <v>5</v>
      </c>
      <c r="B8" s="1" t="s">
        <v>41</v>
      </c>
      <c r="C8" s="1">
        <v>5</v>
      </c>
      <c r="D8">
        <v>4178</v>
      </c>
      <c r="E8" s="51">
        <v>6</v>
      </c>
      <c r="F8" s="3">
        <f t="shared" si="5"/>
        <v>1.4360938247965534E-3</v>
      </c>
      <c r="G8" s="2">
        <v>0.5</v>
      </c>
      <c r="H8" s="3">
        <f t="shared" si="6"/>
        <v>7.1547817791557354E-3</v>
      </c>
      <c r="I8" s="3">
        <f t="shared" si="7"/>
        <v>0.99284521822084426</v>
      </c>
      <c r="J8" s="5">
        <f t="shared" si="14"/>
        <v>98586.077684592368</v>
      </c>
      <c r="K8" s="5">
        <f t="shared" si="8"/>
        <v>705.36187229615336</v>
      </c>
      <c r="L8" s="5">
        <f t="shared" si="9"/>
        <v>491166.98374222143</v>
      </c>
      <c r="M8" s="5">
        <f t="shared" si="0"/>
        <v>5825613.0888545075</v>
      </c>
      <c r="N8" s="33">
        <f t="shared" si="10"/>
        <v>59.091640784132444</v>
      </c>
      <c r="O8" s="4"/>
      <c r="Q8" s="27" t="s">
        <v>42</v>
      </c>
      <c r="R8" s="29">
        <f t="shared" si="1"/>
        <v>98586.077684592368</v>
      </c>
      <c r="S8" s="29">
        <f t="shared" si="2"/>
        <v>491166.98374222143</v>
      </c>
      <c r="T8" s="35">
        <f t="shared" si="3"/>
        <v>59.091640784132444</v>
      </c>
      <c r="U8" s="42">
        <v>0.96680194174873568</v>
      </c>
      <c r="V8" s="43">
        <f>1-U8</f>
        <v>3.3198058251264317E-2</v>
      </c>
      <c r="W8" s="29">
        <f t="shared" si="11"/>
        <v>474861.1936048494</v>
      </c>
      <c r="X8" s="29">
        <f t="shared" si="4"/>
        <v>5174484.7573652174</v>
      </c>
      <c r="Y8" s="35">
        <f t="shared" si="12"/>
        <v>52.486972591809661</v>
      </c>
      <c r="Z8" s="36">
        <f t="shared" si="13"/>
        <v>6.6046681923227837</v>
      </c>
    </row>
    <row r="9" spans="1:26" s="2" customFormat="1">
      <c r="A9" s="2">
        <v>6</v>
      </c>
      <c r="B9" s="1" t="s">
        <v>43</v>
      </c>
      <c r="C9" s="1">
        <v>5</v>
      </c>
      <c r="D9">
        <v>4407</v>
      </c>
      <c r="E9" s="51">
        <v>11</v>
      </c>
      <c r="F9" s="3">
        <f t="shared" si="5"/>
        <v>2.4960290447016112E-3</v>
      </c>
      <c r="G9" s="2">
        <v>0.5</v>
      </c>
      <c r="H9" s="3">
        <f t="shared" si="6"/>
        <v>1.2402751155710904E-2</v>
      </c>
      <c r="I9" s="3">
        <f t="shared" si="7"/>
        <v>0.98759724884428912</v>
      </c>
      <c r="J9" s="5">
        <f t="shared" si="14"/>
        <v>97880.715812296214</v>
      </c>
      <c r="K9" s="5">
        <f t="shared" si="8"/>
        <v>1213.9901611627674</v>
      </c>
      <c r="L9" s="5">
        <f t="shared" si="9"/>
        <v>486368.60365857417</v>
      </c>
      <c r="M9" s="5">
        <f t="shared" si="0"/>
        <v>5334446.1051122863</v>
      </c>
      <c r="N9" s="33">
        <f t="shared" si="10"/>
        <v>54.499459478228999</v>
      </c>
      <c r="O9" s="4"/>
      <c r="Q9" s="27" t="s">
        <v>44</v>
      </c>
      <c r="R9" s="29">
        <f t="shared" si="1"/>
        <v>97880.715812296214</v>
      </c>
      <c r="S9" s="29">
        <f t="shared" si="2"/>
        <v>486368.60365857417</v>
      </c>
      <c r="T9" s="35">
        <f t="shared" si="3"/>
        <v>54.499459478228999</v>
      </c>
      <c r="U9" s="42">
        <v>0.9555940589531835</v>
      </c>
      <c r="V9" s="43">
        <f t="shared" ref="V9:V22" si="15">1-U9</f>
        <v>4.4405941046816499E-2</v>
      </c>
      <c r="W9" s="29">
        <f t="shared" si="11"/>
        <v>464770.94811748905</v>
      </c>
      <c r="X9" s="29">
        <f t="shared" si="4"/>
        <v>4699623.5637603682</v>
      </c>
      <c r="Y9" s="35">
        <f t="shared" si="12"/>
        <v>48.013784173511127</v>
      </c>
      <c r="Z9" s="36">
        <f t="shared" si="13"/>
        <v>6.4856753047178728</v>
      </c>
    </row>
    <row r="10" spans="1:26" s="2" customFormat="1">
      <c r="A10" s="2">
        <v>7</v>
      </c>
      <c r="B10" s="1" t="s">
        <v>45</v>
      </c>
      <c r="C10" s="1">
        <v>5</v>
      </c>
      <c r="D10">
        <v>4608</v>
      </c>
      <c r="E10" s="51">
        <v>10</v>
      </c>
      <c r="F10" s="3">
        <f t="shared" si="5"/>
        <v>2.170138888888889E-3</v>
      </c>
      <c r="G10" s="2">
        <v>0.5</v>
      </c>
      <c r="H10" s="3">
        <f t="shared" si="6"/>
        <v>1.0792143319663284E-2</v>
      </c>
      <c r="I10" s="3">
        <f t="shared" si="7"/>
        <v>0.98920785668033673</v>
      </c>
      <c r="J10" s="5">
        <f t="shared" si="14"/>
        <v>96666.725651133442</v>
      </c>
      <c r="K10" s="5">
        <f t="shared" si="8"/>
        <v>1043.2411574696032</v>
      </c>
      <c r="L10" s="5">
        <f t="shared" si="9"/>
        <v>480725.52536199323</v>
      </c>
      <c r="M10" s="5">
        <f t="shared" si="0"/>
        <v>4848077.5014537117</v>
      </c>
      <c r="N10" s="33">
        <f t="shared" si="10"/>
        <v>50.15249527485021</v>
      </c>
      <c r="O10" s="4"/>
      <c r="Q10" s="27" t="s">
        <v>46</v>
      </c>
      <c r="R10" s="29">
        <f t="shared" si="1"/>
        <v>96666.725651133442</v>
      </c>
      <c r="S10" s="29">
        <f t="shared" si="2"/>
        <v>480725.52536199323</v>
      </c>
      <c r="T10" s="35">
        <f t="shared" si="3"/>
        <v>50.15249527485021</v>
      </c>
      <c r="U10" s="42">
        <v>0.96363095511775332</v>
      </c>
      <c r="V10" s="43">
        <f t="shared" si="15"/>
        <v>3.6369044882246682E-2</v>
      </c>
      <c r="W10" s="29">
        <f t="shared" si="11"/>
        <v>463241.99715406128</v>
      </c>
      <c r="X10" s="29">
        <f t="shared" si="4"/>
        <v>4234852.6156428792</v>
      </c>
      <c r="Y10" s="35">
        <f t="shared" si="12"/>
        <v>43.808793430391987</v>
      </c>
      <c r="Z10" s="36">
        <f t="shared" si="13"/>
        <v>6.3437018444582236</v>
      </c>
    </row>
    <row r="11" spans="1:26" s="2" customFormat="1">
      <c r="A11" s="2">
        <v>8</v>
      </c>
      <c r="B11" s="1" t="s">
        <v>47</v>
      </c>
      <c r="C11" s="1">
        <v>5</v>
      </c>
      <c r="D11">
        <v>4294</v>
      </c>
      <c r="E11" s="51">
        <v>9</v>
      </c>
      <c r="F11" s="3">
        <f t="shared" si="5"/>
        <v>2.0959478341872379E-3</v>
      </c>
      <c r="G11" s="2">
        <v>0.5</v>
      </c>
      <c r="H11" s="3">
        <f t="shared" si="6"/>
        <v>1.0425112938723502E-2</v>
      </c>
      <c r="I11" s="3">
        <f t="shared" si="7"/>
        <v>0.9895748870612765</v>
      </c>
      <c r="J11" s="5">
        <f t="shared" si="14"/>
        <v>95623.48449366384</v>
      </c>
      <c r="K11" s="5">
        <f t="shared" si="8"/>
        <v>996.88562544072101</v>
      </c>
      <c r="L11" s="5">
        <f t="shared" si="9"/>
        <v>475625.20840471738</v>
      </c>
      <c r="M11" s="5">
        <f t="shared" si="0"/>
        <v>4367351.9760917183</v>
      </c>
      <c r="N11" s="33">
        <f t="shared" si="10"/>
        <v>45.672378487536768</v>
      </c>
      <c r="O11" s="4"/>
      <c r="Q11" s="27" t="s">
        <v>48</v>
      </c>
      <c r="R11" s="29">
        <f t="shared" si="1"/>
        <v>95623.48449366384</v>
      </c>
      <c r="S11" s="29">
        <f t="shared" si="2"/>
        <v>475625.20840471738</v>
      </c>
      <c r="T11" s="35">
        <f t="shared" si="3"/>
        <v>45.672378487536768</v>
      </c>
      <c r="U11" s="42">
        <v>0.96005435016735896</v>
      </c>
      <c r="V11" s="43">
        <f t="shared" si="15"/>
        <v>3.9945649832641039E-2</v>
      </c>
      <c r="W11" s="29">
        <f t="shared" si="11"/>
        <v>456626.0503782056</v>
      </c>
      <c r="X11" s="29">
        <f t="shared" si="4"/>
        <v>3771610.6184888179</v>
      </c>
      <c r="Y11" s="35">
        <f t="shared" si="12"/>
        <v>39.442304769167144</v>
      </c>
      <c r="Z11" s="36">
        <f t="shared" si="13"/>
        <v>6.2300737183696242</v>
      </c>
    </row>
    <row r="12" spans="1:26" s="2" customFormat="1">
      <c r="A12" s="2">
        <v>9</v>
      </c>
      <c r="B12" s="1" t="s">
        <v>49</v>
      </c>
      <c r="C12" s="1">
        <v>5</v>
      </c>
      <c r="D12">
        <v>4831</v>
      </c>
      <c r="E12" s="51">
        <v>21</v>
      </c>
      <c r="F12" s="3">
        <f t="shared" si="5"/>
        <v>4.3469261022562617E-3</v>
      </c>
      <c r="G12" s="2">
        <v>0.5</v>
      </c>
      <c r="H12" s="3">
        <f t="shared" si="6"/>
        <v>2.1500972663049039E-2</v>
      </c>
      <c r="I12" s="3">
        <f t="shared" si="7"/>
        <v>0.97849902733695093</v>
      </c>
      <c r="J12" s="5">
        <f t="shared" si="14"/>
        <v>94626.598868223125</v>
      </c>
      <c r="K12" s="5">
        <f t="shared" si="8"/>
        <v>2034.5639154629725</v>
      </c>
      <c r="L12" s="5">
        <f t="shared" si="9"/>
        <v>468046.58455245814</v>
      </c>
      <c r="M12" s="5">
        <f t="shared" si="0"/>
        <v>3891726.7676870008</v>
      </c>
      <c r="N12" s="33">
        <f t="shared" si="10"/>
        <v>41.127196942866078</v>
      </c>
      <c r="O12" s="4"/>
      <c r="Q12" s="27" t="s">
        <v>50</v>
      </c>
      <c r="R12" s="29">
        <f t="shared" si="1"/>
        <v>94626.598868223125</v>
      </c>
      <c r="S12" s="29">
        <f t="shared" si="2"/>
        <v>468046.58455245814</v>
      </c>
      <c r="T12" s="35">
        <f t="shared" si="3"/>
        <v>41.127196942866078</v>
      </c>
      <c r="U12" s="42">
        <v>0.94127750867207383</v>
      </c>
      <c r="V12" s="43">
        <f t="shared" si="15"/>
        <v>5.8722491327926174E-2</v>
      </c>
      <c r="W12" s="29">
        <f t="shared" si="11"/>
        <v>440561.72305001097</v>
      </c>
      <c r="X12" s="29">
        <f t="shared" si="4"/>
        <v>3314984.5681106122</v>
      </c>
      <c r="Y12" s="35">
        <f t="shared" si="12"/>
        <v>35.032270077962487</v>
      </c>
      <c r="Z12" s="36">
        <f t="shared" si="13"/>
        <v>6.0949268649035915</v>
      </c>
    </row>
    <row r="13" spans="1:26" s="2" customFormat="1">
      <c r="A13" s="2">
        <v>10</v>
      </c>
      <c r="B13" s="1" t="s">
        <v>51</v>
      </c>
      <c r="C13" s="1">
        <v>5</v>
      </c>
      <c r="D13">
        <v>5138</v>
      </c>
      <c r="E13" s="51">
        <v>34</v>
      </c>
      <c r="F13" s="3">
        <f t="shared" si="5"/>
        <v>6.6173608407940829E-3</v>
      </c>
      <c r="G13" s="2">
        <v>0.5</v>
      </c>
      <c r="H13" s="3">
        <f t="shared" si="6"/>
        <v>3.2548343863679871E-2</v>
      </c>
      <c r="I13" s="3">
        <f t="shared" si="7"/>
        <v>0.96745165613632012</v>
      </c>
      <c r="J13" s="5">
        <f t="shared" si="14"/>
        <v>92592.03495276015</v>
      </c>
      <c r="K13" s="5">
        <f t="shared" si="8"/>
        <v>3013.717392680303</v>
      </c>
      <c r="L13" s="5">
        <f t="shared" si="9"/>
        <v>455425.88128209993</v>
      </c>
      <c r="M13" s="5">
        <f t="shared" si="0"/>
        <v>3423680.1831345428</v>
      </c>
      <c r="N13" s="33">
        <f t="shared" si="10"/>
        <v>36.975968666001151</v>
      </c>
      <c r="O13" s="4"/>
      <c r="Q13" s="27" t="s">
        <v>52</v>
      </c>
      <c r="R13" s="29">
        <f t="shared" si="1"/>
        <v>92592.03495276015</v>
      </c>
      <c r="S13" s="29">
        <f t="shared" si="2"/>
        <v>455425.88128209993</v>
      </c>
      <c r="T13" s="35">
        <f t="shared" si="3"/>
        <v>36.975968666001151</v>
      </c>
      <c r="U13" s="42">
        <v>0.95386474178345915</v>
      </c>
      <c r="V13" s="43">
        <f t="shared" si="15"/>
        <v>4.6135258216540853E-2</v>
      </c>
      <c r="W13" s="29">
        <f t="shared" si="11"/>
        <v>434414.69065065455</v>
      </c>
      <c r="X13" s="29">
        <f t="shared" si="4"/>
        <v>2874422.8450606014</v>
      </c>
      <c r="Y13" s="35">
        <f t="shared" si="12"/>
        <v>31.043953689181937</v>
      </c>
      <c r="Z13" s="36">
        <f t="shared" si="13"/>
        <v>5.9320149768192145</v>
      </c>
    </row>
    <row r="14" spans="1:26" s="2" customFormat="1">
      <c r="A14" s="2">
        <v>11</v>
      </c>
      <c r="B14" s="1" t="s">
        <v>53</v>
      </c>
      <c r="C14" s="1">
        <v>5</v>
      </c>
      <c r="D14">
        <v>5024</v>
      </c>
      <c r="E14" s="51">
        <v>28</v>
      </c>
      <c r="F14" s="3">
        <f t="shared" si="5"/>
        <v>5.5732484076433117E-3</v>
      </c>
      <c r="G14" s="2">
        <v>0.5</v>
      </c>
      <c r="H14" s="3">
        <f t="shared" si="6"/>
        <v>2.7483313702394971E-2</v>
      </c>
      <c r="I14" s="3">
        <f t="shared" si="7"/>
        <v>0.97251668629760502</v>
      </c>
      <c r="J14" s="5">
        <f t="shared" si="14"/>
        <v>89578.317560079842</v>
      </c>
      <c r="K14" s="5">
        <f t="shared" si="8"/>
        <v>2461.9090024364305</v>
      </c>
      <c r="L14" s="5">
        <f t="shared" si="9"/>
        <v>441736.81529430818</v>
      </c>
      <c r="M14" s="5">
        <f t="shared" si="0"/>
        <v>2968254.3018524428</v>
      </c>
      <c r="N14" s="33">
        <f t="shared" si="10"/>
        <v>33.135856786567196</v>
      </c>
      <c r="O14" s="4"/>
      <c r="Q14" s="27" t="s">
        <v>54</v>
      </c>
      <c r="R14" s="29">
        <f t="shared" si="1"/>
        <v>89578.317560079842</v>
      </c>
      <c r="S14" s="29">
        <f t="shared" si="2"/>
        <v>441736.81529430818</v>
      </c>
      <c r="T14" s="35">
        <f t="shared" si="3"/>
        <v>33.135856786567196</v>
      </c>
      <c r="U14" s="42">
        <v>0.94210046609890041</v>
      </c>
      <c r="V14" s="43">
        <f t="shared" si="15"/>
        <v>5.7899533901099587E-2</v>
      </c>
      <c r="W14" s="29">
        <f t="shared" si="11"/>
        <v>416160.45958181162</v>
      </c>
      <c r="X14" s="29">
        <f t="shared" si="4"/>
        <v>2440008.1544099469</v>
      </c>
      <c r="Y14" s="35">
        <f t="shared" si="12"/>
        <v>27.238825430868832</v>
      </c>
      <c r="Z14" s="36">
        <f t="shared" si="13"/>
        <v>5.8970313556983633</v>
      </c>
    </row>
    <row r="15" spans="1:26" s="2" customFormat="1">
      <c r="A15" s="2">
        <v>12</v>
      </c>
      <c r="B15" s="1" t="s">
        <v>55</v>
      </c>
      <c r="C15" s="1">
        <v>5</v>
      </c>
      <c r="D15">
        <v>4500</v>
      </c>
      <c r="E15" s="51">
        <v>36</v>
      </c>
      <c r="F15" s="3">
        <f t="shared" si="5"/>
        <v>8.0000000000000002E-3</v>
      </c>
      <c r="G15" s="2">
        <v>0.5</v>
      </c>
      <c r="H15" s="3">
        <f t="shared" si="6"/>
        <v>3.9215686274509803E-2</v>
      </c>
      <c r="I15" s="3">
        <f t="shared" si="7"/>
        <v>0.96078431372549022</v>
      </c>
      <c r="J15" s="5">
        <f t="shared" si="14"/>
        <v>87116.408557643415</v>
      </c>
      <c r="K15" s="5">
        <f t="shared" si="8"/>
        <v>3416.3297473585653</v>
      </c>
      <c r="L15" s="5">
        <f t="shared" si="9"/>
        <v>427041.21841982065</v>
      </c>
      <c r="M15" s="5">
        <f t="shared" si="0"/>
        <v>2526517.4865581347</v>
      </c>
      <c r="N15" s="33">
        <f t="shared" si="10"/>
        <v>29.001625851992991</v>
      </c>
      <c r="O15" s="4"/>
      <c r="Q15" s="27" t="s">
        <v>56</v>
      </c>
      <c r="R15" s="29">
        <f t="shared" si="1"/>
        <v>87116.408557643415</v>
      </c>
      <c r="S15" s="29">
        <f t="shared" si="2"/>
        <v>427041.21841982065</v>
      </c>
      <c r="T15" s="35">
        <f t="shared" si="3"/>
        <v>29.001625851992991</v>
      </c>
      <c r="U15" s="42">
        <v>0.91645683631107144</v>
      </c>
      <c r="V15" s="43">
        <f t="shared" si="15"/>
        <v>8.3543163688928557E-2</v>
      </c>
      <c r="W15" s="29">
        <f t="shared" si="11"/>
        <v>391364.84400745406</v>
      </c>
      <c r="X15" s="29">
        <f t="shared" si="4"/>
        <v>2023847.6948281352</v>
      </c>
      <c r="Y15" s="35">
        <f t="shared" si="12"/>
        <v>23.231532708203762</v>
      </c>
      <c r="Z15" s="36">
        <f t="shared" si="13"/>
        <v>5.7700931437892287</v>
      </c>
    </row>
    <row r="16" spans="1:26" s="2" customFormat="1">
      <c r="A16" s="2">
        <v>13</v>
      </c>
      <c r="B16" s="1" t="s">
        <v>57</v>
      </c>
      <c r="C16" s="1">
        <v>5</v>
      </c>
      <c r="D16">
        <v>3616</v>
      </c>
      <c r="E16" s="51">
        <v>38</v>
      </c>
      <c r="F16" s="3">
        <f t="shared" si="5"/>
        <v>1.0508849557522125E-2</v>
      </c>
      <c r="G16" s="2">
        <v>0.5</v>
      </c>
      <c r="H16" s="3">
        <f t="shared" si="6"/>
        <v>5.11991376987335E-2</v>
      </c>
      <c r="I16" s="3">
        <f t="shared" si="7"/>
        <v>0.94880086230126648</v>
      </c>
      <c r="J16" s="5">
        <f t="shared" si="14"/>
        <v>83700.078810284846</v>
      </c>
      <c r="K16" s="5">
        <f t="shared" si="8"/>
        <v>4285.3718604026199</v>
      </c>
      <c r="L16" s="5">
        <f t="shared" si="9"/>
        <v>407786.96440041764</v>
      </c>
      <c r="M16" s="5">
        <f t="shared" si="0"/>
        <v>2099476.2681383141</v>
      </c>
      <c r="N16" s="33">
        <f t="shared" si="10"/>
        <v>25.083324866360055</v>
      </c>
      <c r="O16" s="4"/>
      <c r="Q16" s="27" t="s">
        <v>58</v>
      </c>
      <c r="R16" s="29">
        <f t="shared" si="1"/>
        <v>83700.078810284846</v>
      </c>
      <c r="S16" s="29">
        <f t="shared" si="2"/>
        <v>407786.96440041764</v>
      </c>
      <c r="T16" s="35">
        <f t="shared" si="3"/>
        <v>25.083324866360055</v>
      </c>
      <c r="U16" s="42">
        <v>0.8859396016463057</v>
      </c>
      <c r="V16" s="43">
        <f t="shared" si="15"/>
        <v>0.1140603983536943</v>
      </c>
      <c r="W16" s="29">
        <f t="shared" si="11"/>
        <v>361274.62079746224</v>
      </c>
      <c r="X16" s="29">
        <f t="shared" si="4"/>
        <v>1632482.8508206811</v>
      </c>
      <c r="Y16" s="35">
        <f t="shared" si="12"/>
        <v>19.503958347767838</v>
      </c>
      <c r="Z16" s="36">
        <f t="shared" si="13"/>
        <v>5.5793665185922166</v>
      </c>
    </row>
    <row r="17" spans="1:26" s="2" customFormat="1">
      <c r="A17" s="2">
        <v>14</v>
      </c>
      <c r="B17" s="1" t="s">
        <v>59</v>
      </c>
      <c r="C17" s="1">
        <v>5</v>
      </c>
      <c r="D17">
        <v>2504</v>
      </c>
      <c r="E17" s="51">
        <v>34</v>
      </c>
      <c r="F17" s="3">
        <f t="shared" si="5"/>
        <v>1.3578274760383386E-2</v>
      </c>
      <c r="G17" s="2">
        <v>0.5</v>
      </c>
      <c r="H17" s="3">
        <f t="shared" si="6"/>
        <v>6.5662417921977592E-2</v>
      </c>
      <c r="I17" s="3">
        <f t="shared" si="7"/>
        <v>0.93433758207802242</v>
      </c>
      <c r="J17" s="5">
        <f t="shared" si="14"/>
        <v>79414.706949882224</v>
      </c>
      <c r="K17" s="5">
        <f t="shared" si="8"/>
        <v>5214.5616768945447</v>
      </c>
      <c r="L17" s="5">
        <f t="shared" si="9"/>
        <v>384037.13055717474</v>
      </c>
      <c r="M17" s="5">
        <f t="shared" si="0"/>
        <v>1691689.3037378965</v>
      </c>
      <c r="N17" s="33">
        <f t="shared" si="10"/>
        <v>21.301964947191752</v>
      </c>
      <c r="O17" s="4"/>
      <c r="Q17" s="27" t="s">
        <v>60</v>
      </c>
      <c r="R17" s="29">
        <f t="shared" si="1"/>
        <v>79414.706949882224</v>
      </c>
      <c r="S17" s="29">
        <f t="shared" si="2"/>
        <v>384037.13055717474</v>
      </c>
      <c r="T17" s="35">
        <f t="shared" si="3"/>
        <v>21.301964947191752</v>
      </c>
      <c r="U17" s="42">
        <v>0.85631920960893304</v>
      </c>
      <c r="V17" s="43">
        <f t="shared" si="15"/>
        <v>0.14368079039106696</v>
      </c>
      <c r="W17" s="29">
        <f t="shared" si="11"/>
        <v>328858.37209920248</v>
      </c>
      <c r="X17" s="29">
        <f t="shared" si="4"/>
        <v>1271208.2300232188</v>
      </c>
      <c r="Y17" s="35">
        <f t="shared" si="12"/>
        <v>16.00721426606113</v>
      </c>
      <c r="Z17" s="36">
        <f t="shared" si="13"/>
        <v>5.2947506811306226</v>
      </c>
    </row>
    <row r="18" spans="1:26" s="2" customFormat="1">
      <c r="A18" s="2">
        <v>15</v>
      </c>
      <c r="B18" s="1" t="s">
        <v>61</v>
      </c>
      <c r="C18" s="1">
        <v>5</v>
      </c>
      <c r="D18">
        <v>1740</v>
      </c>
      <c r="E18" s="51">
        <v>44</v>
      </c>
      <c r="F18" s="3">
        <f t="shared" si="5"/>
        <v>2.528735632183908E-2</v>
      </c>
      <c r="G18" s="2">
        <v>0.5</v>
      </c>
      <c r="H18" s="3">
        <f t="shared" si="6"/>
        <v>0.11891891891891893</v>
      </c>
      <c r="I18" s="3">
        <f t="shared" si="7"/>
        <v>0.88108108108108107</v>
      </c>
      <c r="J18" s="5">
        <f t="shared" si="14"/>
        <v>74200.145272987676</v>
      </c>
      <c r="K18" s="5">
        <f t="shared" si="8"/>
        <v>8823.8010594904263</v>
      </c>
      <c r="L18" s="5">
        <f t="shared" si="9"/>
        <v>348941.22371621232</v>
      </c>
      <c r="M18" s="5">
        <f t="shared" si="0"/>
        <v>1307652.1731807217</v>
      </c>
      <c r="N18" s="33">
        <f t="shared" si="10"/>
        <v>17.623310148110562</v>
      </c>
      <c r="O18" s="4"/>
      <c r="Q18" s="27" t="s">
        <v>62</v>
      </c>
      <c r="R18" s="29">
        <f t="shared" si="1"/>
        <v>74200.145272987676</v>
      </c>
      <c r="S18" s="29">
        <f t="shared" si="2"/>
        <v>348941.22371621232</v>
      </c>
      <c r="T18" s="35">
        <f t="shared" si="3"/>
        <v>17.623310148110562</v>
      </c>
      <c r="U18" s="42">
        <v>0.77613843304153718</v>
      </c>
      <c r="V18" s="43">
        <f t="shared" si="15"/>
        <v>0.22386156695846282</v>
      </c>
      <c r="W18" s="29">
        <f t="shared" si="11"/>
        <v>270826.69459869748</v>
      </c>
      <c r="X18" s="29">
        <f t="shared" si="4"/>
        <v>942349.85792401631</v>
      </c>
      <c r="Y18" s="35">
        <f t="shared" si="12"/>
        <v>12.700107991123781</v>
      </c>
      <c r="Z18" s="36">
        <f t="shared" si="13"/>
        <v>4.9232021569867808</v>
      </c>
    </row>
    <row r="19" spans="1:26" s="2" customFormat="1">
      <c r="A19" s="2">
        <v>16</v>
      </c>
      <c r="B19" s="1" t="s">
        <v>63</v>
      </c>
      <c r="C19" s="1">
        <v>5</v>
      </c>
      <c r="D19">
        <v>1181</v>
      </c>
      <c r="E19" s="51">
        <v>41</v>
      </c>
      <c r="F19" s="3">
        <f t="shared" si="5"/>
        <v>3.4716342082980522E-2</v>
      </c>
      <c r="G19" s="2">
        <v>0.5</v>
      </c>
      <c r="H19" s="3">
        <f t="shared" si="6"/>
        <v>0.15971951694585118</v>
      </c>
      <c r="I19" s="3">
        <f t="shared" si="7"/>
        <v>0.84028048305414882</v>
      </c>
      <c r="J19" s="5">
        <f t="shared" si="14"/>
        <v>65376.34421349725</v>
      </c>
      <c r="K19" s="5">
        <f t="shared" si="8"/>
        <v>10441.878117465474</v>
      </c>
      <c r="L19" s="5">
        <f t="shared" si="9"/>
        <v>300777.02577382256</v>
      </c>
      <c r="M19" s="5">
        <f t="shared" si="0"/>
        <v>958710.9494645095</v>
      </c>
      <c r="N19" s="33">
        <f t="shared" si="10"/>
        <v>14.664493112886223</v>
      </c>
      <c r="O19" s="4"/>
      <c r="Q19" s="27" t="s">
        <v>64</v>
      </c>
      <c r="R19" s="29">
        <f t="shared" si="1"/>
        <v>65376.34421349725</v>
      </c>
      <c r="S19" s="29">
        <f t="shared" si="2"/>
        <v>300777.02577382256</v>
      </c>
      <c r="T19" s="35">
        <f t="shared" si="3"/>
        <v>14.664493112886223</v>
      </c>
      <c r="U19" s="42">
        <v>0.73716277889453141</v>
      </c>
      <c r="V19" s="43">
        <f t="shared" si="15"/>
        <v>0.26283722110546859</v>
      </c>
      <c r="W19" s="29">
        <f t="shared" si="11"/>
        <v>221721.62814706314</v>
      </c>
      <c r="X19" s="29">
        <f t="shared" si="4"/>
        <v>671523.16332531883</v>
      </c>
      <c r="Y19" s="35">
        <f t="shared" si="12"/>
        <v>10.271653629520015</v>
      </c>
      <c r="Z19" s="36">
        <f t="shared" si="13"/>
        <v>4.3928394833662079</v>
      </c>
    </row>
    <row r="20" spans="1:26" s="2" customFormat="1">
      <c r="A20" s="2">
        <v>17</v>
      </c>
      <c r="B20" s="1" t="s">
        <v>65</v>
      </c>
      <c r="C20" s="1">
        <v>5</v>
      </c>
      <c r="D20">
        <v>601</v>
      </c>
      <c r="E20" s="51">
        <v>43</v>
      </c>
      <c r="F20" s="3">
        <f t="shared" si="5"/>
        <v>7.1547420965058242E-2</v>
      </c>
      <c r="G20" s="2">
        <v>0.5</v>
      </c>
      <c r="H20" s="3">
        <f t="shared" si="6"/>
        <v>0.30345800988002825</v>
      </c>
      <c r="I20" s="3">
        <f t="shared" si="7"/>
        <v>0.69654199011997175</v>
      </c>
      <c r="J20" s="5">
        <f t="shared" si="14"/>
        <v>54934.466096031778</v>
      </c>
      <c r="K20" s="5">
        <f t="shared" si="8"/>
        <v>16670.303755323686</v>
      </c>
      <c r="L20" s="5">
        <f t="shared" si="9"/>
        <v>232996.57109184971</v>
      </c>
      <c r="M20" s="5">
        <f t="shared" si="0"/>
        <v>657933.92369068693</v>
      </c>
      <c r="N20" s="33">
        <f t="shared" si="10"/>
        <v>11.976705526554907</v>
      </c>
      <c r="O20" s="4"/>
      <c r="Q20" s="27" t="s">
        <v>66</v>
      </c>
      <c r="R20" s="29">
        <f t="shared" si="1"/>
        <v>54934.466096031778</v>
      </c>
      <c r="S20" s="29">
        <f t="shared" si="2"/>
        <v>232996.57109184971</v>
      </c>
      <c r="T20" s="35">
        <f t="shared" si="3"/>
        <v>11.976705526554907</v>
      </c>
      <c r="U20" s="42">
        <v>0.7271372759570951</v>
      </c>
      <c r="V20" s="43">
        <f t="shared" si="15"/>
        <v>0.2728627240429049</v>
      </c>
      <c r="W20" s="29">
        <f t="shared" si="11"/>
        <v>169420.49201107124</v>
      </c>
      <c r="X20" s="29">
        <f t="shared" si="4"/>
        <v>449801.53517825576</v>
      </c>
      <c r="Y20" s="35">
        <f t="shared" si="12"/>
        <v>8.1879659008963674</v>
      </c>
      <c r="Z20" s="36">
        <f t="shared" si="13"/>
        <v>3.7887396256585397</v>
      </c>
    </row>
    <row r="21" spans="1:26" s="2" customFormat="1">
      <c r="A21" s="2">
        <v>18</v>
      </c>
      <c r="B21" s="1" t="s">
        <v>67</v>
      </c>
      <c r="C21" s="1">
        <v>5</v>
      </c>
      <c r="D21">
        <v>345</v>
      </c>
      <c r="E21" s="51">
        <v>25</v>
      </c>
      <c r="F21" s="3">
        <f t="shared" si="5"/>
        <v>7.2463768115942032E-2</v>
      </c>
      <c r="G21" s="2">
        <v>0.5</v>
      </c>
      <c r="H21" s="3">
        <f t="shared" si="6"/>
        <v>0.30674846625766872</v>
      </c>
      <c r="I21" s="3">
        <f t="shared" si="7"/>
        <v>0.69325153374233128</v>
      </c>
      <c r="J21" s="5">
        <f t="shared" si="14"/>
        <v>38264.162340708092</v>
      </c>
      <c r="K21" s="5">
        <f t="shared" si="8"/>
        <v>11737.473110646653</v>
      </c>
      <c r="L21" s="5">
        <f t="shared" si="9"/>
        <v>161977.12892692385</v>
      </c>
      <c r="M21" s="5">
        <f>L21+M22</f>
        <v>424937.35259883723</v>
      </c>
      <c r="N21" s="33">
        <f t="shared" si="10"/>
        <v>11.105361429714591</v>
      </c>
      <c r="O21" s="4"/>
      <c r="Q21" s="27" t="s">
        <v>68</v>
      </c>
      <c r="R21" s="29">
        <f t="shared" si="1"/>
        <v>38264.162340708092</v>
      </c>
      <c r="S21" s="29">
        <f t="shared" si="2"/>
        <v>161977.12892692385</v>
      </c>
      <c r="T21" s="35">
        <f t="shared" si="3"/>
        <v>11.105361429714591</v>
      </c>
      <c r="U21" s="42">
        <v>0.68635947845240242</v>
      </c>
      <c r="V21" s="43">
        <f t="shared" si="15"/>
        <v>0.31364052154759758</v>
      </c>
      <c r="W21" s="29">
        <f t="shared" si="11"/>
        <v>111174.537731501</v>
      </c>
      <c r="X21" s="29">
        <f>X22+W21</f>
        <v>280381.04316718451</v>
      </c>
      <c r="Y21" s="35">
        <f t="shared" si="12"/>
        <v>7.327510286796362</v>
      </c>
      <c r="Z21" s="36">
        <f t="shared" si="13"/>
        <v>3.7778511429182293</v>
      </c>
    </row>
    <row r="22" spans="1:26" s="2" customFormat="1">
      <c r="A22" s="12">
        <v>19</v>
      </c>
      <c r="B22" s="13" t="s">
        <v>69</v>
      </c>
      <c r="C22" s="12"/>
      <c r="D22">
        <v>228</v>
      </c>
      <c r="E22" s="51">
        <v>23</v>
      </c>
      <c r="F22" s="17">
        <f t="shared" si="5"/>
        <v>0.10087719298245613</v>
      </c>
      <c r="G22" s="12"/>
      <c r="H22" s="17">
        <v>1</v>
      </c>
      <c r="I22" s="17">
        <f t="shared" si="7"/>
        <v>0</v>
      </c>
      <c r="J22" s="21">
        <f t="shared" si="14"/>
        <v>26526.689230061438</v>
      </c>
      <c r="K22" s="21">
        <f t="shared" si="8"/>
        <v>26526.689230061438</v>
      </c>
      <c r="L22" s="21">
        <f>K22/F22</f>
        <v>262960.22367191338</v>
      </c>
      <c r="M22" s="21">
        <f>L22</f>
        <v>262960.22367191338</v>
      </c>
      <c r="N22" s="34">
        <f t="shared" si="10"/>
        <v>9.9130434782608692</v>
      </c>
      <c r="O22" s="4"/>
      <c r="Q22" s="30" t="s">
        <v>69</v>
      </c>
      <c r="R22" s="31">
        <f t="shared" si="1"/>
        <v>26526.689230061438</v>
      </c>
      <c r="S22" s="31">
        <f t="shared" si="2"/>
        <v>262960.22367191338</v>
      </c>
      <c r="T22" s="38">
        <f t="shared" si="3"/>
        <v>9.9130434782608692</v>
      </c>
      <c r="U22" s="44">
        <v>0.64346806172022719</v>
      </c>
      <c r="V22" s="45">
        <f t="shared" si="15"/>
        <v>0.35653193827977281</v>
      </c>
      <c r="W22" s="31">
        <f t="shared" si="11"/>
        <v>169206.5054356835</v>
      </c>
      <c r="X22" s="31">
        <f>W22</f>
        <v>169206.5054356835</v>
      </c>
      <c r="Y22" s="38">
        <f t="shared" si="12"/>
        <v>6.3787268727048607</v>
      </c>
      <c r="Z22" s="37">
        <f t="shared" si="13"/>
        <v>3.5343166055560085</v>
      </c>
    </row>
    <row r="23" spans="1:26" s="2" customFormat="1" ht="13.2">
      <c r="B23" s="2" t="s">
        <v>70</v>
      </c>
      <c r="D23" s="25">
        <f>SUM(D4:D22)</f>
        <v>57874</v>
      </c>
      <c r="E23" s="25">
        <f>SUM(E4:E22)</f>
        <v>412</v>
      </c>
    </row>
    <row r="24" spans="1:26" s="2" customFormat="1" ht="13.2">
      <c r="D24" s="14"/>
      <c r="E24" s="14"/>
      <c r="F24" s="5"/>
    </row>
    <row r="25" spans="1:26">
      <c r="D25" s="15"/>
      <c r="E25" s="15"/>
      <c r="K25" s="16"/>
    </row>
    <row r="26" spans="1:26" s="2" customFormat="1" ht="18" thickBot="1">
      <c r="B26" s="76" t="s">
        <v>88</v>
      </c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Q26" s="63" t="s">
        <v>91</v>
      </c>
      <c r="R26" s="64"/>
      <c r="S26" s="64"/>
      <c r="T26" s="64"/>
      <c r="U26" s="64"/>
      <c r="V26" s="64"/>
      <c r="W26" s="64"/>
      <c r="X26" s="64"/>
      <c r="Y26" s="64"/>
      <c r="Z26" s="65"/>
    </row>
    <row r="27" spans="1:26" s="9" customFormat="1" ht="14.25" customHeight="1">
      <c r="A27" s="7"/>
      <c r="B27" s="70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6" t="s">
        <v>14</v>
      </c>
      <c r="S27" s="66"/>
      <c r="T27" s="66"/>
      <c r="U27" s="67" t="s">
        <v>15</v>
      </c>
      <c r="V27" s="68" t="s">
        <v>16</v>
      </c>
      <c r="W27" s="69" t="s">
        <v>17</v>
      </c>
      <c r="X27" s="69" t="s">
        <v>18</v>
      </c>
      <c r="Y27" s="62" t="s">
        <v>19</v>
      </c>
      <c r="Z27" s="62" t="s">
        <v>20</v>
      </c>
    </row>
    <row r="28" spans="1:26" s="10" customFormat="1" ht="32.549999999999997" customHeight="1" thickBot="1">
      <c r="B28" s="71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7"/>
      <c r="V28" s="68"/>
      <c r="W28" s="69"/>
      <c r="X28" s="69"/>
      <c r="Y28" s="62"/>
      <c r="Z28" s="62"/>
    </row>
    <row r="29" spans="1:26" s="2" customFormat="1">
      <c r="A29" s="2">
        <v>1</v>
      </c>
      <c r="B29" s="1">
        <v>0</v>
      </c>
      <c r="C29" s="1">
        <v>1</v>
      </c>
      <c r="D29">
        <v>587</v>
      </c>
      <c r="E29" s="51">
        <v>1</v>
      </c>
      <c r="F29" s="3">
        <f>E29/D29</f>
        <v>1.7035775127768314E-3</v>
      </c>
      <c r="G29" s="2">
        <v>0.3</v>
      </c>
      <c r="H29" s="18">
        <f>C29*F29/(1+(1-G29)*C29*F29)</f>
        <v>1.7015484090522376E-3</v>
      </c>
      <c r="I29" s="18">
        <f>1-H29</f>
        <v>0.99829845159094777</v>
      </c>
      <c r="J29" s="19">
        <v>100000</v>
      </c>
      <c r="K29" s="20">
        <f>J29*H29</f>
        <v>170.15484090522375</v>
      </c>
      <c r="L29" s="20">
        <f>C29*(J30+G29*K29)</f>
        <v>99880.891611366344</v>
      </c>
      <c r="M29" s="5">
        <f t="shared" ref="M29:M45" si="16">L29+M30</f>
        <v>7732064.0045190733</v>
      </c>
      <c r="N29" s="32">
        <f>M29/J29</f>
        <v>77.320640045190729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99880.891611366344</v>
      </c>
      <c r="T29" s="35">
        <f t="shared" ref="T29:T47" si="19">N29</f>
        <v>77.320640045190729</v>
      </c>
      <c r="U29" s="42">
        <v>0.95864674002964168</v>
      </c>
      <c r="V29" s="43">
        <f>1-U29</f>
        <v>4.1353259970358325E-2</v>
      </c>
      <c r="W29" s="29">
        <f>S29*U29</f>
        <v>95750.491134490323</v>
      </c>
      <c r="X29" s="29">
        <f t="shared" ref="X29:X45" si="20">X30+W29</f>
        <v>6877348.7465478899</v>
      </c>
      <c r="Y29" s="40">
        <f>X29/R29</f>
        <v>68.773487465478894</v>
      </c>
      <c r="Z29" s="36">
        <f>T29-Y29</f>
        <v>8.5471525797118346</v>
      </c>
    </row>
    <row r="30" spans="1:26" s="2" customFormat="1">
      <c r="A30" s="2">
        <v>2</v>
      </c>
      <c r="B30" s="1" t="s">
        <v>35</v>
      </c>
      <c r="C30" s="1">
        <v>4</v>
      </c>
      <c r="D30">
        <v>2522</v>
      </c>
      <c r="E30" s="51">
        <v>3</v>
      </c>
      <c r="F30" s="3">
        <f t="shared" ref="F30:F47" si="21">E30/D30</f>
        <v>1.1895321173671688E-3</v>
      </c>
      <c r="G30" s="2">
        <v>0.4</v>
      </c>
      <c r="H30" s="3">
        <f t="shared" ref="H30:H46" si="22">C30*F30/(1+(1-G30)*C30*F30)</f>
        <v>4.7445832674363432E-3</v>
      </c>
      <c r="I30" s="3">
        <f t="shared" ref="I30:I47" si="23">1-H30</f>
        <v>0.99525541673256368</v>
      </c>
      <c r="J30" s="5">
        <f>I29*J29</f>
        <v>99829.845159094781</v>
      </c>
      <c r="K30" s="5">
        <f t="shared" ref="K30:K47" si="24">J30*H30</f>
        <v>473.6510129326021</v>
      </c>
      <c r="L30" s="5">
        <f t="shared" ref="L30:L46" si="25">C30*(J31+G30*K30)</f>
        <v>398182.61820534087</v>
      </c>
      <c r="M30" s="5">
        <f t="shared" si="16"/>
        <v>7632183.1129077068</v>
      </c>
      <c r="N30" s="33">
        <f t="shared" ref="N30:N47" si="26">M30/J30</f>
        <v>76.451917768124403</v>
      </c>
      <c r="O30" s="4"/>
      <c r="Q30" s="27" t="s">
        <v>36</v>
      </c>
      <c r="R30" s="29">
        <f t="shared" si="17"/>
        <v>99829.845159094781</v>
      </c>
      <c r="S30" s="29">
        <f t="shared" si="18"/>
        <v>398182.61820534087</v>
      </c>
      <c r="T30" s="35">
        <f t="shared" si="19"/>
        <v>76.451917768124403</v>
      </c>
      <c r="U30" s="42">
        <v>0.95864674002964168</v>
      </c>
      <c r="V30" s="43">
        <f>1-U30</f>
        <v>4.1353259970358325E-2</v>
      </c>
      <c r="W30" s="29">
        <f t="shared" ref="W30:W47" si="27">S30*U30</f>
        <v>381716.46887901746</v>
      </c>
      <c r="X30" s="29">
        <f t="shared" si="20"/>
        <v>6781598.2554134</v>
      </c>
      <c r="Y30" s="35">
        <f t="shared" ref="Y30:Y47" si="28">X30/R30</f>
        <v>67.931571411393477</v>
      </c>
      <c r="Z30" s="36">
        <f t="shared" ref="Z30:Z47" si="29">T30-Y30</f>
        <v>8.5203463567309257</v>
      </c>
    </row>
    <row r="31" spans="1:26" s="2" customFormat="1">
      <c r="A31" s="2">
        <v>3</v>
      </c>
      <c r="B31" s="1" t="s">
        <v>37</v>
      </c>
      <c r="C31" s="1">
        <v>5</v>
      </c>
      <c r="D31">
        <v>3403</v>
      </c>
      <c r="E31" s="51">
        <v>1</v>
      </c>
      <c r="F31" s="3">
        <f t="shared" si="21"/>
        <v>2.9385836027034972E-4</v>
      </c>
      <c r="G31" s="2">
        <v>0.5</v>
      </c>
      <c r="H31" s="3">
        <f t="shared" si="22"/>
        <v>1.4682131845543975E-3</v>
      </c>
      <c r="I31" s="3">
        <f t="shared" si="23"/>
        <v>0.99853178681544563</v>
      </c>
      <c r="J31" s="5">
        <f t="shared" ref="J31:J47" si="30">I30*J30</f>
        <v>99356.194146162175</v>
      </c>
      <c r="K31" s="5">
        <f t="shared" si="24"/>
        <v>145.87607421254177</v>
      </c>
      <c r="L31" s="5">
        <f t="shared" si="25"/>
        <v>496416.2805452795</v>
      </c>
      <c r="M31" s="5">
        <f t="shared" si="16"/>
        <v>7234000.4947023662</v>
      </c>
      <c r="N31" s="33">
        <f t="shared" si="26"/>
        <v>72.808751954211132</v>
      </c>
      <c r="O31" s="4"/>
      <c r="Q31" s="27" t="s">
        <v>38</v>
      </c>
      <c r="R31" s="29">
        <f t="shared" si="17"/>
        <v>99356.194146162175</v>
      </c>
      <c r="S31" s="29">
        <f t="shared" si="18"/>
        <v>496416.2805452795</v>
      </c>
      <c r="T31" s="35">
        <f t="shared" si="19"/>
        <v>72.808751954211132</v>
      </c>
      <c r="U31" s="42">
        <v>0.95864674002964168</v>
      </c>
      <c r="V31" s="43">
        <f>1-U31</f>
        <v>4.1353259970358325E-2</v>
      </c>
      <c r="W31" s="29">
        <f t="shared" si="27"/>
        <v>475887.84904237225</v>
      </c>
      <c r="X31" s="29">
        <f t="shared" si="20"/>
        <v>6399881.786534383</v>
      </c>
      <c r="Y31" s="35">
        <f t="shared" si="28"/>
        <v>64.413515851055678</v>
      </c>
      <c r="Z31" s="36">
        <f t="shared" si="29"/>
        <v>8.3952361031554545</v>
      </c>
    </row>
    <row r="32" spans="1:26" s="2" customFormat="1">
      <c r="A32" s="2">
        <v>4</v>
      </c>
      <c r="B32" s="1" t="s">
        <v>39</v>
      </c>
      <c r="C32" s="1">
        <v>5</v>
      </c>
      <c r="D32">
        <v>3645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99210.31807194963</v>
      </c>
      <c r="K32" s="5">
        <f t="shared" si="24"/>
        <v>0</v>
      </c>
      <c r="L32" s="5">
        <f t="shared" si="25"/>
        <v>496051.59035974817</v>
      </c>
      <c r="M32" s="5">
        <f t="shared" si="16"/>
        <v>6737584.2141570868</v>
      </c>
      <c r="N32" s="33">
        <f t="shared" si="26"/>
        <v>67.912131974729022</v>
      </c>
      <c r="O32" s="4"/>
      <c r="Q32" s="27" t="s">
        <v>40</v>
      </c>
      <c r="R32" s="29">
        <f t="shared" si="17"/>
        <v>99210.31807194963</v>
      </c>
      <c r="S32" s="29">
        <f t="shared" si="18"/>
        <v>496051.59035974817</v>
      </c>
      <c r="T32" s="35">
        <f t="shared" si="19"/>
        <v>67.912131974729022</v>
      </c>
      <c r="U32" s="42">
        <v>0.95864674002964168</v>
      </c>
      <c r="V32" s="43">
        <f>1-U32</f>
        <v>4.1353259970358325E-2</v>
      </c>
      <c r="W32" s="29">
        <f t="shared" si="27"/>
        <v>475538.23998489178</v>
      </c>
      <c r="X32" s="29">
        <f t="shared" si="20"/>
        <v>5923993.9374920111</v>
      </c>
      <c r="Y32" s="35">
        <f t="shared" si="28"/>
        <v>59.711470062980673</v>
      </c>
      <c r="Z32" s="36">
        <f t="shared" si="29"/>
        <v>8.2006619117483481</v>
      </c>
    </row>
    <row r="33" spans="1:26" s="2" customFormat="1">
      <c r="A33" s="2">
        <v>5</v>
      </c>
      <c r="B33" s="1" t="s">
        <v>41</v>
      </c>
      <c r="C33" s="1">
        <v>5</v>
      </c>
      <c r="D33">
        <v>4140</v>
      </c>
      <c r="E33" s="51">
        <v>1</v>
      </c>
      <c r="F33" s="3">
        <f t="shared" si="21"/>
        <v>2.4154589371980676E-4</v>
      </c>
      <c r="G33" s="2">
        <v>0.5</v>
      </c>
      <c r="H33" s="3">
        <f t="shared" si="22"/>
        <v>1.2070006035003018E-3</v>
      </c>
      <c r="I33" s="3">
        <f t="shared" si="23"/>
        <v>0.99879299939649968</v>
      </c>
      <c r="J33" s="5">
        <f t="shared" si="30"/>
        <v>99210.31807194963</v>
      </c>
      <c r="K33" s="5">
        <f t="shared" si="24"/>
        <v>119.7469137863001</v>
      </c>
      <c r="L33" s="5">
        <f t="shared" si="25"/>
        <v>495752.22307528241</v>
      </c>
      <c r="M33" s="5">
        <f t="shared" si="16"/>
        <v>6241532.6237973385</v>
      </c>
      <c r="N33" s="33">
        <f t="shared" si="26"/>
        <v>62.912131974729014</v>
      </c>
      <c r="O33" s="4"/>
      <c r="Q33" s="27" t="s">
        <v>42</v>
      </c>
      <c r="R33" s="29">
        <f t="shared" si="17"/>
        <v>99210.31807194963</v>
      </c>
      <c r="S33" s="29">
        <f t="shared" si="18"/>
        <v>495752.22307528241</v>
      </c>
      <c r="T33" s="35">
        <f t="shared" si="19"/>
        <v>62.912131974729014</v>
      </c>
      <c r="U33" s="42">
        <v>0.95864674002964168</v>
      </c>
      <c r="V33" s="43">
        <f>1-U33</f>
        <v>4.1353259970358325E-2</v>
      </c>
      <c r="W33" s="29">
        <f t="shared" si="27"/>
        <v>475251.25251356716</v>
      </c>
      <c r="X33" s="29">
        <f t="shared" si="20"/>
        <v>5448455.6975071197</v>
      </c>
      <c r="Y33" s="35">
        <f t="shared" si="28"/>
        <v>54.918236362832474</v>
      </c>
      <c r="Z33" s="36">
        <f t="shared" si="29"/>
        <v>7.9938956118965407</v>
      </c>
    </row>
    <row r="34" spans="1:26" s="2" customFormat="1">
      <c r="A34" s="2">
        <v>6</v>
      </c>
      <c r="B34" s="1" t="s">
        <v>43</v>
      </c>
      <c r="C34" s="1">
        <v>5</v>
      </c>
      <c r="D34">
        <v>4427</v>
      </c>
      <c r="E34" s="51">
        <v>3</v>
      </c>
      <c r="F34" s="3">
        <f t="shared" si="21"/>
        <v>6.7765981477298394E-4</v>
      </c>
      <c r="G34" s="2">
        <v>0.5</v>
      </c>
      <c r="H34" s="3">
        <f t="shared" si="22"/>
        <v>3.3825684970120646E-3</v>
      </c>
      <c r="I34" s="3">
        <f t="shared" si="23"/>
        <v>0.99661743150298798</v>
      </c>
      <c r="J34" s="5">
        <f t="shared" si="30"/>
        <v>99090.571158163322</v>
      </c>
      <c r="K34" s="5">
        <f t="shared" si="24"/>
        <v>335.18064435053554</v>
      </c>
      <c r="L34" s="5">
        <f t="shared" si="25"/>
        <v>494614.90417994029</v>
      </c>
      <c r="M34" s="5">
        <f t="shared" si="16"/>
        <v>5745780.4007220557</v>
      </c>
      <c r="N34" s="33">
        <f t="shared" si="26"/>
        <v>57.985137572281559</v>
      </c>
      <c r="O34" s="4"/>
      <c r="Q34" s="27" t="s">
        <v>44</v>
      </c>
      <c r="R34" s="29">
        <f t="shared" si="17"/>
        <v>99090.571158163322</v>
      </c>
      <c r="S34" s="29">
        <f t="shared" si="18"/>
        <v>494614.90417994029</v>
      </c>
      <c r="T34" s="35">
        <f t="shared" si="19"/>
        <v>57.985137572281559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479370.98029510054</v>
      </c>
      <c r="X34" s="29">
        <f t="shared" si="20"/>
        <v>4973204.4449935528</v>
      </c>
      <c r="Y34" s="35">
        <f t="shared" si="28"/>
        <v>50.188472897745008</v>
      </c>
      <c r="Z34" s="36">
        <f t="shared" si="29"/>
        <v>7.7966646745365509</v>
      </c>
    </row>
    <row r="35" spans="1:26" s="2" customFormat="1">
      <c r="A35" s="2">
        <v>7</v>
      </c>
      <c r="B35" s="1" t="s">
        <v>45</v>
      </c>
      <c r="C35" s="1">
        <v>5</v>
      </c>
      <c r="D35">
        <v>4256</v>
      </c>
      <c r="E35" s="51">
        <v>3</v>
      </c>
      <c r="F35" s="3">
        <f t="shared" si="21"/>
        <v>7.0488721804511274E-4</v>
      </c>
      <c r="G35" s="2">
        <v>0.5</v>
      </c>
      <c r="H35" s="3">
        <f t="shared" si="22"/>
        <v>3.5182361909229507E-3</v>
      </c>
      <c r="I35" s="3">
        <f t="shared" si="23"/>
        <v>0.99648176380907705</v>
      </c>
      <c r="J35" s="5">
        <f t="shared" si="30"/>
        <v>98755.390513812788</v>
      </c>
      <c r="K35" s="5">
        <f t="shared" si="24"/>
        <v>347.44478895442523</v>
      </c>
      <c r="L35" s="5">
        <f t="shared" si="25"/>
        <v>492908.34059667785</v>
      </c>
      <c r="M35" s="5">
        <f t="shared" si="16"/>
        <v>5251165.4965421157</v>
      </c>
      <c r="N35" s="33">
        <f t="shared" si="26"/>
        <v>53.173456853554157</v>
      </c>
      <c r="O35" s="4"/>
      <c r="Q35" s="27" t="s">
        <v>46</v>
      </c>
      <c r="R35" s="29">
        <f t="shared" si="17"/>
        <v>98755.390513812788</v>
      </c>
      <c r="S35" s="29">
        <f t="shared" si="18"/>
        <v>492908.34059667785</v>
      </c>
      <c r="T35" s="35">
        <f t="shared" si="19"/>
        <v>53.173456853554157</v>
      </c>
      <c r="U35" s="42">
        <v>0.96192878092594225</v>
      </c>
      <c r="V35" s="43">
        <f t="shared" si="31"/>
        <v>3.8071219074057749E-2</v>
      </c>
      <c r="W35" s="29">
        <f t="shared" si="27"/>
        <v>474142.71917839145</v>
      </c>
      <c r="X35" s="29">
        <f t="shared" si="20"/>
        <v>4493833.4646984525</v>
      </c>
      <c r="Y35" s="35">
        <f t="shared" si="28"/>
        <v>45.504690339611443</v>
      </c>
      <c r="Z35" s="36">
        <f t="shared" si="29"/>
        <v>7.6687665139427139</v>
      </c>
    </row>
    <row r="36" spans="1:26" s="2" customFormat="1">
      <c r="A36" s="2">
        <v>8</v>
      </c>
      <c r="B36" s="1" t="s">
        <v>47</v>
      </c>
      <c r="C36" s="1">
        <v>5</v>
      </c>
      <c r="D36">
        <v>4197</v>
      </c>
      <c r="E36" s="51">
        <v>6</v>
      </c>
      <c r="F36" s="3">
        <f t="shared" si="21"/>
        <v>1.4295925661186562E-3</v>
      </c>
      <c r="G36" s="2">
        <v>0.5</v>
      </c>
      <c r="H36" s="3">
        <f t="shared" si="22"/>
        <v>7.1225071225071226E-3</v>
      </c>
      <c r="I36" s="3">
        <f t="shared" si="23"/>
        <v>0.99287749287749283</v>
      </c>
      <c r="J36" s="5">
        <f t="shared" si="30"/>
        <v>98407.945724858364</v>
      </c>
      <c r="K36" s="5">
        <f t="shared" si="24"/>
        <v>700.91129433659808</v>
      </c>
      <c r="L36" s="5">
        <f t="shared" si="25"/>
        <v>490287.45038845029</v>
      </c>
      <c r="M36" s="5">
        <f t="shared" si="16"/>
        <v>4758257.155945438</v>
      </c>
      <c r="N36" s="33">
        <f t="shared" si="26"/>
        <v>48.352367493263067</v>
      </c>
      <c r="O36" s="4"/>
      <c r="Q36" s="27" t="s">
        <v>48</v>
      </c>
      <c r="R36" s="29">
        <f t="shared" si="17"/>
        <v>98407.945724858364</v>
      </c>
      <c r="S36" s="29">
        <f t="shared" si="18"/>
        <v>490287.45038845029</v>
      </c>
      <c r="T36" s="35">
        <f t="shared" si="19"/>
        <v>48.352367493263067</v>
      </c>
      <c r="U36" s="42">
        <v>0.95558309086652893</v>
      </c>
      <c r="V36" s="43">
        <f t="shared" si="31"/>
        <v>4.4416909133471072E-2</v>
      </c>
      <c r="W36" s="29">
        <f t="shared" si="27"/>
        <v>468510.39725526527</v>
      </c>
      <c r="X36" s="29">
        <f t="shared" si="20"/>
        <v>4019690.7455200613</v>
      </c>
      <c r="Y36" s="35">
        <f t="shared" si="28"/>
        <v>40.847217324898047</v>
      </c>
      <c r="Z36" s="36">
        <f t="shared" si="29"/>
        <v>7.5051501683650201</v>
      </c>
    </row>
    <row r="37" spans="1:26" s="2" customFormat="1">
      <c r="A37" s="2">
        <v>9</v>
      </c>
      <c r="B37" s="1" t="s">
        <v>49</v>
      </c>
      <c r="C37" s="1">
        <v>5</v>
      </c>
      <c r="D37">
        <v>4862</v>
      </c>
      <c r="E37" s="51">
        <v>5</v>
      </c>
      <c r="F37" s="3">
        <f t="shared" si="21"/>
        <v>1.0283833813245578E-3</v>
      </c>
      <c r="G37" s="2">
        <v>0.5</v>
      </c>
      <c r="H37" s="3">
        <f t="shared" si="22"/>
        <v>5.128731151913017E-3</v>
      </c>
      <c r="I37" s="3">
        <f t="shared" si="23"/>
        <v>0.99487126884808696</v>
      </c>
      <c r="J37" s="5">
        <f t="shared" si="30"/>
        <v>97707.034430521759</v>
      </c>
      <c r="K37" s="5">
        <f t="shared" si="24"/>
        <v>501.11311124485468</v>
      </c>
      <c r="L37" s="5">
        <f t="shared" si="25"/>
        <v>487282.38937449671</v>
      </c>
      <c r="M37" s="5">
        <f t="shared" si="16"/>
        <v>4267969.7055569878</v>
      </c>
      <c r="N37" s="33">
        <f t="shared" si="26"/>
        <v>43.681294089341002</v>
      </c>
      <c r="O37" s="4"/>
      <c r="Q37" s="27" t="s">
        <v>50</v>
      </c>
      <c r="R37" s="29">
        <f t="shared" si="17"/>
        <v>97707.034430521759</v>
      </c>
      <c r="S37" s="29">
        <f t="shared" si="18"/>
        <v>487282.38937449671</v>
      </c>
      <c r="T37" s="35">
        <f t="shared" si="19"/>
        <v>43.681294089341002</v>
      </c>
      <c r="U37" s="42">
        <v>0.95343645724036619</v>
      </c>
      <c r="V37" s="43">
        <f t="shared" si="31"/>
        <v>4.6563542759633814E-2</v>
      </c>
      <c r="W37" s="29">
        <f t="shared" si="27"/>
        <v>464592.79500084079</v>
      </c>
      <c r="X37" s="29">
        <f t="shared" si="20"/>
        <v>3551180.3482647962</v>
      </c>
      <c r="Y37" s="35">
        <f t="shared" si="28"/>
        <v>36.34518608575717</v>
      </c>
      <c r="Z37" s="36">
        <f t="shared" si="29"/>
        <v>7.3361080035838313</v>
      </c>
    </row>
    <row r="38" spans="1:26" s="2" customFormat="1">
      <c r="A38" s="2">
        <v>10</v>
      </c>
      <c r="B38" s="1" t="s">
        <v>51</v>
      </c>
      <c r="C38" s="1">
        <v>5</v>
      </c>
      <c r="D38">
        <v>5215</v>
      </c>
      <c r="E38" s="51">
        <v>8</v>
      </c>
      <c r="F38" s="3">
        <f t="shared" si="21"/>
        <v>1.5340364333652923E-3</v>
      </c>
      <c r="G38" s="2">
        <v>0.5</v>
      </c>
      <c r="H38" s="3">
        <f t="shared" si="22"/>
        <v>7.6408787010506197E-3</v>
      </c>
      <c r="I38" s="3">
        <f t="shared" si="23"/>
        <v>0.99235912129894943</v>
      </c>
      <c r="J38" s="5">
        <f t="shared" si="30"/>
        <v>97205.921319276909</v>
      </c>
      <c r="K38" s="5">
        <f t="shared" si="24"/>
        <v>742.73865382446525</v>
      </c>
      <c r="L38" s="5">
        <f t="shared" si="25"/>
        <v>484172.75996182341</v>
      </c>
      <c r="M38" s="5">
        <f t="shared" si="16"/>
        <v>3780687.3161824909</v>
      </c>
      <c r="N38" s="33">
        <f t="shared" si="26"/>
        <v>38.893590687388944</v>
      </c>
      <c r="O38" s="4"/>
      <c r="Q38" s="27" t="s">
        <v>52</v>
      </c>
      <c r="R38" s="29">
        <f t="shared" si="17"/>
        <v>97205.921319276909</v>
      </c>
      <c r="S38" s="29">
        <f t="shared" si="18"/>
        <v>484172.75996182341</v>
      </c>
      <c r="T38" s="35">
        <f t="shared" si="19"/>
        <v>38.893590687388944</v>
      </c>
      <c r="U38" s="42">
        <v>0.93748024841036759</v>
      </c>
      <c r="V38" s="43">
        <f t="shared" si="31"/>
        <v>6.2519751589632411E-2</v>
      </c>
      <c r="W38" s="29">
        <f t="shared" si="27"/>
        <v>453902.39928254351</v>
      </c>
      <c r="X38" s="29">
        <f t="shared" si="20"/>
        <v>3086587.5532639553</v>
      </c>
      <c r="Y38" s="35">
        <f t="shared" si="28"/>
        <v>31.753081616560472</v>
      </c>
      <c r="Z38" s="36">
        <f t="shared" si="29"/>
        <v>7.1405090708284717</v>
      </c>
    </row>
    <row r="39" spans="1:26" s="2" customFormat="1">
      <c r="A39" s="2">
        <v>11</v>
      </c>
      <c r="B39" s="1" t="s">
        <v>53</v>
      </c>
      <c r="C39" s="1">
        <v>5</v>
      </c>
      <c r="D39">
        <v>5128</v>
      </c>
      <c r="E39" s="51">
        <v>18</v>
      </c>
      <c r="F39" s="3">
        <f t="shared" si="21"/>
        <v>3.5101404056162248E-3</v>
      </c>
      <c r="G39" s="2">
        <v>0.5</v>
      </c>
      <c r="H39" s="3">
        <f t="shared" si="22"/>
        <v>1.7398028223468007E-2</v>
      </c>
      <c r="I39" s="3">
        <f t="shared" si="23"/>
        <v>0.98260197177653197</v>
      </c>
      <c r="J39" s="5">
        <f t="shared" si="30"/>
        <v>96463.182665452448</v>
      </c>
      <c r="K39" s="5">
        <f t="shared" si="24"/>
        <v>1678.2691745390916</v>
      </c>
      <c r="L39" s="5">
        <f t="shared" si="25"/>
        <v>478120.24039091455</v>
      </c>
      <c r="M39" s="5">
        <f t="shared" si="16"/>
        <v>3296514.5562206674</v>
      </c>
      <c r="N39" s="33">
        <f t="shared" si="26"/>
        <v>34.173810827426585</v>
      </c>
      <c r="O39" s="4"/>
      <c r="Q39" s="27" t="s">
        <v>54</v>
      </c>
      <c r="R39" s="29">
        <f t="shared" si="17"/>
        <v>96463.182665452448</v>
      </c>
      <c r="S39" s="29">
        <f t="shared" si="18"/>
        <v>478120.24039091455</v>
      </c>
      <c r="T39" s="35">
        <f t="shared" si="19"/>
        <v>34.173810827426585</v>
      </c>
      <c r="U39" s="42">
        <v>0.91788799906018037</v>
      </c>
      <c r="V39" s="43">
        <f t="shared" si="31"/>
        <v>8.2112000939819629E-2</v>
      </c>
      <c r="W39" s="29">
        <f t="shared" si="27"/>
        <v>438860.830762589</v>
      </c>
      <c r="X39" s="29">
        <f t="shared" si="20"/>
        <v>2632685.1539814118</v>
      </c>
      <c r="Y39" s="35">
        <f t="shared" si="28"/>
        <v>27.292124116533923</v>
      </c>
      <c r="Z39" s="36">
        <f t="shared" si="29"/>
        <v>6.8816867108926623</v>
      </c>
    </row>
    <row r="40" spans="1:26" s="2" customFormat="1">
      <c r="A40" s="2">
        <v>12</v>
      </c>
      <c r="B40" s="1" t="s">
        <v>55</v>
      </c>
      <c r="C40" s="1">
        <v>5</v>
      </c>
      <c r="D40">
        <v>4301</v>
      </c>
      <c r="E40" s="51">
        <v>18</v>
      </c>
      <c r="F40" s="3">
        <f t="shared" si="21"/>
        <v>4.1850732387816785E-3</v>
      </c>
      <c r="G40" s="2">
        <v>0.5</v>
      </c>
      <c r="H40" s="3">
        <f t="shared" si="22"/>
        <v>2.0708697653014262E-2</v>
      </c>
      <c r="I40" s="3">
        <f t="shared" si="23"/>
        <v>0.97929130234698569</v>
      </c>
      <c r="J40" s="5">
        <f t="shared" si="30"/>
        <v>94784.913490913357</v>
      </c>
      <c r="K40" s="5">
        <f t="shared" si="24"/>
        <v>1962.8721155504372</v>
      </c>
      <c r="L40" s="5">
        <f t="shared" si="25"/>
        <v>469017.38716569066</v>
      </c>
      <c r="M40" s="5">
        <f t="shared" si="16"/>
        <v>2818394.3158297529</v>
      </c>
      <c r="N40" s="33">
        <f t="shared" si="26"/>
        <v>29.734629826928533</v>
      </c>
      <c r="O40" s="4"/>
      <c r="Q40" s="27" t="s">
        <v>56</v>
      </c>
      <c r="R40" s="29">
        <f t="shared" si="17"/>
        <v>94784.913490913357</v>
      </c>
      <c r="S40" s="29">
        <f t="shared" si="18"/>
        <v>469017.38716569066</v>
      </c>
      <c r="T40" s="35">
        <f t="shared" si="19"/>
        <v>29.734629826928533</v>
      </c>
      <c r="U40" s="42">
        <v>0.89571782863194893</v>
      </c>
      <c r="V40" s="43">
        <f t="shared" si="31"/>
        <v>0.10428217136805107</v>
      </c>
      <c r="W40" s="29">
        <f t="shared" si="27"/>
        <v>420107.23562268255</v>
      </c>
      <c r="X40" s="29">
        <f t="shared" si="20"/>
        <v>2193824.3232188229</v>
      </c>
      <c r="Y40" s="35">
        <f t="shared" si="28"/>
        <v>23.145290135535504</v>
      </c>
      <c r="Z40" s="36">
        <f t="shared" si="29"/>
        <v>6.5893396913930289</v>
      </c>
    </row>
    <row r="41" spans="1:26" s="2" customFormat="1">
      <c r="A41" s="2">
        <v>13</v>
      </c>
      <c r="B41" s="1" t="s">
        <v>57</v>
      </c>
      <c r="C41" s="1">
        <v>5</v>
      </c>
      <c r="D41">
        <v>3615</v>
      </c>
      <c r="E41" s="51">
        <v>24</v>
      </c>
      <c r="F41" s="3">
        <f t="shared" si="21"/>
        <v>6.6390041493775932E-3</v>
      </c>
      <c r="G41" s="2">
        <v>0.5</v>
      </c>
      <c r="H41" s="3">
        <f t="shared" si="22"/>
        <v>3.2653061224489799E-2</v>
      </c>
      <c r="I41" s="3">
        <f t="shared" si="23"/>
        <v>0.96734693877551026</v>
      </c>
      <c r="J41" s="5">
        <f t="shared" si="30"/>
        <v>92822.041375362911</v>
      </c>
      <c r="K41" s="5">
        <f t="shared" si="24"/>
        <v>3030.9238000118503</v>
      </c>
      <c r="L41" s="5">
        <f t="shared" si="25"/>
        <v>456532.89737678494</v>
      </c>
      <c r="M41" s="5">
        <f t="shared" si="16"/>
        <v>2349376.9286640622</v>
      </c>
      <c r="N41" s="33">
        <f t="shared" si="26"/>
        <v>25.310550100524296</v>
      </c>
      <c r="O41" s="4"/>
      <c r="Q41" s="27" t="s">
        <v>58</v>
      </c>
      <c r="R41" s="29">
        <f t="shared" si="17"/>
        <v>92822.041375362911</v>
      </c>
      <c r="S41" s="29">
        <f t="shared" si="18"/>
        <v>456532.89737678494</v>
      </c>
      <c r="T41" s="35">
        <f t="shared" si="19"/>
        <v>25.310550100524296</v>
      </c>
      <c r="U41" s="42">
        <v>0.86473435856680392</v>
      </c>
      <c r="V41" s="43">
        <f t="shared" si="31"/>
        <v>0.13526564143319608</v>
      </c>
      <c r="W41" s="29">
        <f t="shared" si="27"/>
        <v>394779.68217775866</v>
      </c>
      <c r="X41" s="29">
        <f t="shared" si="20"/>
        <v>1773717.0875961403</v>
      </c>
      <c r="Y41" s="35">
        <f t="shared" si="28"/>
        <v>19.108792063981966</v>
      </c>
      <c r="Z41" s="36">
        <f t="shared" si="29"/>
        <v>6.2017580365423299</v>
      </c>
    </row>
    <row r="42" spans="1:26" s="2" customFormat="1">
      <c r="A42" s="2">
        <v>14</v>
      </c>
      <c r="B42" s="1" t="s">
        <v>59</v>
      </c>
      <c r="C42" s="1">
        <v>5</v>
      </c>
      <c r="D42">
        <v>2681</v>
      </c>
      <c r="E42" s="51">
        <v>43</v>
      </c>
      <c r="F42" s="3">
        <f t="shared" si="21"/>
        <v>1.6038791495710556E-2</v>
      </c>
      <c r="G42" s="2">
        <v>0.5</v>
      </c>
      <c r="H42" s="3">
        <f t="shared" si="22"/>
        <v>7.7102384794692488E-2</v>
      </c>
      <c r="I42" s="3">
        <f t="shared" si="23"/>
        <v>0.92289761520530755</v>
      </c>
      <c r="J42" s="5">
        <f t="shared" si="30"/>
        <v>89791.117575351062</v>
      </c>
      <c r="K42" s="5">
        <f t="shared" si="24"/>
        <v>6923.109298440193</v>
      </c>
      <c r="L42" s="5">
        <f t="shared" si="25"/>
        <v>431647.81463065482</v>
      </c>
      <c r="M42" s="5">
        <f t="shared" si="16"/>
        <v>1892844.0312872774</v>
      </c>
      <c r="N42" s="33">
        <f t="shared" si="26"/>
        <v>21.08052647522554</v>
      </c>
      <c r="O42" s="4"/>
      <c r="Q42" s="27" t="s">
        <v>60</v>
      </c>
      <c r="R42" s="29">
        <f t="shared" si="17"/>
        <v>89791.117575351062</v>
      </c>
      <c r="S42" s="29">
        <f t="shared" si="18"/>
        <v>431647.81463065482</v>
      </c>
      <c r="T42" s="35">
        <f t="shared" si="19"/>
        <v>21.08052647522554</v>
      </c>
      <c r="U42" s="42">
        <v>0.81758889711164551</v>
      </c>
      <c r="V42" s="43">
        <f t="shared" si="31"/>
        <v>0.18241110288835449</v>
      </c>
      <c r="W42" s="29">
        <f t="shared" si="27"/>
        <v>352910.46070452908</v>
      </c>
      <c r="X42" s="29">
        <f t="shared" si="20"/>
        <v>1378937.4054183816</v>
      </c>
      <c r="Y42" s="35">
        <f t="shared" si="28"/>
        <v>15.35716942448347</v>
      </c>
      <c r="Z42" s="36">
        <f t="shared" si="29"/>
        <v>5.7233570507420701</v>
      </c>
    </row>
    <row r="43" spans="1:26" s="2" customFormat="1">
      <c r="A43" s="2">
        <v>15</v>
      </c>
      <c r="B43" s="1" t="s">
        <v>61</v>
      </c>
      <c r="C43" s="1">
        <v>5</v>
      </c>
      <c r="D43">
        <v>1907</v>
      </c>
      <c r="E43" s="51">
        <v>41</v>
      </c>
      <c r="F43" s="3">
        <f t="shared" si="21"/>
        <v>2.1499737808075511E-2</v>
      </c>
      <c r="G43" s="2">
        <v>0.5</v>
      </c>
      <c r="H43" s="3">
        <f t="shared" si="22"/>
        <v>0.10201542672306543</v>
      </c>
      <c r="I43" s="3">
        <f t="shared" si="23"/>
        <v>0.89798457327693459</v>
      </c>
      <c r="J43" s="5">
        <f t="shared" si="30"/>
        <v>82868.00827691087</v>
      </c>
      <c r="K43" s="5">
        <f t="shared" si="24"/>
        <v>8453.8152260595798</v>
      </c>
      <c r="L43" s="5">
        <f t="shared" si="25"/>
        <v>393205.50331940537</v>
      </c>
      <c r="M43" s="5">
        <f t="shared" si="16"/>
        <v>1461196.2166566225</v>
      </c>
      <c r="N43" s="33">
        <f t="shared" si="26"/>
        <v>17.632814484618773</v>
      </c>
      <c r="O43" s="4"/>
      <c r="Q43" s="27" t="s">
        <v>62</v>
      </c>
      <c r="R43" s="29">
        <f t="shared" si="17"/>
        <v>82868.00827691087</v>
      </c>
      <c r="S43" s="29">
        <f t="shared" si="18"/>
        <v>393205.50331940537</v>
      </c>
      <c r="T43" s="35">
        <f t="shared" si="19"/>
        <v>17.632814484618773</v>
      </c>
      <c r="U43" s="42">
        <v>0.77888026534586052</v>
      </c>
      <c r="V43" s="43">
        <f t="shared" si="31"/>
        <v>0.22111973465413948</v>
      </c>
      <c r="W43" s="29">
        <f t="shared" si="27"/>
        <v>306260.0067608711</v>
      </c>
      <c r="X43" s="29">
        <f t="shared" si="20"/>
        <v>1026026.9447138526</v>
      </c>
      <c r="Y43" s="35">
        <f t="shared" si="28"/>
        <v>12.381460180450961</v>
      </c>
      <c r="Z43" s="36">
        <f t="shared" si="29"/>
        <v>5.2513543041678119</v>
      </c>
    </row>
    <row r="44" spans="1:26" s="2" customFormat="1">
      <c r="A44" s="2">
        <v>16</v>
      </c>
      <c r="B44" s="1" t="s">
        <v>63</v>
      </c>
      <c r="C44" s="1">
        <v>5</v>
      </c>
      <c r="D44">
        <v>1266</v>
      </c>
      <c r="E44" s="51">
        <v>38</v>
      </c>
      <c r="F44" s="3">
        <f t="shared" si="21"/>
        <v>3.0015797788309637E-2</v>
      </c>
      <c r="G44" s="2">
        <v>0.5</v>
      </c>
      <c r="H44" s="3">
        <f t="shared" si="22"/>
        <v>0.13960323291697282</v>
      </c>
      <c r="I44" s="3">
        <f t="shared" si="23"/>
        <v>0.86039676708302715</v>
      </c>
      <c r="J44" s="5">
        <f t="shared" si="30"/>
        <v>74414.193050851289</v>
      </c>
      <c r="K44" s="5">
        <f t="shared" si="24"/>
        <v>10388.461924806574</v>
      </c>
      <c r="L44" s="5">
        <f t="shared" si="25"/>
        <v>346099.81044224004</v>
      </c>
      <c r="M44" s="5">
        <f t="shared" si="16"/>
        <v>1067990.7133372172</v>
      </c>
      <c r="N44" s="33">
        <f t="shared" si="26"/>
        <v>14.351976008224678</v>
      </c>
      <c r="O44" s="4"/>
      <c r="Q44" s="27" t="s">
        <v>64</v>
      </c>
      <c r="R44" s="29">
        <f t="shared" si="17"/>
        <v>74414.193050851289</v>
      </c>
      <c r="S44" s="29">
        <f t="shared" si="18"/>
        <v>346099.81044224004</v>
      </c>
      <c r="T44" s="35">
        <f t="shared" si="19"/>
        <v>14.351976008224678</v>
      </c>
      <c r="U44" s="42">
        <v>0.71980976748499381</v>
      </c>
      <c r="V44" s="43">
        <f t="shared" si="31"/>
        <v>0.28019023251500619</v>
      </c>
      <c r="W44" s="29">
        <f t="shared" si="27"/>
        <v>249126.02408102923</v>
      </c>
      <c r="X44" s="29">
        <f t="shared" si="20"/>
        <v>719766.93795298156</v>
      </c>
      <c r="Y44" s="35">
        <f t="shared" si="28"/>
        <v>9.672441619586273</v>
      </c>
      <c r="Z44" s="36">
        <f t="shared" si="29"/>
        <v>4.6795343886384053</v>
      </c>
    </row>
    <row r="45" spans="1:26" s="2" customFormat="1">
      <c r="A45" s="2">
        <v>17</v>
      </c>
      <c r="B45" s="1" t="s">
        <v>65</v>
      </c>
      <c r="C45" s="1">
        <v>5</v>
      </c>
      <c r="D45">
        <v>850</v>
      </c>
      <c r="E45" s="51">
        <v>48</v>
      </c>
      <c r="F45" s="3">
        <f t="shared" si="21"/>
        <v>5.647058823529412E-2</v>
      </c>
      <c r="G45" s="2">
        <v>0.5</v>
      </c>
      <c r="H45" s="3">
        <f t="shared" si="22"/>
        <v>0.24742268041237114</v>
      </c>
      <c r="I45" s="3">
        <f t="shared" si="23"/>
        <v>0.75257731958762886</v>
      </c>
      <c r="J45" s="5">
        <f t="shared" si="30"/>
        <v>64025.731126044717</v>
      </c>
      <c r="K45" s="5">
        <f t="shared" si="24"/>
        <v>15841.418010567766</v>
      </c>
      <c r="L45" s="5">
        <f t="shared" si="25"/>
        <v>280525.11060380418</v>
      </c>
      <c r="M45" s="5">
        <f t="shared" si="16"/>
        <v>721890.90289497725</v>
      </c>
      <c r="N45" s="33">
        <f t="shared" si="26"/>
        <v>11.275012252086922</v>
      </c>
      <c r="O45" s="4"/>
      <c r="Q45" s="27" t="s">
        <v>66</v>
      </c>
      <c r="R45" s="29">
        <f t="shared" si="17"/>
        <v>64025.731126044717</v>
      </c>
      <c r="S45" s="29">
        <f t="shared" si="18"/>
        <v>280525.11060380418</v>
      </c>
      <c r="T45" s="35">
        <f t="shared" si="19"/>
        <v>11.275012252086922</v>
      </c>
      <c r="U45" s="42">
        <v>0.68480776711742686</v>
      </c>
      <c r="V45" s="43">
        <f t="shared" si="31"/>
        <v>0.31519223288257314</v>
      </c>
      <c r="W45" s="29">
        <f t="shared" si="27"/>
        <v>192105.77461296035</v>
      </c>
      <c r="X45" s="29">
        <f t="shared" si="20"/>
        <v>470640.91387195239</v>
      </c>
      <c r="Y45" s="35">
        <f t="shared" si="28"/>
        <v>7.3508088950272468</v>
      </c>
      <c r="Z45" s="36">
        <f t="shared" si="29"/>
        <v>3.9242033570596755</v>
      </c>
    </row>
    <row r="46" spans="1:26" s="2" customFormat="1">
      <c r="A46" s="2">
        <v>18</v>
      </c>
      <c r="B46" s="1" t="s">
        <v>67</v>
      </c>
      <c r="C46" s="1">
        <v>5</v>
      </c>
      <c r="D46">
        <v>531</v>
      </c>
      <c r="E46" s="51">
        <v>41</v>
      </c>
      <c r="F46" s="3">
        <f t="shared" si="21"/>
        <v>7.7212806026365349E-2</v>
      </c>
      <c r="G46" s="2">
        <v>0.5</v>
      </c>
      <c r="H46" s="3">
        <f t="shared" si="22"/>
        <v>0.3235990528808208</v>
      </c>
      <c r="I46" s="3">
        <f t="shared" si="23"/>
        <v>0.6764009471191792</v>
      </c>
      <c r="J46" s="5">
        <f t="shared" si="30"/>
        <v>48184.313115476951</v>
      </c>
      <c r="K46" s="5">
        <f t="shared" si="24"/>
        <v>15592.398087881253</v>
      </c>
      <c r="L46" s="5">
        <f t="shared" si="25"/>
        <v>201940.5703576816</v>
      </c>
      <c r="M46" s="5">
        <f>L46+M47</f>
        <v>441365.79229117301</v>
      </c>
      <c r="N46" s="33">
        <f t="shared" si="26"/>
        <v>9.1599477870196093</v>
      </c>
      <c r="O46" s="4"/>
      <c r="Q46" s="27" t="s">
        <v>68</v>
      </c>
      <c r="R46" s="29">
        <f t="shared" si="17"/>
        <v>48184.313115476951</v>
      </c>
      <c r="S46" s="29">
        <f t="shared" si="18"/>
        <v>201940.5703576816</v>
      </c>
      <c r="T46" s="35">
        <f t="shared" si="19"/>
        <v>9.1599477870196093</v>
      </c>
      <c r="U46" s="42">
        <v>0.65629805890441617</v>
      </c>
      <c r="V46" s="43">
        <f t="shared" si="31"/>
        <v>0.34370194109558383</v>
      </c>
      <c r="W46" s="29">
        <f t="shared" si="27"/>
        <v>132533.20433979711</v>
      </c>
      <c r="X46" s="29">
        <f>X47+W46</f>
        <v>278535.13925899204</v>
      </c>
      <c r="Y46" s="35">
        <f t="shared" si="28"/>
        <v>5.7806186546950213</v>
      </c>
      <c r="Z46" s="36">
        <f t="shared" si="29"/>
        <v>3.379329132324588</v>
      </c>
    </row>
    <row r="47" spans="1:26" s="2" customFormat="1">
      <c r="A47" s="12">
        <v>19</v>
      </c>
      <c r="B47" s="13" t="s">
        <v>69</v>
      </c>
      <c r="C47" s="12"/>
      <c r="D47">
        <v>382</v>
      </c>
      <c r="E47" s="51">
        <v>52</v>
      </c>
      <c r="F47" s="17">
        <f t="shared" si="21"/>
        <v>0.13612565445026178</v>
      </c>
      <c r="G47" s="12"/>
      <c r="H47" s="17">
        <v>1</v>
      </c>
      <c r="I47" s="17">
        <f t="shared" si="23"/>
        <v>0</v>
      </c>
      <c r="J47" s="21">
        <f t="shared" si="30"/>
        <v>32591.915027595696</v>
      </c>
      <c r="K47" s="21">
        <f t="shared" si="24"/>
        <v>32591.915027595696</v>
      </c>
      <c r="L47" s="21">
        <f>K47/F47</f>
        <v>239425.22193349144</v>
      </c>
      <c r="M47" s="21">
        <f>L47</f>
        <v>239425.22193349144</v>
      </c>
      <c r="N47" s="34">
        <f t="shared" si="26"/>
        <v>7.3461538461538458</v>
      </c>
      <c r="O47" s="4"/>
      <c r="Q47" s="30" t="s">
        <v>69</v>
      </c>
      <c r="R47" s="31">
        <f t="shared" si="17"/>
        <v>32591.915027595696</v>
      </c>
      <c r="S47" s="31">
        <f t="shared" si="18"/>
        <v>239425.22193349144</v>
      </c>
      <c r="T47" s="38">
        <f t="shared" si="19"/>
        <v>7.3461538461538458</v>
      </c>
      <c r="U47" s="44">
        <v>0.6098018151143324</v>
      </c>
      <c r="V47" s="45">
        <f t="shared" si="31"/>
        <v>0.3901981848856676</v>
      </c>
      <c r="W47" s="31">
        <f t="shared" si="27"/>
        <v>146001.93491919496</v>
      </c>
      <c r="X47" s="31">
        <f>W47</f>
        <v>146001.93491919496</v>
      </c>
      <c r="Y47" s="38">
        <f t="shared" si="28"/>
        <v>4.4796979494937492</v>
      </c>
      <c r="Z47" s="37">
        <f t="shared" si="29"/>
        <v>2.8664558966600966</v>
      </c>
    </row>
    <row r="48" spans="1:26" s="2" customFormat="1" ht="13.2">
      <c r="B48" s="2" t="s">
        <v>70</v>
      </c>
      <c r="D48" s="25">
        <f>SUM(D29:D47)</f>
        <v>57915</v>
      </c>
      <c r="E48" s="25">
        <f>SUM(E29:E47)</f>
        <v>354</v>
      </c>
    </row>
    <row r="51" spans="1:26" s="2" customFormat="1" ht="18" thickBot="1">
      <c r="B51" s="77" t="s">
        <v>89</v>
      </c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Q51" s="63" t="s">
        <v>92</v>
      </c>
      <c r="R51" s="64"/>
      <c r="S51" s="64"/>
      <c r="T51" s="64"/>
      <c r="U51" s="64"/>
      <c r="V51" s="64"/>
      <c r="W51" s="64"/>
      <c r="X51" s="64"/>
      <c r="Y51" s="64"/>
      <c r="Z51" s="65"/>
    </row>
    <row r="52" spans="1:26" s="9" customFormat="1" ht="14.25" customHeight="1">
      <c r="A52" s="7"/>
      <c r="B52" s="70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6" t="s">
        <v>14</v>
      </c>
      <c r="S52" s="66"/>
      <c r="T52" s="66"/>
      <c r="U52" s="67" t="s">
        <v>15</v>
      </c>
      <c r="V52" s="68" t="s">
        <v>16</v>
      </c>
      <c r="W52" s="69" t="s">
        <v>17</v>
      </c>
      <c r="X52" s="69" t="s">
        <v>18</v>
      </c>
      <c r="Y52" s="62" t="s">
        <v>19</v>
      </c>
      <c r="Z52" s="62" t="s">
        <v>20</v>
      </c>
    </row>
    <row r="53" spans="1:26" s="10" customFormat="1" ht="35.549999999999997" customHeight="1" thickBot="1">
      <c r="B53" s="71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7"/>
      <c r="V53" s="68"/>
      <c r="W53" s="69"/>
      <c r="X53" s="69"/>
      <c r="Y53" s="62"/>
      <c r="Z53" s="62"/>
    </row>
    <row r="54" spans="1:26" s="2" customFormat="1" ht="13.2">
      <c r="A54" s="2">
        <v>1</v>
      </c>
      <c r="B54" s="1">
        <v>0</v>
      </c>
      <c r="C54" s="1">
        <v>1</v>
      </c>
      <c r="D54" s="49">
        <f>D4+D29</f>
        <v>1135</v>
      </c>
      <c r="E54" s="49">
        <f>E4+E29</f>
        <v>4</v>
      </c>
      <c r="F54" s="3">
        <f>E54/D54</f>
        <v>3.524229074889868E-3</v>
      </c>
      <c r="G54" s="2">
        <v>0.3</v>
      </c>
      <c r="H54" s="18">
        <f>C54*F54/(1+(1-G54)*C54*F54)</f>
        <v>3.515556336790297E-3</v>
      </c>
      <c r="I54" s="18">
        <f>1-H54</f>
        <v>0.99648444366320965</v>
      </c>
      <c r="J54" s="19">
        <v>100000</v>
      </c>
      <c r="K54" s="20">
        <f>J54*H54</f>
        <v>351.55563367902971</v>
      </c>
      <c r="L54" s="20">
        <f>C54*(J55+G54*K54)</f>
        <v>99753.91105642468</v>
      </c>
      <c r="M54" s="5">
        <f t="shared" ref="M54:M70" si="32">L54+M55</f>
        <v>7504736.4723443585</v>
      </c>
      <c r="N54" s="32">
        <f>M54/J54</f>
        <v>75.047364723443579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99753.91105642468</v>
      </c>
      <c r="T54" s="35">
        <f t="shared" ref="T54:T72" si="35">N54</f>
        <v>75.047364723443579</v>
      </c>
      <c r="U54" s="42">
        <v>0.96170886472285344</v>
      </c>
      <c r="V54" s="43">
        <f>1-U54</f>
        <v>3.829113527714656E-2</v>
      </c>
      <c r="W54" s="29">
        <f>S54*U54</f>
        <v>95934.220553738676</v>
      </c>
      <c r="X54" s="29">
        <f t="shared" ref="X54:X70" si="36">X55+W54</f>
        <v>6666959.5363480821</v>
      </c>
      <c r="Y54" s="40">
        <f>X54/R54</f>
        <v>66.669595363480823</v>
      </c>
      <c r="Z54" s="36">
        <f>T54-Y54</f>
        <v>8.3777693599627554</v>
      </c>
    </row>
    <row r="55" spans="1:26" s="2" customFormat="1" ht="13.2">
      <c r="A55" s="2">
        <v>2</v>
      </c>
      <c r="B55" s="1" t="s">
        <v>35</v>
      </c>
      <c r="C55" s="1">
        <v>4</v>
      </c>
      <c r="D55" s="49">
        <f t="shared" ref="D55:E70" si="37">D5+D30</f>
        <v>5141</v>
      </c>
      <c r="E55" s="49">
        <f t="shared" si="37"/>
        <v>7</v>
      </c>
      <c r="F55" s="3">
        <f t="shared" ref="F55:F72" si="38">E55/D55</f>
        <v>1.3616028010114763E-3</v>
      </c>
      <c r="G55" s="2">
        <v>0.4</v>
      </c>
      <c r="H55" s="3">
        <f t="shared" ref="H55:H71" si="39">C55*F55/(1+(1-G55)*C55*F55)</f>
        <v>5.4286711388576514E-3</v>
      </c>
      <c r="I55" s="3">
        <f t="shared" ref="I55:I72" si="40">1-H55</f>
        <v>0.9945713288611423</v>
      </c>
      <c r="J55" s="5">
        <f>I54*J54</f>
        <v>99648.444366320968</v>
      </c>
      <c r="K55" s="5">
        <f t="shared" ref="K55:K72" si="41">J55*H55</f>
        <v>540.95863396350899</v>
      </c>
      <c r="L55" s="5">
        <f t="shared" ref="L55:L71" si="42">C55*(J56+G55*K55)</f>
        <v>397295.4767437714</v>
      </c>
      <c r="M55" s="5">
        <f t="shared" si="32"/>
        <v>7404982.561287934</v>
      </c>
      <c r="N55" s="33">
        <f t="shared" ref="N55:N72" si="43">M55/J55</f>
        <v>74.311070367202433</v>
      </c>
      <c r="O55" s="4"/>
      <c r="Q55" s="27" t="s">
        <v>36</v>
      </c>
      <c r="R55" s="29">
        <f t="shared" si="33"/>
        <v>99648.444366320968</v>
      </c>
      <c r="S55" s="29">
        <f t="shared" si="34"/>
        <v>397295.4767437714</v>
      </c>
      <c r="T55" s="35">
        <f t="shared" si="35"/>
        <v>74.311070367202433</v>
      </c>
      <c r="U55" s="42">
        <v>0.96170886472285344</v>
      </c>
      <c r="V55" s="43">
        <f>1-U55</f>
        <v>3.829113527714656E-2</v>
      </c>
      <c r="W55" s="29">
        <f t="shared" ref="W55:W72" si="44">S55*U55</f>
        <v>382082.58189877722</v>
      </c>
      <c r="X55" s="29">
        <f t="shared" si="36"/>
        <v>6571025.3157943431</v>
      </c>
      <c r="Y55" s="35">
        <f t="shared" ref="Y55:Y72" si="45">X55/R55</f>
        <v>65.942076241936888</v>
      </c>
      <c r="Z55" s="36">
        <f t="shared" ref="Z55:Z72" si="46">T55-Y55</f>
        <v>8.3689941252655444</v>
      </c>
    </row>
    <row r="56" spans="1:26" s="2" customFormat="1" ht="13.2">
      <c r="A56" s="2">
        <v>3</v>
      </c>
      <c r="B56" s="1" t="s">
        <v>37</v>
      </c>
      <c r="C56" s="1">
        <v>5</v>
      </c>
      <c r="D56" s="49">
        <f t="shared" si="37"/>
        <v>7018</v>
      </c>
      <c r="E56" s="49">
        <f t="shared" si="37"/>
        <v>2</v>
      </c>
      <c r="F56" s="3">
        <f t="shared" si="38"/>
        <v>2.8498147620404675E-4</v>
      </c>
      <c r="G56" s="2">
        <v>0.5</v>
      </c>
      <c r="H56" s="3">
        <f t="shared" si="39"/>
        <v>1.4238929232521715E-3</v>
      </c>
      <c r="I56" s="3">
        <f t="shared" si="40"/>
        <v>0.99857610707674782</v>
      </c>
      <c r="J56" s="5">
        <f t="shared" ref="J56:J72" si="47">I55*J55</f>
        <v>99107.485732357454</v>
      </c>
      <c r="K56" s="5">
        <f t="shared" si="41"/>
        <v>141.11844757561934</v>
      </c>
      <c r="L56" s="5">
        <f t="shared" si="42"/>
        <v>495184.63254284824</v>
      </c>
      <c r="M56" s="5">
        <f t="shared" si="32"/>
        <v>7007687.0845441623</v>
      </c>
      <c r="N56" s="33">
        <f t="shared" si="43"/>
        <v>70.707949382033746</v>
      </c>
      <c r="O56" s="4"/>
      <c r="Q56" s="27" t="s">
        <v>38</v>
      </c>
      <c r="R56" s="29">
        <f t="shared" si="33"/>
        <v>99107.485732357454</v>
      </c>
      <c r="S56" s="29">
        <f t="shared" si="34"/>
        <v>495184.63254284824</v>
      </c>
      <c r="T56" s="35">
        <f t="shared" si="35"/>
        <v>70.707949382033746</v>
      </c>
      <c r="U56" s="42">
        <v>0.96170886472285344</v>
      </c>
      <c r="V56" s="43">
        <f>1-U56</f>
        <v>3.829113527714656E-2</v>
      </c>
      <c r="W56" s="29">
        <f t="shared" si="44"/>
        <v>476223.45079098595</v>
      </c>
      <c r="X56" s="29">
        <f t="shared" si="36"/>
        <v>6188942.7338955663</v>
      </c>
      <c r="Y56" s="35">
        <f t="shared" si="45"/>
        <v>62.44677370394583</v>
      </c>
      <c r="Z56" s="36">
        <f t="shared" si="46"/>
        <v>8.2611756780879162</v>
      </c>
    </row>
    <row r="57" spans="1:26" s="2" customFormat="1" ht="13.2">
      <c r="A57" s="2">
        <v>4</v>
      </c>
      <c r="B57" s="1" t="s">
        <v>39</v>
      </c>
      <c r="C57" s="1">
        <v>5</v>
      </c>
      <c r="D57" s="49">
        <f t="shared" si="37"/>
        <v>7542</v>
      </c>
      <c r="E57" s="49">
        <f t="shared" si="37"/>
        <v>1</v>
      </c>
      <c r="F57" s="3">
        <f t="shared" si="38"/>
        <v>1.3259082471492973E-4</v>
      </c>
      <c r="G57" s="2">
        <v>0.5</v>
      </c>
      <c r="H57" s="3">
        <f t="shared" si="39"/>
        <v>6.6273444230896691E-4</v>
      </c>
      <c r="I57" s="3">
        <f t="shared" si="40"/>
        <v>0.99933726555769098</v>
      </c>
      <c r="J57" s="5">
        <f t="shared" si="47"/>
        <v>98966.367284781838</v>
      </c>
      <c r="K57" s="5">
        <f t="shared" si="41"/>
        <v>65.58842022982428</v>
      </c>
      <c r="L57" s="5">
        <f t="shared" si="42"/>
        <v>494667.86537333456</v>
      </c>
      <c r="M57" s="5">
        <f t="shared" si="32"/>
        <v>6512502.4520013137</v>
      </c>
      <c r="N57" s="33">
        <f t="shared" si="43"/>
        <v>65.805208685302006</v>
      </c>
      <c r="O57" s="4"/>
      <c r="Q57" s="27" t="s">
        <v>40</v>
      </c>
      <c r="R57" s="29">
        <f t="shared" si="33"/>
        <v>98966.367284781838</v>
      </c>
      <c r="S57" s="29">
        <f t="shared" si="34"/>
        <v>494667.86537333456</v>
      </c>
      <c r="T57" s="35">
        <f t="shared" si="35"/>
        <v>65.805208685302006</v>
      </c>
      <c r="U57" s="42">
        <v>0.96170886472285344</v>
      </c>
      <c r="V57" s="43">
        <f>1-U57</f>
        <v>3.829113527714656E-2</v>
      </c>
      <c r="W57" s="29">
        <f t="shared" si="44"/>
        <v>475726.47122306685</v>
      </c>
      <c r="X57" s="29">
        <f t="shared" si="36"/>
        <v>5712719.2831045808</v>
      </c>
      <c r="Y57" s="35">
        <f t="shared" si="45"/>
        <v>57.7238453813898</v>
      </c>
      <c r="Z57" s="36">
        <f t="shared" si="46"/>
        <v>8.0813633039122053</v>
      </c>
    </row>
    <row r="58" spans="1:26" s="2" customFormat="1" ht="13.2">
      <c r="A58" s="2">
        <v>5</v>
      </c>
      <c r="B58" s="1" t="s">
        <v>41</v>
      </c>
      <c r="C58" s="1">
        <v>5</v>
      </c>
      <c r="D58" s="49">
        <f t="shared" si="37"/>
        <v>8318</v>
      </c>
      <c r="E58" s="49">
        <f t="shared" si="37"/>
        <v>7</v>
      </c>
      <c r="F58" s="3">
        <f t="shared" si="38"/>
        <v>8.4154844914642948E-4</v>
      </c>
      <c r="G58" s="2">
        <v>0.5</v>
      </c>
      <c r="H58" s="3">
        <f t="shared" si="39"/>
        <v>4.1989082838462003E-3</v>
      </c>
      <c r="I58" s="3">
        <f t="shared" si="40"/>
        <v>0.99580109171615383</v>
      </c>
      <c r="J58" s="5">
        <f t="shared" si="47"/>
        <v>98900.778864552005</v>
      </c>
      <c r="K58" s="5">
        <f t="shared" si="41"/>
        <v>415.27529965320861</v>
      </c>
      <c r="L58" s="5">
        <f t="shared" si="42"/>
        <v>493465.70607362699</v>
      </c>
      <c r="M58" s="5">
        <f t="shared" si="32"/>
        <v>6017834.5866279788</v>
      </c>
      <c r="N58" s="33">
        <f t="shared" si="43"/>
        <v>60.847191050634784</v>
      </c>
      <c r="O58" s="4"/>
      <c r="Q58" s="27" t="s">
        <v>42</v>
      </c>
      <c r="R58" s="29">
        <f t="shared" si="33"/>
        <v>98900.778864552005</v>
      </c>
      <c r="S58" s="29">
        <f t="shared" si="34"/>
        <v>493465.70607362699</v>
      </c>
      <c r="T58" s="35">
        <f t="shared" si="35"/>
        <v>60.847191050634784</v>
      </c>
      <c r="U58" s="42">
        <v>0.96170886472285344</v>
      </c>
      <c r="V58" s="43">
        <f>1-U58</f>
        <v>3.829113527714656E-2</v>
      </c>
      <c r="W58" s="29">
        <f t="shared" si="44"/>
        <v>474570.34396772907</v>
      </c>
      <c r="X58" s="29">
        <f t="shared" si="36"/>
        <v>5236992.8118815143</v>
      </c>
      <c r="Y58" s="35">
        <f t="shared" si="45"/>
        <v>52.951987557689051</v>
      </c>
      <c r="Z58" s="36">
        <f t="shared" si="46"/>
        <v>7.8952034929457326</v>
      </c>
    </row>
    <row r="59" spans="1:26" s="2" customFormat="1" ht="13.2">
      <c r="A59" s="2">
        <v>6</v>
      </c>
      <c r="B59" s="1" t="s">
        <v>43</v>
      </c>
      <c r="C59" s="1">
        <v>5</v>
      </c>
      <c r="D59" s="49">
        <f t="shared" si="37"/>
        <v>8834</v>
      </c>
      <c r="E59" s="49">
        <f t="shared" si="37"/>
        <v>14</v>
      </c>
      <c r="F59" s="3">
        <f t="shared" si="38"/>
        <v>1.5847860538827259E-3</v>
      </c>
      <c r="G59" s="2">
        <v>0.5</v>
      </c>
      <c r="H59" s="3">
        <f t="shared" si="39"/>
        <v>7.8926598263614825E-3</v>
      </c>
      <c r="I59" s="3">
        <f t="shared" si="40"/>
        <v>0.99210734017363855</v>
      </c>
      <c r="J59" s="5">
        <f t="shared" si="47"/>
        <v>98485.503564898798</v>
      </c>
      <c r="K59" s="5">
        <f t="shared" si="41"/>
        <v>777.31257746565734</v>
      </c>
      <c r="L59" s="5">
        <f t="shared" si="42"/>
        <v>490484.23638082988</v>
      </c>
      <c r="M59" s="5">
        <f t="shared" si="32"/>
        <v>5524368.880554352</v>
      </c>
      <c r="N59" s="33">
        <f t="shared" si="43"/>
        <v>56.093218601598252</v>
      </c>
      <c r="O59" s="4"/>
      <c r="Q59" s="27" t="s">
        <v>44</v>
      </c>
      <c r="R59" s="29">
        <f t="shared" si="33"/>
        <v>98485.503564898798</v>
      </c>
      <c r="S59" s="29">
        <f t="shared" si="34"/>
        <v>490484.23638082988</v>
      </c>
      <c r="T59" s="35">
        <f t="shared" si="35"/>
        <v>56.093218601598252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472381.29169796658</v>
      </c>
      <c r="X59" s="29">
        <f t="shared" si="36"/>
        <v>4762422.467913785</v>
      </c>
      <c r="Y59" s="35">
        <f t="shared" si="45"/>
        <v>48.356583411034713</v>
      </c>
      <c r="Z59" s="36">
        <f t="shared" si="46"/>
        <v>7.7366351905635398</v>
      </c>
    </row>
    <row r="60" spans="1:26" s="2" customFormat="1" ht="13.2">
      <c r="A60" s="2">
        <v>7</v>
      </c>
      <c r="B60" s="1" t="s">
        <v>45</v>
      </c>
      <c r="C60" s="1">
        <v>5</v>
      </c>
      <c r="D60" s="49">
        <f t="shared" si="37"/>
        <v>8864</v>
      </c>
      <c r="E60" s="49">
        <f t="shared" si="37"/>
        <v>13</v>
      </c>
      <c r="F60" s="3">
        <f t="shared" si="38"/>
        <v>1.4666064981949459E-3</v>
      </c>
      <c r="G60" s="2">
        <v>0.5</v>
      </c>
      <c r="H60" s="3">
        <f t="shared" si="39"/>
        <v>7.3062440285505533E-3</v>
      </c>
      <c r="I60" s="3">
        <f t="shared" si="40"/>
        <v>0.99269375597144949</v>
      </c>
      <c r="J60" s="5">
        <f t="shared" si="47"/>
        <v>97708.190987433147</v>
      </c>
      <c r="K60" s="5">
        <f t="shared" si="41"/>
        <v>713.87988694241039</v>
      </c>
      <c r="L60" s="5">
        <f t="shared" si="42"/>
        <v>486756.25521980977</v>
      </c>
      <c r="M60" s="5">
        <f t="shared" si="32"/>
        <v>5033884.6441735225</v>
      </c>
      <c r="N60" s="33">
        <f t="shared" si="43"/>
        <v>51.519576744809058</v>
      </c>
      <c r="O60" s="4"/>
      <c r="Q60" s="27" t="s">
        <v>46</v>
      </c>
      <c r="R60" s="29">
        <f t="shared" si="33"/>
        <v>97708.190987433147</v>
      </c>
      <c r="S60" s="29">
        <f t="shared" si="34"/>
        <v>486756.25521980977</v>
      </c>
      <c r="T60" s="35">
        <f t="shared" si="35"/>
        <v>51.519576744809058</v>
      </c>
      <c r="U60" s="42">
        <v>0.95736753435116873</v>
      </c>
      <c r="V60" s="43">
        <f t="shared" si="48"/>
        <v>4.2632465648831275E-2</v>
      </c>
      <c r="W60" s="29">
        <f t="shared" si="44"/>
        <v>466004.63588979747</v>
      </c>
      <c r="X60" s="29">
        <f t="shared" si="36"/>
        <v>4290041.1762158182</v>
      </c>
      <c r="Y60" s="35">
        <f t="shared" si="45"/>
        <v>43.906668753775072</v>
      </c>
      <c r="Z60" s="36">
        <f t="shared" si="46"/>
        <v>7.6129079910339854</v>
      </c>
    </row>
    <row r="61" spans="1:26" s="2" customFormat="1" ht="13.2">
      <c r="A61" s="2">
        <v>8</v>
      </c>
      <c r="B61" s="1" t="s">
        <v>47</v>
      </c>
      <c r="C61" s="1">
        <v>5</v>
      </c>
      <c r="D61" s="49">
        <f t="shared" si="37"/>
        <v>8491</v>
      </c>
      <c r="E61" s="49">
        <f t="shared" si="37"/>
        <v>15</v>
      </c>
      <c r="F61" s="3">
        <f t="shared" si="38"/>
        <v>1.7665763749852785E-3</v>
      </c>
      <c r="G61" s="2">
        <v>0.5</v>
      </c>
      <c r="H61" s="3">
        <f t="shared" si="39"/>
        <v>8.7940435012018522E-3</v>
      </c>
      <c r="I61" s="3">
        <f t="shared" si="40"/>
        <v>0.99120595649879817</v>
      </c>
      <c r="J61" s="5">
        <f t="shared" si="47"/>
        <v>96994.311100490741</v>
      </c>
      <c r="K61" s="5">
        <f t="shared" si="41"/>
        <v>852.97219118682131</v>
      </c>
      <c r="L61" s="5">
        <f t="shared" si="42"/>
        <v>482839.12502448662</v>
      </c>
      <c r="M61" s="5">
        <f t="shared" si="32"/>
        <v>4547128.3889537128</v>
      </c>
      <c r="N61" s="33">
        <f t="shared" si="43"/>
        <v>46.880361717736932</v>
      </c>
      <c r="O61" s="4"/>
      <c r="Q61" s="27" t="s">
        <v>48</v>
      </c>
      <c r="R61" s="29">
        <f t="shared" si="33"/>
        <v>96994.311100490741</v>
      </c>
      <c r="S61" s="29">
        <f t="shared" si="34"/>
        <v>482839.12502448662</v>
      </c>
      <c r="T61" s="35">
        <f t="shared" si="35"/>
        <v>46.880361717736932</v>
      </c>
      <c r="U61" s="42">
        <v>0.95681081085376496</v>
      </c>
      <c r="V61" s="43">
        <f t="shared" si="48"/>
        <v>4.3189189146235041E-2</v>
      </c>
      <c r="W61" s="29">
        <f t="shared" si="44"/>
        <v>461985.69472660142</v>
      </c>
      <c r="X61" s="29">
        <f t="shared" si="36"/>
        <v>3824036.5403260211</v>
      </c>
      <c r="Y61" s="35">
        <f t="shared" si="45"/>
        <v>39.425369353509161</v>
      </c>
      <c r="Z61" s="36">
        <f t="shared" si="46"/>
        <v>7.4549923642277705</v>
      </c>
    </row>
    <row r="62" spans="1:26" s="2" customFormat="1" ht="13.2">
      <c r="A62" s="2">
        <v>9</v>
      </c>
      <c r="B62" s="1" t="s">
        <v>49</v>
      </c>
      <c r="C62" s="1">
        <v>5</v>
      </c>
      <c r="D62" s="49">
        <f t="shared" si="37"/>
        <v>9693</v>
      </c>
      <c r="E62" s="49">
        <f t="shared" si="37"/>
        <v>26</v>
      </c>
      <c r="F62" s="3">
        <f t="shared" si="38"/>
        <v>2.6823480862478077E-3</v>
      </c>
      <c r="G62" s="2">
        <v>0.5</v>
      </c>
      <c r="H62" s="3">
        <f t="shared" si="39"/>
        <v>1.3322402131584341E-2</v>
      </c>
      <c r="I62" s="3">
        <f t="shared" si="40"/>
        <v>0.98667759786841569</v>
      </c>
      <c r="J62" s="5">
        <f t="shared" si="47"/>
        <v>96141.338909303915</v>
      </c>
      <c r="K62" s="5">
        <f t="shared" si="41"/>
        <v>1280.8335784186831</v>
      </c>
      <c r="L62" s="5">
        <f t="shared" si="42"/>
        <v>477504.61060047289</v>
      </c>
      <c r="M62" s="5">
        <f t="shared" si="32"/>
        <v>4064289.263929226</v>
      </c>
      <c r="N62" s="33">
        <f t="shared" si="43"/>
        <v>42.274107163863427</v>
      </c>
      <c r="O62" s="4"/>
      <c r="Q62" s="27" t="s">
        <v>50</v>
      </c>
      <c r="R62" s="29">
        <f t="shared" si="33"/>
        <v>96141.338909303915</v>
      </c>
      <c r="S62" s="29">
        <f t="shared" si="34"/>
        <v>477504.61060047289</v>
      </c>
      <c r="T62" s="35">
        <f t="shared" si="35"/>
        <v>42.274107163863427</v>
      </c>
      <c r="U62" s="42">
        <v>0.94800928093814252</v>
      </c>
      <c r="V62" s="43">
        <f t="shared" si="48"/>
        <v>5.1990719061857482E-2</v>
      </c>
      <c r="W62" s="29">
        <f t="shared" si="44"/>
        <v>452678.80254000204</v>
      </c>
      <c r="X62" s="29">
        <f t="shared" si="36"/>
        <v>3362050.8455994199</v>
      </c>
      <c r="Y62" s="35">
        <f t="shared" si="45"/>
        <v>34.969877513054513</v>
      </c>
      <c r="Z62" s="36">
        <f t="shared" si="46"/>
        <v>7.3042296508089137</v>
      </c>
    </row>
    <row r="63" spans="1:26" s="2" customFormat="1" ht="13.2">
      <c r="A63" s="2">
        <v>10</v>
      </c>
      <c r="B63" s="1" t="s">
        <v>51</v>
      </c>
      <c r="C63" s="1">
        <v>5</v>
      </c>
      <c r="D63" s="49">
        <f t="shared" si="37"/>
        <v>10353</v>
      </c>
      <c r="E63" s="49">
        <f t="shared" si="37"/>
        <v>42</v>
      </c>
      <c r="F63" s="3">
        <f t="shared" si="38"/>
        <v>4.0567951318458417E-3</v>
      </c>
      <c r="G63" s="2">
        <v>0.5</v>
      </c>
      <c r="H63" s="3">
        <f t="shared" si="39"/>
        <v>2.0080321285140566E-2</v>
      </c>
      <c r="I63" s="3">
        <f t="shared" si="40"/>
        <v>0.97991967871485941</v>
      </c>
      <c r="J63" s="5">
        <f t="shared" si="47"/>
        <v>94860.505330885237</v>
      </c>
      <c r="K63" s="5">
        <f t="shared" si="41"/>
        <v>1904.8294243149649</v>
      </c>
      <c r="L63" s="5">
        <f t="shared" si="42"/>
        <v>469540.4530936387</v>
      </c>
      <c r="M63" s="5">
        <f t="shared" si="32"/>
        <v>3586784.6533287531</v>
      </c>
      <c r="N63" s="33">
        <f t="shared" si="43"/>
        <v>37.811148494493068</v>
      </c>
      <c r="O63" s="4"/>
      <c r="Q63" s="27" t="s">
        <v>52</v>
      </c>
      <c r="R63" s="29">
        <f t="shared" si="33"/>
        <v>94860.505330885237</v>
      </c>
      <c r="S63" s="29">
        <f t="shared" si="34"/>
        <v>469540.4530936387</v>
      </c>
      <c r="T63" s="35">
        <f t="shared" si="35"/>
        <v>37.811148494493068</v>
      </c>
      <c r="U63" s="42">
        <v>0.94216194080535964</v>
      </c>
      <c r="V63" s="43">
        <f t="shared" si="48"/>
        <v>5.7838059194640357E-2</v>
      </c>
      <c r="W63" s="29">
        <f t="shared" si="44"/>
        <v>442383.14457333059</v>
      </c>
      <c r="X63" s="29">
        <f t="shared" si="36"/>
        <v>2909372.043059418</v>
      </c>
      <c r="Y63" s="35">
        <f t="shared" si="45"/>
        <v>30.670003632293191</v>
      </c>
      <c r="Z63" s="36">
        <f t="shared" si="46"/>
        <v>7.1411448621998765</v>
      </c>
    </row>
    <row r="64" spans="1:26" s="2" customFormat="1" ht="13.2">
      <c r="A64" s="2">
        <v>11</v>
      </c>
      <c r="B64" s="1" t="s">
        <v>53</v>
      </c>
      <c r="C64" s="1">
        <v>5</v>
      </c>
      <c r="D64" s="49">
        <f t="shared" si="37"/>
        <v>10152</v>
      </c>
      <c r="E64" s="49">
        <f t="shared" si="37"/>
        <v>46</v>
      </c>
      <c r="F64" s="3">
        <f t="shared" si="38"/>
        <v>4.5311268715524031E-3</v>
      </c>
      <c r="G64" s="2">
        <v>0.5</v>
      </c>
      <c r="H64" s="3">
        <f t="shared" si="39"/>
        <v>2.2401870069153593E-2</v>
      </c>
      <c r="I64" s="3">
        <f t="shared" si="40"/>
        <v>0.97759812993084638</v>
      </c>
      <c r="J64" s="5">
        <f t="shared" si="47"/>
        <v>92955.675906570264</v>
      </c>
      <c r="K64" s="5">
        <f t="shared" si="41"/>
        <v>2082.3809738493383</v>
      </c>
      <c r="L64" s="5">
        <f t="shared" si="42"/>
        <v>459572.4270982279</v>
      </c>
      <c r="M64" s="5">
        <f t="shared" si="32"/>
        <v>3117244.2002351144</v>
      </c>
      <c r="N64" s="33">
        <f t="shared" si="43"/>
        <v>33.53473760298678</v>
      </c>
      <c r="O64" s="4"/>
      <c r="Q64" s="27" t="s">
        <v>54</v>
      </c>
      <c r="R64" s="29">
        <f t="shared" si="33"/>
        <v>92955.675906570264</v>
      </c>
      <c r="S64" s="29">
        <f t="shared" si="34"/>
        <v>459572.4270982279</v>
      </c>
      <c r="T64" s="35">
        <f t="shared" si="35"/>
        <v>33.53473760298678</v>
      </c>
      <c r="U64" s="42">
        <v>0.92489605986448908</v>
      </c>
      <c r="V64" s="43">
        <f t="shared" si="48"/>
        <v>7.5103940135510916E-2</v>
      </c>
      <c r="W64" s="29">
        <f t="shared" si="44"/>
        <v>425056.72704551113</v>
      </c>
      <c r="X64" s="29">
        <f t="shared" si="36"/>
        <v>2466988.8984860876</v>
      </c>
      <c r="Y64" s="35">
        <f t="shared" si="45"/>
        <v>26.539411116386887</v>
      </c>
      <c r="Z64" s="36">
        <f t="shared" si="46"/>
        <v>6.9953264865998932</v>
      </c>
    </row>
    <row r="65" spans="1:26" s="2" customFormat="1" ht="13.2">
      <c r="A65" s="2">
        <v>12</v>
      </c>
      <c r="B65" s="1" t="s">
        <v>55</v>
      </c>
      <c r="C65" s="1">
        <v>5</v>
      </c>
      <c r="D65" s="49">
        <f t="shared" si="37"/>
        <v>8801</v>
      </c>
      <c r="E65" s="49">
        <f t="shared" si="37"/>
        <v>54</v>
      </c>
      <c r="F65" s="3">
        <f t="shared" si="38"/>
        <v>6.1356664015452794E-3</v>
      </c>
      <c r="G65" s="2">
        <v>0.5</v>
      </c>
      <c r="H65" s="3">
        <f t="shared" si="39"/>
        <v>3.0214861235452112E-2</v>
      </c>
      <c r="I65" s="3">
        <f t="shared" si="40"/>
        <v>0.96978513876454786</v>
      </c>
      <c r="J65" s="5">
        <f t="shared" si="47"/>
        <v>90873.294932720921</v>
      </c>
      <c r="K65" s="5">
        <f t="shared" si="41"/>
        <v>2745.7239964004762</v>
      </c>
      <c r="L65" s="5">
        <f t="shared" si="42"/>
        <v>447502.16467260337</v>
      </c>
      <c r="M65" s="5">
        <f t="shared" si="32"/>
        <v>2657671.7731368868</v>
      </c>
      <c r="N65" s="33">
        <f t="shared" si="43"/>
        <v>29.245905247570526</v>
      </c>
      <c r="O65" s="4"/>
      <c r="Q65" s="27" t="s">
        <v>56</v>
      </c>
      <c r="R65" s="29">
        <f t="shared" si="33"/>
        <v>90873.294932720921</v>
      </c>
      <c r="S65" s="29">
        <f t="shared" si="34"/>
        <v>447502.16467260337</v>
      </c>
      <c r="T65" s="35">
        <f t="shared" si="35"/>
        <v>29.245905247570526</v>
      </c>
      <c r="U65" s="42">
        <v>0.89970667843387275</v>
      </c>
      <c r="V65" s="43">
        <f t="shared" si="48"/>
        <v>0.10029332156612725</v>
      </c>
      <c r="W65" s="29">
        <f t="shared" si="44"/>
        <v>402620.68616955593</v>
      </c>
      <c r="X65" s="29">
        <f t="shared" si="36"/>
        <v>2041932.1714405764</v>
      </c>
      <c r="Y65" s="35">
        <f t="shared" si="45"/>
        <v>22.47010161733812</v>
      </c>
      <c r="Z65" s="36">
        <f t="shared" si="46"/>
        <v>6.7758036302324065</v>
      </c>
    </row>
    <row r="66" spans="1:26" s="2" customFormat="1" ht="13.2">
      <c r="A66" s="2">
        <v>13</v>
      </c>
      <c r="B66" s="1" t="s">
        <v>57</v>
      </c>
      <c r="C66" s="1">
        <v>5</v>
      </c>
      <c r="D66" s="49">
        <f t="shared" si="37"/>
        <v>7231</v>
      </c>
      <c r="E66" s="49">
        <f t="shared" si="37"/>
        <v>62</v>
      </c>
      <c r="F66" s="3">
        <f t="shared" si="38"/>
        <v>8.5741944406029589E-3</v>
      </c>
      <c r="G66" s="2">
        <v>0.5</v>
      </c>
      <c r="H66" s="3">
        <f t="shared" si="39"/>
        <v>4.1971297048470073E-2</v>
      </c>
      <c r="I66" s="3">
        <f t="shared" si="40"/>
        <v>0.95802870295152998</v>
      </c>
      <c r="J66" s="5">
        <f t="shared" si="47"/>
        <v>88127.570936320437</v>
      </c>
      <c r="K66" s="5">
        <f t="shared" si="41"/>
        <v>3698.8284579284227</v>
      </c>
      <c r="L66" s="5">
        <f t="shared" si="42"/>
        <v>431390.78353678109</v>
      </c>
      <c r="M66" s="5">
        <f t="shared" si="32"/>
        <v>2210169.6084642834</v>
      </c>
      <c r="N66" s="33">
        <f t="shared" si="43"/>
        <v>25.079207165046185</v>
      </c>
      <c r="O66" s="4"/>
      <c r="Q66" s="27" t="s">
        <v>58</v>
      </c>
      <c r="R66" s="29">
        <f t="shared" si="33"/>
        <v>88127.570936320437</v>
      </c>
      <c r="S66" s="29">
        <f t="shared" si="34"/>
        <v>431390.78353678109</v>
      </c>
      <c r="T66" s="35">
        <f t="shared" si="35"/>
        <v>25.079207165046185</v>
      </c>
      <c r="U66" s="42">
        <v>0.86438699185239576</v>
      </c>
      <c r="V66" s="43">
        <f t="shared" si="48"/>
        <v>0.13561300814760424</v>
      </c>
      <c r="W66" s="29">
        <f t="shared" si="44"/>
        <v>372888.58169420622</v>
      </c>
      <c r="X66" s="29">
        <f t="shared" si="36"/>
        <v>1639311.4852710206</v>
      </c>
      <c r="Y66" s="35">
        <f t="shared" si="45"/>
        <v>18.601573467349517</v>
      </c>
      <c r="Z66" s="36">
        <f t="shared" si="46"/>
        <v>6.4776336976966675</v>
      </c>
    </row>
    <row r="67" spans="1:26" s="2" customFormat="1" ht="13.2">
      <c r="A67" s="2">
        <v>14</v>
      </c>
      <c r="B67" s="1" t="s">
        <v>59</v>
      </c>
      <c r="C67" s="1">
        <v>5</v>
      </c>
      <c r="D67" s="49">
        <f t="shared" si="37"/>
        <v>5185</v>
      </c>
      <c r="E67" s="49">
        <f t="shared" si="37"/>
        <v>77</v>
      </c>
      <c r="F67" s="3">
        <f t="shared" si="38"/>
        <v>1.485053037608486E-2</v>
      </c>
      <c r="G67" s="2">
        <v>0.5</v>
      </c>
      <c r="H67" s="3">
        <f t="shared" si="39"/>
        <v>7.1594607159460727E-2</v>
      </c>
      <c r="I67" s="3">
        <f t="shared" si="40"/>
        <v>0.92840539284053925</v>
      </c>
      <c r="J67" s="5">
        <f t="shared" si="47"/>
        <v>84428.742478392014</v>
      </c>
      <c r="K67" s="5">
        <f t="shared" si="41"/>
        <v>6044.6426507077513</v>
      </c>
      <c r="L67" s="5">
        <f t="shared" si="42"/>
        <v>407032.10576519067</v>
      </c>
      <c r="M67" s="5">
        <f t="shared" si="32"/>
        <v>1778778.8249275023</v>
      </c>
      <c r="N67" s="33">
        <f t="shared" si="43"/>
        <v>21.068403634967655</v>
      </c>
      <c r="O67" s="4"/>
      <c r="Q67" s="27" t="s">
        <v>60</v>
      </c>
      <c r="R67" s="29">
        <f t="shared" si="33"/>
        <v>84428.742478392014</v>
      </c>
      <c r="S67" s="29">
        <f t="shared" si="34"/>
        <v>407032.10576519067</v>
      </c>
      <c r="T67" s="35">
        <f t="shared" si="35"/>
        <v>21.068403634967655</v>
      </c>
      <c r="U67" s="42">
        <v>0.82345390469096191</v>
      </c>
      <c r="V67" s="43">
        <f t="shared" si="48"/>
        <v>0.17654609530903809</v>
      </c>
      <c r="W67" s="29">
        <f t="shared" si="44"/>
        <v>335172.17682693084</v>
      </c>
      <c r="X67" s="29">
        <f t="shared" si="36"/>
        <v>1266422.9035768143</v>
      </c>
      <c r="Y67" s="35">
        <f t="shared" si="45"/>
        <v>14.999902478719637</v>
      </c>
      <c r="Z67" s="36">
        <f t="shared" si="46"/>
        <v>6.0685011562480184</v>
      </c>
    </row>
    <row r="68" spans="1:26" s="2" customFormat="1" ht="13.2">
      <c r="A68" s="2">
        <v>15</v>
      </c>
      <c r="B68" s="1" t="s">
        <v>61</v>
      </c>
      <c r="C68" s="1">
        <v>5</v>
      </c>
      <c r="D68" s="49">
        <f t="shared" si="37"/>
        <v>3647</v>
      </c>
      <c r="E68" s="49">
        <f t="shared" si="37"/>
        <v>85</v>
      </c>
      <c r="F68" s="3">
        <f t="shared" si="38"/>
        <v>2.3306827529476281E-2</v>
      </c>
      <c r="G68" s="2">
        <v>0.5</v>
      </c>
      <c r="H68" s="3">
        <f t="shared" si="39"/>
        <v>0.11011789091851278</v>
      </c>
      <c r="I68" s="3">
        <f t="shared" si="40"/>
        <v>0.88988210908148724</v>
      </c>
      <c r="J68" s="5">
        <f t="shared" si="47"/>
        <v>78384.099827684258</v>
      </c>
      <c r="K68" s="5">
        <f t="shared" si="41"/>
        <v>8631.4917545707503</v>
      </c>
      <c r="L68" s="5">
        <f t="shared" si="42"/>
        <v>370341.7697519944</v>
      </c>
      <c r="M68" s="5">
        <f t="shared" si="32"/>
        <v>1371746.7191623116</v>
      </c>
      <c r="N68" s="33">
        <f t="shared" si="43"/>
        <v>17.500318587288646</v>
      </c>
      <c r="O68" s="4"/>
      <c r="Q68" s="27" t="s">
        <v>62</v>
      </c>
      <c r="R68" s="29">
        <f t="shared" si="33"/>
        <v>78384.099827684258</v>
      </c>
      <c r="S68" s="29">
        <f t="shared" si="34"/>
        <v>370341.7697519944</v>
      </c>
      <c r="T68" s="35">
        <f t="shared" si="35"/>
        <v>17.500318587288646</v>
      </c>
      <c r="U68" s="42">
        <v>0.7557222850963411</v>
      </c>
      <c r="V68" s="43">
        <f t="shared" si="48"/>
        <v>0.2442777149036589</v>
      </c>
      <c r="W68" s="29">
        <f t="shared" si="44"/>
        <v>279875.52850360022</v>
      </c>
      <c r="X68" s="29">
        <f t="shared" si="36"/>
        <v>931250.7267498835</v>
      </c>
      <c r="Y68" s="35">
        <f t="shared" si="45"/>
        <v>11.88060753133734</v>
      </c>
      <c r="Z68" s="36">
        <f t="shared" si="46"/>
        <v>5.6197110559513064</v>
      </c>
    </row>
    <row r="69" spans="1:26" s="2" customFormat="1" ht="13.2">
      <c r="A69" s="2">
        <v>16</v>
      </c>
      <c r="B69" s="1" t="s">
        <v>63</v>
      </c>
      <c r="C69" s="1">
        <v>5</v>
      </c>
      <c r="D69" s="49">
        <f t="shared" si="37"/>
        <v>2447</v>
      </c>
      <c r="E69" s="49">
        <f t="shared" si="37"/>
        <v>79</v>
      </c>
      <c r="F69" s="3">
        <f t="shared" si="38"/>
        <v>3.228442991418063E-2</v>
      </c>
      <c r="G69" s="2">
        <v>0.5</v>
      </c>
      <c r="H69" s="3">
        <f t="shared" si="39"/>
        <v>0.1493666099451692</v>
      </c>
      <c r="I69" s="3">
        <f t="shared" si="40"/>
        <v>0.85063339005483085</v>
      </c>
      <c r="J69" s="5">
        <f t="shared" si="47"/>
        <v>69752.608073113515</v>
      </c>
      <c r="K69" s="5">
        <f t="shared" si="41"/>
        <v>10418.710602715008</v>
      </c>
      <c r="L69" s="5">
        <f t="shared" si="42"/>
        <v>322716.26385878009</v>
      </c>
      <c r="M69" s="5">
        <f t="shared" si="32"/>
        <v>1001404.9494103172</v>
      </c>
      <c r="N69" s="33">
        <f t="shared" si="43"/>
        <v>14.356523391364254</v>
      </c>
      <c r="O69" s="4"/>
      <c r="Q69" s="27" t="s">
        <v>64</v>
      </c>
      <c r="R69" s="29">
        <f t="shared" si="33"/>
        <v>69752.608073113515</v>
      </c>
      <c r="S69" s="29">
        <f t="shared" si="34"/>
        <v>322716.26385878009</v>
      </c>
      <c r="T69" s="35">
        <f t="shared" si="35"/>
        <v>14.356523391364254</v>
      </c>
      <c r="U69" s="42">
        <v>0.69850988448397933</v>
      </c>
      <c r="V69" s="43">
        <f t="shared" si="48"/>
        <v>0.30149011551602067</v>
      </c>
      <c r="W69" s="29">
        <f t="shared" si="44"/>
        <v>225420.50018909786</v>
      </c>
      <c r="X69" s="29">
        <f t="shared" si="36"/>
        <v>651375.19824628334</v>
      </c>
      <c r="Y69" s="35">
        <f t="shared" si="45"/>
        <v>9.338363342106474</v>
      </c>
      <c r="Z69" s="36">
        <f t="shared" si="46"/>
        <v>5.01816004925778</v>
      </c>
    </row>
    <row r="70" spans="1:26" s="2" customFormat="1" ht="13.2">
      <c r="A70" s="2">
        <v>17</v>
      </c>
      <c r="B70" s="1" t="s">
        <v>65</v>
      </c>
      <c r="C70" s="1">
        <v>5</v>
      </c>
      <c r="D70" s="49">
        <f t="shared" si="37"/>
        <v>1451</v>
      </c>
      <c r="E70" s="49">
        <f t="shared" si="37"/>
        <v>91</v>
      </c>
      <c r="F70" s="3">
        <f t="shared" si="38"/>
        <v>6.2715368711233635E-2</v>
      </c>
      <c r="G70" s="2">
        <v>0.5</v>
      </c>
      <c r="H70" s="3">
        <f t="shared" si="39"/>
        <v>0.27107536490914508</v>
      </c>
      <c r="I70" s="3">
        <f t="shared" si="40"/>
        <v>0.72892463509085492</v>
      </c>
      <c r="J70" s="5">
        <f t="shared" si="47"/>
        <v>59333.897470398515</v>
      </c>
      <c r="K70" s="5">
        <f t="shared" si="41"/>
        <v>16083.957908270078</v>
      </c>
      <c r="L70" s="5">
        <f t="shared" si="42"/>
        <v>256459.59258131738</v>
      </c>
      <c r="M70" s="5">
        <f t="shared" si="32"/>
        <v>678688.6855515372</v>
      </c>
      <c r="N70" s="33">
        <f t="shared" si="43"/>
        <v>11.438464595893651</v>
      </c>
      <c r="O70" s="4"/>
      <c r="Q70" s="27" t="s">
        <v>66</v>
      </c>
      <c r="R70" s="29">
        <f t="shared" si="33"/>
        <v>59333.897470398515</v>
      </c>
      <c r="S70" s="29">
        <f t="shared" si="34"/>
        <v>256459.59258131738</v>
      </c>
      <c r="T70" s="35">
        <f t="shared" si="35"/>
        <v>11.438464595893651</v>
      </c>
      <c r="U70" s="42">
        <v>0.67065690345363116</v>
      </c>
      <c r="V70" s="43">
        <f t="shared" si="48"/>
        <v>0.32934309654636884</v>
      </c>
      <c r="W70" s="29">
        <f t="shared" si="44"/>
        <v>171996.39622156616</v>
      </c>
      <c r="X70" s="29">
        <f t="shared" si="36"/>
        <v>425954.69805718551</v>
      </c>
      <c r="Y70" s="35">
        <f t="shared" si="45"/>
        <v>7.1789435081302875</v>
      </c>
      <c r="Z70" s="36">
        <f t="shared" si="46"/>
        <v>4.2595210877633631</v>
      </c>
    </row>
    <row r="71" spans="1:26" s="2" customFormat="1" ht="13.2">
      <c r="A71" s="2">
        <v>18</v>
      </c>
      <c r="B71" s="1" t="s">
        <v>67</v>
      </c>
      <c r="C71" s="1">
        <v>5</v>
      </c>
      <c r="D71" s="49">
        <f t="shared" ref="D71:E72" si="49">D21+D46</f>
        <v>876</v>
      </c>
      <c r="E71" s="49">
        <f t="shared" si="49"/>
        <v>66</v>
      </c>
      <c r="F71" s="3">
        <f t="shared" si="38"/>
        <v>7.5342465753424653E-2</v>
      </c>
      <c r="G71" s="2">
        <v>0.5</v>
      </c>
      <c r="H71" s="3">
        <f t="shared" si="39"/>
        <v>0.31700288184438036</v>
      </c>
      <c r="I71" s="3">
        <f t="shared" si="40"/>
        <v>0.68299711815561959</v>
      </c>
      <c r="J71" s="5">
        <f t="shared" si="47"/>
        <v>43249.939562128435</v>
      </c>
      <c r="K71" s="5">
        <f t="shared" si="41"/>
        <v>13710.355480789991</v>
      </c>
      <c r="L71" s="5">
        <f t="shared" si="42"/>
        <v>181973.80910866719</v>
      </c>
      <c r="M71" s="5">
        <f>L71+M72</f>
        <v>422229.09297021985</v>
      </c>
      <c r="N71" s="33">
        <f t="shared" si="43"/>
        <v>9.7625360230547553</v>
      </c>
      <c r="O71" s="4"/>
      <c r="Q71" s="27" t="s">
        <v>68</v>
      </c>
      <c r="R71" s="29">
        <f t="shared" si="33"/>
        <v>43249.939562128435</v>
      </c>
      <c r="S71" s="29">
        <f t="shared" si="34"/>
        <v>181973.80910866719</v>
      </c>
      <c r="T71" s="35">
        <f t="shared" si="35"/>
        <v>9.7625360230547553</v>
      </c>
      <c r="U71" s="42">
        <v>0.63527807449444496</v>
      </c>
      <c r="V71" s="43">
        <f t="shared" si="48"/>
        <v>0.36472192550555504</v>
      </c>
      <c r="W71" s="29">
        <f t="shared" si="44"/>
        <v>115603.97105897378</v>
      </c>
      <c r="X71" s="29">
        <f>X72+W71</f>
        <v>253958.30183561935</v>
      </c>
      <c r="Y71" s="35">
        <f t="shared" si="45"/>
        <v>5.8718764559383683</v>
      </c>
      <c r="Z71" s="36">
        <f t="shared" si="46"/>
        <v>3.8906595671163871</v>
      </c>
    </row>
    <row r="72" spans="1:26" s="2" customFormat="1" ht="13.2">
      <c r="A72" s="12">
        <v>19</v>
      </c>
      <c r="B72" s="13" t="s">
        <v>69</v>
      </c>
      <c r="C72" s="12"/>
      <c r="D72" s="50">
        <f t="shared" si="49"/>
        <v>610</v>
      </c>
      <c r="E72" s="50">
        <f t="shared" si="49"/>
        <v>75</v>
      </c>
      <c r="F72" s="17">
        <f t="shared" si="38"/>
        <v>0.12295081967213115</v>
      </c>
      <c r="G72" s="12"/>
      <c r="H72" s="17">
        <v>1</v>
      </c>
      <c r="I72" s="17">
        <f t="shared" si="40"/>
        <v>0</v>
      </c>
      <c r="J72" s="21">
        <f t="shared" si="47"/>
        <v>29539.584081338442</v>
      </c>
      <c r="K72" s="21">
        <f t="shared" si="41"/>
        <v>29539.584081338442</v>
      </c>
      <c r="L72" s="21">
        <f>K72/F72</f>
        <v>240255.28386155266</v>
      </c>
      <c r="M72" s="21">
        <f>L72</f>
        <v>240255.28386155266</v>
      </c>
      <c r="N72" s="34">
        <f t="shared" si="43"/>
        <v>8.1333333333333329</v>
      </c>
      <c r="O72" s="4"/>
      <c r="Q72" s="30" t="s">
        <v>69</v>
      </c>
      <c r="R72" s="31">
        <f t="shared" si="33"/>
        <v>29539.584081338442</v>
      </c>
      <c r="S72" s="31">
        <f t="shared" si="34"/>
        <v>240255.28386155266</v>
      </c>
      <c r="T72" s="38">
        <f t="shared" si="35"/>
        <v>8.1333333333333329</v>
      </c>
      <c r="U72" s="44">
        <v>0.57586384179742911</v>
      </c>
      <c r="V72" s="45">
        <f t="shared" si="48"/>
        <v>0.42413615820257089</v>
      </c>
      <c r="W72" s="31">
        <f t="shared" si="44"/>
        <v>138354.33077664557</v>
      </c>
      <c r="X72" s="31">
        <f>W72</f>
        <v>138354.33077664557</v>
      </c>
      <c r="Y72" s="38">
        <f t="shared" si="45"/>
        <v>4.6836925799524227</v>
      </c>
      <c r="Z72" s="37">
        <f t="shared" si="46"/>
        <v>3.4496407533809101</v>
      </c>
    </row>
    <row r="73" spans="1:26" s="2" customFormat="1" ht="13.2">
      <c r="B73" s="2" t="s">
        <v>70</v>
      </c>
      <c r="D73" s="25">
        <f>SUM(D54:D72)</f>
        <v>115789</v>
      </c>
      <c r="E73" s="25">
        <f>SUM(E54:E72)</f>
        <v>766</v>
      </c>
    </row>
    <row r="77" spans="1:26" s="52" customFormat="1" ht="17.399999999999999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>
      <c r="C78" s="53" t="s">
        <v>84</v>
      </c>
      <c r="D78" s="54">
        <v>0</v>
      </c>
      <c r="E78" s="55">
        <f>$N$4</f>
        <v>73.087486565691862</v>
      </c>
      <c r="F78" s="55">
        <f>$Y$4</f>
        <v>66.083831041083826</v>
      </c>
      <c r="G78" s="55">
        <f>E78-F78</f>
        <v>7.0036555246080354</v>
      </c>
    </row>
    <row r="79" spans="1:26" s="52" customFormat="1" ht="17.399999999999999">
      <c r="C79" s="53" t="s">
        <v>85</v>
      </c>
      <c r="D79" s="54">
        <v>0</v>
      </c>
      <c r="E79" s="55">
        <f>$N$29</f>
        <v>77.320640045190729</v>
      </c>
      <c r="F79" s="55">
        <f>$Y$29</f>
        <v>68.773487465478894</v>
      </c>
      <c r="G79" s="55">
        <f t="shared" ref="G79:G80" si="50">E79-F79</f>
        <v>8.5471525797118346</v>
      </c>
    </row>
    <row r="80" spans="1:26" s="52" customFormat="1" ht="17.399999999999999">
      <c r="C80" s="53" t="s">
        <v>86</v>
      </c>
      <c r="D80" s="54">
        <v>0</v>
      </c>
      <c r="E80" s="55">
        <f>$N$54</f>
        <v>75.047364723443579</v>
      </c>
      <c r="F80" s="55">
        <f>$Y$54</f>
        <v>66.669595363480823</v>
      </c>
      <c r="G80" s="55">
        <f t="shared" si="50"/>
        <v>8.3777693599627554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0BD52-6858-A14B-B143-4ED1FCC27442}">
  <dimension ref="A1:Z80"/>
  <sheetViews>
    <sheetView topLeftCell="A23" workbookViewId="0">
      <selection activeCell="D29" sqref="D29:E47"/>
    </sheetView>
  </sheetViews>
  <sheetFormatPr defaultColWidth="8.796875" defaultRowHeight="13.8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>
      <c r="B1" s="75" t="s">
        <v>87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Q1" s="63" t="s">
        <v>90</v>
      </c>
      <c r="R1" s="64"/>
      <c r="S1" s="64"/>
      <c r="T1" s="64"/>
      <c r="U1" s="64"/>
      <c r="V1" s="64"/>
      <c r="W1" s="64"/>
      <c r="X1" s="64"/>
      <c r="Y1" s="64"/>
      <c r="Z1" s="65"/>
    </row>
    <row r="2" spans="1:26" s="9" customFormat="1" ht="35.549999999999997" customHeight="1">
      <c r="A2" s="7"/>
      <c r="B2" s="70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2" t="s">
        <v>14</v>
      </c>
      <c r="S2" s="72"/>
      <c r="T2" s="72"/>
      <c r="U2" s="67" t="s">
        <v>15</v>
      </c>
      <c r="V2" s="67" t="s">
        <v>16</v>
      </c>
      <c r="W2" s="73" t="s">
        <v>17</v>
      </c>
      <c r="X2" s="73" t="s">
        <v>18</v>
      </c>
      <c r="Y2" s="74" t="s">
        <v>19</v>
      </c>
      <c r="Z2" s="74" t="s">
        <v>20</v>
      </c>
    </row>
    <row r="3" spans="1:26" s="10" customFormat="1" ht="23.25" customHeight="1" thickBot="1">
      <c r="B3" s="71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7"/>
      <c r="V3" s="67"/>
      <c r="W3" s="73"/>
      <c r="X3" s="73"/>
      <c r="Y3" s="74"/>
      <c r="Z3" s="74"/>
    </row>
    <row r="4" spans="1:26" s="2" customFormat="1">
      <c r="A4" s="2">
        <v>1</v>
      </c>
      <c r="B4" s="1">
        <v>0</v>
      </c>
      <c r="C4" s="1">
        <v>1</v>
      </c>
      <c r="D4">
        <v>537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7289609.7574036457</v>
      </c>
      <c r="N4" s="32">
        <f>M4/J4</f>
        <v>72.89609757403646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72.89609757403646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6604552.8308024975</v>
      </c>
      <c r="Y4" s="40">
        <f>X4/R4</f>
        <v>66.04552830802497</v>
      </c>
      <c r="Z4" s="36">
        <f>T4-Y4</f>
        <v>6.8505692660114903</v>
      </c>
    </row>
    <row r="5" spans="1:26" s="2" customFormat="1">
      <c r="A5" s="2">
        <v>2</v>
      </c>
      <c r="B5" s="1" t="s">
        <v>35</v>
      </c>
      <c r="C5" s="1">
        <v>4</v>
      </c>
      <c r="D5">
        <v>2504</v>
      </c>
      <c r="E5" s="51">
        <v>3</v>
      </c>
      <c r="F5" s="3">
        <f t="shared" ref="F5:F22" si="5">E5/D5</f>
        <v>1.1980830670926517E-3</v>
      </c>
      <c r="G5" s="2">
        <v>0.4</v>
      </c>
      <c r="H5" s="3">
        <f t="shared" ref="H5:H21" si="6">C5*F5/(1+(1-G5)*C5*F5)</f>
        <v>4.7785919082510347E-3</v>
      </c>
      <c r="I5" s="3">
        <f t="shared" ref="I5:I22" si="7">1-H5</f>
        <v>0.99522140809174897</v>
      </c>
      <c r="J5" s="5">
        <f>I4*J4</f>
        <v>100000</v>
      </c>
      <c r="K5" s="5">
        <f t="shared" ref="K5:K22" si="8">J5*H5</f>
        <v>477.8591908251035</v>
      </c>
      <c r="L5" s="5">
        <f t="shared" ref="L5:L21" si="9">C5*(J6+G5*K5)</f>
        <v>398853.13794201979</v>
      </c>
      <c r="M5" s="5">
        <f t="shared" si="0"/>
        <v>7189609.7574036457</v>
      </c>
      <c r="N5" s="33">
        <f t="shared" ref="N5:N22" si="10">M5/J5</f>
        <v>71.89609757403646</v>
      </c>
      <c r="O5" s="4"/>
      <c r="Q5" s="27" t="s">
        <v>36</v>
      </c>
      <c r="R5" s="29">
        <f t="shared" si="1"/>
        <v>100000</v>
      </c>
      <c r="S5" s="29">
        <f t="shared" si="2"/>
        <v>398853.13794201979</v>
      </c>
      <c r="T5" s="35">
        <f t="shared" si="3"/>
        <v>71.89609757403646</v>
      </c>
      <c r="U5" s="42">
        <v>0.96680194174873568</v>
      </c>
      <c r="V5" s="43">
        <f>1-U5</f>
        <v>3.3198058251264317E-2</v>
      </c>
      <c r="W5" s="29">
        <f t="shared" ref="W5:W22" si="11">S5*U5</f>
        <v>385611.98823492107</v>
      </c>
      <c r="X5" s="29">
        <f t="shared" si="4"/>
        <v>6507872.6366276238</v>
      </c>
      <c r="Y5" s="35">
        <f t="shared" ref="Y5:Y22" si="12">X5/R5</f>
        <v>65.078726366276243</v>
      </c>
      <c r="Z5" s="36">
        <f t="shared" ref="Z5:Z22" si="13">T5-Y5</f>
        <v>6.8173712077602175</v>
      </c>
    </row>
    <row r="6" spans="1:26" s="2" customFormat="1">
      <c r="A6" s="2">
        <v>3</v>
      </c>
      <c r="B6" s="1" t="s">
        <v>37</v>
      </c>
      <c r="C6" s="1">
        <v>5</v>
      </c>
      <c r="D6">
        <v>3517</v>
      </c>
      <c r="E6" s="51">
        <v>2</v>
      </c>
      <c r="F6" s="3">
        <f t="shared" si="5"/>
        <v>5.6866647711117425E-4</v>
      </c>
      <c r="G6" s="2">
        <v>0.5</v>
      </c>
      <c r="H6" s="3">
        <f t="shared" si="6"/>
        <v>2.8392958546280518E-3</v>
      </c>
      <c r="I6" s="3">
        <f t="shared" si="7"/>
        <v>0.99716070414537195</v>
      </c>
      <c r="J6" s="5">
        <f t="shared" ref="J6:J22" si="14">I5*J5</f>
        <v>99522.140809174904</v>
      </c>
      <c r="K6" s="5">
        <f t="shared" si="8"/>
        <v>282.57280184319956</v>
      </c>
      <c r="L6" s="5">
        <f t="shared" si="9"/>
        <v>496904.27204126655</v>
      </c>
      <c r="M6" s="5">
        <f t="shared" si="0"/>
        <v>6790756.6194616258</v>
      </c>
      <c r="N6" s="33">
        <f t="shared" si="10"/>
        <v>68.233626851760704</v>
      </c>
      <c r="O6" s="4"/>
      <c r="Q6" s="27" t="s">
        <v>38</v>
      </c>
      <c r="R6" s="29">
        <f t="shared" si="1"/>
        <v>99522.140809174904</v>
      </c>
      <c r="S6" s="29">
        <f t="shared" si="2"/>
        <v>496904.27204126655</v>
      </c>
      <c r="T6" s="35">
        <f t="shared" si="3"/>
        <v>68.233626851760704</v>
      </c>
      <c r="U6" s="42">
        <v>0.96680194174873568</v>
      </c>
      <c r="V6" s="43">
        <f>1-U6</f>
        <v>3.3198058251264317E-2</v>
      </c>
      <c r="W6" s="29">
        <f t="shared" si="11"/>
        <v>480408.01507273852</v>
      </c>
      <c r="X6" s="29">
        <f t="shared" si="4"/>
        <v>6122260.6483927025</v>
      </c>
      <c r="Y6" s="35">
        <f t="shared" si="12"/>
        <v>61.516569063075195</v>
      </c>
      <c r="Z6" s="36">
        <f t="shared" si="13"/>
        <v>6.7170577886855085</v>
      </c>
    </row>
    <row r="7" spans="1:26" s="2" customFormat="1">
      <c r="A7" s="2">
        <v>4</v>
      </c>
      <c r="B7" s="1" t="s">
        <v>39</v>
      </c>
      <c r="C7" s="1">
        <v>5</v>
      </c>
      <c r="D7">
        <v>3814</v>
      </c>
      <c r="E7" s="51">
        <v>3</v>
      </c>
      <c r="F7" s="3">
        <f t="shared" si="5"/>
        <v>7.8657577346617725E-4</v>
      </c>
      <c r="G7" s="2">
        <v>0.5</v>
      </c>
      <c r="H7" s="3">
        <f t="shared" si="6"/>
        <v>3.9251602773779934E-3</v>
      </c>
      <c r="I7" s="3">
        <f t="shared" si="7"/>
        <v>0.99607483972262201</v>
      </c>
      <c r="J7" s="5">
        <f t="shared" si="14"/>
        <v>99239.568007331705</v>
      </c>
      <c r="K7" s="5">
        <f t="shared" si="8"/>
        <v>389.53121028653038</v>
      </c>
      <c r="L7" s="5">
        <f t="shared" si="9"/>
        <v>495224.01201094221</v>
      </c>
      <c r="M7" s="5">
        <f t="shared" si="0"/>
        <v>6293852.347420359</v>
      </c>
      <c r="N7" s="33">
        <f t="shared" si="10"/>
        <v>63.420795493138144</v>
      </c>
      <c r="O7" s="4"/>
      <c r="Q7" s="27" t="s">
        <v>40</v>
      </c>
      <c r="R7" s="29">
        <f t="shared" si="1"/>
        <v>99239.568007331705</v>
      </c>
      <c r="S7" s="29">
        <f t="shared" si="2"/>
        <v>495224.01201094221</v>
      </c>
      <c r="T7" s="35">
        <f t="shared" si="3"/>
        <v>63.420795493138144</v>
      </c>
      <c r="U7" s="42">
        <v>0.96680194174873568</v>
      </c>
      <c r="V7" s="43">
        <f>1-U7</f>
        <v>3.3198058251264317E-2</v>
      </c>
      <c r="W7" s="29">
        <f t="shared" si="11"/>
        <v>478783.53641277814</v>
      </c>
      <c r="X7" s="29">
        <f t="shared" si="4"/>
        <v>5641852.6333199637</v>
      </c>
      <c r="Y7" s="35">
        <f t="shared" si="12"/>
        <v>56.850838295700264</v>
      </c>
      <c r="Z7" s="36">
        <f t="shared" si="13"/>
        <v>6.5699571974378799</v>
      </c>
    </row>
    <row r="8" spans="1:26" s="2" customFormat="1">
      <c r="A8" s="2">
        <v>5</v>
      </c>
      <c r="B8" s="1" t="s">
        <v>41</v>
      </c>
      <c r="C8" s="1">
        <v>5</v>
      </c>
      <c r="D8">
        <v>4111</v>
      </c>
      <c r="E8" s="51">
        <v>4</v>
      </c>
      <c r="F8" s="3">
        <f t="shared" si="5"/>
        <v>9.7299927025054731E-4</v>
      </c>
      <c r="G8" s="2">
        <v>0.5</v>
      </c>
      <c r="H8" s="3">
        <f t="shared" si="6"/>
        <v>4.8531909730647905E-3</v>
      </c>
      <c r="I8" s="3">
        <f t="shared" si="7"/>
        <v>0.9951468090269352</v>
      </c>
      <c r="J8" s="5">
        <f t="shared" si="14"/>
        <v>98850.036797045177</v>
      </c>
      <c r="K8" s="5">
        <f t="shared" si="8"/>
        <v>479.738106270542</v>
      </c>
      <c r="L8" s="5">
        <f t="shared" si="9"/>
        <v>493050.83871954959</v>
      </c>
      <c r="M8" s="5">
        <f t="shared" si="0"/>
        <v>5798628.3354094168</v>
      </c>
      <c r="N8" s="33">
        <f t="shared" si="10"/>
        <v>58.660861677926547</v>
      </c>
      <c r="O8" s="4"/>
      <c r="Q8" s="27" t="s">
        <v>42</v>
      </c>
      <c r="R8" s="29">
        <f t="shared" si="1"/>
        <v>98850.036797045177</v>
      </c>
      <c r="S8" s="29">
        <f t="shared" si="2"/>
        <v>493050.83871954959</v>
      </c>
      <c r="T8" s="35">
        <f t="shared" si="3"/>
        <v>58.660861677926547</v>
      </c>
      <c r="U8" s="42">
        <v>0.96680194174873568</v>
      </c>
      <c r="V8" s="43">
        <f>1-U8</f>
        <v>3.3198058251264317E-2</v>
      </c>
      <c r="W8" s="29">
        <f t="shared" si="11"/>
        <v>476682.50825490325</v>
      </c>
      <c r="X8" s="29">
        <f t="shared" si="4"/>
        <v>5163069.0969071854</v>
      </c>
      <c r="Y8" s="35">
        <f t="shared" si="12"/>
        <v>52.231332068270099</v>
      </c>
      <c r="Z8" s="36">
        <f t="shared" si="13"/>
        <v>6.4295296096564485</v>
      </c>
    </row>
    <row r="9" spans="1:26" s="2" customFormat="1">
      <c r="A9" s="2">
        <v>6</v>
      </c>
      <c r="B9" s="1" t="s">
        <v>43</v>
      </c>
      <c r="C9" s="1">
        <v>5</v>
      </c>
      <c r="D9">
        <v>4328</v>
      </c>
      <c r="E9" s="51">
        <v>7</v>
      </c>
      <c r="F9" s="3">
        <f t="shared" si="5"/>
        <v>1.6173752310536045E-3</v>
      </c>
      <c r="G9" s="2">
        <v>0.5</v>
      </c>
      <c r="H9" s="3">
        <f t="shared" si="6"/>
        <v>8.0543090553446099E-3</v>
      </c>
      <c r="I9" s="3">
        <f t="shared" si="7"/>
        <v>0.99194569094465534</v>
      </c>
      <c r="J9" s="5">
        <f t="shared" si="14"/>
        <v>98370.298690774638</v>
      </c>
      <c r="K9" s="5">
        <f t="shared" si="8"/>
        <v>792.30478752206022</v>
      </c>
      <c r="L9" s="5">
        <f t="shared" si="9"/>
        <v>489870.73148506804</v>
      </c>
      <c r="M9" s="5">
        <f t="shared" si="0"/>
        <v>5305577.4966898672</v>
      </c>
      <c r="N9" s="33">
        <f t="shared" si="10"/>
        <v>53.934750298643088</v>
      </c>
      <c r="O9" s="4"/>
      <c r="Q9" s="27" t="s">
        <v>44</v>
      </c>
      <c r="R9" s="29">
        <f t="shared" si="1"/>
        <v>98370.298690774638</v>
      </c>
      <c r="S9" s="29">
        <f t="shared" si="2"/>
        <v>489870.73148506804</v>
      </c>
      <c r="T9" s="35">
        <f t="shared" si="3"/>
        <v>53.934750298643088</v>
      </c>
      <c r="U9" s="42">
        <v>0.9555940589531835</v>
      </c>
      <c r="V9" s="43">
        <f t="shared" ref="V9:V22" si="15">1-U9</f>
        <v>4.4405941046816499E-2</v>
      </c>
      <c r="W9" s="29">
        <f t="shared" si="11"/>
        <v>468117.56066218123</v>
      </c>
      <c r="X9" s="29">
        <f t="shared" si="4"/>
        <v>4686386.588652282</v>
      </c>
      <c r="Y9" s="35">
        <f t="shared" si="12"/>
        <v>47.640259824602737</v>
      </c>
      <c r="Z9" s="36">
        <f t="shared" si="13"/>
        <v>6.2944904740403516</v>
      </c>
    </row>
    <row r="10" spans="1:26" s="2" customFormat="1">
      <c r="A10" s="2">
        <v>7</v>
      </c>
      <c r="B10" s="1" t="s">
        <v>45</v>
      </c>
      <c r="C10" s="1">
        <v>5</v>
      </c>
      <c r="D10">
        <v>4663</v>
      </c>
      <c r="E10" s="51">
        <v>10</v>
      </c>
      <c r="F10" s="3">
        <f t="shared" si="5"/>
        <v>2.1445421402530558E-3</v>
      </c>
      <c r="G10" s="2">
        <v>0.5</v>
      </c>
      <c r="H10" s="3">
        <f t="shared" si="6"/>
        <v>1.0665529010238907E-2</v>
      </c>
      <c r="I10" s="3">
        <f t="shared" si="7"/>
        <v>0.98933447098976113</v>
      </c>
      <c r="J10" s="5">
        <f t="shared" si="14"/>
        <v>97577.993903252573</v>
      </c>
      <c r="K10" s="5">
        <f t="shared" si="8"/>
        <v>1040.7209247360554</v>
      </c>
      <c r="L10" s="5">
        <f t="shared" si="9"/>
        <v>485288.1672044227</v>
      </c>
      <c r="M10" s="5">
        <f t="shared" si="0"/>
        <v>4815706.7652047994</v>
      </c>
      <c r="N10" s="33">
        <f t="shared" si="10"/>
        <v>49.352385436203122</v>
      </c>
      <c r="O10" s="4"/>
      <c r="Q10" s="27" t="s">
        <v>46</v>
      </c>
      <c r="R10" s="29">
        <f t="shared" si="1"/>
        <v>97577.993903252573</v>
      </c>
      <c r="S10" s="29">
        <f t="shared" si="2"/>
        <v>485288.1672044227</v>
      </c>
      <c r="T10" s="35">
        <f t="shared" si="3"/>
        <v>49.352385436203122</v>
      </c>
      <c r="U10" s="42">
        <v>0.96363095511775332</v>
      </c>
      <c r="V10" s="43">
        <f t="shared" si="15"/>
        <v>3.6369044882246682E-2</v>
      </c>
      <c r="W10" s="29">
        <f t="shared" si="11"/>
        <v>467638.70007054182</v>
      </c>
      <c r="X10" s="29">
        <f t="shared" si="4"/>
        <v>4218269.0279901009</v>
      </c>
      <c r="Y10" s="35">
        <f t="shared" si="12"/>
        <v>43.229716652839414</v>
      </c>
      <c r="Z10" s="36">
        <f t="shared" si="13"/>
        <v>6.1226687833637072</v>
      </c>
    </row>
    <row r="11" spans="1:26" s="2" customFormat="1">
      <c r="A11" s="2">
        <v>8</v>
      </c>
      <c r="B11" s="1" t="s">
        <v>47</v>
      </c>
      <c r="C11" s="1">
        <v>5</v>
      </c>
      <c r="D11">
        <v>4316</v>
      </c>
      <c r="E11" s="51">
        <v>13</v>
      </c>
      <c r="F11" s="3">
        <f t="shared" si="5"/>
        <v>3.0120481927710845E-3</v>
      </c>
      <c r="G11" s="2">
        <v>0.5</v>
      </c>
      <c r="H11" s="3">
        <f t="shared" si="6"/>
        <v>1.4947683109118086E-2</v>
      </c>
      <c r="I11" s="3">
        <f t="shared" si="7"/>
        <v>0.98505231689088191</v>
      </c>
      <c r="J11" s="5">
        <f t="shared" si="14"/>
        <v>96537.272978516514</v>
      </c>
      <c r="K11" s="5">
        <f t="shared" si="8"/>
        <v>1443.0085647012932</v>
      </c>
      <c r="L11" s="5">
        <f t="shared" si="9"/>
        <v>479078.84348082938</v>
      </c>
      <c r="M11" s="5">
        <f t="shared" si="0"/>
        <v>4330418.5980003765</v>
      </c>
      <c r="N11" s="33">
        <f t="shared" si="10"/>
        <v>44.857477991574008</v>
      </c>
      <c r="O11" s="4"/>
      <c r="Q11" s="27" t="s">
        <v>48</v>
      </c>
      <c r="R11" s="29">
        <f t="shared" si="1"/>
        <v>96537.272978516514</v>
      </c>
      <c r="S11" s="29">
        <f t="shared" si="2"/>
        <v>479078.84348082938</v>
      </c>
      <c r="T11" s="35">
        <f t="shared" si="3"/>
        <v>44.857477991574008</v>
      </c>
      <c r="U11" s="42">
        <v>0.96005435016735896</v>
      </c>
      <c r="V11" s="43">
        <f t="shared" si="15"/>
        <v>3.9945649832641039E-2</v>
      </c>
      <c r="W11" s="29">
        <f t="shared" si="11"/>
        <v>459941.72775691753</v>
      </c>
      <c r="X11" s="29">
        <f t="shared" si="4"/>
        <v>3750630.3279195586</v>
      </c>
      <c r="Y11" s="35">
        <f t="shared" si="12"/>
        <v>38.851629139702624</v>
      </c>
      <c r="Z11" s="36">
        <f t="shared" si="13"/>
        <v>6.0058488518713844</v>
      </c>
    </row>
    <row r="12" spans="1:26" s="2" customFormat="1">
      <c r="A12" s="2">
        <v>9</v>
      </c>
      <c r="B12" s="1" t="s">
        <v>49</v>
      </c>
      <c r="C12" s="1">
        <v>5</v>
      </c>
      <c r="D12">
        <v>4626</v>
      </c>
      <c r="E12" s="51">
        <v>22</v>
      </c>
      <c r="F12" s="3">
        <f t="shared" si="5"/>
        <v>4.755728491137051E-3</v>
      </c>
      <c r="G12" s="2">
        <v>0.5</v>
      </c>
      <c r="H12" s="3">
        <f t="shared" si="6"/>
        <v>2.3499252296517836E-2</v>
      </c>
      <c r="I12" s="3">
        <f t="shared" si="7"/>
        <v>0.97650074770348216</v>
      </c>
      <c r="J12" s="5">
        <f t="shared" si="14"/>
        <v>95094.264413815225</v>
      </c>
      <c r="K12" s="5">
        <f t="shared" si="8"/>
        <v>2234.6441114120216</v>
      </c>
      <c r="L12" s="5">
        <f t="shared" si="9"/>
        <v>469884.71179054608</v>
      </c>
      <c r="M12" s="5">
        <f t="shared" si="0"/>
        <v>3851339.7545195473</v>
      </c>
      <c r="N12" s="33">
        <f t="shared" si="10"/>
        <v>40.500231830596377</v>
      </c>
      <c r="O12" s="4"/>
      <c r="Q12" s="27" t="s">
        <v>50</v>
      </c>
      <c r="R12" s="29">
        <f t="shared" si="1"/>
        <v>95094.264413815225</v>
      </c>
      <c r="S12" s="29">
        <f t="shared" si="2"/>
        <v>469884.71179054608</v>
      </c>
      <c r="T12" s="35">
        <f t="shared" si="3"/>
        <v>40.500231830596377</v>
      </c>
      <c r="U12" s="42">
        <v>0.94127750867207383</v>
      </c>
      <c r="V12" s="43">
        <f t="shared" si="15"/>
        <v>5.8722491327926174E-2</v>
      </c>
      <c r="W12" s="29">
        <f t="shared" si="11"/>
        <v>442291.91087730066</v>
      </c>
      <c r="X12" s="29">
        <f t="shared" si="4"/>
        <v>3290688.6001626411</v>
      </c>
      <c r="Y12" s="35">
        <f t="shared" si="12"/>
        <v>34.604490822314752</v>
      </c>
      <c r="Z12" s="36">
        <f t="shared" si="13"/>
        <v>5.8957410082816253</v>
      </c>
    </row>
    <row r="13" spans="1:26" s="2" customFormat="1">
      <c r="A13" s="2">
        <v>10</v>
      </c>
      <c r="B13" s="1" t="s">
        <v>51</v>
      </c>
      <c r="C13" s="1">
        <v>5</v>
      </c>
      <c r="D13">
        <v>4995</v>
      </c>
      <c r="E13" s="51">
        <v>31</v>
      </c>
      <c r="F13" s="3">
        <f t="shared" si="5"/>
        <v>6.2062062062062063E-3</v>
      </c>
      <c r="G13" s="2">
        <v>0.5</v>
      </c>
      <c r="H13" s="3">
        <f t="shared" si="6"/>
        <v>3.0556924593395762E-2</v>
      </c>
      <c r="I13" s="3">
        <f t="shared" si="7"/>
        <v>0.96944307540660424</v>
      </c>
      <c r="J13" s="5">
        <f t="shared" si="14"/>
        <v>92859.6203024032</v>
      </c>
      <c r="K13" s="5">
        <f t="shared" si="8"/>
        <v>2837.5044153518966</v>
      </c>
      <c r="L13" s="5">
        <f t="shared" si="9"/>
        <v>457204.34047363629</v>
      </c>
      <c r="M13" s="5">
        <f t="shared" si="0"/>
        <v>3381455.0427290015</v>
      </c>
      <c r="N13" s="33">
        <f t="shared" si="10"/>
        <v>36.414698140236631</v>
      </c>
      <c r="O13" s="4"/>
      <c r="Q13" s="27" t="s">
        <v>52</v>
      </c>
      <c r="R13" s="29">
        <f t="shared" si="1"/>
        <v>92859.6203024032</v>
      </c>
      <c r="S13" s="29">
        <f t="shared" si="2"/>
        <v>457204.34047363629</v>
      </c>
      <c r="T13" s="35">
        <f t="shared" si="3"/>
        <v>36.414698140236631</v>
      </c>
      <c r="U13" s="42">
        <v>0.95386474178345915</v>
      </c>
      <c r="V13" s="43">
        <f t="shared" si="15"/>
        <v>4.6135258216540853E-2</v>
      </c>
      <c r="W13" s="29">
        <f t="shared" si="11"/>
        <v>436111.10016816179</v>
      </c>
      <c r="X13" s="29">
        <f t="shared" si="4"/>
        <v>2848396.6892853407</v>
      </c>
      <c r="Y13" s="35">
        <f t="shared" si="12"/>
        <v>30.674222875447452</v>
      </c>
      <c r="Z13" s="36">
        <f t="shared" si="13"/>
        <v>5.740475264789179</v>
      </c>
    </row>
    <row r="14" spans="1:26" s="2" customFormat="1">
      <c r="A14" s="2">
        <v>11</v>
      </c>
      <c r="B14" s="1" t="s">
        <v>53</v>
      </c>
      <c r="C14" s="1">
        <v>5</v>
      </c>
      <c r="D14">
        <v>5129</v>
      </c>
      <c r="E14" s="51">
        <v>27</v>
      </c>
      <c r="F14" s="3">
        <f t="shared" si="5"/>
        <v>5.2641840514720218E-3</v>
      </c>
      <c r="G14" s="2">
        <v>0.5</v>
      </c>
      <c r="H14" s="3">
        <f t="shared" si="6"/>
        <v>2.5979024343307996E-2</v>
      </c>
      <c r="I14" s="3">
        <f t="shared" si="7"/>
        <v>0.97402097565669199</v>
      </c>
      <c r="J14" s="5">
        <f t="shared" si="14"/>
        <v>90022.115887051303</v>
      </c>
      <c r="K14" s="5">
        <f t="shared" si="8"/>
        <v>2338.6867400657993</v>
      </c>
      <c r="L14" s="5">
        <f t="shared" si="9"/>
        <v>444263.86258509208</v>
      </c>
      <c r="M14" s="5">
        <f t="shared" si="0"/>
        <v>2924250.7022553654</v>
      </c>
      <c r="N14" s="33">
        <f t="shared" si="10"/>
        <v>32.483692184311202</v>
      </c>
      <c r="O14" s="4"/>
      <c r="Q14" s="27" t="s">
        <v>54</v>
      </c>
      <c r="R14" s="29">
        <f t="shared" si="1"/>
        <v>90022.115887051303</v>
      </c>
      <c r="S14" s="29">
        <f t="shared" si="2"/>
        <v>444263.86258509208</v>
      </c>
      <c r="T14" s="35">
        <f t="shared" si="3"/>
        <v>32.483692184311202</v>
      </c>
      <c r="U14" s="42">
        <v>0.94210046609890041</v>
      </c>
      <c r="V14" s="43">
        <f t="shared" si="15"/>
        <v>5.7899533901099587E-2</v>
      </c>
      <c r="W14" s="29">
        <f t="shared" si="11"/>
        <v>418541.19201231311</v>
      </c>
      <c r="X14" s="29">
        <f t="shared" si="4"/>
        <v>2412285.5891171787</v>
      </c>
      <c r="Y14" s="35">
        <f t="shared" si="12"/>
        <v>26.796588431045304</v>
      </c>
      <c r="Z14" s="36">
        <f t="shared" si="13"/>
        <v>5.6871037532658981</v>
      </c>
    </row>
    <row r="15" spans="1:26" s="2" customFormat="1">
      <c r="A15" s="2">
        <v>12</v>
      </c>
      <c r="B15" s="1" t="s">
        <v>55</v>
      </c>
      <c r="C15" s="1">
        <v>5</v>
      </c>
      <c r="D15">
        <v>4616</v>
      </c>
      <c r="E15" s="51">
        <v>39</v>
      </c>
      <c r="F15" s="3">
        <f t="shared" si="5"/>
        <v>8.4488734835355284E-3</v>
      </c>
      <c r="G15" s="2">
        <v>0.5</v>
      </c>
      <c r="H15" s="3">
        <f t="shared" si="6"/>
        <v>4.1370531452211728E-2</v>
      </c>
      <c r="I15" s="3">
        <f t="shared" si="7"/>
        <v>0.9586294685477883</v>
      </c>
      <c r="J15" s="5">
        <f t="shared" si="14"/>
        <v>87683.429146985509</v>
      </c>
      <c r="K15" s="5">
        <f t="shared" si="8"/>
        <v>3627.5100633631428</v>
      </c>
      <c r="L15" s="5">
        <f t="shared" si="9"/>
        <v>429348.37057651975</v>
      </c>
      <c r="M15" s="5">
        <f t="shared" si="0"/>
        <v>2479986.8396702735</v>
      </c>
      <c r="N15" s="33">
        <f t="shared" si="10"/>
        <v>28.283415279220218</v>
      </c>
      <c r="O15" s="4"/>
      <c r="Q15" s="27" t="s">
        <v>56</v>
      </c>
      <c r="R15" s="29">
        <f t="shared" si="1"/>
        <v>87683.429146985509</v>
      </c>
      <c r="S15" s="29">
        <f t="shared" si="2"/>
        <v>429348.37057651975</v>
      </c>
      <c r="T15" s="35">
        <f t="shared" si="3"/>
        <v>28.283415279220218</v>
      </c>
      <c r="U15" s="42">
        <v>0.91645683631107144</v>
      </c>
      <c r="V15" s="43">
        <f t="shared" si="15"/>
        <v>8.3543163688928557E-2</v>
      </c>
      <c r="W15" s="29">
        <f t="shared" si="11"/>
        <v>393479.24937387079</v>
      </c>
      <c r="X15" s="29">
        <f t="shared" si="4"/>
        <v>1993744.3971048654</v>
      </c>
      <c r="Y15" s="35">
        <f t="shared" si="12"/>
        <v>22.737983864234042</v>
      </c>
      <c r="Z15" s="36">
        <f t="shared" si="13"/>
        <v>5.5454314149861759</v>
      </c>
    </row>
    <row r="16" spans="1:26" s="2" customFormat="1">
      <c r="A16" s="2">
        <v>13</v>
      </c>
      <c r="B16" s="1" t="s">
        <v>57</v>
      </c>
      <c r="C16" s="1">
        <v>5</v>
      </c>
      <c r="D16">
        <v>3780</v>
      </c>
      <c r="E16" s="51">
        <v>38</v>
      </c>
      <c r="F16" s="3">
        <f t="shared" si="5"/>
        <v>1.0052910052910053E-2</v>
      </c>
      <c r="G16" s="2">
        <v>0.5</v>
      </c>
      <c r="H16" s="3">
        <f t="shared" si="6"/>
        <v>4.9032258064516124E-2</v>
      </c>
      <c r="I16" s="3">
        <f t="shared" si="7"/>
        <v>0.95096774193548383</v>
      </c>
      <c r="J16" s="5">
        <f t="shared" si="14"/>
        <v>84055.919083622372</v>
      </c>
      <c r="K16" s="5">
        <f t="shared" si="8"/>
        <v>4121.4515163582573</v>
      </c>
      <c r="L16" s="5">
        <f t="shared" si="9"/>
        <v>409975.96662721626</v>
      </c>
      <c r="M16" s="5">
        <f t="shared" si="0"/>
        <v>2050638.4690937537</v>
      </c>
      <c r="N16" s="33">
        <f t="shared" si="10"/>
        <v>24.396122146421266</v>
      </c>
      <c r="O16" s="4"/>
      <c r="Q16" s="27" t="s">
        <v>58</v>
      </c>
      <c r="R16" s="29">
        <f t="shared" si="1"/>
        <v>84055.919083622372</v>
      </c>
      <c r="S16" s="29">
        <f t="shared" si="2"/>
        <v>409975.96662721626</v>
      </c>
      <c r="T16" s="35">
        <f t="shared" si="3"/>
        <v>24.396122146421266</v>
      </c>
      <c r="U16" s="42">
        <v>0.8859396016463057</v>
      </c>
      <c r="V16" s="43">
        <f t="shared" si="15"/>
        <v>0.1140603983536943</v>
      </c>
      <c r="W16" s="29">
        <f t="shared" si="11"/>
        <v>363213.94455827511</v>
      </c>
      <c r="X16" s="29">
        <f t="shared" si="4"/>
        <v>1600265.1477309945</v>
      </c>
      <c r="Y16" s="35">
        <f t="shared" si="12"/>
        <v>19.038101839550208</v>
      </c>
      <c r="Z16" s="36">
        <f t="shared" si="13"/>
        <v>5.3580203068710581</v>
      </c>
    </row>
    <row r="17" spans="1:26" s="2" customFormat="1">
      <c r="A17" s="2">
        <v>14</v>
      </c>
      <c r="B17" s="1" t="s">
        <v>59</v>
      </c>
      <c r="C17" s="1">
        <v>5</v>
      </c>
      <c r="D17">
        <v>2737</v>
      </c>
      <c r="E17" s="51">
        <v>43</v>
      </c>
      <c r="F17" s="3">
        <f t="shared" si="5"/>
        <v>1.5710632078918523E-2</v>
      </c>
      <c r="G17" s="2">
        <v>0.5</v>
      </c>
      <c r="H17" s="3">
        <f t="shared" si="6"/>
        <v>7.5584461240991385E-2</v>
      </c>
      <c r="I17" s="3">
        <f t="shared" si="7"/>
        <v>0.92441553875900861</v>
      </c>
      <c r="J17" s="5">
        <f t="shared" si="14"/>
        <v>79934.467567264117</v>
      </c>
      <c r="K17" s="5">
        <f t="shared" si="8"/>
        <v>6041.8036656571576</v>
      </c>
      <c r="L17" s="5">
        <f t="shared" si="9"/>
        <v>384567.82867217762</v>
      </c>
      <c r="M17" s="5">
        <f t="shared" si="0"/>
        <v>1640662.5024665375</v>
      </c>
      <c r="N17" s="33">
        <f t="shared" si="10"/>
        <v>20.525094523034575</v>
      </c>
      <c r="O17" s="4"/>
      <c r="Q17" s="27" t="s">
        <v>60</v>
      </c>
      <c r="R17" s="29">
        <f t="shared" si="1"/>
        <v>79934.467567264117</v>
      </c>
      <c r="S17" s="29">
        <f t="shared" si="2"/>
        <v>384567.82867217762</v>
      </c>
      <c r="T17" s="35">
        <f t="shared" si="3"/>
        <v>20.525094523034575</v>
      </c>
      <c r="U17" s="42">
        <v>0.85631920960893304</v>
      </c>
      <c r="V17" s="43">
        <f t="shared" si="15"/>
        <v>0.14368079039106696</v>
      </c>
      <c r="W17" s="29">
        <f t="shared" si="11"/>
        <v>329312.81908958271</v>
      </c>
      <c r="X17" s="29">
        <f t="shared" si="4"/>
        <v>1237051.2031727193</v>
      </c>
      <c r="Y17" s="35">
        <f t="shared" si="12"/>
        <v>15.475817138980155</v>
      </c>
      <c r="Z17" s="36">
        <f t="shared" si="13"/>
        <v>5.0492773840544203</v>
      </c>
    </row>
    <row r="18" spans="1:26" s="2" customFormat="1">
      <c r="A18" s="2">
        <v>15</v>
      </c>
      <c r="B18" s="1" t="s">
        <v>61</v>
      </c>
      <c r="C18" s="1">
        <v>5</v>
      </c>
      <c r="D18">
        <v>1837</v>
      </c>
      <c r="E18" s="51">
        <v>45</v>
      </c>
      <c r="F18" s="3">
        <f t="shared" si="5"/>
        <v>2.4496461622210124E-2</v>
      </c>
      <c r="G18" s="2">
        <v>0.5</v>
      </c>
      <c r="H18" s="3">
        <f t="shared" si="6"/>
        <v>0.11541420877147987</v>
      </c>
      <c r="I18" s="3">
        <f t="shared" si="7"/>
        <v>0.8845857912285201</v>
      </c>
      <c r="J18" s="5">
        <f t="shared" si="14"/>
        <v>73892.663901606953</v>
      </c>
      <c r="K18" s="5">
        <f t="shared" si="8"/>
        <v>8528.2633382208587</v>
      </c>
      <c r="L18" s="5">
        <f t="shared" si="9"/>
        <v>348142.66116248263</v>
      </c>
      <c r="M18" s="5">
        <f t="shared" si="0"/>
        <v>1256094.6737943599</v>
      </c>
      <c r="N18" s="33">
        <f t="shared" si="10"/>
        <v>16.998909059049954</v>
      </c>
      <c r="O18" s="4"/>
      <c r="Q18" s="27" t="s">
        <v>62</v>
      </c>
      <c r="R18" s="29">
        <f t="shared" si="1"/>
        <v>73892.663901606953</v>
      </c>
      <c r="S18" s="29">
        <f t="shared" si="2"/>
        <v>348142.66116248263</v>
      </c>
      <c r="T18" s="35">
        <f t="shared" si="3"/>
        <v>16.998909059049954</v>
      </c>
      <c r="U18" s="42">
        <v>0.77613843304153718</v>
      </c>
      <c r="V18" s="43">
        <f t="shared" si="15"/>
        <v>0.22386156695846282</v>
      </c>
      <c r="W18" s="29">
        <f t="shared" si="11"/>
        <v>270206.89950956008</v>
      </c>
      <c r="X18" s="29">
        <f t="shared" si="4"/>
        <v>907738.38408313668</v>
      </c>
      <c r="Y18" s="35">
        <f t="shared" si="12"/>
        <v>12.284553515242749</v>
      </c>
      <c r="Z18" s="36">
        <f t="shared" si="13"/>
        <v>4.7143555438072049</v>
      </c>
    </row>
    <row r="19" spans="1:26" s="2" customFormat="1">
      <c r="A19" s="2">
        <v>16</v>
      </c>
      <c r="B19" s="1" t="s">
        <v>63</v>
      </c>
      <c r="C19" s="1">
        <v>5</v>
      </c>
      <c r="D19">
        <v>1230</v>
      </c>
      <c r="E19" s="51">
        <v>51</v>
      </c>
      <c r="F19" s="3">
        <f t="shared" si="5"/>
        <v>4.1463414634146344E-2</v>
      </c>
      <c r="G19" s="2">
        <v>0.5</v>
      </c>
      <c r="H19" s="3">
        <f t="shared" si="6"/>
        <v>0.18784530386740331</v>
      </c>
      <c r="I19" s="3">
        <f t="shared" si="7"/>
        <v>0.81215469613259672</v>
      </c>
      <c r="J19" s="5">
        <f t="shared" si="14"/>
        <v>65364.400563386094</v>
      </c>
      <c r="K19" s="5">
        <f t="shared" si="8"/>
        <v>12278.39568593993</v>
      </c>
      <c r="L19" s="5">
        <f t="shared" si="9"/>
        <v>296126.0136020807</v>
      </c>
      <c r="M19" s="5">
        <f t="shared" si="0"/>
        <v>907952.01263187733</v>
      </c>
      <c r="N19" s="33">
        <f t="shared" si="10"/>
        <v>13.890619432077637</v>
      </c>
      <c r="O19" s="4"/>
      <c r="Q19" s="27" t="s">
        <v>64</v>
      </c>
      <c r="R19" s="29">
        <f t="shared" si="1"/>
        <v>65364.400563386094</v>
      </c>
      <c r="S19" s="29">
        <f t="shared" si="2"/>
        <v>296126.0136020807</v>
      </c>
      <c r="T19" s="35">
        <f t="shared" si="3"/>
        <v>13.890619432077637</v>
      </c>
      <c r="U19" s="42">
        <v>0.73716277889453141</v>
      </c>
      <c r="V19" s="43">
        <f t="shared" si="15"/>
        <v>0.26283722110546859</v>
      </c>
      <c r="W19" s="29">
        <f t="shared" si="11"/>
        <v>218293.07508986961</v>
      </c>
      <c r="X19" s="29">
        <f t="shared" si="4"/>
        <v>637531.4845735766</v>
      </c>
      <c r="Y19" s="35">
        <f t="shared" si="12"/>
        <v>9.7534969965086802</v>
      </c>
      <c r="Z19" s="36">
        <f t="shared" si="13"/>
        <v>4.1371224355689566</v>
      </c>
    </row>
    <row r="20" spans="1:26" s="2" customFormat="1">
      <c r="A20" s="2">
        <v>17</v>
      </c>
      <c r="B20" s="1" t="s">
        <v>65</v>
      </c>
      <c r="C20" s="1">
        <v>5</v>
      </c>
      <c r="D20">
        <v>666</v>
      </c>
      <c r="E20" s="51">
        <v>48</v>
      </c>
      <c r="F20" s="3">
        <f t="shared" si="5"/>
        <v>7.2072072072072071E-2</v>
      </c>
      <c r="G20" s="2">
        <v>0.5</v>
      </c>
      <c r="H20" s="3">
        <f t="shared" si="6"/>
        <v>0.30534351145038169</v>
      </c>
      <c r="I20" s="3">
        <f t="shared" si="7"/>
        <v>0.69465648854961826</v>
      </c>
      <c r="J20" s="5">
        <f t="shared" si="14"/>
        <v>53086.004877446168</v>
      </c>
      <c r="K20" s="5">
        <f t="shared" si="8"/>
        <v>16209.467138151502</v>
      </c>
      <c r="L20" s="5">
        <f t="shared" si="9"/>
        <v>224906.35654185206</v>
      </c>
      <c r="M20" s="5">
        <f t="shared" si="0"/>
        <v>611825.99902979657</v>
      </c>
      <c r="N20" s="33">
        <f t="shared" si="10"/>
        <v>11.525184470789469</v>
      </c>
      <c r="O20" s="4"/>
      <c r="Q20" s="27" t="s">
        <v>66</v>
      </c>
      <c r="R20" s="29">
        <f t="shared" si="1"/>
        <v>53086.004877446168</v>
      </c>
      <c r="S20" s="29">
        <f t="shared" si="2"/>
        <v>224906.35654185206</v>
      </c>
      <c r="T20" s="35">
        <f t="shared" si="3"/>
        <v>11.525184470789469</v>
      </c>
      <c r="U20" s="42">
        <v>0.7271372759570951</v>
      </c>
      <c r="V20" s="43">
        <f t="shared" si="15"/>
        <v>0.2728627240429049</v>
      </c>
      <c r="W20" s="29">
        <f t="shared" si="11"/>
        <v>163537.7954412775</v>
      </c>
      <c r="X20" s="29">
        <f t="shared" si="4"/>
        <v>419238.40948370693</v>
      </c>
      <c r="Y20" s="35">
        <f t="shared" si="12"/>
        <v>7.8973433855411912</v>
      </c>
      <c r="Z20" s="36">
        <f t="shared" si="13"/>
        <v>3.6278410852482779</v>
      </c>
    </row>
    <row r="21" spans="1:26" s="2" customFormat="1">
      <c r="A21" s="2">
        <v>18</v>
      </c>
      <c r="B21" s="1" t="s">
        <v>67</v>
      </c>
      <c r="C21" s="1">
        <v>5</v>
      </c>
      <c r="D21">
        <v>357</v>
      </c>
      <c r="E21" s="51">
        <v>25</v>
      </c>
      <c r="F21" s="3">
        <f t="shared" si="5"/>
        <v>7.0028011204481794E-2</v>
      </c>
      <c r="G21" s="2">
        <v>0.5</v>
      </c>
      <c r="H21" s="3">
        <f t="shared" si="6"/>
        <v>0.29797377830750893</v>
      </c>
      <c r="I21" s="3">
        <f t="shared" si="7"/>
        <v>0.70202622169249107</v>
      </c>
      <c r="J21" s="5">
        <f t="shared" si="14"/>
        <v>36876.537739294661</v>
      </c>
      <c r="K21" s="5">
        <f t="shared" si="8"/>
        <v>10988.241281077075</v>
      </c>
      <c r="L21" s="5">
        <f t="shared" si="9"/>
        <v>156912.08549378064</v>
      </c>
      <c r="M21" s="5">
        <f>L21+M22</f>
        <v>386919.64248794457</v>
      </c>
      <c r="N21" s="33">
        <f t="shared" si="10"/>
        <v>10.492298523883745</v>
      </c>
      <c r="O21" s="4"/>
      <c r="Q21" s="27" t="s">
        <v>68</v>
      </c>
      <c r="R21" s="29">
        <f t="shared" si="1"/>
        <v>36876.537739294661</v>
      </c>
      <c r="S21" s="29">
        <f t="shared" si="2"/>
        <v>156912.08549378064</v>
      </c>
      <c r="T21" s="35">
        <f t="shared" si="3"/>
        <v>10.492298523883745</v>
      </c>
      <c r="U21" s="42">
        <v>0.68635947845240242</v>
      </c>
      <c r="V21" s="43">
        <f t="shared" si="15"/>
        <v>0.31364052154759758</v>
      </c>
      <c r="W21" s="29">
        <f t="shared" si="11"/>
        <v>107698.09716239006</v>
      </c>
      <c r="X21" s="29">
        <f>X22+W21</f>
        <v>255700.61404242943</v>
      </c>
      <c r="Y21" s="35">
        <f t="shared" si="12"/>
        <v>6.9339647840627299</v>
      </c>
      <c r="Z21" s="36">
        <f t="shared" si="13"/>
        <v>3.5583337398210153</v>
      </c>
    </row>
    <row r="22" spans="1:26" s="2" customFormat="1">
      <c r="A22" s="12">
        <v>19</v>
      </c>
      <c r="B22" s="13" t="s">
        <v>69</v>
      </c>
      <c r="C22" s="12"/>
      <c r="D22">
        <v>231</v>
      </c>
      <c r="E22" s="51">
        <v>26</v>
      </c>
      <c r="F22" s="17">
        <f t="shared" si="5"/>
        <v>0.11255411255411256</v>
      </c>
      <c r="G22" s="12"/>
      <c r="H22" s="17">
        <v>1</v>
      </c>
      <c r="I22" s="17">
        <f t="shared" si="7"/>
        <v>0</v>
      </c>
      <c r="J22" s="21">
        <f t="shared" si="14"/>
        <v>25888.296458217588</v>
      </c>
      <c r="K22" s="21">
        <f t="shared" si="8"/>
        <v>25888.296458217588</v>
      </c>
      <c r="L22" s="21">
        <f>K22/F22</f>
        <v>230007.55699416396</v>
      </c>
      <c r="M22" s="21">
        <f>L22</f>
        <v>230007.55699416396</v>
      </c>
      <c r="N22" s="34">
        <f t="shared" si="10"/>
        <v>8.884615384615385</v>
      </c>
      <c r="O22" s="4"/>
      <c r="Q22" s="30" t="s">
        <v>69</v>
      </c>
      <c r="R22" s="31">
        <f t="shared" si="1"/>
        <v>25888.296458217588</v>
      </c>
      <c r="S22" s="31">
        <f t="shared" si="2"/>
        <v>230007.55699416396</v>
      </c>
      <c r="T22" s="38">
        <f t="shared" si="3"/>
        <v>8.884615384615385</v>
      </c>
      <c r="U22" s="44">
        <v>0.64346806172022719</v>
      </c>
      <c r="V22" s="45">
        <f t="shared" si="15"/>
        <v>0.35653193827977281</v>
      </c>
      <c r="W22" s="31">
        <f t="shared" si="11"/>
        <v>148002.51688003936</v>
      </c>
      <c r="X22" s="31">
        <f>W22</f>
        <v>148002.51688003936</v>
      </c>
      <c r="Y22" s="38">
        <f t="shared" si="12"/>
        <v>5.7169662406681718</v>
      </c>
      <c r="Z22" s="37">
        <f t="shared" si="13"/>
        <v>3.1676491439472132</v>
      </c>
    </row>
    <row r="23" spans="1:26" s="2" customFormat="1" ht="13.2">
      <c r="B23" s="2" t="s">
        <v>70</v>
      </c>
      <c r="D23" s="25">
        <f>SUM(D4:D22)</f>
        <v>57994</v>
      </c>
      <c r="E23" s="25">
        <f>SUM(E4:E22)</f>
        <v>437</v>
      </c>
    </row>
    <row r="24" spans="1:26" s="2" customFormat="1" ht="13.2">
      <c r="D24" s="14"/>
      <c r="E24" s="14"/>
      <c r="F24" s="5"/>
    </row>
    <row r="25" spans="1:26">
      <c r="D25" s="15"/>
      <c r="E25" s="15"/>
      <c r="K25" s="16"/>
    </row>
    <row r="26" spans="1:26" s="2" customFormat="1" ht="18" thickBot="1">
      <c r="B26" s="76" t="s">
        <v>88</v>
      </c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Q26" s="63" t="s">
        <v>91</v>
      </c>
      <c r="R26" s="64"/>
      <c r="S26" s="64"/>
      <c r="T26" s="64"/>
      <c r="U26" s="64"/>
      <c r="V26" s="64"/>
      <c r="W26" s="64"/>
      <c r="X26" s="64"/>
      <c r="Y26" s="64"/>
      <c r="Z26" s="65"/>
    </row>
    <row r="27" spans="1:26" s="9" customFormat="1" ht="14.25" customHeight="1">
      <c r="A27" s="7"/>
      <c r="B27" s="70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6" t="s">
        <v>14</v>
      </c>
      <c r="S27" s="66"/>
      <c r="T27" s="66"/>
      <c r="U27" s="67" t="s">
        <v>15</v>
      </c>
      <c r="V27" s="68" t="s">
        <v>16</v>
      </c>
      <c r="W27" s="69" t="s">
        <v>17</v>
      </c>
      <c r="X27" s="69" t="s">
        <v>18</v>
      </c>
      <c r="Y27" s="62" t="s">
        <v>19</v>
      </c>
      <c r="Z27" s="62" t="s">
        <v>20</v>
      </c>
    </row>
    <row r="28" spans="1:26" s="10" customFormat="1" ht="32.549999999999997" customHeight="1" thickBot="1">
      <c r="B28" s="71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7"/>
      <c r="V28" s="68"/>
      <c r="W28" s="69"/>
      <c r="X28" s="69"/>
      <c r="Y28" s="62"/>
      <c r="Z28" s="62"/>
    </row>
    <row r="29" spans="1:26" s="2" customFormat="1">
      <c r="A29" s="2">
        <v>1</v>
      </c>
      <c r="B29" s="1">
        <v>0</v>
      </c>
      <c r="C29" s="1">
        <v>1</v>
      </c>
      <c r="D29">
        <v>508</v>
      </c>
      <c r="E29" s="51">
        <v>3</v>
      </c>
      <c r="F29" s="3">
        <f>E29/D29</f>
        <v>5.905511811023622E-3</v>
      </c>
      <c r="G29" s="2">
        <v>0.3</v>
      </c>
      <c r="H29" s="18">
        <f>C29*F29/(1+(1-G29)*C29*F29)</f>
        <v>5.8811997647520093E-3</v>
      </c>
      <c r="I29" s="18">
        <f>1-H29</f>
        <v>0.99411880023524801</v>
      </c>
      <c r="J29" s="19">
        <v>100000</v>
      </c>
      <c r="K29" s="20">
        <f>J29*H29</f>
        <v>588.11997647520093</v>
      </c>
      <c r="L29" s="20">
        <f>C29*(J30+G29*K29)</f>
        <v>99588.316016467361</v>
      </c>
      <c r="M29" s="5">
        <f t="shared" ref="M29:M45" si="16">L29+M30</f>
        <v>7854377.9619452488</v>
      </c>
      <c r="N29" s="32">
        <f>M29/J29</f>
        <v>78.543779619452494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99588.316016467361</v>
      </c>
      <c r="T29" s="35">
        <f t="shared" ref="T29:T47" si="19">N29</f>
        <v>78.543779619452494</v>
      </c>
      <c r="U29" s="42">
        <v>0.95864674002964168</v>
      </c>
      <c r="V29" s="43">
        <f>1-U29</f>
        <v>4.1353259970358325E-2</v>
      </c>
      <c r="W29" s="29">
        <f>S29*U29</f>
        <v>95470.014494228191</v>
      </c>
      <c r="X29" s="29">
        <f t="shared" ref="X29:X45" si="20">X30+W29</f>
        <v>6942240.3976747263</v>
      </c>
      <c r="Y29" s="40">
        <f>X29/R29</f>
        <v>69.422403976747262</v>
      </c>
      <c r="Z29" s="36">
        <f>T29-Y29</f>
        <v>9.1213756427052317</v>
      </c>
    </row>
    <row r="30" spans="1:26" s="2" customFormat="1">
      <c r="A30" s="2">
        <v>2</v>
      </c>
      <c r="B30" s="1" t="s">
        <v>35</v>
      </c>
      <c r="C30" s="1">
        <v>4</v>
      </c>
      <c r="D30">
        <v>2438</v>
      </c>
      <c r="E30" s="51">
        <v>1</v>
      </c>
      <c r="F30" s="3">
        <f t="shared" ref="F30:F47" si="21">E30/D30</f>
        <v>4.1017227235438887E-4</v>
      </c>
      <c r="G30" s="2">
        <v>0.4</v>
      </c>
      <c r="H30" s="3">
        <f t="shared" ref="H30:H46" si="22">C30*F30/(1+(1-G30)*C30*F30)</f>
        <v>1.6390755613833799E-3</v>
      </c>
      <c r="I30" s="3">
        <f t="shared" ref="I30:I47" si="23">1-H30</f>
        <v>0.99836092443861657</v>
      </c>
      <c r="J30" s="5">
        <f>I29*J29</f>
        <v>99411.880023524805</v>
      </c>
      <c r="K30" s="5">
        <f t="shared" ref="K30:K47" si="24">J30*H30</f>
        <v>162.94358305773613</v>
      </c>
      <c r="L30" s="5">
        <f t="shared" ref="L30:L46" si="25">C30*(J31+G30*K30)</f>
        <v>397256.45549476065</v>
      </c>
      <c r="M30" s="5">
        <f t="shared" si="16"/>
        <v>7754789.6459287815</v>
      </c>
      <c r="N30" s="33">
        <f t="shared" ref="N30:N47" si="26">M30/J30</f>
        <v>78.006669264213585</v>
      </c>
      <c r="O30" s="4"/>
      <c r="Q30" s="27" t="s">
        <v>36</v>
      </c>
      <c r="R30" s="29">
        <f t="shared" si="17"/>
        <v>99411.880023524805</v>
      </c>
      <c r="S30" s="29">
        <f t="shared" si="18"/>
        <v>397256.45549476065</v>
      </c>
      <c r="T30" s="35">
        <f t="shared" si="19"/>
        <v>78.006669264213585</v>
      </c>
      <c r="U30" s="42">
        <v>0.95864674002964168</v>
      </c>
      <c r="V30" s="43">
        <f>1-U30</f>
        <v>4.1353259970358325E-2</v>
      </c>
      <c r="W30" s="29">
        <f t="shared" ref="W30:W47" si="27">S30*U30</f>
        <v>380828.60601578275</v>
      </c>
      <c r="X30" s="29">
        <f t="shared" si="20"/>
        <v>6846770.3831804981</v>
      </c>
      <c r="Y30" s="35">
        <f t="shared" ref="Y30:Y47" si="28">X30/R30</f>
        <v>68.872758281608597</v>
      </c>
      <c r="Z30" s="36">
        <f t="shared" ref="Z30:Z47" si="29">T30-Y30</f>
        <v>9.1339109826049878</v>
      </c>
    </row>
    <row r="31" spans="1:26" s="2" customFormat="1">
      <c r="A31" s="2">
        <v>3</v>
      </c>
      <c r="B31" s="1" t="s">
        <v>37</v>
      </c>
      <c r="C31" s="1">
        <v>5</v>
      </c>
      <c r="D31">
        <v>3268</v>
      </c>
      <c r="E31" s="51">
        <v>2</v>
      </c>
      <c r="F31" s="3">
        <f t="shared" si="21"/>
        <v>6.1199510403916763E-4</v>
      </c>
      <c r="G31" s="2">
        <v>0.5</v>
      </c>
      <c r="H31" s="3">
        <f t="shared" si="22"/>
        <v>3.0553009471432934E-3</v>
      </c>
      <c r="I31" s="3">
        <f t="shared" si="23"/>
        <v>0.99694469905285665</v>
      </c>
      <c r="J31" s="5">
        <f t="shared" ref="J31:J47" si="30">I30*J30</f>
        <v>99248.936440467063</v>
      </c>
      <c r="K31" s="5">
        <f t="shared" si="24"/>
        <v>303.23536950952354</v>
      </c>
      <c r="L31" s="5">
        <f t="shared" si="25"/>
        <v>495486.59377856151</v>
      </c>
      <c r="M31" s="5">
        <f t="shared" si="16"/>
        <v>7357533.1904340209</v>
      </c>
      <c r="N31" s="33">
        <f t="shared" si="26"/>
        <v>74.13211117730539</v>
      </c>
      <c r="O31" s="4"/>
      <c r="Q31" s="27" t="s">
        <v>38</v>
      </c>
      <c r="R31" s="29">
        <f t="shared" si="17"/>
        <v>99248.936440467063</v>
      </c>
      <c r="S31" s="29">
        <f t="shared" si="18"/>
        <v>495486.59377856151</v>
      </c>
      <c r="T31" s="35">
        <f t="shared" si="19"/>
        <v>74.13211117730539</v>
      </c>
      <c r="U31" s="42">
        <v>0.95864674002964168</v>
      </c>
      <c r="V31" s="43">
        <f>1-U31</f>
        <v>4.1353259970358325E-2</v>
      </c>
      <c r="W31" s="29">
        <f t="shared" si="27"/>
        <v>474996.60785420932</v>
      </c>
      <c r="X31" s="29">
        <f t="shared" si="20"/>
        <v>6465941.7771647153</v>
      </c>
      <c r="Y31" s="35">
        <f t="shared" si="28"/>
        <v>65.148726112981677</v>
      </c>
      <c r="Z31" s="36">
        <f t="shared" si="29"/>
        <v>8.9833850643237128</v>
      </c>
    </row>
    <row r="32" spans="1:26" s="2" customFormat="1">
      <c r="A32" s="2">
        <v>4</v>
      </c>
      <c r="B32" s="1" t="s">
        <v>39</v>
      </c>
      <c r="C32" s="1">
        <v>5</v>
      </c>
      <c r="D32">
        <v>3432</v>
      </c>
      <c r="E32" s="51">
        <v>2</v>
      </c>
      <c r="F32" s="3">
        <f t="shared" si="21"/>
        <v>5.8275058275058275E-4</v>
      </c>
      <c r="G32" s="2">
        <v>0.5</v>
      </c>
      <c r="H32" s="3">
        <f t="shared" si="22"/>
        <v>2.9095141111434388E-3</v>
      </c>
      <c r="I32" s="3">
        <f t="shared" si="23"/>
        <v>0.99709048588885651</v>
      </c>
      <c r="J32" s="5">
        <f t="shared" si="30"/>
        <v>98945.701070957541</v>
      </c>
      <c r="K32" s="5">
        <f t="shared" si="24"/>
        <v>287.88391350293142</v>
      </c>
      <c r="L32" s="5">
        <f t="shared" si="25"/>
        <v>494008.79557103035</v>
      </c>
      <c r="M32" s="5">
        <f t="shared" si="16"/>
        <v>6862046.5966554591</v>
      </c>
      <c r="N32" s="33">
        <f t="shared" si="26"/>
        <v>69.351639559705959</v>
      </c>
      <c r="O32" s="4"/>
      <c r="Q32" s="27" t="s">
        <v>40</v>
      </c>
      <c r="R32" s="29">
        <f t="shared" si="17"/>
        <v>98945.701070957541</v>
      </c>
      <c r="S32" s="29">
        <f t="shared" si="18"/>
        <v>494008.79557103035</v>
      </c>
      <c r="T32" s="35">
        <f t="shared" si="19"/>
        <v>69.351639559705959</v>
      </c>
      <c r="U32" s="42">
        <v>0.95864674002964168</v>
      </c>
      <c r="V32" s="43">
        <f>1-U32</f>
        <v>4.1353259970358325E-2</v>
      </c>
      <c r="W32" s="29">
        <f t="shared" si="27"/>
        <v>473579.92142013792</v>
      </c>
      <c r="X32" s="29">
        <f t="shared" si="20"/>
        <v>5990945.1693105064</v>
      </c>
      <c r="Y32" s="35">
        <f t="shared" si="28"/>
        <v>60.547806569324152</v>
      </c>
      <c r="Z32" s="36">
        <f t="shared" si="29"/>
        <v>8.8038329903818067</v>
      </c>
    </row>
    <row r="33" spans="1:26" s="2" customFormat="1">
      <c r="A33" s="2">
        <v>5</v>
      </c>
      <c r="B33" s="1" t="s">
        <v>41</v>
      </c>
      <c r="C33" s="1">
        <v>5</v>
      </c>
      <c r="D33">
        <v>3983</v>
      </c>
      <c r="E33" s="51">
        <v>1</v>
      </c>
      <c r="F33" s="3">
        <f t="shared" si="21"/>
        <v>2.5106703489831785E-4</v>
      </c>
      <c r="G33" s="2">
        <v>0.5</v>
      </c>
      <c r="H33" s="3">
        <f t="shared" si="22"/>
        <v>1.2545477355413374E-3</v>
      </c>
      <c r="I33" s="3">
        <f t="shared" si="23"/>
        <v>0.99874545226445866</v>
      </c>
      <c r="J33" s="5">
        <f t="shared" si="30"/>
        <v>98657.8171574546</v>
      </c>
      <c r="K33" s="5">
        <f t="shared" si="24"/>
        <v>123.77094110833598</v>
      </c>
      <c r="L33" s="5">
        <f t="shared" si="25"/>
        <v>492979.6584345022</v>
      </c>
      <c r="M33" s="5">
        <f t="shared" si="16"/>
        <v>6368037.801084429</v>
      </c>
      <c r="N33" s="33">
        <f t="shared" si="26"/>
        <v>64.546712917043891</v>
      </c>
      <c r="O33" s="4"/>
      <c r="Q33" s="27" t="s">
        <v>42</v>
      </c>
      <c r="R33" s="29">
        <f t="shared" si="17"/>
        <v>98657.8171574546</v>
      </c>
      <c r="S33" s="29">
        <f t="shared" si="18"/>
        <v>492979.6584345022</v>
      </c>
      <c r="T33" s="35">
        <f t="shared" si="19"/>
        <v>64.546712917043891</v>
      </c>
      <c r="U33" s="42">
        <v>0.95864674002964168</v>
      </c>
      <c r="V33" s="43">
        <f>1-U33</f>
        <v>4.1353259970358325E-2</v>
      </c>
      <c r="W33" s="29">
        <f t="shared" si="27"/>
        <v>472593.34245916177</v>
      </c>
      <c r="X33" s="29">
        <f t="shared" si="20"/>
        <v>5517365.2478903681</v>
      </c>
      <c r="Y33" s="35">
        <f t="shared" si="28"/>
        <v>55.924258278336289</v>
      </c>
      <c r="Z33" s="36">
        <f t="shared" si="29"/>
        <v>8.6224546387076018</v>
      </c>
    </row>
    <row r="34" spans="1:26" s="2" customFormat="1">
      <c r="A34" s="2">
        <v>6</v>
      </c>
      <c r="B34" s="1" t="s">
        <v>43</v>
      </c>
      <c r="C34" s="1">
        <v>5</v>
      </c>
      <c r="D34">
        <v>4358</v>
      </c>
      <c r="E34" s="51">
        <v>8</v>
      </c>
      <c r="F34" s="3">
        <f t="shared" si="21"/>
        <v>1.8357044515832951E-3</v>
      </c>
      <c r="G34" s="2">
        <v>0.5</v>
      </c>
      <c r="H34" s="3">
        <f t="shared" si="22"/>
        <v>9.1365920511649167E-3</v>
      </c>
      <c r="I34" s="3">
        <f t="shared" si="23"/>
        <v>0.9908634079488351</v>
      </c>
      <c r="J34" s="5">
        <f t="shared" si="30"/>
        <v>98534.046216346265</v>
      </c>
      <c r="K34" s="5">
        <f t="shared" si="24"/>
        <v>900.26538342938579</v>
      </c>
      <c r="L34" s="5">
        <f t="shared" si="25"/>
        <v>490419.56762315787</v>
      </c>
      <c r="M34" s="5">
        <f t="shared" si="16"/>
        <v>5875058.1426499272</v>
      </c>
      <c r="N34" s="33">
        <f t="shared" si="26"/>
        <v>59.624651257600412</v>
      </c>
      <c r="O34" s="4"/>
      <c r="Q34" s="27" t="s">
        <v>44</v>
      </c>
      <c r="R34" s="29">
        <f t="shared" si="17"/>
        <v>98534.046216346265</v>
      </c>
      <c r="S34" s="29">
        <f t="shared" si="18"/>
        <v>490419.56762315787</v>
      </c>
      <c r="T34" s="35">
        <f t="shared" si="19"/>
        <v>59.624651257600412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475304.94309950277</v>
      </c>
      <c r="X34" s="29">
        <f t="shared" si="20"/>
        <v>5044771.9054312063</v>
      </c>
      <c r="Y34" s="35">
        <f t="shared" si="28"/>
        <v>51.198261911975621</v>
      </c>
      <c r="Z34" s="36">
        <f t="shared" si="29"/>
        <v>8.4263893456247914</v>
      </c>
    </row>
    <row r="35" spans="1:26" s="2" customFormat="1">
      <c r="A35" s="2">
        <v>7</v>
      </c>
      <c r="B35" s="1" t="s">
        <v>45</v>
      </c>
      <c r="C35" s="1">
        <v>5</v>
      </c>
      <c r="D35">
        <v>4347</v>
      </c>
      <c r="E35" s="51">
        <v>3</v>
      </c>
      <c r="F35" s="3">
        <f t="shared" si="21"/>
        <v>6.9013112491373362E-4</v>
      </c>
      <c r="G35" s="2">
        <v>0.5</v>
      </c>
      <c r="H35" s="3">
        <f t="shared" si="22"/>
        <v>3.4447123665173954E-3</v>
      </c>
      <c r="I35" s="3">
        <f t="shared" si="23"/>
        <v>0.99655528763348256</v>
      </c>
      <c r="J35" s="5">
        <f t="shared" si="30"/>
        <v>97633.780832916877</v>
      </c>
      <c r="K35" s="5">
        <f t="shared" si="24"/>
        <v>336.32029222499779</v>
      </c>
      <c r="L35" s="5">
        <f t="shared" si="25"/>
        <v>487328.10343402182</v>
      </c>
      <c r="M35" s="5">
        <f t="shared" si="16"/>
        <v>5384638.5750267692</v>
      </c>
      <c r="N35" s="33">
        <f t="shared" si="26"/>
        <v>55.151388475282296</v>
      </c>
      <c r="O35" s="4"/>
      <c r="Q35" s="27" t="s">
        <v>46</v>
      </c>
      <c r="R35" s="29">
        <f t="shared" si="17"/>
        <v>97633.780832916877</v>
      </c>
      <c r="S35" s="29">
        <f t="shared" si="18"/>
        <v>487328.10343402182</v>
      </c>
      <c r="T35" s="35">
        <f t="shared" si="19"/>
        <v>55.151388475282296</v>
      </c>
      <c r="U35" s="42">
        <v>0.96192878092594225</v>
      </c>
      <c r="V35" s="43">
        <f t="shared" si="31"/>
        <v>3.8071219074057749E-2</v>
      </c>
      <c r="W35" s="29">
        <f t="shared" si="27"/>
        <v>468774.92844724009</v>
      </c>
      <c r="X35" s="29">
        <f t="shared" si="20"/>
        <v>4569466.9623317039</v>
      </c>
      <c r="Y35" s="35">
        <f t="shared" si="28"/>
        <v>46.802110123662494</v>
      </c>
      <c r="Z35" s="36">
        <f t="shared" si="29"/>
        <v>8.3492783516198017</v>
      </c>
    </row>
    <row r="36" spans="1:26" s="2" customFormat="1">
      <c r="A36" s="2">
        <v>8</v>
      </c>
      <c r="B36" s="1" t="s">
        <v>47</v>
      </c>
      <c r="C36" s="1">
        <v>5</v>
      </c>
      <c r="D36">
        <v>4118</v>
      </c>
      <c r="E36" s="51">
        <v>7</v>
      </c>
      <c r="F36" s="3">
        <f t="shared" si="21"/>
        <v>1.6998542982030111E-3</v>
      </c>
      <c r="G36" s="2">
        <v>0.5</v>
      </c>
      <c r="H36" s="3">
        <f t="shared" si="22"/>
        <v>8.4633055253294648E-3</v>
      </c>
      <c r="I36" s="3">
        <f t="shared" si="23"/>
        <v>0.99153669447467052</v>
      </c>
      <c r="J36" s="5">
        <f t="shared" si="30"/>
        <v>97297.460540691871</v>
      </c>
      <c r="K36" s="5">
        <f t="shared" si="24"/>
        <v>823.4581353945631</v>
      </c>
      <c r="L36" s="5">
        <f t="shared" si="25"/>
        <v>484428.65736497287</v>
      </c>
      <c r="M36" s="5">
        <f t="shared" si="16"/>
        <v>4897310.4715927476</v>
      </c>
      <c r="N36" s="33">
        <f t="shared" si="26"/>
        <v>50.333384287502426</v>
      </c>
      <c r="O36" s="4"/>
      <c r="Q36" s="27" t="s">
        <v>48</v>
      </c>
      <c r="R36" s="29">
        <f t="shared" si="17"/>
        <v>97297.460540691871</v>
      </c>
      <c r="S36" s="29">
        <f t="shared" si="18"/>
        <v>484428.65736497287</v>
      </c>
      <c r="T36" s="35">
        <f t="shared" si="19"/>
        <v>50.333384287502426</v>
      </c>
      <c r="U36" s="42">
        <v>0.95558309086652893</v>
      </c>
      <c r="V36" s="43">
        <f t="shared" si="31"/>
        <v>4.4416909133471072E-2</v>
      </c>
      <c r="W36" s="29">
        <f t="shared" si="27"/>
        <v>462911.83370914345</v>
      </c>
      <c r="X36" s="29">
        <f t="shared" si="20"/>
        <v>4100692.0338844638</v>
      </c>
      <c r="Y36" s="35">
        <f t="shared" si="28"/>
        <v>42.14593074779652</v>
      </c>
      <c r="Z36" s="36">
        <f t="shared" si="29"/>
        <v>8.1874535397059063</v>
      </c>
    </row>
    <row r="37" spans="1:26" s="2" customFormat="1">
      <c r="A37" s="2">
        <v>9</v>
      </c>
      <c r="B37" s="1" t="s">
        <v>49</v>
      </c>
      <c r="C37" s="1">
        <v>5</v>
      </c>
      <c r="D37">
        <v>4452</v>
      </c>
      <c r="E37" s="51">
        <v>7</v>
      </c>
      <c r="F37" s="3">
        <f t="shared" si="21"/>
        <v>1.5723270440251573E-3</v>
      </c>
      <c r="G37" s="2">
        <v>0.5</v>
      </c>
      <c r="H37" s="3">
        <f t="shared" si="22"/>
        <v>7.8308535630383699E-3</v>
      </c>
      <c r="I37" s="3">
        <f t="shared" si="23"/>
        <v>0.99216914643696164</v>
      </c>
      <c r="J37" s="5">
        <f t="shared" si="30"/>
        <v>96474.002405297302</v>
      </c>
      <c r="K37" s="5">
        <f t="shared" si="24"/>
        <v>755.47378547609469</v>
      </c>
      <c r="L37" s="5">
        <f t="shared" si="25"/>
        <v>480481.3275627963</v>
      </c>
      <c r="M37" s="5">
        <f t="shared" si="16"/>
        <v>4412881.8142277747</v>
      </c>
      <c r="N37" s="33">
        <f t="shared" si="26"/>
        <v>45.741668265081408</v>
      </c>
      <c r="O37" s="4"/>
      <c r="Q37" s="27" t="s">
        <v>50</v>
      </c>
      <c r="R37" s="29">
        <f t="shared" si="17"/>
        <v>96474.002405297302</v>
      </c>
      <c r="S37" s="29">
        <f t="shared" si="18"/>
        <v>480481.3275627963</v>
      </c>
      <c r="T37" s="35">
        <f t="shared" si="19"/>
        <v>45.741668265081408</v>
      </c>
      <c r="U37" s="42">
        <v>0.95343645724036619</v>
      </c>
      <c r="V37" s="43">
        <f t="shared" si="31"/>
        <v>4.6563542759633814E-2</v>
      </c>
      <c r="W37" s="29">
        <f t="shared" si="27"/>
        <v>458108.41472162044</v>
      </c>
      <c r="X37" s="29">
        <f t="shared" si="20"/>
        <v>3637780.2001753203</v>
      </c>
      <c r="Y37" s="35">
        <f t="shared" si="28"/>
        <v>37.707362703711908</v>
      </c>
      <c r="Z37" s="36">
        <f t="shared" si="29"/>
        <v>8.0343055613695</v>
      </c>
    </row>
    <row r="38" spans="1:26" s="2" customFormat="1">
      <c r="A38" s="2">
        <v>10</v>
      </c>
      <c r="B38" s="1" t="s">
        <v>51</v>
      </c>
      <c r="C38" s="1">
        <v>5</v>
      </c>
      <c r="D38">
        <v>5165</v>
      </c>
      <c r="E38" s="51">
        <v>13</v>
      </c>
      <c r="F38" s="3">
        <f t="shared" si="21"/>
        <v>2.5169409486931267E-3</v>
      </c>
      <c r="G38" s="2">
        <v>0.5</v>
      </c>
      <c r="H38" s="3">
        <f t="shared" si="22"/>
        <v>1.2506012506012505E-2</v>
      </c>
      <c r="I38" s="3">
        <f t="shared" si="23"/>
        <v>0.98749398749398754</v>
      </c>
      <c r="J38" s="5">
        <f t="shared" si="30"/>
        <v>95718.528619821212</v>
      </c>
      <c r="K38" s="5">
        <f t="shared" si="24"/>
        <v>1197.0571159766</v>
      </c>
      <c r="L38" s="5">
        <f t="shared" si="25"/>
        <v>475600.00030916464</v>
      </c>
      <c r="M38" s="5">
        <f t="shared" si="16"/>
        <v>3932400.4866649783</v>
      </c>
      <c r="N38" s="33">
        <f t="shared" si="26"/>
        <v>41.082960043022062</v>
      </c>
      <c r="O38" s="4"/>
      <c r="Q38" s="27" t="s">
        <v>52</v>
      </c>
      <c r="R38" s="29">
        <f t="shared" si="17"/>
        <v>95718.528619821212</v>
      </c>
      <c r="S38" s="29">
        <f t="shared" si="18"/>
        <v>475600.00030916464</v>
      </c>
      <c r="T38" s="35">
        <f t="shared" si="19"/>
        <v>41.082960043022062</v>
      </c>
      <c r="U38" s="42">
        <v>0.93748024841036759</v>
      </c>
      <c r="V38" s="43">
        <f t="shared" si="31"/>
        <v>6.2519751589632411E-2</v>
      </c>
      <c r="W38" s="29">
        <f t="shared" si="27"/>
        <v>445865.60643380659</v>
      </c>
      <c r="X38" s="29">
        <f t="shared" si="20"/>
        <v>3179671.7854537</v>
      </c>
      <c r="Y38" s="35">
        <f t="shared" si="28"/>
        <v>33.218978930222079</v>
      </c>
      <c r="Z38" s="36">
        <f t="shared" si="29"/>
        <v>7.8639811127999835</v>
      </c>
    </row>
    <row r="39" spans="1:26" s="2" customFormat="1">
      <c r="A39" s="2">
        <v>11</v>
      </c>
      <c r="B39" s="1" t="s">
        <v>53</v>
      </c>
      <c r="C39" s="1">
        <v>5</v>
      </c>
      <c r="D39">
        <v>5059</v>
      </c>
      <c r="E39" s="51">
        <v>14</v>
      </c>
      <c r="F39" s="3">
        <f t="shared" si="21"/>
        <v>2.7673453251630758E-3</v>
      </c>
      <c r="G39" s="2">
        <v>0.5</v>
      </c>
      <c r="H39" s="3">
        <f t="shared" si="22"/>
        <v>1.3741656851197487E-2</v>
      </c>
      <c r="I39" s="3">
        <f t="shared" si="23"/>
        <v>0.98625834314880256</v>
      </c>
      <c r="J39" s="5">
        <f t="shared" si="30"/>
        <v>94521.471503844616</v>
      </c>
      <c r="K39" s="5">
        <f t="shared" si="24"/>
        <v>1298.8816264760744</v>
      </c>
      <c r="L39" s="5">
        <f t="shared" si="25"/>
        <v>469360.15345303289</v>
      </c>
      <c r="M39" s="5">
        <f t="shared" si="16"/>
        <v>3456800.4863558137</v>
      </c>
      <c r="N39" s="33">
        <f t="shared" si="26"/>
        <v>36.571589834117319</v>
      </c>
      <c r="O39" s="4"/>
      <c r="Q39" s="27" t="s">
        <v>54</v>
      </c>
      <c r="R39" s="29">
        <f t="shared" si="17"/>
        <v>94521.471503844616</v>
      </c>
      <c r="S39" s="29">
        <f t="shared" si="18"/>
        <v>469360.15345303289</v>
      </c>
      <c r="T39" s="35">
        <f t="shared" si="19"/>
        <v>36.571589834117319</v>
      </c>
      <c r="U39" s="42">
        <v>0.91788799906018037</v>
      </c>
      <c r="V39" s="43">
        <f t="shared" si="31"/>
        <v>8.2112000939819629E-2</v>
      </c>
      <c r="W39" s="29">
        <f t="shared" si="27"/>
        <v>430820.05209158355</v>
      </c>
      <c r="X39" s="29">
        <f t="shared" si="20"/>
        <v>2733806.1790198935</v>
      </c>
      <c r="Y39" s="35">
        <f t="shared" si="28"/>
        <v>28.922594364273067</v>
      </c>
      <c r="Z39" s="36">
        <f t="shared" si="29"/>
        <v>7.6489954698442517</v>
      </c>
    </row>
    <row r="40" spans="1:26" s="2" customFormat="1">
      <c r="A40" s="2">
        <v>12</v>
      </c>
      <c r="B40" s="1" t="s">
        <v>55</v>
      </c>
      <c r="C40" s="1">
        <v>5</v>
      </c>
      <c r="D40">
        <v>4745</v>
      </c>
      <c r="E40" s="51">
        <v>17</v>
      </c>
      <c r="F40" s="3">
        <f t="shared" si="21"/>
        <v>3.5827186512118019E-3</v>
      </c>
      <c r="G40" s="2">
        <v>0.5</v>
      </c>
      <c r="H40" s="3">
        <f t="shared" si="22"/>
        <v>1.7754569190600523E-2</v>
      </c>
      <c r="I40" s="3">
        <f t="shared" si="23"/>
        <v>0.98224543080939952</v>
      </c>
      <c r="J40" s="5">
        <f t="shared" si="30"/>
        <v>93222.589877368548</v>
      </c>
      <c r="K40" s="5">
        <f t="shared" si="24"/>
        <v>1655.1269221047157</v>
      </c>
      <c r="L40" s="5">
        <f t="shared" si="25"/>
        <v>461975.13208158093</v>
      </c>
      <c r="M40" s="5">
        <f t="shared" si="16"/>
        <v>2987440.3329027807</v>
      </c>
      <c r="N40" s="33">
        <f t="shared" si="26"/>
        <v>32.046313418589492</v>
      </c>
      <c r="O40" s="4"/>
      <c r="Q40" s="27" t="s">
        <v>56</v>
      </c>
      <c r="R40" s="29">
        <f t="shared" si="17"/>
        <v>93222.589877368548</v>
      </c>
      <c r="S40" s="29">
        <f t="shared" si="18"/>
        <v>461975.13208158093</v>
      </c>
      <c r="T40" s="35">
        <f t="shared" si="19"/>
        <v>32.046313418589492</v>
      </c>
      <c r="U40" s="42">
        <v>0.89571782863194893</v>
      </c>
      <c r="V40" s="43">
        <f t="shared" si="31"/>
        <v>0.10428217136805107</v>
      </c>
      <c r="W40" s="29">
        <f t="shared" si="27"/>
        <v>413799.36219007149</v>
      </c>
      <c r="X40" s="29">
        <f t="shared" si="20"/>
        <v>2302986.1269283099</v>
      </c>
      <c r="Y40" s="35">
        <f t="shared" si="28"/>
        <v>24.704163765003926</v>
      </c>
      <c r="Z40" s="36">
        <f t="shared" si="29"/>
        <v>7.3421496535855653</v>
      </c>
    </row>
    <row r="41" spans="1:26" s="2" customFormat="1">
      <c r="A41" s="2">
        <v>13</v>
      </c>
      <c r="B41" s="1" t="s">
        <v>57</v>
      </c>
      <c r="C41" s="1">
        <v>5</v>
      </c>
      <c r="D41">
        <v>3905</v>
      </c>
      <c r="E41" s="51">
        <v>23</v>
      </c>
      <c r="F41" s="3">
        <f t="shared" si="21"/>
        <v>5.8898847631241999E-3</v>
      </c>
      <c r="G41" s="2">
        <v>0.5</v>
      </c>
      <c r="H41" s="3">
        <f t="shared" si="22"/>
        <v>2.9022082018927448E-2</v>
      </c>
      <c r="I41" s="3">
        <f t="shared" si="23"/>
        <v>0.97097791798107258</v>
      </c>
      <c r="J41" s="5">
        <f t="shared" si="30"/>
        <v>91567.462955263836</v>
      </c>
      <c r="K41" s="5">
        <f t="shared" si="24"/>
        <v>2657.4784201527677</v>
      </c>
      <c r="L41" s="5">
        <f t="shared" si="25"/>
        <v>451193.61872593727</v>
      </c>
      <c r="M41" s="5">
        <f t="shared" si="16"/>
        <v>2525465.2008211999</v>
      </c>
      <c r="N41" s="33">
        <f t="shared" si="26"/>
        <v>27.580377563316787</v>
      </c>
      <c r="O41" s="4"/>
      <c r="Q41" s="27" t="s">
        <v>58</v>
      </c>
      <c r="R41" s="29">
        <f t="shared" si="17"/>
        <v>91567.462955263836</v>
      </c>
      <c r="S41" s="29">
        <f t="shared" si="18"/>
        <v>451193.61872593727</v>
      </c>
      <c r="T41" s="35">
        <f t="shared" si="19"/>
        <v>27.580377563316787</v>
      </c>
      <c r="U41" s="42">
        <v>0.86473435856680392</v>
      </c>
      <c r="V41" s="43">
        <f t="shared" si="31"/>
        <v>0.13526564143319608</v>
      </c>
      <c r="W41" s="29">
        <f t="shared" si="27"/>
        <v>390162.62447840843</v>
      </c>
      <c r="X41" s="29">
        <f t="shared" si="20"/>
        <v>1889186.7647382384</v>
      </c>
      <c r="Y41" s="35">
        <f t="shared" si="28"/>
        <v>20.631638179832706</v>
      </c>
      <c r="Z41" s="36">
        <f t="shared" si="29"/>
        <v>6.9487393834840816</v>
      </c>
    </row>
    <row r="42" spans="1:26" s="2" customFormat="1">
      <c r="A42" s="2">
        <v>14</v>
      </c>
      <c r="B42" s="1" t="s">
        <v>59</v>
      </c>
      <c r="C42" s="1">
        <v>5</v>
      </c>
      <c r="D42">
        <v>2983</v>
      </c>
      <c r="E42" s="51">
        <v>29</v>
      </c>
      <c r="F42" s="3">
        <f t="shared" si="21"/>
        <v>9.7217566208514915E-3</v>
      </c>
      <c r="G42" s="2">
        <v>0.5</v>
      </c>
      <c r="H42" s="3">
        <f t="shared" si="22"/>
        <v>4.7455408280150546E-2</v>
      </c>
      <c r="I42" s="3">
        <f t="shared" si="23"/>
        <v>0.9525445917198494</v>
      </c>
      <c r="J42" s="5">
        <f t="shared" si="30"/>
        <v>88909.984535111071</v>
      </c>
      <c r="K42" s="5">
        <f t="shared" si="24"/>
        <v>4219.259616295567</v>
      </c>
      <c r="L42" s="5">
        <f t="shared" si="25"/>
        <v>434001.7736348164</v>
      </c>
      <c r="M42" s="5">
        <f t="shared" si="16"/>
        <v>2074271.5820952626</v>
      </c>
      <c r="N42" s="33">
        <f t="shared" si="26"/>
        <v>23.33001847813977</v>
      </c>
      <c r="O42" s="4"/>
      <c r="Q42" s="27" t="s">
        <v>60</v>
      </c>
      <c r="R42" s="29">
        <f t="shared" si="17"/>
        <v>88909.984535111071</v>
      </c>
      <c r="S42" s="29">
        <f t="shared" si="18"/>
        <v>434001.7736348164</v>
      </c>
      <c r="T42" s="35">
        <f t="shared" si="19"/>
        <v>23.33001847813977</v>
      </c>
      <c r="U42" s="42">
        <v>0.81758889711164551</v>
      </c>
      <c r="V42" s="43">
        <f t="shared" si="31"/>
        <v>0.18241110288835449</v>
      </c>
      <c r="W42" s="29">
        <f t="shared" si="27"/>
        <v>354835.03145058756</v>
      </c>
      <c r="X42" s="29">
        <f t="shared" si="20"/>
        <v>1499024.14025983</v>
      </c>
      <c r="Y42" s="35">
        <f t="shared" si="28"/>
        <v>16.860020256418519</v>
      </c>
      <c r="Z42" s="36">
        <f t="shared" si="29"/>
        <v>6.4699982217212515</v>
      </c>
    </row>
    <row r="43" spans="1:26" s="2" customFormat="1">
      <c r="A43" s="2">
        <v>15</v>
      </c>
      <c r="B43" s="1" t="s">
        <v>61</v>
      </c>
      <c r="C43" s="1">
        <v>5</v>
      </c>
      <c r="D43">
        <v>2101</v>
      </c>
      <c r="E43" s="51">
        <v>31</v>
      </c>
      <c r="F43" s="3">
        <f t="shared" si="21"/>
        <v>1.4754878629224179E-2</v>
      </c>
      <c r="G43" s="2">
        <v>0.5</v>
      </c>
      <c r="H43" s="3">
        <f t="shared" si="22"/>
        <v>7.1149873766352997E-2</v>
      </c>
      <c r="I43" s="3">
        <f t="shared" si="23"/>
        <v>0.92885012623364704</v>
      </c>
      <c r="J43" s="5">
        <f t="shared" si="30"/>
        <v>84690.724918815496</v>
      </c>
      <c r="K43" s="5">
        <f t="shared" si="24"/>
        <v>6025.7343871546491</v>
      </c>
      <c r="L43" s="5">
        <f t="shared" si="25"/>
        <v>408389.28862619092</v>
      </c>
      <c r="M43" s="5">
        <f t="shared" si="16"/>
        <v>1640269.8084604463</v>
      </c>
      <c r="N43" s="33">
        <f t="shared" si="26"/>
        <v>19.367762054614698</v>
      </c>
      <c r="O43" s="4"/>
      <c r="Q43" s="27" t="s">
        <v>62</v>
      </c>
      <c r="R43" s="29">
        <f t="shared" si="17"/>
        <v>84690.724918815496</v>
      </c>
      <c r="S43" s="29">
        <f t="shared" si="18"/>
        <v>408389.28862619092</v>
      </c>
      <c r="T43" s="35">
        <f t="shared" si="19"/>
        <v>19.367762054614698</v>
      </c>
      <c r="U43" s="42">
        <v>0.77888026534586052</v>
      </c>
      <c r="V43" s="43">
        <f t="shared" si="31"/>
        <v>0.22111973465413948</v>
      </c>
      <c r="W43" s="29">
        <f t="shared" si="27"/>
        <v>318086.35748957482</v>
      </c>
      <c r="X43" s="29">
        <f t="shared" si="20"/>
        <v>1144189.1088092425</v>
      </c>
      <c r="Y43" s="35">
        <f t="shared" si="28"/>
        <v>13.510205632388455</v>
      </c>
      <c r="Z43" s="36">
        <f t="shared" si="29"/>
        <v>5.8575564222262422</v>
      </c>
    </row>
    <row r="44" spans="1:26" s="2" customFormat="1">
      <c r="A44" s="2">
        <v>16</v>
      </c>
      <c r="B44" s="1" t="s">
        <v>63</v>
      </c>
      <c r="C44" s="1">
        <v>5</v>
      </c>
      <c r="D44">
        <v>1425</v>
      </c>
      <c r="E44" s="51">
        <v>41</v>
      </c>
      <c r="F44" s="3">
        <f t="shared" si="21"/>
        <v>2.8771929824561403E-2</v>
      </c>
      <c r="G44" s="2">
        <v>0.5</v>
      </c>
      <c r="H44" s="3">
        <f t="shared" si="22"/>
        <v>0.13420621931260229</v>
      </c>
      <c r="I44" s="3">
        <f t="shared" si="23"/>
        <v>0.86579378068739765</v>
      </c>
      <c r="J44" s="5">
        <f t="shared" si="30"/>
        <v>78664.990531660849</v>
      </c>
      <c r="K44" s="5">
        <f t="shared" si="24"/>
        <v>10557.330971515859</v>
      </c>
      <c r="L44" s="5">
        <f t="shared" si="25"/>
        <v>366931.62522951455</v>
      </c>
      <c r="M44" s="5">
        <f t="shared" si="16"/>
        <v>1231880.5198342553</v>
      </c>
      <c r="N44" s="33">
        <f t="shared" si="26"/>
        <v>15.659831794404802</v>
      </c>
      <c r="O44" s="4"/>
      <c r="Q44" s="27" t="s">
        <v>64</v>
      </c>
      <c r="R44" s="29">
        <f t="shared" si="17"/>
        <v>78664.990531660849</v>
      </c>
      <c r="S44" s="29">
        <f t="shared" si="18"/>
        <v>366931.62522951455</v>
      </c>
      <c r="T44" s="35">
        <f t="shared" si="19"/>
        <v>15.659831794404802</v>
      </c>
      <c r="U44" s="42">
        <v>0.71980976748499381</v>
      </c>
      <c r="V44" s="43">
        <f t="shared" si="31"/>
        <v>0.28019023251500619</v>
      </c>
      <c r="W44" s="29">
        <f t="shared" si="27"/>
        <v>264120.96783934778</v>
      </c>
      <c r="X44" s="29">
        <f t="shared" si="20"/>
        <v>826102.75131966756</v>
      </c>
      <c r="Y44" s="35">
        <f t="shared" si="28"/>
        <v>10.501529914850497</v>
      </c>
      <c r="Z44" s="36">
        <f t="shared" si="29"/>
        <v>5.1583018795543047</v>
      </c>
    </row>
    <row r="45" spans="1:26" s="2" customFormat="1">
      <c r="A45" s="2">
        <v>17</v>
      </c>
      <c r="B45" s="1" t="s">
        <v>65</v>
      </c>
      <c r="C45" s="1">
        <v>5</v>
      </c>
      <c r="D45">
        <v>949</v>
      </c>
      <c r="E45" s="51">
        <v>33</v>
      </c>
      <c r="F45" s="3">
        <f t="shared" si="21"/>
        <v>3.4773445732349841E-2</v>
      </c>
      <c r="G45" s="2">
        <v>0.5</v>
      </c>
      <c r="H45" s="3">
        <f t="shared" si="22"/>
        <v>0.15996122152205525</v>
      </c>
      <c r="I45" s="3">
        <f t="shared" si="23"/>
        <v>0.84003877847794473</v>
      </c>
      <c r="J45" s="5">
        <f t="shared" si="30"/>
        <v>68107.659560144981</v>
      </c>
      <c r="K45" s="5">
        <f t="shared" si="24"/>
        <v>10894.584418249075</v>
      </c>
      <c r="L45" s="5">
        <f t="shared" si="25"/>
        <v>313301.83675510221</v>
      </c>
      <c r="M45" s="5">
        <f t="shared" si="16"/>
        <v>864948.89460474066</v>
      </c>
      <c r="N45" s="33">
        <f t="shared" si="26"/>
        <v>12.699730106580974</v>
      </c>
      <c r="O45" s="4"/>
      <c r="Q45" s="27" t="s">
        <v>66</v>
      </c>
      <c r="R45" s="29">
        <f t="shared" si="17"/>
        <v>68107.659560144981</v>
      </c>
      <c r="S45" s="29">
        <f t="shared" si="18"/>
        <v>313301.83675510221</v>
      </c>
      <c r="T45" s="35">
        <f t="shared" si="19"/>
        <v>12.699730106580974</v>
      </c>
      <c r="U45" s="42">
        <v>0.68480776711742686</v>
      </c>
      <c r="V45" s="43">
        <f t="shared" si="31"/>
        <v>0.31519223288257314</v>
      </c>
      <c r="W45" s="29">
        <f t="shared" si="27"/>
        <v>214551.53126205012</v>
      </c>
      <c r="X45" s="29">
        <f t="shared" si="20"/>
        <v>561981.78348031978</v>
      </c>
      <c r="Y45" s="35">
        <f t="shared" si="28"/>
        <v>8.2513741789062802</v>
      </c>
      <c r="Z45" s="36">
        <f t="shared" si="29"/>
        <v>4.4483559276746938</v>
      </c>
    </row>
    <row r="46" spans="1:26" s="2" customFormat="1">
      <c r="A46" s="2">
        <v>18</v>
      </c>
      <c r="B46" s="1" t="s">
        <v>67</v>
      </c>
      <c r="C46" s="1">
        <v>5</v>
      </c>
      <c r="D46">
        <v>560</v>
      </c>
      <c r="E46" s="51">
        <v>46</v>
      </c>
      <c r="F46" s="3">
        <f t="shared" si="21"/>
        <v>8.2142857142857142E-2</v>
      </c>
      <c r="G46" s="2">
        <v>0.5</v>
      </c>
      <c r="H46" s="3">
        <f t="shared" si="22"/>
        <v>0.34074074074074073</v>
      </c>
      <c r="I46" s="3">
        <f t="shared" si="23"/>
        <v>0.65925925925925921</v>
      </c>
      <c r="J46" s="5">
        <f t="shared" si="30"/>
        <v>57213.075141895904</v>
      </c>
      <c r="K46" s="5">
        <f t="shared" si="24"/>
        <v>19494.825603905272</v>
      </c>
      <c r="L46" s="5">
        <f t="shared" si="25"/>
        <v>237328.31169971637</v>
      </c>
      <c r="M46" s="5">
        <f>L46+M47</f>
        <v>551647.0578496384</v>
      </c>
      <c r="N46" s="33">
        <f t="shared" si="26"/>
        <v>9.6419753086419764</v>
      </c>
      <c r="O46" s="4"/>
      <c r="Q46" s="27" t="s">
        <v>68</v>
      </c>
      <c r="R46" s="29">
        <f t="shared" si="17"/>
        <v>57213.075141895904</v>
      </c>
      <c r="S46" s="29">
        <f t="shared" si="18"/>
        <v>237328.31169971637</v>
      </c>
      <c r="T46" s="35">
        <f t="shared" si="19"/>
        <v>9.6419753086419764</v>
      </c>
      <c r="U46" s="42">
        <v>0.65629805890441617</v>
      </c>
      <c r="V46" s="43">
        <f t="shared" si="31"/>
        <v>0.34370194109558383</v>
      </c>
      <c r="W46" s="29">
        <f t="shared" si="27"/>
        <v>155758.11029158611</v>
      </c>
      <c r="X46" s="29">
        <f>X47+W46</f>
        <v>347430.25221826963</v>
      </c>
      <c r="Y46" s="35">
        <f t="shared" si="28"/>
        <v>6.0725673520711343</v>
      </c>
      <c r="Z46" s="36">
        <f t="shared" si="29"/>
        <v>3.5694079565708421</v>
      </c>
    </row>
    <row r="47" spans="1:26" s="2" customFormat="1">
      <c r="A47" s="12">
        <v>19</v>
      </c>
      <c r="B47" s="13" t="s">
        <v>69</v>
      </c>
      <c r="C47" s="12"/>
      <c r="D47">
        <v>400</v>
      </c>
      <c r="E47" s="51">
        <v>48</v>
      </c>
      <c r="F47" s="17">
        <f t="shared" si="21"/>
        <v>0.12</v>
      </c>
      <c r="G47" s="12"/>
      <c r="H47" s="17">
        <v>1</v>
      </c>
      <c r="I47" s="17">
        <f t="shared" si="23"/>
        <v>0</v>
      </c>
      <c r="J47" s="21">
        <f t="shared" si="30"/>
        <v>37718.249537990632</v>
      </c>
      <c r="K47" s="21">
        <f t="shared" si="24"/>
        <v>37718.249537990632</v>
      </c>
      <c r="L47" s="21">
        <f>K47/F47</f>
        <v>314318.74614992196</v>
      </c>
      <c r="M47" s="21">
        <f>L47</f>
        <v>314318.74614992196</v>
      </c>
      <c r="N47" s="34">
        <f t="shared" si="26"/>
        <v>8.3333333333333339</v>
      </c>
      <c r="O47" s="4"/>
      <c r="Q47" s="30" t="s">
        <v>69</v>
      </c>
      <c r="R47" s="31">
        <f t="shared" si="17"/>
        <v>37718.249537990632</v>
      </c>
      <c r="S47" s="31">
        <f t="shared" si="18"/>
        <v>314318.74614992196</v>
      </c>
      <c r="T47" s="38">
        <f t="shared" si="19"/>
        <v>8.3333333333333339</v>
      </c>
      <c r="U47" s="44">
        <v>0.6098018151143324</v>
      </c>
      <c r="V47" s="45">
        <f t="shared" si="31"/>
        <v>0.3901981848856676</v>
      </c>
      <c r="W47" s="31">
        <f t="shared" si="27"/>
        <v>191672.14192668349</v>
      </c>
      <c r="X47" s="31">
        <f>W47</f>
        <v>191672.14192668349</v>
      </c>
      <c r="Y47" s="38">
        <f t="shared" si="28"/>
        <v>5.0816817926194373</v>
      </c>
      <c r="Z47" s="37">
        <f t="shared" si="29"/>
        <v>3.2516515407138966</v>
      </c>
    </row>
    <row r="48" spans="1:26" s="2" customFormat="1" ht="13.2">
      <c r="B48" s="2" t="s">
        <v>70</v>
      </c>
      <c r="D48" s="25">
        <f>SUM(D29:D47)</f>
        <v>58196</v>
      </c>
      <c r="E48" s="25">
        <f>SUM(E29:E47)</f>
        <v>329</v>
      </c>
    </row>
    <row r="51" spans="1:26" s="2" customFormat="1" ht="18" thickBot="1">
      <c r="B51" s="77" t="s">
        <v>89</v>
      </c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Q51" s="63" t="s">
        <v>92</v>
      </c>
      <c r="R51" s="64"/>
      <c r="S51" s="64"/>
      <c r="T51" s="64"/>
      <c r="U51" s="64"/>
      <c r="V51" s="64"/>
      <c r="W51" s="64"/>
      <c r="X51" s="64"/>
      <c r="Y51" s="64"/>
      <c r="Z51" s="65"/>
    </row>
    <row r="52" spans="1:26" s="9" customFormat="1" ht="14.25" customHeight="1">
      <c r="A52" s="7"/>
      <c r="B52" s="70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6" t="s">
        <v>14</v>
      </c>
      <c r="S52" s="66"/>
      <c r="T52" s="66"/>
      <c r="U52" s="67" t="s">
        <v>15</v>
      </c>
      <c r="V52" s="68" t="s">
        <v>16</v>
      </c>
      <c r="W52" s="69" t="s">
        <v>17</v>
      </c>
      <c r="X52" s="69" t="s">
        <v>18</v>
      </c>
      <c r="Y52" s="62" t="s">
        <v>19</v>
      </c>
      <c r="Z52" s="62" t="s">
        <v>20</v>
      </c>
    </row>
    <row r="53" spans="1:26" s="10" customFormat="1" ht="35.549999999999997" customHeight="1" thickBot="1">
      <c r="B53" s="71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7"/>
      <c r="V53" s="68"/>
      <c r="W53" s="69"/>
      <c r="X53" s="69"/>
      <c r="Y53" s="62"/>
      <c r="Z53" s="62"/>
    </row>
    <row r="54" spans="1:26" s="2" customFormat="1" ht="13.2">
      <c r="A54" s="2">
        <v>1</v>
      </c>
      <c r="B54" s="1">
        <v>0</v>
      </c>
      <c r="C54" s="1">
        <v>1</v>
      </c>
      <c r="D54" s="49">
        <f>D4+D29</f>
        <v>1045</v>
      </c>
      <c r="E54" s="49">
        <f>E4+E29</f>
        <v>3</v>
      </c>
      <c r="F54" s="3">
        <f>E54/D54</f>
        <v>2.8708133971291866E-3</v>
      </c>
      <c r="G54" s="2">
        <v>0.3</v>
      </c>
      <c r="H54" s="18">
        <f>C54*F54/(1+(1-G54)*C54*F54)</f>
        <v>2.8650558685894374E-3</v>
      </c>
      <c r="I54" s="18">
        <f>1-H54</f>
        <v>0.99713494413141057</v>
      </c>
      <c r="J54" s="19">
        <v>100000</v>
      </c>
      <c r="K54" s="20">
        <f>J54*H54</f>
        <v>286.50558685894373</v>
      </c>
      <c r="L54" s="20">
        <f>C54*(J55+G54*K54)</f>
        <v>99799.44608919874</v>
      </c>
      <c r="M54" s="5">
        <f t="shared" ref="M54:M70" si="32">L54+M55</f>
        <v>7565691.0020160703</v>
      </c>
      <c r="N54" s="32">
        <f>M54/J54</f>
        <v>75.656910020160709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99799.44608919874</v>
      </c>
      <c r="T54" s="35">
        <f t="shared" ref="T54:T72" si="35">N54</f>
        <v>75.656910020160709</v>
      </c>
      <c r="U54" s="42">
        <v>0.96170886472285344</v>
      </c>
      <c r="V54" s="43">
        <f>1-U54</f>
        <v>3.829113527714656E-2</v>
      </c>
      <c r="W54" s="29">
        <f>S54*U54</f>
        <v>95978.011998412941</v>
      </c>
      <c r="X54" s="29">
        <f t="shared" ref="X54:X70" si="36">X55+W54</f>
        <v>6702250.5663693557</v>
      </c>
      <c r="Y54" s="40">
        <f>X54/R54</f>
        <v>67.022505663693551</v>
      </c>
      <c r="Z54" s="36">
        <f>T54-Y54</f>
        <v>8.634404356467158</v>
      </c>
    </row>
    <row r="55" spans="1:26" s="2" customFormat="1" ht="13.2">
      <c r="A55" s="2">
        <v>2</v>
      </c>
      <c r="B55" s="1" t="s">
        <v>35</v>
      </c>
      <c r="C55" s="1">
        <v>4</v>
      </c>
      <c r="D55" s="49">
        <f t="shared" ref="D55:E70" si="37">D5+D30</f>
        <v>4942</v>
      </c>
      <c r="E55" s="49">
        <f t="shared" si="37"/>
        <v>4</v>
      </c>
      <c r="F55" s="3">
        <f t="shared" ref="F55:F72" si="38">E55/D55</f>
        <v>8.0938891137191421E-4</v>
      </c>
      <c r="G55" s="2">
        <v>0.4</v>
      </c>
      <c r="H55" s="3">
        <f t="shared" ref="H55:H71" si="39">C55*F55/(1+(1-G55)*C55*F55)</f>
        <v>3.2312787785766213E-3</v>
      </c>
      <c r="I55" s="3">
        <f t="shared" ref="I55:I72" si="40">1-H55</f>
        <v>0.99676872122142335</v>
      </c>
      <c r="J55" s="5">
        <f>I54*J54</f>
        <v>99713.494413141059</v>
      </c>
      <c r="K55" s="5">
        <f t="shared" ref="K55:K72" si="41">J55*H55</f>
        <v>322.20209843490119</v>
      </c>
      <c r="L55" s="5">
        <f t="shared" ref="L55:L71" si="42">C55*(J56+G55*K55)</f>
        <v>398080.69261632045</v>
      </c>
      <c r="M55" s="5">
        <f t="shared" si="32"/>
        <v>7465891.5559268715</v>
      </c>
      <c r="N55" s="33">
        <f t="shared" ref="N55:N72" si="43">M55/J55</f>
        <v>74.873432125380972</v>
      </c>
      <c r="O55" s="4"/>
      <c r="Q55" s="27" t="s">
        <v>36</v>
      </c>
      <c r="R55" s="29">
        <f t="shared" si="33"/>
        <v>99713.494413141059</v>
      </c>
      <c r="S55" s="29">
        <f t="shared" si="34"/>
        <v>398080.69261632045</v>
      </c>
      <c r="T55" s="35">
        <f t="shared" si="35"/>
        <v>74.873432125380972</v>
      </c>
      <c r="U55" s="42">
        <v>0.96170886472285344</v>
      </c>
      <c r="V55" s="43">
        <f>1-U55</f>
        <v>3.829113527714656E-2</v>
      </c>
      <c r="W55" s="29">
        <f t="shared" ref="W55:W72" si="44">S55*U55</f>
        <v>382837.73096412874</v>
      </c>
      <c r="X55" s="29">
        <f t="shared" si="36"/>
        <v>6606272.5543709425</v>
      </c>
      <c r="Y55" s="35">
        <f t="shared" ref="Y55:Y72" si="45">X55/R55</f>
        <v>66.252542780210845</v>
      </c>
      <c r="Z55" s="36">
        <f t="shared" ref="Z55:Z72" si="46">T55-Y55</f>
        <v>8.6208893451701272</v>
      </c>
    </row>
    <row r="56" spans="1:26" s="2" customFormat="1" ht="13.2">
      <c r="A56" s="2">
        <v>3</v>
      </c>
      <c r="B56" s="1" t="s">
        <v>37</v>
      </c>
      <c r="C56" s="1">
        <v>5</v>
      </c>
      <c r="D56" s="49">
        <f t="shared" si="37"/>
        <v>6785</v>
      </c>
      <c r="E56" s="49">
        <f t="shared" si="37"/>
        <v>4</v>
      </c>
      <c r="F56" s="3">
        <f t="shared" si="38"/>
        <v>5.8953574060427417E-4</v>
      </c>
      <c r="G56" s="2">
        <v>0.5</v>
      </c>
      <c r="H56" s="3">
        <f t="shared" si="39"/>
        <v>2.943340691685063E-3</v>
      </c>
      <c r="I56" s="3">
        <f t="shared" si="40"/>
        <v>0.99705665930831489</v>
      </c>
      <c r="J56" s="5">
        <f t="shared" ref="J56:J72" si="47">I55*J55</f>
        <v>99391.292314706152</v>
      </c>
      <c r="K56" s="5">
        <f t="shared" si="41"/>
        <v>292.54243506903947</v>
      </c>
      <c r="L56" s="5">
        <f t="shared" si="42"/>
        <v>496225.10548585816</v>
      </c>
      <c r="M56" s="5">
        <f t="shared" si="32"/>
        <v>7067810.8633105513</v>
      </c>
      <c r="N56" s="33">
        <f t="shared" si="43"/>
        <v>71.110966551591787</v>
      </c>
      <c r="O56" s="4"/>
      <c r="Q56" s="27" t="s">
        <v>38</v>
      </c>
      <c r="R56" s="29">
        <f t="shared" si="33"/>
        <v>99391.292314706152</v>
      </c>
      <c r="S56" s="29">
        <f t="shared" si="34"/>
        <v>496225.10548585816</v>
      </c>
      <c r="T56" s="35">
        <f t="shared" si="35"/>
        <v>71.110966551591787</v>
      </c>
      <c r="U56" s="42">
        <v>0.96170886472285344</v>
      </c>
      <c r="V56" s="43">
        <f>1-U56</f>
        <v>3.829113527714656E-2</v>
      </c>
      <c r="W56" s="29">
        <f t="shared" si="44"/>
        <v>477224.08284378285</v>
      </c>
      <c r="X56" s="29">
        <f t="shared" si="36"/>
        <v>6223434.8234068137</v>
      </c>
      <c r="Y56" s="35">
        <f t="shared" si="45"/>
        <v>62.615493555525291</v>
      </c>
      <c r="Z56" s="36">
        <f t="shared" si="46"/>
        <v>8.4954729960664963</v>
      </c>
    </row>
    <row r="57" spans="1:26" s="2" customFormat="1" ht="13.2">
      <c r="A57" s="2">
        <v>4</v>
      </c>
      <c r="B57" s="1" t="s">
        <v>39</v>
      </c>
      <c r="C57" s="1">
        <v>5</v>
      </c>
      <c r="D57" s="49">
        <f t="shared" si="37"/>
        <v>7246</v>
      </c>
      <c r="E57" s="49">
        <f t="shared" si="37"/>
        <v>5</v>
      </c>
      <c r="F57" s="3">
        <f t="shared" si="38"/>
        <v>6.9003588186585701E-4</v>
      </c>
      <c r="G57" s="2">
        <v>0.5</v>
      </c>
      <c r="H57" s="3">
        <f t="shared" si="39"/>
        <v>3.4442377901770342E-3</v>
      </c>
      <c r="I57" s="3">
        <f t="shared" si="40"/>
        <v>0.996555762209823</v>
      </c>
      <c r="J57" s="5">
        <f t="shared" si="47"/>
        <v>99098.749879637107</v>
      </c>
      <c r="K57" s="5">
        <f t="shared" si="41"/>
        <v>341.31965929474796</v>
      </c>
      <c r="L57" s="5">
        <f t="shared" si="42"/>
        <v>494640.45024994866</v>
      </c>
      <c r="M57" s="5">
        <f t="shared" si="32"/>
        <v>6571585.7578246929</v>
      </c>
      <c r="N57" s="33">
        <f t="shared" si="43"/>
        <v>66.313508150268078</v>
      </c>
      <c r="O57" s="4"/>
      <c r="Q57" s="27" t="s">
        <v>40</v>
      </c>
      <c r="R57" s="29">
        <f t="shared" si="33"/>
        <v>99098.749879637107</v>
      </c>
      <c r="S57" s="29">
        <f t="shared" si="34"/>
        <v>494640.45024994866</v>
      </c>
      <c r="T57" s="35">
        <f t="shared" si="35"/>
        <v>66.313508150268078</v>
      </c>
      <c r="U57" s="42">
        <v>0.96170886472285344</v>
      </c>
      <c r="V57" s="43">
        <f>1-U57</f>
        <v>3.829113527714656E-2</v>
      </c>
      <c r="W57" s="29">
        <f t="shared" si="44"/>
        <v>475700.1058558792</v>
      </c>
      <c r="X57" s="29">
        <f t="shared" si="36"/>
        <v>5746210.7405630304</v>
      </c>
      <c r="Y57" s="35">
        <f t="shared" si="45"/>
        <v>57.984694534918312</v>
      </c>
      <c r="Z57" s="36">
        <f t="shared" si="46"/>
        <v>8.3288136153497661</v>
      </c>
    </row>
    <row r="58" spans="1:26" s="2" customFormat="1" ht="13.2">
      <c r="A58" s="2">
        <v>5</v>
      </c>
      <c r="B58" s="1" t="s">
        <v>41</v>
      </c>
      <c r="C58" s="1">
        <v>5</v>
      </c>
      <c r="D58" s="49">
        <f t="shared" si="37"/>
        <v>8094</v>
      </c>
      <c r="E58" s="49">
        <f t="shared" si="37"/>
        <v>5</v>
      </c>
      <c r="F58" s="3">
        <f t="shared" si="38"/>
        <v>6.1774153694094396E-4</v>
      </c>
      <c r="G58" s="2">
        <v>0.5</v>
      </c>
      <c r="H58" s="3">
        <f t="shared" si="39"/>
        <v>3.0839449824215139E-3</v>
      </c>
      <c r="I58" s="3">
        <f t="shared" si="40"/>
        <v>0.99691605501757852</v>
      </c>
      <c r="J58" s="5">
        <f t="shared" si="47"/>
        <v>98757.430220342358</v>
      </c>
      <c r="K58" s="5">
        <f t="shared" si="41"/>
        <v>304.56248140486758</v>
      </c>
      <c r="L58" s="5">
        <f t="shared" si="42"/>
        <v>493025.74489819963</v>
      </c>
      <c r="M58" s="5">
        <f t="shared" si="32"/>
        <v>6076945.3075747443</v>
      </c>
      <c r="N58" s="33">
        <f t="shared" si="43"/>
        <v>61.534056668102693</v>
      </c>
      <c r="O58" s="4"/>
      <c r="Q58" s="27" t="s">
        <v>42</v>
      </c>
      <c r="R58" s="29">
        <f t="shared" si="33"/>
        <v>98757.430220342358</v>
      </c>
      <c r="S58" s="29">
        <f t="shared" si="34"/>
        <v>493025.74489819963</v>
      </c>
      <c r="T58" s="35">
        <f t="shared" si="35"/>
        <v>61.534056668102693</v>
      </c>
      <c r="U58" s="42">
        <v>0.96170886472285344</v>
      </c>
      <c r="V58" s="43">
        <f>1-U58</f>
        <v>3.829113527714656E-2</v>
      </c>
      <c r="W58" s="29">
        <f t="shared" si="44"/>
        <v>474147.22940518672</v>
      </c>
      <c r="X58" s="29">
        <f t="shared" si="36"/>
        <v>5270510.634707151</v>
      </c>
      <c r="Y58" s="35">
        <f t="shared" si="45"/>
        <v>53.368244019187884</v>
      </c>
      <c r="Z58" s="36">
        <f t="shared" si="46"/>
        <v>8.1658126489148088</v>
      </c>
    </row>
    <row r="59" spans="1:26" s="2" customFormat="1" ht="13.2">
      <c r="A59" s="2">
        <v>6</v>
      </c>
      <c r="B59" s="1" t="s">
        <v>43</v>
      </c>
      <c r="C59" s="1">
        <v>5</v>
      </c>
      <c r="D59" s="49">
        <f t="shared" si="37"/>
        <v>8686</v>
      </c>
      <c r="E59" s="49">
        <f t="shared" si="37"/>
        <v>15</v>
      </c>
      <c r="F59" s="3">
        <f t="shared" si="38"/>
        <v>1.726916877734285E-3</v>
      </c>
      <c r="G59" s="2">
        <v>0.5</v>
      </c>
      <c r="H59" s="3">
        <f t="shared" si="39"/>
        <v>8.5974666131713191E-3</v>
      </c>
      <c r="I59" s="3">
        <f t="shared" si="40"/>
        <v>0.99140253338682871</v>
      </c>
      <c r="J59" s="5">
        <f t="shared" si="47"/>
        <v>98452.867738937493</v>
      </c>
      <c r="K59" s="5">
        <f t="shared" si="41"/>
        <v>846.4452433564868</v>
      </c>
      <c r="L59" s="5">
        <f t="shared" si="42"/>
        <v>490148.22558629623</v>
      </c>
      <c r="M59" s="5">
        <f t="shared" si="32"/>
        <v>5583919.5626765443</v>
      </c>
      <c r="N59" s="33">
        <f t="shared" si="43"/>
        <v>56.716677643998572</v>
      </c>
      <c r="O59" s="4"/>
      <c r="Q59" s="27" t="s">
        <v>44</v>
      </c>
      <c r="R59" s="29">
        <f t="shared" si="33"/>
        <v>98452.867738937493</v>
      </c>
      <c r="S59" s="29">
        <f t="shared" si="34"/>
        <v>490148.22558629623</v>
      </c>
      <c r="T59" s="35">
        <f t="shared" si="35"/>
        <v>56.716677643998572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472057.68249429984</v>
      </c>
      <c r="X59" s="29">
        <f t="shared" si="36"/>
        <v>4796363.4053019639</v>
      </c>
      <c r="Y59" s="35">
        <f t="shared" si="45"/>
        <v>48.71735598418767</v>
      </c>
      <c r="Z59" s="36">
        <f t="shared" si="46"/>
        <v>7.9993216598109029</v>
      </c>
    </row>
    <row r="60" spans="1:26" s="2" customFormat="1" ht="13.2">
      <c r="A60" s="2">
        <v>7</v>
      </c>
      <c r="B60" s="1" t="s">
        <v>45</v>
      </c>
      <c r="C60" s="1">
        <v>5</v>
      </c>
      <c r="D60" s="49">
        <f t="shared" si="37"/>
        <v>9010</v>
      </c>
      <c r="E60" s="49">
        <f t="shared" si="37"/>
        <v>13</v>
      </c>
      <c r="F60" s="3">
        <f t="shared" si="38"/>
        <v>1.4428412874583796E-3</v>
      </c>
      <c r="G60" s="2">
        <v>0.5</v>
      </c>
      <c r="H60" s="3">
        <f t="shared" si="39"/>
        <v>7.1882775781034001E-3</v>
      </c>
      <c r="I60" s="3">
        <f t="shared" si="40"/>
        <v>0.99281172242189664</v>
      </c>
      <c r="J60" s="5">
        <f t="shared" si="47"/>
        <v>97606.422495581006</v>
      </c>
      <c r="K60" s="5">
        <f t="shared" si="41"/>
        <v>701.62205830387222</v>
      </c>
      <c r="L60" s="5">
        <f t="shared" si="42"/>
        <v>486278.0573321454</v>
      </c>
      <c r="M60" s="5">
        <f t="shared" si="32"/>
        <v>5093771.3370902482</v>
      </c>
      <c r="N60" s="33">
        <f t="shared" si="43"/>
        <v>52.186845976460837</v>
      </c>
      <c r="O60" s="4"/>
      <c r="Q60" s="27" t="s">
        <v>46</v>
      </c>
      <c r="R60" s="29">
        <f t="shared" si="33"/>
        <v>97606.422495581006</v>
      </c>
      <c r="S60" s="29">
        <f t="shared" si="34"/>
        <v>486278.0573321454</v>
      </c>
      <c r="T60" s="35">
        <f t="shared" si="35"/>
        <v>52.186845976460837</v>
      </c>
      <c r="U60" s="42">
        <v>0.95736753435116873</v>
      </c>
      <c r="V60" s="43">
        <f t="shared" si="48"/>
        <v>4.2632465648831275E-2</v>
      </c>
      <c r="W60" s="29">
        <f t="shared" si="44"/>
        <v>465546.8247571523</v>
      </c>
      <c r="X60" s="29">
        <f t="shared" si="36"/>
        <v>4324305.7228076644</v>
      </c>
      <c r="Y60" s="35">
        <f t="shared" si="45"/>
        <v>44.303495735677039</v>
      </c>
      <c r="Z60" s="36">
        <f t="shared" si="46"/>
        <v>7.8833502407837983</v>
      </c>
    </row>
    <row r="61" spans="1:26" s="2" customFormat="1" ht="13.2">
      <c r="A61" s="2">
        <v>8</v>
      </c>
      <c r="B61" s="1" t="s">
        <v>47</v>
      </c>
      <c r="C61" s="1">
        <v>5</v>
      </c>
      <c r="D61" s="49">
        <f t="shared" si="37"/>
        <v>8434</v>
      </c>
      <c r="E61" s="49">
        <f t="shared" si="37"/>
        <v>20</v>
      </c>
      <c r="F61" s="3">
        <f t="shared" si="38"/>
        <v>2.3713540431586438E-3</v>
      </c>
      <c r="G61" s="2">
        <v>0.5</v>
      </c>
      <c r="H61" s="3">
        <f t="shared" si="39"/>
        <v>1.1786892975011789E-2</v>
      </c>
      <c r="I61" s="3">
        <f t="shared" si="40"/>
        <v>0.98821310702498821</v>
      </c>
      <c r="J61" s="5">
        <f t="shared" si="47"/>
        <v>96904.800437277139</v>
      </c>
      <c r="K61" s="5">
        <f t="shared" si="41"/>
        <v>1142.2065115190612</v>
      </c>
      <c r="L61" s="5">
        <f t="shared" si="42"/>
        <v>481668.48590758804</v>
      </c>
      <c r="M61" s="5">
        <f t="shared" si="32"/>
        <v>4607493.2797581032</v>
      </c>
      <c r="N61" s="33">
        <f t="shared" si="43"/>
        <v>47.546594791662173</v>
      </c>
      <c r="O61" s="4"/>
      <c r="Q61" s="27" t="s">
        <v>48</v>
      </c>
      <c r="R61" s="29">
        <f t="shared" si="33"/>
        <v>96904.800437277139</v>
      </c>
      <c r="S61" s="29">
        <f t="shared" si="34"/>
        <v>481668.48590758804</v>
      </c>
      <c r="T61" s="35">
        <f t="shared" si="35"/>
        <v>47.546594791662173</v>
      </c>
      <c r="U61" s="42">
        <v>0.95681081085376496</v>
      </c>
      <c r="V61" s="43">
        <f t="shared" si="48"/>
        <v>4.3189189146235041E-2</v>
      </c>
      <c r="W61" s="29">
        <f t="shared" si="44"/>
        <v>460865.61456394457</v>
      </c>
      <c r="X61" s="29">
        <f t="shared" si="36"/>
        <v>3858758.8980505117</v>
      </c>
      <c r="Y61" s="35">
        <f t="shared" si="45"/>
        <v>39.820100558879354</v>
      </c>
      <c r="Z61" s="36">
        <f t="shared" si="46"/>
        <v>7.7264942327828194</v>
      </c>
    </row>
    <row r="62" spans="1:26" s="2" customFormat="1" ht="13.2">
      <c r="A62" s="2">
        <v>9</v>
      </c>
      <c r="B62" s="1" t="s">
        <v>49</v>
      </c>
      <c r="C62" s="1">
        <v>5</v>
      </c>
      <c r="D62" s="49">
        <f t="shared" si="37"/>
        <v>9078</v>
      </c>
      <c r="E62" s="49">
        <f t="shared" si="37"/>
        <v>29</v>
      </c>
      <c r="F62" s="3">
        <f t="shared" si="38"/>
        <v>3.1945362414628775E-3</v>
      </c>
      <c r="G62" s="2">
        <v>0.5</v>
      </c>
      <c r="H62" s="3">
        <f t="shared" si="39"/>
        <v>1.5846128626850992E-2</v>
      </c>
      <c r="I62" s="3">
        <f t="shared" si="40"/>
        <v>0.98415387137314903</v>
      </c>
      <c r="J62" s="5">
        <f t="shared" si="47"/>
        <v>95762.593925758076</v>
      </c>
      <c r="K62" s="5">
        <f t="shared" si="41"/>
        <v>1517.4663809884619</v>
      </c>
      <c r="L62" s="5">
        <f t="shared" si="42"/>
        <v>475019.30367631919</v>
      </c>
      <c r="M62" s="5">
        <f t="shared" si="32"/>
        <v>4125824.793850515</v>
      </c>
      <c r="N62" s="33">
        <f t="shared" si="43"/>
        <v>43.083887191371879</v>
      </c>
      <c r="O62" s="4"/>
      <c r="Q62" s="27" t="s">
        <v>50</v>
      </c>
      <c r="R62" s="29">
        <f t="shared" si="33"/>
        <v>95762.593925758076</v>
      </c>
      <c r="S62" s="29">
        <f t="shared" si="34"/>
        <v>475019.30367631919</v>
      </c>
      <c r="T62" s="35">
        <f t="shared" si="35"/>
        <v>43.083887191371879</v>
      </c>
      <c r="U62" s="42">
        <v>0.94800928093814252</v>
      </c>
      <c r="V62" s="43">
        <f t="shared" si="48"/>
        <v>5.1990719061857482E-2</v>
      </c>
      <c r="W62" s="29">
        <f t="shared" si="44"/>
        <v>450322.70850992453</v>
      </c>
      <c r="X62" s="29">
        <f t="shared" si="36"/>
        <v>3397893.283486567</v>
      </c>
      <c r="Y62" s="35">
        <f t="shared" si="45"/>
        <v>35.482469137384207</v>
      </c>
      <c r="Z62" s="36">
        <f t="shared" si="46"/>
        <v>7.6014180539876719</v>
      </c>
    </row>
    <row r="63" spans="1:26" s="2" customFormat="1" ht="13.2">
      <c r="A63" s="2">
        <v>10</v>
      </c>
      <c r="B63" s="1" t="s">
        <v>51</v>
      </c>
      <c r="C63" s="1">
        <v>5</v>
      </c>
      <c r="D63" s="49">
        <f t="shared" si="37"/>
        <v>10160</v>
      </c>
      <c r="E63" s="49">
        <f t="shared" si="37"/>
        <v>44</v>
      </c>
      <c r="F63" s="3">
        <f t="shared" si="38"/>
        <v>4.3307086614173228E-3</v>
      </c>
      <c r="G63" s="2">
        <v>0.5</v>
      </c>
      <c r="H63" s="3">
        <f t="shared" si="39"/>
        <v>2.1421616358325218E-2</v>
      </c>
      <c r="I63" s="3">
        <f t="shared" si="40"/>
        <v>0.97857838364167482</v>
      </c>
      <c r="J63" s="5">
        <f t="shared" si="47"/>
        <v>94245.12754476961</v>
      </c>
      <c r="K63" s="5">
        <f t="shared" si="41"/>
        <v>2018.8829659054832</v>
      </c>
      <c r="L63" s="5">
        <f t="shared" si="42"/>
        <v>466178.43030908436</v>
      </c>
      <c r="M63" s="5">
        <f t="shared" si="32"/>
        <v>3650805.4901741957</v>
      </c>
      <c r="N63" s="33">
        <f t="shared" si="43"/>
        <v>38.737339375342671</v>
      </c>
      <c r="O63" s="4"/>
      <c r="Q63" s="27" t="s">
        <v>52</v>
      </c>
      <c r="R63" s="29">
        <f t="shared" si="33"/>
        <v>94245.12754476961</v>
      </c>
      <c r="S63" s="29">
        <f t="shared" si="34"/>
        <v>466178.43030908436</v>
      </c>
      <c r="T63" s="35">
        <f t="shared" si="35"/>
        <v>38.737339375342671</v>
      </c>
      <c r="U63" s="42">
        <v>0.94216194080535964</v>
      </c>
      <c r="V63" s="43">
        <f t="shared" si="48"/>
        <v>5.7838059194640357E-2</v>
      </c>
      <c r="W63" s="29">
        <f t="shared" si="44"/>
        <v>439215.57466160302</v>
      </c>
      <c r="X63" s="29">
        <f t="shared" si="36"/>
        <v>2947570.5749766426</v>
      </c>
      <c r="Y63" s="35">
        <f t="shared" si="45"/>
        <v>31.27557521290899</v>
      </c>
      <c r="Z63" s="36">
        <f t="shared" si="46"/>
        <v>7.4617641624336812</v>
      </c>
    </row>
    <row r="64" spans="1:26" s="2" customFormat="1" ht="13.2">
      <c r="A64" s="2">
        <v>11</v>
      </c>
      <c r="B64" s="1" t="s">
        <v>53</v>
      </c>
      <c r="C64" s="1">
        <v>5</v>
      </c>
      <c r="D64" s="49">
        <f t="shared" si="37"/>
        <v>10188</v>
      </c>
      <c r="E64" s="49">
        <f t="shared" si="37"/>
        <v>41</v>
      </c>
      <c r="F64" s="3">
        <f t="shared" si="38"/>
        <v>4.0243423635649787E-3</v>
      </c>
      <c r="G64" s="2">
        <v>0.5</v>
      </c>
      <c r="H64" s="3">
        <f t="shared" si="39"/>
        <v>1.9921286623584861E-2</v>
      </c>
      <c r="I64" s="3">
        <f t="shared" si="40"/>
        <v>0.98007871337641517</v>
      </c>
      <c r="J64" s="5">
        <f t="shared" si="47"/>
        <v>92226.244578864134</v>
      </c>
      <c r="K64" s="5">
        <f t="shared" si="41"/>
        <v>1837.2654524723919</v>
      </c>
      <c r="L64" s="5">
        <f t="shared" si="42"/>
        <v>456538.05926313973</v>
      </c>
      <c r="M64" s="5">
        <f t="shared" si="32"/>
        <v>3184627.0598651115</v>
      </c>
      <c r="N64" s="33">
        <f t="shared" si="43"/>
        <v>34.530594565648677</v>
      </c>
      <c r="O64" s="4"/>
      <c r="Q64" s="27" t="s">
        <v>54</v>
      </c>
      <c r="R64" s="29">
        <f t="shared" si="33"/>
        <v>92226.244578864134</v>
      </c>
      <c r="S64" s="29">
        <f t="shared" si="34"/>
        <v>456538.05926313973</v>
      </c>
      <c r="T64" s="35">
        <f t="shared" si="35"/>
        <v>34.530594565648677</v>
      </c>
      <c r="U64" s="42">
        <v>0.92489605986448908</v>
      </c>
      <c r="V64" s="43">
        <f t="shared" si="48"/>
        <v>7.5103940135510916E-2</v>
      </c>
      <c r="W64" s="29">
        <f t="shared" si="44"/>
        <v>422250.25219065853</v>
      </c>
      <c r="X64" s="29">
        <f t="shared" si="36"/>
        <v>2508355.0003150394</v>
      </c>
      <c r="Y64" s="35">
        <f t="shared" si="45"/>
        <v>27.197843865041094</v>
      </c>
      <c r="Z64" s="36">
        <f t="shared" si="46"/>
        <v>7.3327507006075834</v>
      </c>
    </row>
    <row r="65" spans="1:26" s="2" customFormat="1" ht="13.2">
      <c r="A65" s="2">
        <v>12</v>
      </c>
      <c r="B65" s="1" t="s">
        <v>55</v>
      </c>
      <c r="C65" s="1">
        <v>5</v>
      </c>
      <c r="D65" s="49">
        <f t="shared" si="37"/>
        <v>9361</v>
      </c>
      <c r="E65" s="49">
        <f t="shared" si="37"/>
        <v>56</v>
      </c>
      <c r="F65" s="3">
        <f t="shared" si="38"/>
        <v>5.9822668518320693E-3</v>
      </c>
      <c r="G65" s="2">
        <v>0.5</v>
      </c>
      <c r="H65" s="3">
        <f t="shared" si="39"/>
        <v>2.9470582043995372E-2</v>
      </c>
      <c r="I65" s="3">
        <f t="shared" si="40"/>
        <v>0.97052941795600467</v>
      </c>
      <c r="J65" s="5">
        <f t="shared" si="47"/>
        <v>90388.979126391743</v>
      </c>
      <c r="K65" s="5">
        <f t="shared" si="41"/>
        <v>2663.815825217313</v>
      </c>
      <c r="L65" s="5">
        <f t="shared" si="42"/>
        <v>445285.35606891545</v>
      </c>
      <c r="M65" s="5">
        <f t="shared" si="32"/>
        <v>2728089.0006019715</v>
      </c>
      <c r="N65" s="33">
        <f t="shared" si="43"/>
        <v>30.181655185940972</v>
      </c>
      <c r="O65" s="4"/>
      <c r="Q65" s="27" t="s">
        <v>56</v>
      </c>
      <c r="R65" s="29">
        <f t="shared" si="33"/>
        <v>90388.979126391743</v>
      </c>
      <c r="S65" s="29">
        <f t="shared" si="34"/>
        <v>445285.35606891545</v>
      </c>
      <c r="T65" s="35">
        <f t="shared" si="35"/>
        <v>30.181655185940972</v>
      </c>
      <c r="U65" s="42">
        <v>0.89970667843387275</v>
      </c>
      <c r="V65" s="43">
        <f t="shared" si="48"/>
        <v>0.10029332156612725</v>
      </c>
      <c r="W65" s="29">
        <f t="shared" si="44"/>
        <v>400626.20866400824</v>
      </c>
      <c r="X65" s="29">
        <f t="shared" si="36"/>
        <v>2086104.7481243811</v>
      </c>
      <c r="Y65" s="35">
        <f t="shared" si="45"/>
        <v>23.079193595132452</v>
      </c>
      <c r="Z65" s="36">
        <f t="shared" si="46"/>
        <v>7.1024615908085202</v>
      </c>
    </row>
    <row r="66" spans="1:26" s="2" customFormat="1" ht="13.2">
      <c r="A66" s="2">
        <v>13</v>
      </c>
      <c r="B66" s="1" t="s">
        <v>57</v>
      </c>
      <c r="C66" s="1">
        <v>5</v>
      </c>
      <c r="D66" s="49">
        <f t="shared" si="37"/>
        <v>7685</v>
      </c>
      <c r="E66" s="49">
        <f t="shared" si="37"/>
        <v>61</v>
      </c>
      <c r="F66" s="3">
        <f t="shared" si="38"/>
        <v>7.9375406636304491E-3</v>
      </c>
      <c r="G66" s="2">
        <v>0.5</v>
      </c>
      <c r="H66" s="3">
        <f t="shared" si="39"/>
        <v>3.8915470494417861E-2</v>
      </c>
      <c r="I66" s="3">
        <f t="shared" si="40"/>
        <v>0.9610845295055821</v>
      </c>
      <c r="J66" s="5">
        <f t="shared" si="47"/>
        <v>87725.163301174427</v>
      </c>
      <c r="K66" s="5">
        <f t="shared" si="41"/>
        <v>3413.8660040648419</v>
      </c>
      <c r="L66" s="5">
        <f t="shared" si="42"/>
        <v>430091.15149571007</v>
      </c>
      <c r="M66" s="5">
        <f t="shared" si="32"/>
        <v>2282803.6445330558</v>
      </c>
      <c r="N66" s="33">
        <f t="shared" si="43"/>
        <v>26.02222165943229</v>
      </c>
      <c r="O66" s="4"/>
      <c r="Q66" s="27" t="s">
        <v>58</v>
      </c>
      <c r="R66" s="29">
        <f t="shared" si="33"/>
        <v>87725.163301174427</v>
      </c>
      <c r="S66" s="29">
        <f t="shared" si="34"/>
        <v>430091.15149571007</v>
      </c>
      <c r="T66" s="35">
        <f t="shared" si="35"/>
        <v>26.02222165943229</v>
      </c>
      <c r="U66" s="42">
        <v>0.86438699185239576</v>
      </c>
      <c r="V66" s="43">
        <f t="shared" si="48"/>
        <v>0.13561300814760424</v>
      </c>
      <c r="W66" s="29">
        <f t="shared" si="44"/>
        <v>371765.19666370988</v>
      </c>
      <c r="X66" s="29">
        <f t="shared" si="36"/>
        <v>1685478.5394603729</v>
      </c>
      <c r="Y66" s="35">
        <f t="shared" si="45"/>
        <v>19.213170725870949</v>
      </c>
      <c r="Z66" s="36">
        <f t="shared" si="46"/>
        <v>6.8090509335613412</v>
      </c>
    </row>
    <row r="67" spans="1:26" s="2" customFormat="1" ht="13.2">
      <c r="A67" s="2">
        <v>14</v>
      </c>
      <c r="B67" s="1" t="s">
        <v>59</v>
      </c>
      <c r="C67" s="1">
        <v>5</v>
      </c>
      <c r="D67" s="49">
        <f t="shared" si="37"/>
        <v>5720</v>
      </c>
      <c r="E67" s="49">
        <f t="shared" si="37"/>
        <v>72</v>
      </c>
      <c r="F67" s="3">
        <f t="shared" si="38"/>
        <v>1.2587412587412588E-2</v>
      </c>
      <c r="G67" s="2">
        <v>0.5</v>
      </c>
      <c r="H67" s="3">
        <f t="shared" si="39"/>
        <v>6.1016949152542382E-2</v>
      </c>
      <c r="I67" s="3">
        <f t="shared" si="40"/>
        <v>0.93898305084745759</v>
      </c>
      <c r="J67" s="5">
        <f t="shared" si="47"/>
        <v>84311.297297109588</v>
      </c>
      <c r="K67" s="5">
        <f t="shared" si="41"/>
        <v>5144.4181401626201</v>
      </c>
      <c r="L67" s="5">
        <f t="shared" si="42"/>
        <v>408695.44113514136</v>
      </c>
      <c r="M67" s="5">
        <f t="shared" si="32"/>
        <v>1852712.4930373458</v>
      </c>
      <c r="N67" s="33">
        <f t="shared" si="43"/>
        <v>21.974664753508208</v>
      </c>
      <c r="O67" s="4"/>
      <c r="Q67" s="27" t="s">
        <v>60</v>
      </c>
      <c r="R67" s="29">
        <f t="shared" si="33"/>
        <v>84311.297297109588</v>
      </c>
      <c r="S67" s="29">
        <f t="shared" si="34"/>
        <v>408695.44113514136</v>
      </c>
      <c r="T67" s="35">
        <f t="shared" si="35"/>
        <v>21.974664753508208</v>
      </c>
      <c r="U67" s="42">
        <v>0.82345390469096191</v>
      </c>
      <c r="V67" s="43">
        <f t="shared" si="48"/>
        <v>0.17654609530903809</v>
      </c>
      <c r="W67" s="29">
        <f t="shared" si="44"/>
        <v>336541.85683212732</v>
      </c>
      <c r="X67" s="29">
        <f t="shared" si="36"/>
        <v>1313713.3427966631</v>
      </c>
      <c r="Y67" s="35">
        <f t="shared" si="45"/>
        <v>15.58170002019054</v>
      </c>
      <c r="Z67" s="36">
        <f t="shared" si="46"/>
        <v>6.3929647333176671</v>
      </c>
    </row>
    <row r="68" spans="1:26" s="2" customFormat="1" ht="13.2">
      <c r="A68" s="2">
        <v>15</v>
      </c>
      <c r="B68" s="1" t="s">
        <v>61</v>
      </c>
      <c r="C68" s="1">
        <v>5</v>
      </c>
      <c r="D68" s="49">
        <f t="shared" si="37"/>
        <v>3938</v>
      </c>
      <c r="E68" s="49">
        <f t="shared" si="37"/>
        <v>76</v>
      </c>
      <c r="F68" s="3">
        <f t="shared" si="38"/>
        <v>1.9299136617572373E-2</v>
      </c>
      <c r="G68" s="2">
        <v>0.5</v>
      </c>
      <c r="H68" s="3">
        <f t="shared" si="39"/>
        <v>9.2054263565891484E-2</v>
      </c>
      <c r="I68" s="3">
        <f t="shared" si="40"/>
        <v>0.90794573643410847</v>
      </c>
      <c r="J68" s="5">
        <f t="shared" si="47"/>
        <v>79166.879156946961</v>
      </c>
      <c r="K68" s="5">
        <f t="shared" si="41"/>
        <v>7287.6487596026764</v>
      </c>
      <c r="L68" s="5">
        <f t="shared" si="42"/>
        <v>377615.27388572809</v>
      </c>
      <c r="M68" s="5">
        <f t="shared" si="32"/>
        <v>1444017.0519022045</v>
      </c>
      <c r="N68" s="33">
        <f t="shared" si="43"/>
        <v>18.240166434241594</v>
      </c>
      <c r="O68" s="4"/>
      <c r="Q68" s="27" t="s">
        <v>62</v>
      </c>
      <c r="R68" s="29">
        <f t="shared" si="33"/>
        <v>79166.879156946961</v>
      </c>
      <c r="S68" s="29">
        <f t="shared" si="34"/>
        <v>377615.27388572809</v>
      </c>
      <c r="T68" s="35">
        <f t="shared" si="35"/>
        <v>18.240166434241594</v>
      </c>
      <c r="U68" s="42">
        <v>0.7557222850963411</v>
      </c>
      <c r="V68" s="43">
        <f t="shared" si="48"/>
        <v>0.2442777149036589</v>
      </c>
      <c r="W68" s="29">
        <f t="shared" si="44"/>
        <v>285372.27766820311</v>
      </c>
      <c r="X68" s="29">
        <f t="shared" si="36"/>
        <v>977171.48596453574</v>
      </c>
      <c r="Y68" s="35">
        <f t="shared" si="45"/>
        <v>12.343185639884961</v>
      </c>
      <c r="Z68" s="36">
        <f t="shared" si="46"/>
        <v>5.896980794356633</v>
      </c>
    </row>
    <row r="69" spans="1:26" s="2" customFormat="1" ht="13.2">
      <c r="A69" s="2">
        <v>16</v>
      </c>
      <c r="B69" s="1" t="s">
        <v>63</v>
      </c>
      <c r="C69" s="1">
        <v>5</v>
      </c>
      <c r="D69" s="49">
        <f t="shared" si="37"/>
        <v>2655</v>
      </c>
      <c r="E69" s="49">
        <f t="shared" si="37"/>
        <v>92</v>
      </c>
      <c r="F69" s="3">
        <f t="shared" si="38"/>
        <v>3.4651600753295667E-2</v>
      </c>
      <c r="G69" s="2">
        <v>0.5</v>
      </c>
      <c r="H69" s="3">
        <f t="shared" si="39"/>
        <v>0.15944540727902945</v>
      </c>
      <c r="I69" s="3">
        <f t="shared" si="40"/>
        <v>0.84055459272097055</v>
      </c>
      <c r="J69" s="5">
        <f t="shared" si="47"/>
        <v>71879.230397344276</v>
      </c>
      <c r="K69" s="5">
        <f t="shared" si="41"/>
        <v>11460.813165607751</v>
      </c>
      <c r="L69" s="5">
        <f t="shared" si="42"/>
        <v>330744.11907270201</v>
      </c>
      <c r="M69" s="5">
        <f t="shared" si="32"/>
        <v>1066401.7780164764</v>
      </c>
      <c r="N69" s="33">
        <f t="shared" si="43"/>
        <v>14.836021088727138</v>
      </c>
      <c r="O69" s="4"/>
      <c r="Q69" s="27" t="s">
        <v>64</v>
      </c>
      <c r="R69" s="29">
        <f t="shared" si="33"/>
        <v>71879.230397344276</v>
      </c>
      <c r="S69" s="29">
        <f t="shared" si="34"/>
        <v>330744.11907270201</v>
      </c>
      <c r="T69" s="35">
        <f t="shared" si="35"/>
        <v>14.836021088727138</v>
      </c>
      <c r="U69" s="42">
        <v>0.69850988448397933</v>
      </c>
      <c r="V69" s="43">
        <f t="shared" si="48"/>
        <v>0.30149011551602067</v>
      </c>
      <c r="W69" s="29">
        <f t="shared" si="44"/>
        <v>231028.03640722859</v>
      </c>
      <c r="X69" s="29">
        <f t="shared" si="36"/>
        <v>691799.20829633262</v>
      </c>
      <c r="Y69" s="35">
        <f t="shared" si="45"/>
        <v>9.6244659893004716</v>
      </c>
      <c r="Z69" s="36">
        <f t="shared" si="46"/>
        <v>5.2115550994266666</v>
      </c>
    </row>
    <row r="70" spans="1:26" s="2" customFormat="1" ht="13.2">
      <c r="A70" s="2">
        <v>17</v>
      </c>
      <c r="B70" s="1" t="s">
        <v>65</v>
      </c>
      <c r="C70" s="1">
        <v>5</v>
      </c>
      <c r="D70" s="49">
        <f t="shared" si="37"/>
        <v>1615</v>
      </c>
      <c r="E70" s="49">
        <f t="shared" si="37"/>
        <v>81</v>
      </c>
      <c r="F70" s="3">
        <f t="shared" si="38"/>
        <v>5.0154798761609908E-2</v>
      </c>
      <c r="G70" s="2">
        <v>0.5</v>
      </c>
      <c r="H70" s="3">
        <f t="shared" si="39"/>
        <v>0.22283356258596973</v>
      </c>
      <c r="I70" s="3">
        <f t="shared" si="40"/>
        <v>0.77716643741403024</v>
      </c>
      <c r="J70" s="5">
        <f t="shared" si="47"/>
        <v>60418.417231736523</v>
      </c>
      <c r="K70" s="5">
        <f t="shared" si="41"/>
        <v>13463.251157553392</v>
      </c>
      <c r="L70" s="5">
        <f t="shared" si="42"/>
        <v>268433.95826479909</v>
      </c>
      <c r="M70" s="5">
        <f t="shared" si="32"/>
        <v>735657.65894377453</v>
      </c>
      <c r="N70" s="33">
        <f t="shared" si="43"/>
        <v>12.176049831331051</v>
      </c>
      <c r="O70" s="4"/>
      <c r="Q70" s="27" t="s">
        <v>66</v>
      </c>
      <c r="R70" s="29">
        <f t="shared" si="33"/>
        <v>60418.417231736523</v>
      </c>
      <c r="S70" s="29">
        <f t="shared" si="34"/>
        <v>268433.95826479909</v>
      </c>
      <c r="T70" s="35">
        <f t="shared" si="35"/>
        <v>12.176049831331051</v>
      </c>
      <c r="U70" s="42">
        <v>0.67065690345363116</v>
      </c>
      <c r="V70" s="43">
        <f t="shared" si="48"/>
        <v>0.32934309654636884</v>
      </c>
      <c r="W70" s="29">
        <f t="shared" si="44"/>
        <v>180027.08723167141</v>
      </c>
      <c r="X70" s="29">
        <f t="shared" si="36"/>
        <v>460771.17188910407</v>
      </c>
      <c r="Y70" s="35">
        <f t="shared" si="45"/>
        <v>7.6263363557142423</v>
      </c>
      <c r="Z70" s="36">
        <f t="shared" si="46"/>
        <v>4.5497134756168087</v>
      </c>
    </row>
    <row r="71" spans="1:26" s="2" customFormat="1" ht="13.2">
      <c r="A71" s="2">
        <v>18</v>
      </c>
      <c r="B71" s="1" t="s">
        <v>67</v>
      </c>
      <c r="C71" s="1">
        <v>5</v>
      </c>
      <c r="D71" s="49">
        <f t="shared" ref="D71:E72" si="49">D21+D46</f>
        <v>917</v>
      </c>
      <c r="E71" s="49">
        <f t="shared" si="49"/>
        <v>71</v>
      </c>
      <c r="F71" s="3">
        <f t="shared" si="38"/>
        <v>7.7426390403489642E-2</v>
      </c>
      <c r="G71" s="2">
        <v>0.5</v>
      </c>
      <c r="H71" s="3">
        <f t="shared" si="39"/>
        <v>0.3243490178163545</v>
      </c>
      <c r="I71" s="3">
        <f t="shared" si="40"/>
        <v>0.6756509821836455</v>
      </c>
      <c r="J71" s="5">
        <f t="shared" si="47"/>
        <v>46955.166074183129</v>
      </c>
      <c r="K71" s="5">
        <f t="shared" si="41"/>
        <v>15229.861997565109</v>
      </c>
      <c r="L71" s="5">
        <f t="shared" si="42"/>
        <v>196701.17537700286</v>
      </c>
      <c r="M71" s="5">
        <f>L71+M72</f>
        <v>467223.70067897544</v>
      </c>
      <c r="N71" s="33">
        <f t="shared" si="43"/>
        <v>9.9504216413764155</v>
      </c>
      <c r="O71" s="4"/>
      <c r="Q71" s="27" t="s">
        <v>68</v>
      </c>
      <c r="R71" s="29">
        <f t="shared" si="33"/>
        <v>46955.166074183129</v>
      </c>
      <c r="S71" s="29">
        <f t="shared" si="34"/>
        <v>196701.17537700286</v>
      </c>
      <c r="T71" s="35">
        <f t="shared" si="35"/>
        <v>9.9504216413764155</v>
      </c>
      <c r="U71" s="42">
        <v>0.63527807449444496</v>
      </c>
      <c r="V71" s="43">
        <f t="shared" si="48"/>
        <v>0.36472192550555504</v>
      </c>
      <c r="W71" s="29">
        <f t="shared" si="44"/>
        <v>124959.94394429651</v>
      </c>
      <c r="X71" s="29">
        <f>X72+W71</f>
        <v>280744.08465743263</v>
      </c>
      <c r="Y71" s="35">
        <f t="shared" si="45"/>
        <v>5.9789818273434081</v>
      </c>
      <c r="Z71" s="36">
        <f t="shared" si="46"/>
        <v>3.9714398140330074</v>
      </c>
    </row>
    <row r="72" spans="1:26" s="2" customFormat="1" ht="13.2">
      <c r="A72" s="12">
        <v>19</v>
      </c>
      <c r="B72" s="13" t="s">
        <v>69</v>
      </c>
      <c r="C72" s="12"/>
      <c r="D72" s="50">
        <f t="shared" si="49"/>
        <v>631</v>
      </c>
      <c r="E72" s="50">
        <f t="shared" si="49"/>
        <v>74</v>
      </c>
      <c r="F72" s="17">
        <f t="shared" si="38"/>
        <v>0.11727416798732171</v>
      </c>
      <c r="G72" s="12"/>
      <c r="H72" s="17">
        <v>1</v>
      </c>
      <c r="I72" s="17">
        <f t="shared" si="40"/>
        <v>0</v>
      </c>
      <c r="J72" s="21">
        <f t="shared" si="47"/>
        <v>31725.30407661802</v>
      </c>
      <c r="K72" s="21">
        <f t="shared" si="41"/>
        <v>31725.30407661802</v>
      </c>
      <c r="L72" s="21">
        <f>K72/F72</f>
        <v>270522.52530197258</v>
      </c>
      <c r="M72" s="21">
        <f>L72</f>
        <v>270522.52530197258</v>
      </c>
      <c r="N72" s="34">
        <f t="shared" si="43"/>
        <v>8.5270270270270263</v>
      </c>
      <c r="O72" s="4"/>
      <c r="Q72" s="30" t="s">
        <v>69</v>
      </c>
      <c r="R72" s="31">
        <f t="shared" si="33"/>
        <v>31725.30407661802</v>
      </c>
      <c r="S72" s="31">
        <f t="shared" si="34"/>
        <v>270522.52530197258</v>
      </c>
      <c r="T72" s="38">
        <f t="shared" si="35"/>
        <v>8.5270270270270263</v>
      </c>
      <c r="U72" s="44">
        <v>0.57586384179742911</v>
      </c>
      <c r="V72" s="45">
        <f t="shared" si="48"/>
        <v>0.42413615820257089</v>
      </c>
      <c r="W72" s="31">
        <f t="shared" si="44"/>
        <v>155784.14071313615</v>
      </c>
      <c r="X72" s="31">
        <f>W72</f>
        <v>155784.14071313615</v>
      </c>
      <c r="Y72" s="38">
        <f t="shared" si="45"/>
        <v>4.910406542894294</v>
      </c>
      <c r="Z72" s="37">
        <f t="shared" si="46"/>
        <v>3.6166204841327323</v>
      </c>
    </row>
    <row r="73" spans="1:26" s="2" customFormat="1" ht="13.2">
      <c r="B73" s="2" t="s">
        <v>70</v>
      </c>
      <c r="D73" s="25">
        <f>SUM(D54:D72)</f>
        <v>116190</v>
      </c>
      <c r="E73" s="25">
        <f>SUM(E54:E72)</f>
        <v>766</v>
      </c>
    </row>
    <row r="77" spans="1:26" s="52" customFormat="1" ht="17.399999999999999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>
      <c r="C78" s="53" t="s">
        <v>84</v>
      </c>
      <c r="D78" s="54">
        <v>0</v>
      </c>
      <c r="E78" s="55">
        <f>$N$4</f>
        <v>72.89609757403646</v>
      </c>
      <c r="F78" s="55">
        <f>$Y$4</f>
        <v>66.04552830802497</v>
      </c>
      <c r="G78" s="55">
        <f>E78-F78</f>
        <v>6.8505692660114903</v>
      </c>
    </row>
    <row r="79" spans="1:26" s="52" customFormat="1" ht="17.399999999999999">
      <c r="C79" s="53" t="s">
        <v>85</v>
      </c>
      <c r="D79" s="54">
        <v>0</v>
      </c>
      <c r="E79" s="55">
        <f>$N$29</f>
        <v>78.543779619452494</v>
      </c>
      <c r="F79" s="55">
        <f>$Y$29</f>
        <v>69.422403976747262</v>
      </c>
      <c r="G79" s="55">
        <f t="shared" ref="G79:G80" si="50">E79-F79</f>
        <v>9.1213756427052317</v>
      </c>
    </row>
    <row r="80" spans="1:26" s="52" customFormat="1" ht="17.399999999999999">
      <c r="C80" s="53" t="s">
        <v>86</v>
      </c>
      <c r="D80" s="54">
        <v>0</v>
      </c>
      <c r="E80" s="55">
        <f>$N$54</f>
        <v>75.656910020160709</v>
      </c>
      <c r="F80" s="55">
        <f>$Y$54</f>
        <v>67.022505663693551</v>
      </c>
      <c r="G80" s="55">
        <f t="shared" si="50"/>
        <v>8.634404356467158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91592-C61E-9945-B4F8-EF2E324956D0}">
  <dimension ref="A1:Z80"/>
  <sheetViews>
    <sheetView topLeftCell="A51" workbookViewId="0">
      <selection activeCell="D4" sqref="D4:E22"/>
    </sheetView>
  </sheetViews>
  <sheetFormatPr defaultColWidth="8.796875" defaultRowHeight="13.8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>
      <c r="B1" s="75" t="s">
        <v>87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Q1" s="63" t="s">
        <v>90</v>
      </c>
      <c r="R1" s="64"/>
      <c r="S1" s="64"/>
      <c r="T1" s="64"/>
      <c r="U1" s="64"/>
      <c r="V1" s="64"/>
      <c r="W1" s="64"/>
      <c r="X1" s="64"/>
      <c r="Y1" s="64"/>
      <c r="Z1" s="65"/>
    </row>
    <row r="2" spans="1:26" s="9" customFormat="1" ht="35.549999999999997" customHeight="1">
      <c r="A2" s="7"/>
      <c r="B2" s="70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2" t="s">
        <v>14</v>
      </c>
      <c r="S2" s="72"/>
      <c r="T2" s="72"/>
      <c r="U2" s="67" t="s">
        <v>15</v>
      </c>
      <c r="V2" s="67" t="s">
        <v>16</v>
      </c>
      <c r="W2" s="73" t="s">
        <v>17</v>
      </c>
      <c r="X2" s="73" t="s">
        <v>18</v>
      </c>
      <c r="Y2" s="74" t="s">
        <v>19</v>
      </c>
      <c r="Z2" s="74" t="s">
        <v>20</v>
      </c>
    </row>
    <row r="3" spans="1:26" s="10" customFormat="1" ht="23.25" customHeight="1" thickBot="1">
      <c r="B3" s="71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7"/>
      <c r="V3" s="67"/>
      <c r="W3" s="73"/>
      <c r="X3" s="73"/>
      <c r="Y3" s="74"/>
      <c r="Z3" s="74"/>
    </row>
    <row r="4" spans="1:26" s="2" customFormat="1">
      <c r="A4" s="2">
        <v>1</v>
      </c>
      <c r="B4" s="1">
        <v>0</v>
      </c>
      <c r="C4" s="1">
        <v>1</v>
      </c>
      <c r="D4">
        <v>488</v>
      </c>
      <c r="E4" s="51">
        <v>3</v>
      </c>
      <c r="F4" s="3">
        <f>E4/D4</f>
        <v>6.1475409836065573E-3</v>
      </c>
      <c r="G4" s="2">
        <v>0.3</v>
      </c>
      <c r="H4" s="18">
        <f>C4*F4/(1+(1-G4)*C4*F4)</f>
        <v>6.1211997551520094E-3</v>
      </c>
      <c r="I4" s="18">
        <f>1-H4</f>
        <v>0.99387880024484798</v>
      </c>
      <c r="J4" s="41">
        <v>100000</v>
      </c>
      <c r="K4" s="20">
        <f>J4*H4</f>
        <v>612.11997551520096</v>
      </c>
      <c r="L4" s="20">
        <f>C4*(J5+G4*K4)</f>
        <v>99571.516017139351</v>
      </c>
      <c r="M4" s="5">
        <f t="shared" ref="M4:M20" si="0">L4+M5</f>
        <v>7080301.86848062</v>
      </c>
      <c r="N4" s="32">
        <f>M4/J4</f>
        <v>70.803018684806204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99571.516017139351</v>
      </c>
      <c r="T4" s="35">
        <f t="shared" ref="T4:T22" si="3">N4</f>
        <v>70.803018684806204</v>
      </c>
      <c r="U4" s="42">
        <v>0.96680194174873568</v>
      </c>
      <c r="V4" s="43">
        <f>1-U4</f>
        <v>3.3198058251264317E-2</v>
      </c>
      <c r="W4" s="29">
        <f>S4*U4</f>
        <v>96265.935028235661</v>
      </c>
      <c r="X4" s="29">
        <f t="shared" ref="X4:X20" si="4">X5+W4</f>
        <v>6449687.2647577953</v>
      </c>
      <c r="Y4" s="40">
        <f>X4/R4</f>
        <v>64.496872647577959</v>
      </c>
      <c r="Z4" s="36">
        <f>T4-Y4</f>
        <v>6.3061460372282454</v>
      </c>
    </row>
    <row r="5" spans="1:26" s="2" customFormat="1">
      <c r="A5" s="2">
        <v>2</v>
      </c>
      <c r="B5" s="1" t="s">
        <v>35</v>
      </c>
      <c r="C5" s="1">
        <v>4</v>
      </c>
      <c r="D5">
        <v>2387</v>
      </c>
      <c r="E5" s="51">
        <v>2</v>
      </c>
      <c r="F5" s="3">
        <f t="shared" ref="F5:F22" si="5">E5/D5</f>
        <v>8.378718056137411E-4</v>
      </c>
      <c r="G5" s="2">
        <v>0.4</v>
      </c>
      <c r="H5" s="3">
        <f t="shared" ref="H5:H21" si="6">C5*F5/(1+(1-G5)*C5*F5)</f>
        <v>3.3447612676645207E-3</v>
      </c>
      <c r="I5" s="3">
        <f t="shared" ref="I5:I22" si="7">1-H5</f>
        <v>0.99665523873233552</v>
      </c>
      <c r="J5" s="5">
        <f>I4*J4</f>
        <v>99387.880024484795</v>
      </c>
      <c r="K5" s="5">
        <f t="shared" ref="K5:K22" si="8">J5*H5</f>
        <v>332.42873158118505</v>
      </c>
      <c r="L5" s="5">
        <f t="shared" ref="L5:L21" si="9">C5*(J6+G5*K5)</f>
        <v>396753.69114214432</v>
      </c>
      <c r="M5" s="5">
        <f t="shared" si="0"/>
        <v>6980730.352463481</v>
      </c>
      <c r="N5" s="33">
        <f t="shared" ref="N5:N22" si="10">M5/J5</f>
        <v>70.237239699083389</v>
      </c>
      <c r="O5" s="4"/>
      <c r="Q5" s="27" t="s">
        <v>36</v>
      </c>
      <c r="R5" s="29">
        <f t="shared" si="1"/>
        <v>99387.880024484795</v>
      </c>
      <c r="S5" s="29">
        <f t="shared" si="2"/>
        <v>396753.69114214432</v>
      </c>
      <c r="T5" s="35">
        <f t="shared" si="3"/>
        <v>70.237239699083389</v>
      </c>
      <c r="U5" s="42">
        <v>0.96680194174873568</v>
      </c>
      <c r="V5" s="43">
        <f>1-U5</f>
        <v>3.3198058251264317E-2</v>
      </c>
      <c r="W5" s="29">
        <f t="shared" ref="W5:W22" si="11">S5*U5</f>
        <v>383582.23899220326</v>
      </c>
      <c r="X5" s="29">
        <f t="shared" si="4"/>
        <v>6353421.3297295598</v>
      </c>
      <c r="Y5" s="35">
        <f t="shared" ref="Y5:Y22" si="12">X5/R5</f>
        <v>63.925514138789929</v>
      </c>
      <c r="Z5" s="36">
        <f t="shared" ref="Z5:Z22" si="13">T5-Y5</f>
        <v>6.3117255602934605</v>
      </c>
    </row>
    <row r="6" spans="1:26" s="2" customFormat="1">
      <c r="A6" s="2">
        <v>3</v>
      </c>
      <c r="B6" s="1" t="s">
        <v>37</v>
      </c>
      <c r="C6" s="1">
        <v>5</v>
      </c>
      <c r="D6">
        <v>3476</v>
      </c>
      <c r="E6" s="51">
        <v>1</v>
      </c>
      <c r="F6" s="3">
        <f t="shared" si="5"/>
        <v>2.8768699654775604E-4</v>
      </c>
      <c r="G6" s="2">
        <v>0.5</v>
      </c>
      <c r="H6" s="3">
        <f t="shared" si="6"/>
        <v>1.4374011786689664E-3</v>
      </c>
      <c r="I6" s="3">
        <f t="shared" si="7"/>
        <v>0.99856259882133103</v>
      </c>
      <c r="J6" s="5">
        <f t="shared" ref="J6:J22" si="14">I5*J5</f>
        <v>99055.451292903614</v>
      </c>
      <c r="K6" s="5">
        <f t="shared" si="8"/>
        <v>142.38242244200603</v>
      </c>
      <c r="L6" s="5">
        <f t="shared" si="9"/>
        <v>494921.30040841299</v>
      </c>
      <c r="M6" s="5">
        <f t="shared" si="0"/>
        <v>6583976.6613213364</v>
      </c>
      <c r="N6" s="33">
        <f t="shared" si="10"/>
        <v>66.467585331096416</v>
      </c>
      <c r="O6" s="4"/>
      <c r="Q6" s="27" t="s">
        <v>38</v>
      </c>
      <c r="R6" s="29">
        <f t="shared" si="1"/>
        <v>99055.451292903614</v>
      </c>
      <c r="S6" s="29">
        <f t="shared" si="2"/>
        <v>494921.30040841299</v>
      </c>
      <c r="T6" s="35">
        <f t="shared" si="3"/>
        <v>66.467585331096416</v>
      </c>
      <c r="U6" s="42">
        <v>0.96680194174873568</v>
      </c>
      <c r="V6" s="43">
        <f>1-U6</f>
        <v>3.3198058251264317E-2</v>
      </c>
      <c r="W6" s="29">
        <f t="shared" si="11"/>
        <v>478490.87424766301</v>
      </c>
      <c r="X6" s="29">
        <f t="shared" si="4"/>
        <v>5969839.0907373568</v>
      </c>
      <c r="Y6" s="35">
        <f t="shared" si="12"/>
        <v>60.267648199236859</v>
      </c>
      <c r="Z6" s="36">
        <f t="shared" si="13"/>
        <v>6.1999371318595564</v>
      </c>
    </row>
    <row r="7" spans="1:26" s="2" customFormat="1">
      <c r="A7" s="2">
        <v>4</v>
      </c>
      <c r="B7" s="1" t="s">
        <v>39</v>
      </c>
      <c r="C7" s="1">
        <v>5</v>
      </c>
      <c r="D7">
        <v>3696</v>
      </c>
      <c r="E7" s="51">
        <v>1</v>
      </c>
      <c r="F7" s="3">
        <f t="shared" si="5"/>
        <v>2.7056277056277056E-4</v>
      </c>
      <c r="G7" s="2">
        <v>0.5</v>
      </c>
      <c r="H7" s="3">
        <f t="shared" si="6"/>
        <v>1.3518994186832499E-3</v>
      </c>
      <c r="I7" s="3">
        <f t="shared" si="7"/>
        <v>0.9986481005813167</v>
      </c>
      <c r="J7" s="5">
        <f t="shared" si="14"/>
        <v>98913.068870461604</v>
      </c>
      <c r="K7" s="5">
        <f t="shared" si="8"/>
        <v>133.7205203061533</v>
      </c>
      <c r="L7" s="5">
        <f t="shared" si="9"/>
        <v>494231.0430515426</v>
      </c>
      <c r="M7" s="5">
        <f t="shared" si="0"/>
        <v>6089055.3609129237</v>
      </c>
      <c r="N7" s="33">
        <f t="shared" si="10"/>
        <v>61.559664768740156</v>
      </c>
      <c r="O7" s="4"/>
      <c r="Q7" s="27" t="s">
        <v>40</v>
      </c>
      <c r="R7" s="29">
        <f t="shared" si="1"/>
        <v>98913.068870461604</v>
      </c>
      <c r="S7" s="29">
        <f t="shared" si="2"/>
        <v>494231.0430515426</v>
      </c>
      <c r="T7" s="35">
        <f t="shared" si="3"/>
        <v>61.559664768740156</v>
      </c>
      <c r="U7" s="42">
        <v>0.96680194174873568</v>
      </c>
      <c r="V7" s="43">
        <f>1-U7</f>
        <v>3.3198058251264317E-2</v>
      </c>
      <c r="W7" s="29">
        <f t="shared" si="11"/>
        <v>477823.53209473437</v>
      </c>
      <c r="X7" s="29">
        <f t="shared" si="4"/>
        <v>5491348.2164896941</v>
      </c>
      <c r="Y7" s="35">
        <f t="shared" si="12"/>
        <v>55.516912771974205</v>
      </c>
      <c r="Z7" s="36">
        <f t="shared" si="13"/>
        <v>6.0427519967659507</v>
      </c>
    </row>
    <row r="8" spans="1:26" s="2" customFormat="1">
      <c r="A8" s="2">
        <v>5</v>
      </c>
      <c r="B8" s="1" t="s">
        <v>41</v>
      </c>
      <c r="C8" s="1">
        <v>5</v>
      </c>
      <c r="D8">
        <v>4015</v>
      </c>
      <c r="E8" s="51">
        <v>6</v>
      </c>
      <c r="F8" s="3">
        <f t="shared" si="5"/>
        <v>1.4943960149439602E-3</v>
      </c>
      <c r="G8" s="2">
        <v>0.5</v>
      </c>
      <c r="H8" s="3">
        <f t="shared" si="6"/>
        <v>7.4441687344913151E-3</v>
      </c>
      <c r="I8" s="3">
        <f t="shared" si="7"/>
        <v>0.99255583126550873</v>
      </c>
      <c r="J8" s="5">
        <f t="shared" si="14"/>
        <v>98779.348350155444</v>
      </c>
      <c r="K8" s="5">
        <f t="shared" si="8"/>
        <v>735.33013660165341</v>
      </c>
      <c r="L8" s="5">
        <f t="shared" si="9"/>
        <v>492058.41640927311</v>
      </c>
      <c r="M8" s="5">
        <f t="shared" si="0"/>
        <v>5594824.317861381</v>
      </c>
      <c r="N8" s="33">
        <f t="shared" si="10"/>
        <v>56.63961558066481</v>
      </c>
      <c r="O8" s="4"/>
      <c r="Q8" s="27" t="s">
        <v>42</v>
      </c>
      <c r="R8" s="29">
        <f t="shared" si="1"/>
        <v>98779.348350155444</v>
      </c>
      <c r="S8" s="29">
        <f t="shared" si="2"/>
        <v>492058.41640927311</v>
      </c>
      <c r="T8" s="35">
        <f t="shared" si="3"/>
        <v>56.63961558066481</v>
      </c>
      <c r="U8" s="42">
        <v>0.96680194174873568</v>
      </c>
      <c r="V8" s="43">
        <f>1-U8</f>
        <v>3.3198058251264317E-2</v>
      </c>
      <c r="W8" s="29">
        <f t="shared" si="11"/>
        <v>475723.03243829316</v>
      </c>
      <c r="X8" s="29">
        <f t="shared" si="4"/>
        <v>5013524.6843949594</v>
      </c>
      <c r="Y8" s="35">
        <f t="shared" si="12"/>
        <v>50.75478597634492</v>
      </c>
      <c r="Z8" s="36">
        <f t="shared" si="13"/>
        <v>5.88482960431989</v>
      </c>
    </row>
    <row r="9" spans="1:26" s="2" customFormat="1">
      <c r="A9" s="2">
        <v>6</v>
      </c>
      <c r="B9" s="1" t="s">
        <v>43</v>
      </c>
      <c r="C9" s="1">
        <v>5</v>
      </c>
      <c r="D9">
        <v>4282</v>
      </c>
      <c r="E9" s="51">
        <v>11</v>
      </c>
      <c r="F9" s="3">
        <f t="shared" si="5"/>
        <v>2.568893040635217E-3</v>
      </c>
      <c r="G9" s="2">
        <v>0.5</v>
      </c>
      <c r="H9" s="3">
        <f t="shared" si="6"/>
        <v>1.2762501450284253E-2</v>
      </c>
      <c r="I9" s="3">
        <f t="shared" si="7"/>
        <v>0.98723749854971576</v>
      </c>
      <c r="J9" s="5">
        <f t="shared" si="14"/>
        <v>98044.018213553791</v>
      </c>
      <c r="K9" s="5">
        <f t="shared" si="8"/>
        <v>1251.286924642176</v>
      </c>
      <c r="L9" s="5">
        <f t="shared" si="9"/>
        <v>487091.87375616352</v>
      </c>
      <c r="M9" s="5">
        <f t="shared" si="0"/>
        <v>5102765.9014521083</v>
      </c>
      <c r="N9" s="33">
        <f t="shared" si="10"/>
        <v>52.045662697519802</v>
      </c>
      <c r="O9" s="4"/>
      <c r="Q9" s="27" t="s">
        <v>44</v>
      </c>
      <c r="R9" s="29">
        <f t="shared" si="1"/>
        <v>98044.018213553791</v>
      </c>
      <c r="S9" s="29">
        <f t="shared" si="2"/>
        <v>487091.87375616352</v>
      </c>
      <c r="T9" s="35">
        <f t="shared" si="3"/>
        <v>52.045662697519802</v>
      </c>
      <c r="U9" s="42">
        <v>0.9555940589531835</v>
      </c>
      <c r="V9" s="43">
        <f t="shared" ref="V9:V22" si="15">1-U9</f>
        <v>4.4405941046816499E-2</v>
      </c>
      <c r="W9" s="29">
        <f t="shared" si="11"/>
        <v>465462.10072576394</v>
      </c>
      <c r="X9" s="29">
        <f t="shared" si="4"/>
        <v>4537801.6519566663</v>
      </c>
      <c r="Y9" s="35">
        <f t="shared" si="12"/>
        <v>46.283309626016042</v>
      </c>
      <c r="Z9" s="36">
        <f t="shared" si="13"/>
        <v>5.7623530715037603</v>
      </c>
    </row>
    <row r="10" spans="1:26" s="2" customFormat="1">
      <c r="A10" s="2">
        <v>7</v>
      </c>
      <c r="B10" s="1" t="s">
        <v>45</v>
      </c>
      <c r="C10" s="1">
        <v>5</v>
      </c>
      <c r="D10">
        <v>4721</v>
      </c>
      <c r="E10" s="51">
        <v>10</v>
      </c>
      <c r="F10" s="3">
        <f t="shared" si="5"/>
        <v>2.1181952976064393E-3</v>
      </c>
      <c r="G10" s="2">
        <v>0.5</v>
      </c>
      <c r="H10" s="3">
        <f t="shared" si="6"/>
        <v>1.0535187526337968E-2</v>
      </c>
      <c r="I10" s="3">
        <f t="shared" si="7"/>
        <v>0.98946481247366203</v>
      </c>
      <c r="J10" s="5">
        <f t="shared" si="14"/>
        <v>96792.731288911615</v>
      </c>
      <c r="K10" s="5">
        <f t="shared" si="8"/>
        <v>1019.7295753151244</v>
      </c>
      <c r="L10" s="5">
        <f t="shared" si="9"/>
        <v>481414.33250627021</v>
      </c>
      <c r="M10" s="5">
        <f t="shared" si="0"/>
        <v>4615674.0276959445</v>
      </c>
      <c r="N10" s="33">
        <f t="shared" si="10"/>
        <v>47.686163684325201</v>
      </c>
      <c r="O10" s="4"/>
      <c r="Q10" s="27" t="s">
        <v>46</v>
      </c>
      <c r="R10" s="29">
        <f t="shared" si="1"/>
        <v>96792.731288911615</v>
      </c>
      <c r="S10" s="29">
        <f t="shared" si="2"/>
        <v>481414.33250627021</v>
      </c>
      <c r="T10" s="35">
        <f t="shared" si="3"/>
        <v>47.686163684325201</v>
      </c>
      <c r="U10" s="42">
        <v>0.96363095511775332</v>
      </c>
      <c r="V10" s="43">
        <f t="shared" si="15"/>
        <v>3.6369044882246682E-2</v>
      </c>
      <c r="W10" s="29">
        <f t="shared" si="11"/>
        <v>463905.75304039282</v>
      </c>
      <c r="X10" s="29">
        <f t="shared" si="4"/>
        <v>4072339.5512309019</v>
      </c>
      <c r="Y10" s="35">
        <f t="shared" si="12"/>
        <v>42.072782707986477</v>
      </c>
      <c r="Z10" s="36">
        <f t="shared" si="13"/>
        <v>5.6133809763387248</v>
      </c>
    </row>
    <row r="11" spans="1:26" s="2" customFormat="1">
      <c r="A11" s="2">
        <v>8</v>
      </c>
      <c r="B11" s="1" t="s">
        <v>47</v>
      </c>
      <c r="C11" s="1">
        <v>5</v>
      </c>
      <c r="D11">
        <v>4336</v>
      </c>
      <c r="E11" s="51">
        <v>10</v>
      </c>
      <c r="F11" s="3">
        <f t="shared" si="5"/>
        <v>2.3062730627306273E-3</v>
      </c>
      <c r="G11" s="2">
        <v>0.5</v>
      </c>
      <c r="H11" s="3">
        <f t="shared" si="6"/>
        <v>1.1465260261407933E-2</v>
      </c>
      <c r="I11" s="3">
        <f t="shared" si="7"/>
        <v>0.98853473973859207</v>
      </c>
      <c r="J11" s="5">
        <f t="shared" si="14"/>
        <v>95773.001713596488</v>
      </c>
      <c r="K11" s="5">
        <f t="shared" si="8"/>
        <v>1098.0623906626518</v>
      </c>
      <c r="L11" s="5">
        <f t="shared" si="9"/>
        <v>476119.85259132576</v>
      </c>
      <c r="M11" s="5">
        <f t="shared" si="0"/>
        <v>4134259.6951896744</v>
      </c>
      <c r="N11" s="33">
        <f t="shared" si="10"/>
        <v>43.16727701145814</v>
      </c>
      <c r="O11" s="4"/>
      <c r="Q11" s="27" t="s">
        <v>48</v>
      </c>
      <c r="R11" s="29">
        <f t="shared" si="1"/>
        <v>95773.001713596488</v>
      </c>
      <c r="S11" s="29">
        <f t="shared" si="2"/>
        <v>476119.85259132576</v>
      </c>
      <c r="T11" s="35">
        <f t="shared" si="3"/>
        <v>43.16727701145814</v>
      </c>
      <c r="U11" s="42">
        <v>0.96005435016735896</v>
      </c>
      <c r="V11" s="43">
        <f t="shared" si="15"/>
        <v>3.9945649832641039E-2</v>
      </c>
      <c r="W11" s="29">
        <f t="shared" si="11"/>
        <v>457100.93568134401</v>
      </c>
      <c r="X11" s="29">
        <f t="shared" si="4"/>
        <v>3608433.798190509</v>
      </c>
      <c r="Y11" s="35">
        <f t="shared" si="12"/>
        <v>37.676941660253249</v>
      </c>
      <c r="Z11" s="36">
        <f t="shared" si="13"/>
        <v>5.4903353512048909</v>
      </c>
    </row>
    <row r="12" spans="1:26" s="2" customFormat="1">
      <c r="A12" s="2">
        <v>9</v>
      </c>
      <c r="B12" s="1" t="s">
        <v>49</v>
      </c>
      <c r="C12" s="1">
        <v>5</v>
      </c>
      <c r="D12">
        <v>4466</v>
      </c>
      <c r="E12" s="51">
        <v>19</v>
      </c>
      <c r="F12" s="3">
        <f t="shared" si="5"/>
        <v>4.2543663233318403E-3</v>
      </c>
      <c r="G12" s="2">
        <v>0.5</v>
      </c>
      <c r="H12" s="3">
        <f t="shared" si="6"/>
        <v>2.1047967209482661E-2</v>
      </c>
      <c r="I12" s="3">
        <f t="shared" si="7"/>
        <v>0.97895203279051735</v>
      </c>
      <c r="J12" s="5">
        <f t="shared" si="14"/>
        <v>94674.939322933831</v>
      </c>
      <c r="K12" s="5">
        <f t="shared" si="8"/>
        <v>1992.7150184288719</v>
      </c>
      <c r="L12" s="5">
        <f t="shared" si="9"/>
        <v>468392.9090685969</v>
      </c>
      <c r="M12" s="5">
        <f t="shared" si="0"/>
        <v>3658139.8425983489</v>
      </c>
      <c r="N12" s="33">
        <f t="shared" si="10"/>
        <v>38.638945731145661</v>
      </c>
      <c r="O12" s="4"/>
      <c r="Q12" s="27" t="s">
        <v>50</v>
      </c>
      <c r="R12" s="29">
        <f t="shared" si="1"/>
        <v>94674.939322933831</v>
      </c>
      <c r="S12" s="29">
        <f t="shared" si="2"/>
        <v>468392.9090685969</v>
      </c>
      <c r="T12" s="35">
        <f t="shared" si="3"/>
        <v>38.638945731145661</v>
      </c>
      <c r="U12" s="42">
        <v>0.94127750867207383</v>
      </c>
      <c r="V12" s="43">
        <f t="shared" si="15"/>
        <v>5.8722491327926174E-2</v>
      </c>
      <c r="W12" s="29">
        <f t="shared" si="11"/>
        <v>440887.7105277541</v>
      </c>
      <c r="X12" s="29">
        <f t="shared" si="4"/>
        <v>3151332.862509165</v>
      </c>
      <c r="Y12" s="35">
        <f t="shared" si="12"/>
        <v>33.285818665909552</v>
      </c>
      <c r="Z12" s="36">
        <f t="shared" si="13"/>
        <v>5.3531270652361087</v>
      </c>
    </row>
    <row r="13" spans="1:26" s="2" customFormat="1">
      <c r="A13" s="2">
        <v>10</v>
      </c>
      <c r="B13" s="1" t="s">
        <v>51</v>
      </c>
      <c r="C13" s="1">
        <v>5</v>
      </c>
      <c r="D13">
        <v>4963</v>
      </c>
      <c r="E13" s="51">
        <v>35</v>
      </c>
      <c r="F13" s="3">
        <f t="shared" si="5"/>
        <v>7.052186177715092E-3</v>
      </c>
      <c r="G13" s="2">
        <v>0.5</v>
      </c>
      <c r="H13" s="3">
        <f t="shared" si="6"/>
        <v>3.4650034650034647E-2</v>
      </c>
      <c r="I13" s="3">
        <f t="shared" si="7"/>
        <v>0.96534996534996531</v>
      </c>
      <c r="J13" s="5">
        <f t="shared" si="14"/>
        <v>92682.224304504954</v>
      </c>
      <c r="K13" s="5">
        <f t="shared" si="8"/>
        <v>3211.4422835933801</v>
      </c>
      <c r="L13" s="5">
        <f t="shared" si="9"/>
        <v>455382.51581354131</v>
      </c>
      <c r="M13" s="5">
        <f t="shared" si="0"/>
        <v>3189746.9335297518</v>
      </c>
      <c r="N13" s="33">
        <f t="shared" si="10"/>
        <v>34.415951467132729</v>
      </c>
      <c r="O13" s="4"/>
      <c r="Q13" s="27" t="s">
        <v>52</v>
      </c>
      <c r="R13" s="29">
        <f t="shared" si="1"/>
        <v>92682.224304504954</v>
      </c>
      <c r="S13" s="29">
        <f t="shared" si="2"/>
        <v>455382.51581354131</v>
      </c>
      <c r="T13" s="35">
        <f t="shared" si="3"/>
        <v>34.415951467132729</v>
      </c>
      <c r="U13" s="42">
        <v>0.95386474178345915</v>
      </c>
      <c r="V13" s="43">
        <f t="shared" si="15"/>
        <v>4.6135258216540853E-2</v>
      </c>
      <c r="W13" s="29">
        <f t="shared" si="11"/>
        <v>434373.3258591856</v>
      </c>
      <c r="X13" s="29">
        <f t="shared" si="4"/>
        <v>2710445.151981411</v>
      </c>
      <c r="Y13" s="35">
        <f t="shared" si="12"/>
        <v>29.244498309366382</v>
      </c>
      <c r="Z13" s="36">
        <f t="shared" si="13"/>
        <v>5.1714531577663472</v>
      </c>
    </row>
    <row r="14" spans="1:26" s="2" customFormat="1">
      <c r="A14" s="2">
        <v>11</v>
      </c>
      <c r="B14" s="1" t="s">
        <v>53</v>
      </c>
      <c r="C14" s="1">
        <v>5</v>
      </c>
      <c r="D14">
        <v>5048</v>
      </c>
      <c r="E14" s="51">
        <v>33</v>
      </c>
      <c r="F14" s="3">
        <f t="shared" si="5"/>
        <v>6.5372424722662439E-3</v>
      </c>
      <c r="G14" s="2">
        <v>0.5</v>
      </c>
      <c r="H14" s="3">
        <f t="shared" si="6"/>
        <v>3.2160608127862783E-2</v>
      </c>
      <c r="I14" s="3">
        <f t="shared" si="7"/>
        <v>0.96783939187213719</v>
      </c>
      <c r="J14" s="5">
        <f t="shared" si="14"/>
        <v>89470.782020911574</v>
      </c>
      <c r="K14" s="5">
        <f t="shared" si="8"/>
        <v>2877.434759467968</v>
      </c>
      <c r="L14" s="5">
        <f t="shared" si="9"/>
        <v>440160.32320588792</v>
      </c>
      <c r="M14" s="5">
        <f t="shared" si="0"/>
        <v>2734364.4177162107</v>
      </c>
      <c r="N14" s="33">
        <f t="shared" si="10"/>
        <v>30.561534793304041</v>
      </c>
      <c r="O14" s="4"/>
      <c r="Q14" s="27" t="s">
        <v>54</v>
      </c>
      <c r="R14" s="29">
        <f t="shared" si="1"/>
        <v>89470.782020911574</v>
      </c>
      <c r="S14" s="29">
        <f t="shared" si="2"/>
        <v>440160.32320588792</v>
      </c>
      <c r="T14" s="35">
        <f t="shared" si="3"/>
        <v>30.561534793304041</v>
      </c>
      <c r="U14" s="42">
        <v>0.94210046609890041</v>
      </c>
      <c r="V14" s="43">
        <f t="shared" si="15"/>
        <v>5.7899533901099587E-2</v>
      </c>
      <c r="W14" s="29">
        <f t="shared" si="11"/>
        <v>414675.24565050966</v>
      </c>
      <c r="X14" s="29">
        <f t="shared" si="4"/>
        <v>2276071.8261222253</v>
      </c>
      <c r="Y14" s="35">
        <f t="shared" si="12"/>
        <v>25.439274975714977</v>
      </c>
      <c r="Z14" s="36">
        <f t="shared" si="13"/>
        <v>5.1222598175890646</v>
      </c>
    </row>
    <row r="15" spans="1:26" s="2" customFormat="1">
      <c r="A15" s="2">
        <v>12</v>
      </c>
      <c r="B15" s="1" t="s">
        <v>55</v>
      </c>
      <c r="C15" s="1">
        <v>5</v>
      </c>
      <c r="D15">
        <v>4675</v>
      </c>
      <c r="E15" s="51">
        <v>50</v>
      </c>
      <c r="F15" s="3">
        <f t="shared" si="5"/>
        <v>1.06951871657754E-2</v>
      </c>
      <c r="G15" s="2">
        <v>0.5</v>
      </c>
      <c r="H15" s="3">
        <f t="shared" si="6"/>
        <v>5.2083333333333329E-2</v>
      </c>
      <c r="I15" s="3">
        <f t="shared" si="7"/>
        <v>0.94791666666666663</v>
      </c>
      <c r="J15" s="5">
        <f t="shared" si="14"/>
        <v>86593.347261443603</v>
      </c>
      <c r="K15" s="5">
        <f t="shared" si="8"/>
        <v>4510.0701698668536</v>
      </c>
      <c r="L15" s="5">
        <f t="shared" si="9"/>
        <v>421691.56088255084</v>
      </c>
      <c r="M15" s="5">
        <f t="shared" si="0"/>
        <v>2294204.0945103229</v>
      </c>
      <c r="N15" s="33">
        <f t="shared" si="10"/>
        <v>26.493999447597702</v>
      </c>
      <c r="O15" s="4"/>
      <c r="Q15" s="27" t="s">
        <v>56</v>
      </c>
      <c r="R15" s="29">
        <f t="shared" si="1"/>
        <v>86593.347261443603</v>
      </c>
      <c r="S15" s="29">
        <f t="shared" si="2"/>
        <v>421691.56088255084</v>
      </c>
      <c r="T15" s="35">
        <f t="shared" si="3"/>
        <v>26.493999447597702</v>
      </c>
      <c r="U15" s="42">
        <v>0.91645683631107144</v>
      </c>
      <c r="V15" s="43">
        <f t="shared" si="15"/>
        <v>8.3543163688928557E-2</v>
      </c>
      <c r="W15" s="29">
        <f t="shared" si="11"/>
        <v>386462.11378550011</v>
      </c>
      <c r="X15" s="29">
        <f t="shared" si="4"/>
        <v>1861396.5804717154</v>
      </c>
      <c r="Y15" s="35">
        <f t="shared" si="12"/>
        <v>21.495838183177813</v>
      </c>
      <c r="Z15" s="36">
        <f t="shared" si="13"/>
        <v>4.9981612644198883</v>
      </c>
    </row>
    <row r="16" spans="1:26" s="2" customFormat="1">
      <c r="A16" s="2">
        <v>13</v>
      </c>
      <c r="B16" s="1" t="s">
        <v>57</v>
      </c>
      <c r="C16" s="1">
        <v>5</v>
      </c>
      <c r="D16">
        <v>3969</v>
      </c>
      <c r="E16" s="51">
        <v>51</v>
      </c>
      <c r="F16" s="3">
        <f t="shared" si="5"/>
        <v>1.2849584278155708E-2</v>
      </c>
      <c r="G16" s="2">
        <v>0.5</v>
      </c>
      <c r="H16" s="3">
        <f t="shared" si="6"/>
        <v>6.2248260710362498E-2</v>
      </c>
      <c r="I16" s="3">
        <f t="shared" si="7"/>
        <v>0.93775173928963751</v>
      </c>
      <c r="J16" s="5">
        <f t="shared" si="14"/>
        <v>82083.277091576747</v>
      </c>
      <c r="K16" s="5">
        <f t="shared" si="8"/>
        <v>5109.5412323573946</v>
      </c>
      <c r="L16" s="5">
        <f t="shared" si="9"/>
        <v>397642.53237699019</v>
      </c>
      <c r="M16" s="5">
        <f t="shared" si="0"/>
        <v>1872512.5336277722</v>
      </c>
      <c r="N16" s="33">
        <f t="shared" si="10"/>
        <v>22.812351065597579</v>
      </c>
      <c r="O16" s="4"/>
      <c r="Q16" s="27" t="s">
        <v>58</v>
      </c>
      <c r="R16" s="29">
        <f t="shared" si="1"/>
        <v>82083.277091576747</v>
      </c>
      <c r="S16" s="29">
        <f t="shared" si="2"/>
        <v>397642.53237699019</v>
      </c>
      <c r="T16" s="35">
        <f t="shared" si="3"/>
        <v>22.812351065597579</v>
      </c>
      <c r="U16" s="42">
        <v>0.8859396016463057</v>
      </c>
      <c r="V16" s="43">
        <f t="shared" si="15"/>
        <v>0.1140603983536943</v>
      </c>
      <c r="W16" s="29">
        <f t="shared" si="11"/>
        <v>352287.26673169888</v>
      </c>
      <c r="X16" s="29">
        <f t="shared" si="4"/>
        <v>1474934.4666862153</v>
      </c>
      <c r="Y16" s="35">
        <f t="shared" si="12"/>
        <v>17.968757083622464</v>
      </c>
      <c r="Z16" s="36">
        <f t="shared" si="13"/>
        <v>4.8435939819751148</v>
      </c>
    </row>
    <row r="17" spans="1:26" s="2" customFormat="1">
      <c r="A17" s="2">
        <v>14</v>
      </c>
      <c r="B17" s="1" t="s">
        <v>59</v>
      </c>
      <c r="C17" s="1">
        <v>5</v>
      </c>
      <c r="D17">
        <v>2881</v>
      </c>
      <c r="E17" s="51">
        <v>43</v>
      </c>
      <c r="F17" s="3">
        <f t="shared" si="5"/>
        <v>1.4925373134328358E-2</v>
      </c>
      <c r="G17" s="2">
        <v>0.5</v>
      </c>
      <c r="H17" s="3">
        <f t="shared" si="6"/>
        <v>7.1942446043165464E-2</v>
      </c>
      <c r="I17" s="3">
        <f t="shared" si="7"/>
        <v>0.92805755395683454</v>
      </c>
      <c r="J17" s="5">
        <f t="shared" si="14"/>
        <v>76973.735859219349</v>
      </c>
      <c r="K17" s="5">
        <f t="shared" si="8"/>
        <v>5537.6788387927591</v>
      </c>
      <c r="L17" s="5">
        <f t="shared" si="9"/>
        <v>371024.48219911486</v>
      </c>
      <c r="M17" s="5">
        <f t="shared" si="0"/>
        <v>1474870.0012507821</v>
      </c>
      <c r="N17" s="33">
        <f t="shared" si="10"/>
        <v>19.160691433091369</v>
      </c>
      <c r="O17" s="4"/>
      <c r="Q17" s="27" t="s">
        <v>60</v>
      </c>
      <c r="R17" s="29">
        <f t="shared" si="1"/>
        <v>76973.735859219349</v>
      </c>
      <c r="S17" s="29">
        <f t="shared" si="2"/>
        <v>371024.48219911486</v>
      </c>
      <c r="T17" s="35">
        <f t="shared" si="3"/>
        <v>19.160691433091369</v>
      </c>
      <c r="U17" s="42">
        <v>0.85631920960893304</v>
      </c>
      <c r="V17" s="43">
        <f t="shared" si="15"/>
        <v>0.14368079039106696</v>
      </c>
      <c r="W17" s="29">
        <f t="shared" si="11"/>
        <v>317715.39134230971</v>
      </c>
      <c r="X17" s="29">
        <f t="shared" si="4"/>
        <v>1122647.1999545163</v>
      </c>
      <c r="Y17" s="35">
        <f t="shared" si="12"/>
        <v>14.584808537911881</v>
      </c>
      <c r="Z17" s="36">
        <f t="shared" si="13"/>
        <v>4.5758828951794879</v>
      </c>
    </row>
    <row r="18" spans="1:26" s="2" customFormat="1">
      <c r="A18" s="2">
        <v>15</v>
      </c>
      <c r="B18" s="1" t="s">
        <v>61</v>
      </c>
      <c r="C18" s="1">
        <v>5</v>
      </c>
      <c r="D18">
        <v>1904</v>
      </c>
      <c r="E18" s="51">
        <v>54</v>
      </c>
      <c r="F18" s="3">
        <f t="shared" si="5"/>
        <v>2.8361344537815126E-2</v>
      </c>
      <c r="G18" s="2">
        <v>0.5</v>
      </c>
      <c r="H18" s="3">
        <f t="shared" si="6"/>
        <v>0.13241785188818048</v>
      </c>
      <c r="I18" s="3">
        <f t="shared" si="7"/>
        <v>0.86758214811181955</v>
      </c>
      <c r="J18" s="5">
        <f t="shared" si="14"/>
        <v>71436.057020426597</v>
      </c>
      <c r="K18" s="5">
        <f t="shared" si="8"/>
        <v>9459.4092180064636</v>
      </c>
      <c r="L18" s="5">
        <f t="shared" si="9"/>
        <v>333531.76205711684</v>
      </c>
      <c r="M18" s="5">
        <f t="shared" si="0"/>
        <v>1103845.5190516673</v>
      </c>
      <c r="N18" s="33">
        <f t="shared" si="10"/>
        <v>15.452217900772871</v>
      </c>
      <c r="O18" s="4"/>
      <c r="Q18" s="27" t="s">
        <v>62</v>
      </c>
      <c r="R18" s="29">
        <f t="shared" si="1"/>
        <v>71436.057020426597</v>
      </c>
      <c r="S18" s="29">
        <f t="shared" si="2"/>
        <v>333531.76205711684</v>
      </c>
      <c r="T18" s="35">
        <f t="shared" si="3"/>
        <v>15.452217900772871</v>
      </c>
      <c r="U18" s="42">
        <v>0.77613843304153718</v>
      </c>
      <c r="V18" s="43">
        <f t="shared" si="15"/>
        <v>0.22386156695846282</v>
      </c>
      <c r="W18" s="29">
        <f t="shared" si="11"/>
        <v>258866.81917259347</v>
      </c>
      <c r="X18" s="29">
        <f t="shared" si="4"/>
        <v>804931.80861220649</v>
      </c>
      <c r="Y18" s="35">
        <f t="shared" si="12"/>
        <v>11.267864467688108</v>
      </c>
      <c r="Z18" s="36">
        <f t="shared" si="13"/>
        <v>4.1843534330847625</v>
      </c>
    </row>
    <row r="19" spans="1:26" s="2" customFormat="1">
      <c r="A19" s="2">
        <v>16</v>
      </c>
      <c r="B19" s="1" t="s">
        <v>63</v>
      </c>
      <c r="C19" s="1">
        <v>5</v>
      </c>
      <c r="D19">
        <v>1309</v>
      </c>
      <c r="E19" s="51">
        <v>52</v>
      </c>
      <c r="F19" s="3">
        <f t="shared" si="5"/>
        <v>3.972498090145149E-2</v>
      </c>
      <c r="G19" s="2">
        <v>0.5</v>
      </c>
      <c r="H19" s="3">
        <f t="shared" si="6"/>
        <v>0.18068102849200834</v>
      </c>
      <c r="I19" s="3">
        <f t="shared" si="7"/>
        <v>0.8193189715079916</v>
      </c>
      <c r="J19" s="5">
        <f t="shared" si="14"/>
        <v>61976.647802420135</v>
      </c>
      <c r="K19" s="5">
        <f t="shared" si="8"/>
        <v>11198.004467428238</v>
      </c>
      <c r="L19" s="5">
        <f t="shared" si="9"/>
        <v>281888.22784353007</v>
      </c>
      <c r="M19" s="5">
        <f t="shared" si="0"/>
        <v>770313.75699455058</v>
      </c>
      <c r="N19" s="33">
        <f t="shared" si="10"/>
        <v>12.429096834186481</v>
      </c>
      <c r="O19" s="4"/>
      <c r="Q19" s="27" t="s">
        <v>64</v>
      </c>
      <c r="R19" s="29">
        <f t="shared" si="1"/>
        <v>61976.647802420135</v>
      </c>
      <c r="S19" s="29">
        <f t="shared" si="2"/>
        <v>281888.22784353007</v>
      </c>
      <c r="T19" s="35">
        <f t="shared" si="3"/>
        <v>12.429096834186481</v>
      </c>
      <c r="U19" s="42">
        <v>0.73716277889453141</v>
      </c>
      <c r="V19" s="43">
        <f t="shared" si="15"/>
        <v>0.26283722110546859</v>
      </c>
      <c r="W19" s="29">
        <f t="shared" si="11"/>
        <v>207797.50937479144</v>
      </c>
      <c r="X19" s="29">
        <f t="shared" si="4"/>
        <v>546064.98943961307</v>
      </c>
      <c r="Y19" s="35">
        <f t="shared" si="12"/>
        <v>8.8108184098703326</v>
      </c>
      <c r="Z19" s="36">
        <f t="shared" si="13"/>
        <v>3.6182784243161485</v>
      </c>
    </row>
    <row r="20" spans="1:26" s="2" customFormat="1">
      <c r="A20" s="2">
        <v>17</v>
      </c>
      <c r="B20" s="1" t="s">
        <v>65</v>
      </c>
      <c r="C20" s="1">
        <v>5</v>
      </c>
      <c r="D20">
        <v>705</v>
      </c>
      <c r="E20" s="51">
        <v>49</v>
      </c>
      <c r="F20" s="3">
        <f t="shared" si="5"/>
        <v>6.9503546099290783E-2</v>
      </c>
      <c r="G20" s="2">
        <v>0.5</v>
      </c>
      <c r="H20" s="3">
        <f t="shared" si="6"/>
        <v>0.29607250755287012</v>
      </c>
      <c r="I20" s="3">
        <f t="shared" si="7"/>
        <v>0.70392749244712993</v>
      </c>
      <c r="J20" s="5">
        <f t="shared" si="14"/>
        <v>50778.643334991895</v>
      </c>
      <c r="K20" s="5">
        <f t="shared" si="8"/>
        <v>15034.160262323887</v>
      </c>
      <c r="L20" s="5">
        <f t="shared" si="9"/>
        <v>216307.81601914976</v>
      </c>
      <c r="M20" s="5">
        <f t="shared" si="0"/>
        <v>488425.52915102046</v>
      </c>
      <c r="N20" s="33">
        <f t="shared" si="10"/>
        <v>9.6187195457119117</v>
      </c>
      <c r="O20" s="4"/>
      <c r="Q20" s="27" t="s">
        <v>66</v>
      </c>
      <c r="R20" s="29">
        <f t="shared" si="1"/>
        <v>50778.643334991895</v>
      </c>
      <c r="S20" s="29">
        <f t="shared" si="2"/>
        <v>216307.81601914976</v>
      </c>
      <c r="T20" s="35">
        <f t="shared" si="3"/>
        <v>9.6187195457119117</v>
      </c>
      <c r="U20" s="42">
        <v>0.7271372759570951</v>
      </c>
      <c r="V20" s="43">
        <f t="shared" si="15"/>
        <v>0.2728627240429049</v>
      </c>
      <c r="W20" s="29">
        <f t="shared" si="11"/>
        <v>157285.47610839305</v>
      </c>
      <c r="X20" s="29">
        <f t="shared" si="4"/>
        <v>338267.48006482166</v>
      </c>
      <c r="Y20" s="35">
        <f t="shared" si="12"/>
        <v>6.6616092484637006</v>
      </c>
      <c r="Z20" s="36">
        <f t="shared" si="13"/>
        <v>2.9571102972482111</v>
      </c>
    </row>
    <row r="21" spans="1:26" s="2" customFormat="1">
      <c r="A21" s="2">
        <v>18</v>
      </c>
      <c r="B21" s="1" t="s">
        <v>67</v>
      </c>
      <c r="C21" s="1">
        <v>5</v>
      </c>
      <c r="D21">
        <v>363</v>
      </c>
      <c r="E21" s="51">
        <v>44</v>
      </c>
      <c r="F21" s="3">
        <f t="shared" si="5"/>
        <v>0.12121212121212122</v>
      </c>
      <c r="G21" s="2">
        <v>0.5</v>
      </c>
      <c r="H21" s="3">
        <f t="shared" si="6"/>
        <v>0.46511627906976749</v>
      </c>
      <c r="I21" s="3">
        <f t="shared" si="7"/>
        <v>0.53488372093023251</v>
      </c>
      <c r="J21" s="5">
        <f t="shared" si="14"/>
        <v>35744.483072668008</v>
      </c>
      <c r="K21" s="5">
        <f t="shared" si="8"/>
        <v>16625.340964031635</v>
      </c>
      <c r="L21" s="5">
        <f t="shared" si="9"/>
        <v>137159.06295326096</v>
      </c>
      <c r="M21" s="5">
        <f>L21+M22</f>
        <v>272117.71313187067</v>
      </c>
      <c r="N21" s="33">
        <f t="shared" si="10"/>
        <v>7.612859097127223</v>
      </c>
      <c r="O21" s="4"/>
      <c r="Q21" s="27" t="s">
        <v>68</v>
      </c>
      <c r="R21" s="29">
        <f t="shared" si="1"/>
        <v>35744.483072668008</v>
      </c>
      <c r="S21" s="29">
        <f t="shared" si="2"/>
        <v>137159.06295326096</v>
      </c>
      <c r="T21" s="35">
        <f t="shared" si="3"/>
        <v>7.612859097127223</v>
      </c>
      <c r="U21" s="42">
        <v>0.68635947845240242</v>
      </c>
      <c r="V21" s="43">
        <f t="shared" si="15"/>
        <v>0.31364052154759758</v>
      </c>
      <c r="W21" s="29">
        <f t="shared" si="11"/>
        <v>94140.422913620423</v>
      </c>
      <c r="X21" s="29">
        <f>X22+W21</f>
        <v>180982.00395642861</v>
      </c>
      <c r="Y21" s="35">
        <f t="shared" si="12"/>
        <v>5.0632150306522785</v>
      </c>
      <c r="Z21" s="36">
        <f t="shared" si="13"/>
        <v>2.5496440664749445</v>
      </c>
    </row>
    <row r="22" spans="1:26" s="2" customFormat="1">
      <c r="A22" s="12">
        <v>19</v>
      </c>
      <c r="B22" s="13" t="s">
        <v>69</v>
      </c>
      <c r="C22" s="12"/>
      <c r="D22">
        <v>240</v>
      </c>
      <c r="E22" s="51">
        <v>34</v>
      </c>
      <c r="F22" s="17">
        <f t="shared" si="5"/>
        <v>0.14166666666666666</v>
      </c>
      <c r="G22" s="12"/>
      <c r="H22" s="17">
        <v>1</v>
      </c>
      <c r="I22" s="17">
        <f t="shared" si="7"/>
        <v>0</v>
      </c>
      <c r="J22" s="21">
        <f t="shared" si="14"/>
        <v>19119.142108636373</v>
      </c>
      <c r="K22" s="21">
        <f t="shared" si="8"/>
        <v>19119.142108636373</v>
      </c>
      <c r="L22" s="21">
        <f>K22/F22</f>
        <v>134958.65017860971</v>
      </c>
      <c r="M22" s="21">
        <f>L22</f>
        <v>134958.65017860971</v>
      </c>
      <c r="N22" s="34">
        <f t="shared" si="10"/>
        <v>7.0588235294117654</v>
      </c>
      <c r="O22" s="4"/>
      <c r="Q22" s="30" t="s">
        <v>69</v>
      </c>
      <c r="R22" s="31">
        <f t="shared" si="1"/>
        <v>19119.142108636373</v>
      </c>
      <c r="S22" s="31">
        <f t="shared" si="2"/>
        <v>134958.65017860971</v>
      </c>
      <c r="T22" s="38">
        <f t="shared" si="3"/>
        <v>7.0588235294117654</v>
      </c>
      <c r="U22" s="44">
        <v>0.64346806172022719</v>
      </c>
      <c r="V22" s="45">
        <f t="shared" si="15"/>
        <v>0.35653193827977281</v>
      </c>
      <c r="W22" s="31">
        <f t="shared" si="11"/>
        <v>86841.581042808175</v>
      </c>
      <c r="X22" s="31">
        <f>W22</f>
        <v>86841.581042808175</v>
      </c>
      <c r="Y22" s="38">
        <f t="shared" si="12"/>
        <v>4.5421274944957215</v>
      </c>
      <c r="Z22" s="37">
        <f t="shared" si="13"/>
        <v>2.5166960349160439</v>
      </c>
    </row>
    <row r="23" spans="1:26" s="2" customFormat="1" ht="13.2">
      <c r="B23" s="2" t="s">
        <v>70</v>
      </c>
      <c r="D23" s="25">
        <f>SUM(D4:D22)</f>
        <v>57924</v>
      </c>
      <c r="E23" s="25">
        <f>SUM(E4:E22)</f>
        <v>508</v>
      </c>
    </row>
    <row r="24" spans="1:26" s="2" customFormat="1" ht="13.2">
      <c r="D24" s="14"/>
      <c r="E24" s="14"/>
      <c r="F24" s="5"/>
    </row>
    <row r="25" spans="1:26">
      <c r="D25" s="15"/>
      <c r="E25" s="15"/>
      <c r="K25" s="16"/>
    </row>
    <row r="26" spans="1:26" s="2" customFormat="1" ht="18" thickBot="1">
      <c r="B26" s="76" t="s">
        <v>88</v>
      </c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Q26" s="63" t="s">
        <v>91</v>
      </c>
      <c r="R26" s="64"/>
      <c r="S26" s="64"/>
      <c r="T26" s="64"/>
      <c r="U26" s="64"/>
      <c r="V26" s="64"/>
      <c r="W26" s="64"/>
      <c r="X26" s="64"/>
      <c r="Y26" s="64"/>
      <c r="Z26" s="65"/>
    </row>
    <row r="27" spans="1:26" s="9" customFormat="1" ht="14.25" customHeight="1">
      <c r="A27" s="7"/>
      <c r="B27" s="70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6" t="s">
        <v>14</v>
      </c>
      <c r="S27" s="66"/>
      <c r="T27" s="66"/>
      <c r="U27" s="67" t="s">
        <v>15</v>
      </c>
      <c r="V27" s="68" t="s">
        <v>16</v>
      </c>
      <c r="W27" s="69" t="s">
        <v>17</v>
      </c>
      <c r="X27" s="69" t="s">
        <v>18</v>
      </c>
      <c r="Y27" s="62" t="s">
        <v>19</v>
      </c>
      <c r="Z27" s="62" t="s">
        <v>20</v>
      </c>
    </row>
    <row r="28" spans="1:26" s="10" customFormat="1" ht="32.549999999999997" customHeight="1" thickBot="1">
      <c r="B28" s="71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7"/>
      <c r="V28" s="68"/>
      <c r="W28" s="69"/>
      <c r="X28" s="69"/>
      <c r="Y28" s="62"/>
      <c r="Z28" s="62"/>
    </row>
    <row r="29" spans="1:26" s="2" customFormat="1">
      <c r="A29" s="2">
        <v>1</v>
      </c>
      <c r="B29" s="1">
        <v>0</v>
      </c>
      <c r="C29" s="1">
        <v>1</v>
      </c>
      <c r="D29">
        <v>483</v>
      </c>
      <c r="E29" s="51">
        <v>1</v>
      </c>
      <c r="F29" s="3">
        <f>E29/D29</f>
        <v>2.070393374741201E-3</v>
      </c>
      <c r="G29" s="2">
        <v>0.3</v>
      </c>
      <c r="H29" s="18">
        <f>C29*F29/(1+(1-G29)*C29*F29)</f>
        <v>2.0673971469919376E-3</v>
      </c>
      <c r="I29" s="18">
        <f>1-H29</f>
        <v>0.99793260285300811</v>
      </c>
      <c r="J29" s="19">
        <v>100000</v>
      </c>
      <c r="K29" s="20">
        <f>J29*H29</f>
        <v>206.73971469919377</v>
      </c>
      <c r="L29" s="20">
        <f>C29*(J30+G29*K29)</f>
        <v>99855.282199710578</v>
      </c>
      <c r="M29" s="5">
        <f t="shared" ref="M29:M45" si="16">L29+M30</f>
        <v>7845428.4691868229</v>
      </c>
      <c r="N29" s="32">
        <f>M29/J29</f>
        <v>78.454284691868224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99855.282199710578</v>
      </c>
      <c r="T29" s="35">
        <f t="shared" ref="T29:T47" si="19">N29</f>
        <v>78.454284691868224</v>
      </c>
      <c r="U29" s="42">
        <v>0.95864674002964168</v>
      </c>
      <c r="V29" s="43">
        <f>1-U29</f>
        <v>4.1353259970358325E-2</v>
      </c>
      <c r="W29" s="29">
        <f>S29*U29</f>
        <v>95725.940755492455</v>
      </c>
      <c r="X29" s="29">
        <f t="shared" ref="X29:X45" si="20">X30+W29</f>
        <v>6965946.0590290166</v>
      </c>
      <c r="Y29" s="40">
        <f>X29/R29</f>
        <v>69.659460590290166</v>
      </c>
      <c r="Z29" s="36">
        <f>T29-Y29</f>
        <v>8.7948241015780582</v>
      </c>
    </row>
    <row r="30" spans="1:26" s="2" customFormat="1">
      <c r="A30" s="2">
        <v>2</v>
      </c>
      <c r="B30" s="1" t="s">
        <v>35</v>
      </c>
      <c r="C30" s="1">
        <v>4</v>
      </c>
      <c r="D30">
        <v>2335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99793.260285300814</v>
      </c>
      <c r="K30" s="5">
        <f t="shared" ref="K30:K47" si="24">J30*H30</f>
        <v>0</v>
      </c>
      <c r="L30" s="5">
        <f t="shared" ref="L30:L46" si="25">C30*(J31+G30*K30)</f>
        <v>399173.04114120326</v>
      </c>
      <c r="M30" s="5">
        <f t="shared" si="16"/>
        <v>7745573.1869871123</v>
      </c>
      <c r="N30" s="33">
        <f t="shared" ref="N30:N47" si="26">M30/J30</f>
        <v>77.616195370740954</v>
      </c>
      <c r="O30" s="4"/>
      <c r="Q30" s="27" t="s">
        <v>36</v>
      </c>
      <c r="R30" s="29">
        <f t="shared" si="17"/>
        <v>99793.260285300814</v>
      </c>
      <c r="S30" s="29">
        <f t="shared" si="18"/>
        <v>399173.04114120326</v>
      </c>
      <c r="T30" s="35">
        <f t="shared" si="19"/>
        <v>77.616195370740954</v>
      </c>
      <c r="U30" s="42">
        <v>0.95864674002964168</v>
      </c>
      <c r="V30" s="43">
        <f>1-U30</f>
        <v>4.1353259970358325E-2</v>
      </c>
      <c r="W30" s="29">
        <f t="shared" ref="W30:W47" si="27">S30*U30</f>
        <v>382665.93459773256</v>
      </c>
      <c r="X30" s="29">
        <f t="shared" si="20"/>
        <v>6870220.1182735246</v>
      </c>
      <c r="Y30" s="35">
        <f t="shared" ref="Y30:Y47" si="28">X30/R30</f>
        <v>68.844530167990541</v>
      </c>
      <c r="Z30" s="36">
        <f t="shared" ref="Z30:Z47" si="29">T30-Y30</f>
        <v>8.7716652027504125</v>
      </c>
    </row>
    <row r="31" spans="1:26" s="2" customFormat="1">
      <c r="A31" s="2">
        <v>3</v>
      </c>
      <c r="B31" s="1" t="s">
        <v>37</v>
      </c>
      <c r="C31" s="1">
        <v>5</v>
      </c>
      <c r="D31">
        <v>3236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99793.260285300814</v>
      </c>
      <c r="K31" s="5">
        <f t="shared" si="24"/>
        <v>0</v>
      </c>
      <c r="L31" s="5">
        <f t="shared" si="25"/>
        <v>498966.30142650404</v>
      </c>
      <c r="M31" s="5">
        <f t="shared" si="16"/>
        <v>7346400.1458459087</v>
      </c>
      <c r="N31" s="33">
        <f t="shared" si="26"/>
        <v>73.616195370740954</v>
      </c>
      <c r="O31" s="4"/>
      <c r="Q31" s="27" t="s">
        <v>38</v>
      </c>
      <c r="R31" s="29">
        <f t="shared" si="17"/>
        <v>99793.260285300814</v>
      </c>
      <c r="S31" s="29">
        <f t="shared" si="18"/>
        <v>498966.30142650404</v>
      </c>
      <c r="T31" s="35">
        <f t="shared" si="19"/>
        <v>73.616195370740954</v>
      </c>
      <c r="U31" s="42">
        <v>0.95864674002964168</v>
      </c>
      <c r="V31" s="43">
        <f>1-U31</f>
        <v>4.1353259970358325E-2</v>
      </c>
      <c r="W31" s="29">
        <f t="shared" si="27"/>
        <v>478332.41824716562</v>
      </c>
      <c r="X31" s="29">
        <f t="shared" si="20"/>
        <v>6487554.1836757921</v>
      </c>
      <c r="Y31" s="35">
        <f t="shared" si="28"/>
        <v>65.009943207871984</v>
      </c>
      <c r="Z31" s="36">
        <f t="shared" si="29"/>
        <v>8.6062521628689694</v>
      </c>
    </row>
    <row r="32" spans="1:26" s="2" customFormat="1">
      <c r="A32" s="2">
        <v>4</v>
      </c>
      <c r="B32" s="1" t="s">
        <v>39</v>
      </c>
      <c r="C32" s="1">
        <v>5</v>
      </c>
      <c r="D32">
        <v>3387</v>
      </c>
      <c r="E32" s="51">
        <v>3</v>
      </c>
      <c r="F32" s="3">
        <f t="shared" si="21"/>
        <v>8.8573959255978745E-4</v>
      </c>
      <c r="G32" s="2">
        <v>0.5</v>
      </c>
      <c r="H32" s="3">
        <f t="shared" si="22"/>
        <v>4.4189129474149361E-3</v>
      </c>
      <c r="I32" s="3">
        <f t="shared" si="23"/>
        <v>0.99558108705258508</v>
      </c>
      <c r="J32" s="5">
        <f t="shared" si="30"/>
        <v>99793.260285300814</v>
      </c>
      <c r="K32" s="5">
        <f t="shared" si="24"/>
        <v>440.9777299394645</v>
      </c>
      <c r="L32" s="5">
        <f t="shared" si="25"/>
        <v>497863.85710165545</v>
      </c>
      <c r="M32" s="5">
        <f t="shared" si="16"/>
        <v>6847433.8444194049</v>
      </c>
      <c r="N32" s="33">
        <f t="shared" si="26"/>
        <v>68.616195370740954</v>
      </c>
      <c r="O32" s="4"/>
      <c r="Q32" s="27" t="s">
        <v>40</v>
      </c>
      <c r="R32" s="29">
        <f t="shared" si="17"/>
        <v>99793.260285300814</v>
      </c>
      <c r="S32" s="29">
        <f t="shared" si="18"/>
        <v>497863.85710165545</v>
      </c>
      <c r="T32" s="35">
        <f t="shared" si="19"/>
        <v>68.616195370740954</v>
      </c>
      <c r="U32" s="42">
        <v>0.95864674002964168</v>
      </c>
      <c r="V32" s="43">
        <f>1-U32</f>
        <v>4.1353259970358325E-2</v>
      </c>
      <c r="W32" s="29">
        <f t="shared" si="27"/>
        <v>477275.56358908536</v>
      </c>
      <c r="X32" s="29">
        <f t="shared" si="20"/>
        <v>6009221.7654286269</v>
      </c>
      <c r="Y32" s="35">
        <f t="shared" si="28"/>
        <v>60.216709507723778</v>
      </c>
      <c r="Z32" s="36">
        <f t="shared" si="29"/>
        <v>8.3994858630171763</v>
      </c>
    </row>
    <row r="33" spans="1:26" s="2" customFormat="1">
      <c r="A33" s="2">
        <v>5</v>
      </c>
      <c r="B33" s="1" t="s">
        <v>41</v>
      </c>
      <c r="C33" s="1">
        <v>5</v>
      </c>
      <c r="D33">
        <v>3874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99352.282555361351</v>
      </c>
      <c r="K33" s="5">
        <f t="shared" si="24"/>
        <v>0</v>
      </c>
      <c r="L33" s="5">
        <f t="shared" si="25"/>
        <v>496761.41277680674</v>
      </c>
      <c r="M33" s="5">
        <f t="shared" si="16"/>
        <v>6349569.9873177493</v>
      </c>
      <c r="N33" s="33">
        <f t="shared" si="26"/>
        <v>63.909653849971939</v>
      </c>
      <c r="O33" s="4"/>
      <c r="Q33" s="27" t="s">
        <v>42</v>
      </c>
      <c r="R33" s="29">
        <f t="shared" si="17"/>
        <v>99352.282555361351</v>
      </c>
      <c r="S33" s="29">
        <f t="shared" si="18"/>
        <v>496761.41277680674</v>
      </c>
      <c r="T33" s="35">
        <f t="shared" si="19"/>
        <v>63.909653849971939</v>
      </c>
      <c r="U33" s="42">
        <v>0.95864674002964168</v>
      </c>
      <c r="V33" s="43">
        <f>1-U33</f>
        <v>4.1353259970358325E-2</v>
      </c>
      <c r="W33" s="29">
        <f t="shared" si="27"/>
        <v>476218.70893100498</v>
      </c>
      <c r="X33" s="29">
        <f t="shared" si="20"/>
        <v>5531946.2018395411</v>
      </c>
      <c r="Y33" s="35">
        <f t="shared" si="28"/>
        <v>55.680111815820787</v>
      </c>
      <c r="Z33" s="36">
        <f t="shared" si="29"/>
        <v>8.2295420341511516</v>
      </c>
    </row>
    <row r="34" spans="1:26" s="2" customFormat="1">
      <c r="A34" s="2">
        <v>6</v>
      </c>
      <c r="B34" s="1" t="s">
        <v>43</v>
      </c>
      <c r="C34" s="1">
        <v>5</v>
      </c>
      <c r="D34">
        <v>4284</v>
      </c>
      <c r="E34" s="51">
        <v>1</v>
      </c>
      <c r="F34" s="3">
        <f t="shared" si="21"/>
        <v>2.3342670401493932E-4</v>
      </c>
      <c r="G34" s="2">
        <v>0.5</v>
      </c>
      <c r="H34" s="3">
        <f t="shared" si="22"/>
        <v>1.166452816983553E-3</v>
      </c>
      <c r="I34" s="3">
        <f t="shared" si="23"/>
        <v>0.99883354718301642</v>
      </c>
      <c r="J34" s="5">
        <f t="shared" si="30"/>
        <v>99352.282555361351</v>
      </c>
      <c r="K34" s="5">
        <f t="shared" si="24"/>
        <v>115.88974986044715</v>
      </c>
      <c r="L34" s="5">
        <f t="shared" si="25"/>
        <v>496471.68840215565</v>
      </c>
      <c r="M34" s="5">
        <f t="shared" si="16"/>
        <v>5852808.5745409429</v>
      </c>
      <c r="N34" s="33">
        <f t="shared" si="26"/>
        <v>58.909653849971939</v>
      </c>
      <c r="O34" s="4"/>
      <c r="Q34" s="27" t="s">
        <v>44</v>
      </c>
      <c r="R34" s="29">
        <f t="shared" si="17"/>
        <v>99352.282555361351</v>
      </c>
      <c r="S34" s="29">
        <f t="shared" si="18"/>
        <v>496471.68840215565</v>
      </c>
      <c r="T34" s="35">
        <f t="shared" si="19"/>
        <v>58.909653849971939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481170.53883099946</v>
      </c>
      <c r="X34" s="29">
        <f t="shared" si="20"/>
        <v>5055727.4929085365</v>
      </c>
      <c r="Y34" s="35">
        <f t="shared" si="28"/>
        <v>50.88687811567258</v>
      </c>
      <c r="Z34" s="36">
        <f t="shared" si="29"/>
        <v>8.0227757342993584</v>
      </c>
    </row>
    <row r="35" spans="1:26" s="2" customFormat="1">
      <c r="A35" s="2">
        <v>7</v>
      </c>
      <c r="B35" s="1" t="s">
        <v>45</v>
      </c>
      <c r="C35" s="1">
        <v>5</v>
      </c>
      <c r="D35">
        <v>4392</v>
      </c>
      <c r="E35" s="51">
        <v>3</v>
      </c>
      <c r="F35" s="3">
        <f t="shared" si="21"/>
        <v>6.8306010928961749E-4</v>
      </c>
      <c r="G35" s="2">
        <v>0.5</v>
      </c>
      <c r="H35" s="3">
        <f t="shared" si="22"/>
        <v>3.4094783498124785E-3</v>
      </c>
      <c r="I35" s="3">
        <f t="shared" si="23"/>
        <v>0.99659052165018747</v>
      </c>
      <c r="J35" s="5">
        <f t="shared" si="30"/>
        <v>99236.392805500902</v>
      </c>
      <c r="K35" s="5">
        <f t="shared" si="24"/>
        <v>338.34433278384211</v>
      </c>
      <c r="L35" s="5">
        <f t="shared" si="25"/>
        <v>495336.10319554486</v>
      </c>
      <c r="M35" s="5">
        <f t="shared" si="16"/>
        <v>5356336.8861387875</v>
      </c>
      <c r="N35" s="33">
        <f t="shared" si="26"/>
        <v>53.975529890903829</v>
      </c>
      <c r="O35" s="4"/>
      <c r="Q35" s="27" t="s">
        <v>46</v>
      </c>
      <c r="R35" s="29">
        <f t="shared" si="17"/>
        <v>99236.392805500902</v>
      </c>
      <c r="S35" s="29">
        <f t="shared" si="18"/>
        <v>495336.10319554486</v>
      </c>
      <c r="T35" s="35">
        <f t="shared" si="19"/>
        <v>53.975529890903829</v>
      </c>
      <c r="U35" s="42">
        <v>0.96192878092594225</v>
      </c>
      <c r="V35" s="43">
        <f t="shared" si="31"/>
        <v>3.8071219074057749E-2</v>
      </c>
      <c r="W35" s="29">
        <f t="shared" si="27"/>
        <v>476478.05389549717</v>
      </c>
      <c r="X35" s="29">
        <f t="shared" si="20"/>
        <v>4574556.9540775372</v>
      </c>
      <c r="Y35" s="35">
        <f t="shared" si="28"/>
        <v>46.097573931808199</v>
      </c>
      <c r="Z35" s="36">
        <f t="shared" si="29"/>
        <v>7.8779559590956296</v>
      </c>
    </row>
    <row r="36" spans="1:26" s="2" customFormat="1">
      <c r="A36" s="2">
        <v>8</v>
      </c>
      <c r="B36" s="1" t="s">
        <v>47</v>
      </c>
      <c r="C36" s="1">
        <v>5</v>
      </c>
      <c r="D36">
        <v>4072</v>
      </c>
      <c r="E36" s="51">
        <v>9</v>
      </c>
      <c r="F36" s="3">
        <f t="shared" si="21"/>
        <v>2.2102161100196463E-3</v>
      </c>
      <c r="G36" s="2">
        <v>0.5</v>
      </c>
      <c r="H36" s="3">
        <f t="shared" si="22"/>
        <v>1.0990352912443522E-2</v>
      </c>
      <c r="I36" s="3">
        <f t="shared" si="23"/>
        <v>0.98900964708755645</v>
      </c>
      <c r="J36" s="5">
        <f t="shared" si="30"/>
        <v>98898.048472717055</v>
      </c>
      <c r="K36" s="5">
        <f t="shared" si="24"/>
        <v>1086.9244550671065</v>
      </c>
      <c r="L36" s="5">
        <f t="shared" si="25"/>
        <v>491772.93122591748</v>
      </c>
      <c r="M36" s="5">
        <f t="shared" si="16"/>
        <v>4861000.7829432422</v>
      </c>
      <c r="N36" s="33">
        <f t="shared" si="26"/>
        <v>49.151635022244584</v>
      </c>
      <c r="O36" s="4"/>
      <c r="Q36" s="27" t="s">
        <v>48</v>
      </c>
      <c r="R36" s="29">
        <f t="shared" si="17"/>
        <v>98898.048472717055</v>
      </c>
      <c r="S36" s="29">
        <f t="shared" si="18"/>
        <v>491772.93122591748</v>
      </c>
      <c r="T36" s="35">
        <f t="shared" si="19"/>
        <v>49.151635022244584</v>
      </c>
      <c r="U36" s="42">
        <v>0.95558309086652893</v>
      </c>
      <c r="V36" s="43">
        <f t="shared" si="31"/>
        <v>4.4416909133471072E-2</v>
      </c>
      <c r="W36" s="29">
        <f t="shared" si="27"/>
        <v>469929.89762535517</v>
      </c>
      <c r="X36" s="29">
        <f t="shared" si="20"/>
        <v>4098078.9001820404</v>
      </c>
      <c r="Y36" s="35">
        <f t="shared" si="28"/>
        <v>41.437409164980387</v>
      </c>
      <c r="Z36" s="36">
        <f t="shared" si="29"/>
        <v>7.7142258572641964</v>
      </c>
    </row>
    <row r="37" spans="1:26" s="2" customFormat="1">
      <c r="A37" s="2">
        <v>9</v>
      </c>
      <c r="B37" s="1" t="s">
        <v>49</v>
      </c>
      <c r="C37" s="1">
        <v>5</v>
      </c>
      <c r="D37">
        <v>4266</v>
      </c>
      <c r="E37" s="51">
        <v>5</v>
      </c>
      <c r="F37" s="3">
        <f t="shared" si="21"/>
        <v>1.1720581340834506E-3</v>
      </c>
      <c r="G37" s="2">
        <v>0.5</v>
      </c>
      <c r="H37" s="3">
        <f t="shared" si="22"/>
        <v>5.8431693350473306E-3</v>
      </c>
      <c r="I37" s="3">
        <f t="shared" si="23"/>
        <v>0.99415683066495264</v>
      </c>
      <c r="J37" s="5">
        <f t="shared" si="30"/>
        <v>97811.124017649941</v>
      </c>
      <c r="K37" s="5">
        <f t="shared" si="24"/>
        <v>571.52696048644361</v>
      </c>
      <c r="L37" s="5">
        <f t="shared" si="25"/>
        <v>487626.80268703355</v>
      </c>
      <c r="M37" s="5">
        <f t="shared" si="16"/>
        <v>4369227.8517173249</v>
      </c>
      <c r="N37" s="33">
        <f t="shared" si="26"/>
        <v>44.670050524405603</v>
      </c>
      <c r="O37" s="4"/>
      <c r="Q37" s="27" t="s">
        <v>50</v>
      </c>
      <c r="R37" s="29">
        <f t="shared" si="17"/>
        <v>97811.124017649941</v>
      </c>
      <c r="S37" s="29">
        <f t="shared" si="18"/>
        <v>487626.80268703355</v>
      </c>
      <c r="T37" s="35">
        <f t="shared" si="19"/>
        <v>44.670050524405603</v>
      </c>
      <c r="U37" s="42">
        <v>0.95343645724036619</v>
      </c>
      <c r="V37" s="43">
        <f t="shared" si="31"/>
        <v>4.6563542759633814E-2</v>
      </c>
      <c r="W37" s="29">
        <f t="shared" si="27"/>
        <v>464921.17120937235</v>
      </c>
      <c r="X37" s="29">
        <f t="shared" si="20"/>
        <v>3628149.0025566854</v>
      </c>
      <c r="Y37" s="35">
        <f t="shared" si="28"/>
        <v>37.093418964309095</v>
      </c>
      <c r="Z37" s="36">
        <f t="shared" si="29"/>
        <v>7.5766315600965086</v>
      </c>
    </row>
    <row r="38" spans="1:26" s="2" customFormat="1">
      <c r="A38" s="2">
        <v>10</v>
      </c>
      <c r="B38" s="1" t="s">
        <v>51</v>
      </c>
      <c r="C38" s="1">
        <v>5</v>
      </c>
      <c r="D38">
        <v>5158</v>
      </c>
      <c r="E38" s="51">
        <v>13</v>
      </c>
      <c r="F38" s="3">
        <f t="shared" si="21"/>
        <v>2.5203567274137261E-3</v>
      </c>
      <c r="G38" s="2">
        <v>0.5</v>
      </c>
      <c r="H38" s="3">
        <f t="shared" si="22"/>
        <v>1.2522878335420479E-2</v>
      </c>
      <c r="I38" s="3">
        <f t="shared" si="23"/>
        <v>0.98747712166457957</v>
      </c>
      <c r="J38" s="5">
        <f t="shared" si="30"/>
        <v>97239.597057163497</v>
      </c>
      <c r="K38" s="5">
        <f t="shared" si="24"/>
        <v>1217.7196433321697</v>
      </c>
      <c r="L38" s="5">
        <f t="shared" si="25"/>
        <v>483153.68617748714</v>
      </c>
      <c r="M38" s="5">
        <f t="shared" si="16"/>
        <v>3881601.0490302914</v>
      </c>
      <c r="N38" s="33">
        <f t="shared" si="26"/>
        <v>39.917905529251058</v>
      </c>
      <c r="O38" s="4"/>
      <c r="Q38" s="27" t="s">
        <v>52</v>
      </c>
      <c r="R38" s="29">
        <f t="shared" si="17"/>
        <v>97239.597057163497</v>
      </c>
      <c r="S38" s="29">
        <f t="shared" si="18"/>
        <v>483153.68617748714</v>
      </c>
      <c r="T38" s="35">
        <f t="shared" si="19"/>
        <v>39.917905529251058</v>
      </c>
      <c r="U38" s="42">
        <v>0.93748024841036759</v>
      </c>
      <c r="V38" s="43">
        <f t="shared" si="31"/>
        <v>6.2519751589632411E-2</v>
      </c>
      <c r="W38" s="29">
        <f t="shared" si="27"/>
        <v>452947.0377380554</v>
      </c>
      <c r="X38" s="29">
        <f t="shared" si="20"/>
        <v>3163227.8313473132</v>
      </c>
      <c r="Y38" s="35">
        <f t="shared" si="28"/>
        <v>32.530244129742442</v>
      </c>
      <c r="Z38" s="36">
        <f t="shared" si="29"/>
        <v>7.387661399508616</v>
      </c>
    </row>
    <row r="39" spans="1:26" s="2" customFormat="1">
      <c r="A39" s="2">
        <v>11</v>
      </c>
      <c r="B39" s="1" t="s">
        <v>53</v>
      </c>
      <c r="C39" s="1">
        <v>5</v>
      </c>
      <c r="D39">
        <v>4988</v>
      </c>
      <c r="E39" s="51">
        <v>9</v>
      </c>
      <c r="F39" s="3">
        <f t="shared" si="21"/>
        <v>1.8043303929430633E-3</v>
      </c>
      <c r="G39" s="2">
        <v>0.5</v>
      </c>
      <c r="H39" s="3">
        <f t="shared" si="22"/>
        <v>8.9811396068256669E-3</v>
      </c>
      <c r="I39" s="3">
        <f t="shared" si="23"/>
        <v>0.99101886039317433</v>
      </c>
      <c r="J39" s="5">
        <f t="shared" si="30"/>
        <v>96021.877413831331</v>
      </c>
      <c r="K39" s="5">
        <f t="shared" si="24"/>
        <v>862.38588636311954</v>
      </c>
      <c r="L39" s="5">
        <f t="shared" si="25"/>
        <v>477953.42235324893</v>
      </c>
      <c r="M39" s="5">
        <f t="shared" si="16"/>
        <v>3398447.3628528044</v>
      </c>
      <c r="N39" s="33">
        <f t="shared" si="26"/>
        <v>35.392427792328085</v>
      </c>
      <c r="O39" s="4"/>
      <c r="Q39" s="27" t="s">
        <v>54</v>
      </c>
      <c r="R39" s="29">
        <f t="shared" si="17"/>
        <v>96021.877413831331</v>
      </c>
      <c r="S39" s="29">
        <f t="shared" si="18"/>
        <v>477953.42235324893</v>
      </c>
      <c r="T39" s="35">
        <f t="shared" si="19"/>
        <v>35.392427792328085</v>
      </c>
      <c r="U39" s="42">
        <v>0.91788799906018037</v>
      </c>
      <c r="V39" s="43">
        <f t="shared" si="31"/>
        <v>8.2112000939819629E-2</v>
      </c>
      <c r="W39" s="29">
        <f t="shared" si="27"/>
        <v>438707.71048778895</v>
      </c>
      <c r="X39" s="29">
        <f t="shared" si="20"/>
        <v>2710280.7936092578</v>
      </c>
      <c r="Y39" s="35">
        <f t="shared" si="28"/>
        <v>28.225659262301189</v>
      </c>
      <c r="Z39" s="36">
        <f t="shared" si="29"/>
        <v>7.1667685300268964</v>
      </c>
    </row>
    <row r="40" spans="1:26" s="2" customFormat="1">
      <c r="A40" s="2">
        <v>12</v>
      </c>
      <c r="B40" s="1" t="s">
        <v>55</v>
      </c>
      <c r="C40" s="1">
        <v>5</v>
      </c>
      <c r="D40">
        <v>4901</v>
      </c>
      <c r="E40" s="51">
        <v>19</v>
      </c>
      <c r="F40" s="3">
        <f t="shared" si="21"/>
        <v>3.8767598449296063E-3</v>
      </c>
      <c r="G40" s="2">
        <v>0.5</v>
      </c>
      <c r="H40" s="3">
        <f t="shared" si="22"/>
        <v>1.9197736687885218E-2</v>
      </c>
      <c r="I40" s="3">
        <f t="shared" si="23"/>
        <v>0.98080226331211473</v>
      </c>
      <c r="J40" s="5">
        <f t="shared" si="30"/>
        <v>95159.491527468213</v>
      </c>
      <c r="K40" s="5">
        <f t="shared" si="24"/>
        <v>1826.8468616973789</v>
      </c>
      <c r="L40" s="5">
        <f t="shared" si="25"/>
        <v>471230.34048309759</v>
      </c>
      <c r="M40" s="5">
        <f t="shared" si="16"/>
        <v>2920493.9404995553</v>
      </c>
      <c r="N40" s="33">
        <f t="shared" si="26"/>
        <v>30.690516454226131</v>
      </c>
      <c r="O40" s="4"/>
      <c r="Q40" s="27" t="s">
        <v>56</v>
      </c>
      <c r="R40" s="29">
        <f t="shared" si="17"/>
        <v>95159.491527468213</v>
      </c>
      <c r="S40" s="29">
        <f t="shared" si="18"/>
        <v>471230.34048309759</v>
      </c>
      <c r="T40" s="35">
        <f t="shared" si="19"/>
        <v>30.690516454226131</v>
      </c>
      <c r="U40" s="42">
        <v>0.89571782863194893</v>
      </c>
      <c r="V40" s="43">
        <f t="shared" si="31"/>
        <v>0.10428217136805107</v>
      </c>
      <c r="W40" s="29">
        <f t="shared" si="27"/>
        <v>422089.41736301413</v>
      </c>
      <c r="X40" s="29">
        <f t="shared" si="20"/>
        <v>2271573.0831214688</v>
      </c>
      <c r="Y40" s="35">
        <f t="shared" si="28"/>
        <v>23.871219220058244</v>
      </c>
      <c r="Z40" s="36">
        <f t="shared" si="29"/>
        <v>6.8192972341678875</v>
      </c>
    </row>
    <row r="41" spans="1:26" s="2" customFormat="1">
      <c r="A41" s="2">
        <v>13</v>
      </c>
      <c r="B41" s="1" t="s">
        <v>57</v>
      </c>
      <c r="C41" s="1">
        <v>5</v>
      </c>
      <c r="D41">
        <v>3984</v>
      </c>
      <c r="E41" s="51">
        <v>20</v>
      </c>
      <c r="F41" s="3">
        <f t="shared" si="21"/>
        <v>5.0200803212851405E-3</v>
      </c>
      <c r="G41" s="2">
        <v>0.5</v>
      </c>
      <c r="H41" s="3">
        <f t="shared" si="22"/>
        <v>2.4789291026276649E-2</v>
      </c>
      <c r="I41" s="3">
        <f t="shared" si="23"/>
        <v>0.97521070897372331</v>
      </c>
      <c r="J41" s="5">
        <f t="shared" si="30"/>
        <v>93332.644665770829</v>
      </c>
      <c r="K41" s="5">
        <f t="shared" si="24"/>
        <v>2313.6500908718599</v>
      </c>
      <c r="L41" s="5">
        <f t="shared" si="25"/>
        <v>460879.09810167452</v>
      </c>
      <c r="M41" s="5">
        <f t="shared" si="16"/>
        <v>2449263.6000164575</v>
      </c>
      <c r="N41" s="33">
        <f t="shared" si="26"/>
        <v>26.242303631140004</v>
      </c>
      <c r="O41" s="4"/>
      <c r="Q41" s="27" t="s">
        <v>58</v>
      </c>
      <c r="R41" s="29">
        <f t="shared" si="17"/>
        <v>93332.644665770829</v>
      </c>
      <c r="S41" s="29">
        <f t="shared" si="18"/>
        <v>460879.09810167452</v>
      </c>
      <c r="T41" s="35">
        <f t="shared" si="19"/>
        <v>26.242303631140004</v>
      </c>
      <c r="U41" s="42">
        <v>0.86473435856680392</v>
      </c>
      <c r="V41" s="43">
        <f t="shared" si="31"/>
        <v>0.13526564143319608</v>
      </c>
      <c r="W41" s="29">
        <f t="shared" si="27"/>
        <v>398537.99127379863</v>
      </c>
      <c r="X41" s="29">
        <f t="shared" si="20"/>
        <v>1849483.6657584547</v>
      </c>
      <c r="Y41" s="35">
        <f t="shared" si="28"/>
        <v>19.816042633116787</v>
      </c>
      <c r="Z41" s="36">
        <f t="shared" si="29"/>
        <v>6.426260998023217</v>
      </c>
    </row>
    <row r="42" spans="1:26" s="2" customFormat="1">
      <c r="A42" s="2">
        <v>14</v>
      </c>
      <c r="B42" s="1" t="s">
        <v>59</v>
      </c>
      <c r="C42" s="1">
        <v>5</v>
      </c>
      <c r="D42">
        <v>3158</v>
      </c>
      <c r="E42" s="51">
        <v>21</v>
      </c>
      <c r="F42" s="3">
        <f t="shared" si="21"/>
        <v>6.6497783407219761E-3</v>
      </c>
      <c r="G42" s="2">
        <v>0.5</v>
      </c>
      <c r="H42" s="3">
        <f t="shared" si="22"/>
        <v>3.2705186108082852E-2</v>
      </c>
      <c r="I42" s="3">
        <f t="shared" si="23"/>
        <v>0.96729481389191718</v>
      </c>
      <c r="J42" s="5">
        <f t="shared" si="30"/>
        <v>91018.99457489897</v>
      </c>
      <c r="K42" s="5">
        <f t="shared" si="24"/>
        <v>2976.7931569426542</v>
      </c>
      <c r="L42" s="5">
        <f t="shared" si="25"/>
        <v>447652.98998213816</v>
      </c>
      <c r="M42" s="5">
        <f t="shared" si="16"/>
        <v>1988384.5019147829</v>
      </c>
      <c r="N42" s="33">
        <f t="shared" si="26"/>
        <v>21.845819229287944</v>
      </c>
      <c r="O42" s="4"/>
      <c r="Q42" s="27" t="s">
        <v>60</v>
      </c>
      <c r="R42" s="29">
        <f t="shared" si="17"/>
        <v>91018.99457489897</v>
      </c>
      <c r="S42" s="29">
        <f t="shared" si="18"/>
        <v>447652.98998213816</v>
      </c>
      <c r="T42" s="35">
        <f t="shared" si="19"/>
        <v>21.845819229287944</v>
      </c>
      <c r="U42" s="42">
        <v>0.81758889711164551</v>
      </c>
      <c r="V42" s="43">
        <f t="shared" si="31"/>
        <v>0.18241110288835449</v>
      </c>
      <c r="W42" s="29">
        <f t="shared" si="27"/>
        <v>365996.11436822684</v>
      </c>
      <c r="X42" s="29">
        <f t="shared" si="20"/>
        <v>1450945.6744846562</v>
      </c>
      <c r="Y42" s="35">
        <f t="shared" si="28"/>
        <v>15.941130543808434</v>
      </c>
      <c r="Z42" s="36">
        <f t="shared" si="29"/>
        <v>5.9046886854795098</v>
      </c>
    </row>
    <row r="43" spans="1:26" s="2" customFormat="1">
      <c r="A43" s="2">
        <v>15</v>
      </c>
      <c r="B43" s="1" t="s">
        <v>61</v>
      </c>
      <c r="C43" s="1">
        <v>5</v>
      </c>
      <c r="D43">
        <v>2205</v>
      </c>
      <c r="E43" s="51">
        <v>48</v>
      </c>
      <c r="F43" s="3">
        <f t="shared" si="21"/>
        <v>2.1768707482993196E-2</v>
      </c>
      <c r="G43" s="2">
        <v>0.5</v>
      </c>
      <c r="H43" s="3">
        <f t="shared" si="22"/>
        <v>0.10322580645161289</v>
      </c>
      <c r="I43" s="3">
        <f t="shared" si="23"/>
        <v>0.89677419354838706</v>
      </c>
      <c r="J43" s="5">
        <f t="shared" si="30"/>
        <v>88042.201417956312</v>
      </c>
      <c r="K43" s="5">
        <f t="shared" si="24"/>
        <v>9088.227243143876</v>
      </c>
      <c r="L43" s="5">
        <f t="shared" si="25"/>
        <v>417490.43898192188</v>
      </c>
      <c r="M43" s="5">
        <f t="shared" si="16"/>
        <v>1540731.5119326448</v>
      </c>
      <c r="N43" s="33">
        <f t="shared" si="26"/>
        <v>17.499920346362565</v>
      </c>
      <c r="O43" s="4"/>
      <c r="Q43" s="27" t="s">
        <v>62</v>
      </c>
      <c r="R43" s="29">
        <f t="shared" si="17"/>
        <v>88042.201417956312</v>
      </c>
      <c r="S43" s="29">
        <f t="shared" si="18"/>
        <v>417490.43898192188</v>
      </c>
      <c r="T43" s="35">
        <f t="shared" si="19"/>
        <v>17.499920346362565</v>
      </c>
      <c r="U43" s="42">
        <v>0.77888026534586052</v>
      </c>
      <c r="V43" s="43">
        <f t="shared" si="31"/>
        <v>0.22111973465413948</v>
      </c>
      <c r="W43" s="29">
        <f t="shared" si="27"/>
        <v>325175.06389359909</v>
      </c>
      <c r="X43" s="29">
        <f t="shared" si="20"/>
        <v>1084949.5601164293</v>
      </c>
      <c r="Y43" s="35">
        <f t="shared" si="28"/>
        <v>12.323062606827918</v>
      </c>
      <c r="Z43" s="36">
        <f t="shared" si="29"/>
        <v>5.1768577395346469</v>
      </c>
    </row>
    <row r="44" spans="1:26" s="2" customFormat="1">
      <c r="A44" s="2">
        <v>16</v>
      </c>
      <c r="B44" s="1" t="s">
        <v>63</v>
      </c>
      <c r="C44" s="1">
        <v>5</v>
      </c>
      <c r="D44">
        <v>1502</v>
      </c>
      <c r="E44" s="51">
        <v>39</v>
      </c>
      <c r="F44" s="3">
        <f t="shared" si="21"/>
        <v>2.5965379494007991E-2</v>
      </c>
      <c r="G44" s="2">
        <v>0.5</v>
      </c>
      <c r="H44" s="3">
        <f t="shared" si="22"/>
        <v>0.12191309784307595</v>
      </c>
      <c r="I44" s="3">
        <f t="shared" si="23"/>
        <v>0.87808690215692409</v>
      </c>
      <c r="J44" s="5">
        <f t="shared" si="30"/>
        <v>78953.974174812436</v>
      </c>
      <c r="K44" s="5">
        <f t="shared" si="24"/>
        <v>9625.5235786736012</v>
      </c>
      <c r="L44" s="5">
        <f t="shared" si="25"/>
        <v>370706.06192737818</v>
      </c>
      <c r="M44" s="5">
        <f t="shared" si="16"/>
        <v>1123241.0729507229</v>
      </c>
      <c r="N44" s="33">
        <f t="shared" si="26"/>
        <v>14.226529882634514</v>
      </c>
      <c r="O44" s="4"/>
      <c r="Q44" s="27" t="s">
        <v>64</v>
      </c>
      <c r="R44" s="29">
        <f t="shared" si="17"/>
        <v>78953.974174812436</v>
      </c>
      <c r="S44" s="29">
        <f t="shared" si="18"/>
        <v>370706.06192737818</v>
      </c>
      <c r="T44" s="35">
        <f t="shared" si="19"/>
        <v>14.226529882634514</v>
      </c>
      <c r="U44" s="42">
        <v>0.71980976748499381</v>
      </c>
      <c r="V44" s="43">
        <f t="shared" si="31"/>
        <v>0.28019023251500619</v>
      </c>
      <c r="W44" s="29">
        <f t="shared" si="27"/>
        <v>266837.84424122382</v>
      </c>
      <c r="X44" s="29">
        <f t="shared" si="20"/>
        <v>759774.49622283026</v>
      </c>
      <c r="Y44" s="35">
        <f t="shared" si="28"/>
        <v>9.6230051009289195</v>
      </c>
      <c r="Z44" s="36">
        <f t="shared" si="29"/>
        <v>4.6035247817055946</v>
      </c>
    </row>
    <row r="45" spans="1:26" s="2" customFormat="1">
      <c r="A45" s="2">
        <v>17</v>
      </c>
      <c r="B45" s="1" t="s">
        <v>65</v>
      </c>
      <c r="C45" s="1">
        <v>5</v>
      </c>
      <c r="D45">
        <v>990</v>
      </c>
      <c r="E45" s="51">
        <v>48</v>
      </c>
      <c r="F45" s="3">
        <f t="shared" si="21"/>
        <v>4.8484848484848485E-2</v>
      </c>
      <c r="G45" s="2">
        <v>0.5</v>
      </c>
      <c r="H45" s="3">
        <f t="shared" si="22"/>
        <v>0.21621621621621626</v>
      </c>
      <c r="I45" s="3">
        <f t="shared" si="23"/>
        <v>0.78378378378378377</v>
      </c>
      <c r="J45" s="5">
        <f t="shared" si="30"/>
        <v>69328.450596138835</v>
      </c>
      <c r="K45" s="5">
        <f t="shared" si="24"/>
        <v>14989.93526403002</v>
      </c>
      <c r="L45" s="5">
        <f t="shared" si="25"/>
        <v>309167.4148206191</v>
      </c>
      <c r="M45" s="5">
        <f t="shared" si="16"/>
        <v>752535.0110233447</v>
      </c>
      <c r="N45" s="33">
        <f t="shared" si="26"/>
        <v>10.854634779119905</v>
      </c>
      <c r="O45" s="4"/>
      <c r="Q45" s="27" t="s">
        <v>66</v>
      </c>
      <c r="R45" s="29">
        <f t="shared" si="17"/>
        <v>69328.450596138835</v>
      </c>
      <c r="S45" s="29">
        <f t="shared" si="18"/>
        <v>309167.4148206191</v>
      </c>
      <c r="T45" s="35">
        <f t="shared" si="19"/>
        <v>10.854634779119905</v>
      </c>
      <c r="U45" s="42">
        <v>0.68480776711742686</v>
      </c>
      <c r="V45" s="43">
        <f t="shared" si="31"/>
        <v>0.31519223288257314</v>
      </c>
      <c r="W45" s="29">
        <f t="shared" si="27"/>
        <v>211720.24700877542</v>
      </c>
      <c r="X45" s="29">
        <f t="shared" si="20"/>
        <v>492936.65198160644</v>
      </c>
      <c r="Y45" s="35">
        <f t="shared" si="28"/>
        <v>7.1101639765920277</v>
      </c>
      <c r="Z45" s="36">
        <f t="shared" si="29"/>
        <v>3.7444708025278777</v>
      </c>
    </row>
    <row r="46" spans="1:26" s="2" customFormat="1">
      <c r="A46" s="2">
        <v>18</v>
      </c>
      <c r="B46" s="1" t="s">
        <v>67</v>
      </c>
      <c r="C46" s="1">
        <v>5</v>
      </c>
      <c r="D46">
        <v>563</v>
      </c>
      <c r="E46" s="51">
        <v>37</v>
      </c>
      <c r="F46" s="3">
        <f t="shared" si="21"/>
        <v>6.5719360568383664E-2</v>
      </c>
      <c r="G46" s="2">
        <v>0.5</v>
      </c>
      <c r="H46" s="3">
        <f t="shared" si="22"/>
        <v>0.28222730739893215</v>
      </c>
      <c r="I46" s="3">
        <f t="shared" si="23"/>
        <v>0.71777269260106791</v>
      </c>
      <c r="J46" s="5">
        <f t="shared" si="30"/>
        <v>54338.515332108815</v>
      </c>
      <c r="K46" s="5">
        <f t="shared" si="24"/>
        <v>15335.812870236661</v>
      </c>
      <c r="L46" s="5">
        <f t="shared" si="25"/>
        <v>233353.04448495244</v>
      </c>
      <c r="M46" s="5">
        <f>L46+M47</f>
        <v>443367.59620272554</v>
      </c>
      <c r="N46" s="33">
        <f t="shared" si="26"/>
        <v>8.1593616147391881</v>
      </c>
      <c r="O46" s="4"/>
      <c r="Q46" s="27" t="s">
        <v>68</v>
      </c>
      <c r="R46" s="29">
        <f t="shared" si="17"/>
        <v>54338.515332108815</v>
      </c>
      <c r="S46" s="29">
        <f t="shared" si="18"/>
        <v>233353.04448495244</v>
      </c>
      <c r="T46" s="35">
        <f t="shared" si="19"/>
        <v>8.1593616147391881</v>
      </c>
      <c r="U46" s="42">
        <v>0.65629805890441617</v>
      </c>
      <c r="V46" s="43">
        <f t="shared" si="31"/>
        <v>0.34370194109558383</v>
      </c>
      <c r="W46" s="29">
        <f t="shared" si="27"/>
        <v>153149.15013491016</v>
      </c>
      <c r="X46" s="29">
        <f>X47+W46</f>
        <v>281216.40497283102</v>
      </c>
      <c r="Y46" s="35">
        <f t="shared" si="28"/>
        <v>5.1752684675699872</v>
      </c>
      <c r="Z46" s="36">
        <f t="shared" si="29"/>
        <v>2.9840931471692009</v>
      </c>
    </row>
    <row r="47" spans="1:26" s="2" customFormat="1">
      <c r="A47" s="12">
        <v>19</v>
      </c>
      <c r="B47" s="13" t="s">
        <v>69</v>
      </c>
      <c r="C47" s="12"/>
      <c r="D47">
        <v>420</v>
      </c>
      <c r="E47" s="51">
        <v>78</v>
      </c>
      <c r="F47" s="17">
        <f t="shared" si="21"/>
        <v>0.18571428571428572</v>
      </c>
      <c r="G47" s="12"/>
      <c r="H47" s="17">
        <v>1</v>
      </c>
      <c r="I47" s="17">
        <f t="shared" si="23"/>
        <v>0</v>
      </c>
      <c r="J47" s="21">
        <f t="shared" si="30"/>
        <v>39002.702461872155</v>
      </c>
      <c r="K47" s="21">
        <f t="shared" si="24"/>
        <v>39002.702461872155</v>
      </c>
      <c r="L47" s="21">
        <f>K47/F47</f>
        <v>210014.55171777314</v>
      </c>
      <c r="M47" s="21">
        <f>L47</f>
        <v>210014.55171777314</v>
      </c>
      <c r="N47" s="34">
        <f t="shared" si="26"/>
        <v>5.3846153846153841</v>
      </c>
      <c r="O47" s="4"/>
      <c r="Q47" s="30" t="s">
        <v>69</v>
      </c>
      <c r="R47" s="31">
        <f t="shared" si="17"/>
        <v>39002.702461872155</v>
      </c>
      <c r="S47" s="31">
        <f t="shared" si="18"/>
        <v>210014.55171777314</v>
      </c>
      <c r="T47" s="38">
        <f t="shared" si="19"/>
        <v>5.3846153846153841</v>
      </c>
      <c r="U47" s="44">
        <v>0.6098018151143324</v>
      </c>
      <c r="V47" s="45">
        <f t="shared" si="31"/>
        <v>0.3901981848856676</v>
      </c>
      <c r="W47" s="31">
        <f t="shared" si="27"/>
        <v>128067.25483792089</v>
      </c>
      <c r="X47" s="31">
        <f>W47</f>
        <v>128067.25483792089</v>
      </c>
      <c r="Y47" s="38">
        <f t="shared" si="28"/>
        <v>3.2835482352310206</v>
      </c>
      <c r="Z47" s="37">
        <f t="shared" si="29"/>
        <v>2.1010671493843636</v>
      </c>
    </row>
    <row r="48" spans="1:26" s="2" customFormat="1" ht="13.2">
      <c r="B48" s="2" t="s">
        <v>70</v>
      </c>
      <c r="D48" s="25">
        <f>SUM(D29:D47)</f>
        <v>58198</v>
      </c>
      <c r="E48" s="25">
        <f>SUM(E29:E47)</f>
        <v>354</v>
      </c>
    </row>
    <row r="51" spans="1:26" s="2" customFormat="1" ht="18" thickBot="1">
      <c r="B51" s="77" t="s">
        <v>89</v>
      </c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Q51" s="63" t="s">
        <v>92</v>
      </c>
      <c r="R51" s="64"/>
      <c r="S51" s="64"/>
      <c r="T51" s="64"/>
      <c r="U51" s="64"/>
      <c r="V51" s="64"/>
      <c r="W51" s="64"/>
      <c r="X51" s="64"/>
      <c r="Y51" s="64"/>
      <c r="Z51" s="65"/>
    </row>
    <row r="52" spans="1:26" s="9" customFormat="1" ht="14.25" customHeight="1">
      <c r="A52" s="7"/>
      <c r="B52" s="70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6" t="s">
        <v>14</v>
      </c>
      <c r="S52" s="66"/>
      <c r="T52" s="66"/>
      <c r="U52" s="67" t="s">
        <v>15</v>
      </c>
      <c r="V52" s="68" t="s">
        <v>16</v>
      </c>
      <c r="W52" s="69" t="s">
        <v>17</v>
      </c>
      <c r="X52" s="69" t="s">
        <v>18</v>
      </c>
      <c r="Y52" s="62" t="s">
        <v>19</v>
      </c>
      <c r="Z52" s="62" t="s">
        <v>20</v>
      </c>
    </row>
    <row r="53" spans="1:26" s="10" customFormat="1" ht="35.549999999999997" customHeight="1" thickBot="1">
      <c r="B53" s="71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7"/>
      <c r="V53" s="68"/>
      <c r="W53" s="69"/>
      <c r="X53" s="69"/>
      <c r="Y53" s="62"/>
      <c r="Z53" s="62"/>
    </row>
    <row r="54" spans="1:26" s="2" customFormat="1" ht="13.2">
      <c r="A54" s="2">
        <v>1</v>
      </c>
      <c r="B54" s="1">
        <v>0</v>
      </c>
      <c r="C54" s="1">
        <v>1</v>
      </c>
      <c r="D54" s="49">
        <f>D4+D29</f>
        <v>971</v>
      </c>
      <c r="E54" s="49">
        <f>E4+E29</f>
        <v>4</v>
      </c>
      <c r="F54" s="3">
        <f>E54/D54</f>
        <v>4.1194644696189494E-3</v>
      </c>
      <c r="G54" s="2">
        <v>0.3</v>
      </c>
      <c r="H54" s="18">
        <f>C54*F54/(1+(1-G54)*C54*F54)</f>
        <v>4.1076196344218526E-3</v>
      </c>
      <c r="I54" s="18">
        <f>1-H54</f>
        <v>0.99589238036557814</v>
      </c>
      <c r="J54" s="19">
        <v>100000</v>
      </c>
      <c r="K54" s="20">
        <f>J54*H54</f>
        <v>410.76196344218528</v>
      </c>
      <c r="L54" s="20">
        <f>C54*(J55+G54*K54)</f>
        <v>99712.466625590474</v>
      </c>
      <c r="M54" s="5">
        <f t="shared" ref="M54:M70" si="32">L54+M55</f>
        <v>7446981.7104515368</v>
      </c>
      <c r="N54" s="32">
        <f>M54/J54</f>
        <v>74.469817104515371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99712.466625590474</v>
      </c>
      <c r="T54" s="35">
        <f t="shared" ref="T54:T72" si="35">N54</f>
        <v>74.469817104515371</v>
      </c>
      <c r="U54" s="42">
        <v>0.96170886472285344</v>
      </c>
      <c r="V54" s="43">
        <f>1-U54</f>
        <v>3.829113527714656E-2</v>
      </c>
      <c r="W54" s="29">
        <f>S54*U54</f>
        <v>95894.363077212023</v>
      </c>
      <c r="X54" s="29">
        <f t="shared" ref="X54:X70" si="36">X55+W54</f>
        <v>6636452.6885504825</v>
      </c>
      <c r="Y54" s="40">
        <f>X54/R54</f>
        <v>66.36452688550483</v>
      </c>
      <c r="Z54" s="36">
        <f>T54-Y54</f>
        <v>8.1052902190105414</v>
      </c>
    </row>
    <row r="55" spans="1:26" s="2" customFormat="1" ht="13.2">
      <c r="A55" s="2">
        <v>2</v>
      </c>
      <c r="B55" s="1" t="s">
        <v>35</v>
      </c>
      <c r="C55" s="1">
        <v>4</v>
      </c>
      <c r="D55" s="49">
        <f t="shared" ref="D55:E70" si="37">D5+D30</f>
        <v>4722</v>
      </c>
      <c r="E55" s="49">
        <f t="shared" si="37"/>
        <v>2</v>
      </c>
      <c r="F55" s="3">
        <f t="shared" ref="F55:F72" si="38">E55/D55</f>
        <v>4.2354934349851756E-4</v>
      </c>
      <c r="G55" s="2">
        <v>0.4</v>
      </c>
      <c r="H55" s="3">
        <f t="shared" ref="H55:H71" si="39">C55*F55/(1+(1-G55)*C55*F55)</f>
        <v>1.6924769400016924E-3</v>
      </c>
      <c r="I55" s="3">
        <f t="shared" ref="I55:I72" si="40">1-H55</f>
        <v>0.99830752305999826</v>
      </c>
      <c r="J55" s="5">
        <f>I54*J54</f>
        <v>99589.238036557814</v>
      </c>
      <c r="K55" s="5">
        <f t="shared" ref="K55:K72" si="41">J55*H55</f>
        <v>168.55248884921352</v>
      </c>
      <c r="L55" s="5">
        <f t="shared" ref="L55:L71" si="42">C55*(J56+G55*K55)</f>
        <v>397952.42617299309</v>
      </c>
      <c r="M55" s="5">
        <f t="shared" si="32"/>
        <v>7347269.243825946</v>
      </c>
      <c r="N55" s="33">
        <f t="shared" ref="N55:N72" si="43">M55/J55</f>
        <v>73.775735096284862</v>
      </c>
      <c r="O55" s="4"/>
      <c r="Q55" s="27" t="s">
        <v>36</v>
      </c>
      <c r="R55" s="29">
        <f t="shared" si="33"/>
        <v>99589.238036557814</v>
      </c>
      <c r="S55" s="29">
        <f t="shared" si="34"/>
        <v>397952.42617299309</v>
      </c>
      <c r="T55" s="35">
        <f t="shared" si="35"/>
        <v>73.775735096284862</v>
      </c>
      <c r="U55" s="42">
        <v>0.96170886472285344</v>
      </c>
      <c r="V55" s="43">
        <f>1-U55</f>
        <v>3.829113527714656E-2</v>
      </c>
      <c r="W55" s="29">
        <f t="shared" ref="W55:W72" si="44">S55*U55</f>
        <v>382714.3759885343</v>
      </c>
      <c r="X55" s="29">
        <f t="shared" si="36"/>
        <v>6540558.3254732704</v>
      </c>
      <c r="Y55" s="35">
        <f t="shared" ref="Y55:Y72" si="45">X55/R55</f>
        <v>65.675352622663141</v>
      </c>
      <c r="Z55" s="36">
        <f t="shared" ref="Z55:Z72" si="46">T55-Y55</f>
        <v>8.1003824736217211</v>
      </c>
    </row>
    <row r="56" spans="1:26" s="2" customFormat="1" ht="13.2">
      <c r="A56" s="2">
        <v>3</v>
      </c>
      <c r="B56" s="1" t="s">
        <v>37</v>
      </c>
      <c r="C56" s="1">
        <v>5</v>
      </c>
      <c r="D56" s="49">
        <f t="shared" si="37"/>
        <v>6712</v>
      </c>
      <c r="E56" s="49">
        <f t="shared" si="37"/>
        <v>1</v>
      </c>
      <c r="F56" s="3">
        <f t="shared" si="38"/>
        <v>1.4898688915375446E-4</v>
      </c>
      <c r="G56" s="2">
        <v>0.5</v>
      </c>
      <c r="H56" s="3">
        <f t="shared" si="39"/>
        <v>7.446570854121676E-4</v>
      </c>
      <c r="I56" s="3">
        <f t="shared" si="40"/>
        <v>0.99925534291458784</v>
      </c>
      <c r="J56" s="5">
        <f t="shared" ref="J56:J72" si="47">I55*J55</f>
        <v>99420.685547708592</v>
      </c>
      <c r="K56" s="5">
        <f t="shared" si="41"/>
        <v>74.034317929636288</v>
      </c>
      <c r="L56" s="5">
        <f t="shared" si="42"/>
        <v>496918.3419437189</v>
      </c>
      <c r="M56" s="5">
        <f t="shared" si="32"/>
        <v>6949316.8176529529</v>
      </c>
      <c r="N56" s="33">
        <f t="shared" si="43"/>
        <v>69.898097959887963</v>
      </c>
      <c r="O56" s="4"/>
      <c r="Q56" s="27" t="s">
        <v>38</v>
      </c>
      <c r="R56" s="29">
        <f t="shared" si="33"/>
        <v>99420.685547708592</v>
      </c>
      <c r="S56" s="29">
        <f t="shared" si="34"/>
        <v>496918.3419437189</v>
      </c>
      <c r="T56" s="35">
        <f t="shared" si="35"/>
        <v>69.898097959887963</v>
      </c>
      <c r="U56" s="42">
        <v>0.96170886472285344</v>
      </c>
      <c r="V56" s="43">
        <f>1-U56</f>
        <v>3.829113527714656E-2</v>
      </c>
      <c r="W56" s="29">
        <f t="shared" si="44"/>
        <v>477890.77449065656</v>
      </c>
      <c r="X56" s="29">
        <f t="shared" si="36"/>
        <v>6157843.9494847357</v>
      </c>
      <c r="Y56" s="35">
        <f t="shared" si="45"/>
        <v>61.937250940899986</v>
      </c>
      <c r="Z56" s="36">
        <f t="shared" si="46"/>
        <v>7.9608470189879768</v>
      </c>
    </row>
    <row r="57" spans="1:26" s="2" customFormat="1" ht="13.2">
      <c r="A57" s="2">
        <v>4</v>
      </c>
      <c r="B57" s="1" t="s">
        <v>39</v>
      </c>
      <c r="C57" s="1">
        <v>5</v>
      </c>
      <c r="D57" s="49">
        <f t="shared" si="37"/>
        <v>7083</v>
      </c>
      <c r="E57" s="49">
        <f t="shared" si="37"/>
        <v>4</v>
      </c>
      <c r="F57" s="3">
        <f t="shared" si="38"/>
        <v>5.6473245799802349E-4</v>
      </c>
      <c r="G57" s="2">
        <v>0.5</v>
      </c>
      <c r="H57" s="3">
        <f t="shared" si="39"/>
        <v>2.8196813760045115E-3</v>
      </c>
      <c r="I57" s="3">
        <f t="shared" si="40"/>
        <v>0.99718031862399548</v>
      </c>
      <c r="J57" s="5">
        <f t="shared" si="47"/>
        <v>99346.65122977896</v>
      </c>
      <c r="K57" s="5">
        <f t="shared" si="41"/>
        <v>280.12590224102343</v>
      </c>
      <c r="L57" s="5">
        <f t="shared" si="42"/>
        <v>496032.94139329228</v>
      </c>
      <c r="M57" s="5">
        <f t="shared" si="32"/>
        <v>6452398.4757092344</v>
      </c>
      <c r="N57" s="33">
        <f t="shared" si="43"/>
        <v>64.948323832128736</v>
      </c>
      <c r="O57" s="4"/>
      <c r="Q57" s="27" t="s">
        <v>40</v>
      </c>
      <c r="R57" s="29">
        <f t="shared" si="33"/>
        <v>99346.65122977896</v>
      </c>
      <c r="S57" s="29">
        <f t="shared" si="34"/>
        <v>496032.94139329228</v>
      </c>
      <c r="T57" s="35">
        <f t="shared" si="35"/>
        <v>64.948323832128736</v>
      </c>
      <c r="U57" s="42">
        <v>0.96170886472285344</v>
      </c>
      <c r="V57" s="43">
        <f>1-U57</f>
        <v>3.829113527714656E-2</v>
      </c>
      <c r="W57" s="29">
        <f t="shared" si="44"/>
        <v>477039.2769324808</v>
      </c>
      <c r="X57" s="29">
        <f t="shared" si="36"/>
        <v>5679953.1749940794</v>
      </c>
      <c r="Y57" s="35">
        <f t="shared" si="45"/>
        <v>57.173071308230718</v>
      </c>
      <c r="Z57" s="36">
        <f t="shared" si="46"/>
        <v>7.7752525238980184</v>
      </c>
    </row>
    <row r="58" spans="1:26" s="2" customFormat="1" ht="13.2">
      <c r="A58" s="2">
        <v>5</v>
      </c>
      <c r="B58" s="1" t="s">
        <v>41</v>
      </c>
      <c r="C58" s="1">
        <v>5</v>
      </c>
      <c r="D58" s="49">
        <f t="shared" si="37"/>
        <v>7889</v>
      </c>
      <c r="E58" s="49">
        <f t="shared" si="37"/>
        <v>6</v>
      </c>
      <c r="F58" s="3">
        <f t="shared" si="38"/>
        <v>7.6055266827227785E-4</v>
      </c>
      <c r="G58" s="2">
        <v>0.5</v>
      </c>
      <c r="H58" s="3">
        <f t="shared" si="39"/>
        <v>3.7955465587044533E-3</v>
      </c>
      <c r="I58" s="3">
        <f t="shared" si="40"/>
        <v>0.9962044534412956</v>
      </c>
      <c r="J58" s="5">
        <f t="shared" si="47"/>
        <v>99066.525327537936</v>
      </c>
      <c r="K58" s="5">
        <f t="shared" si="41"/>
        <v>376.01160928974417</v>
      </c>
      <c r="L58" s="5">
        <f t="shared" si="42"/>
        <v>494392.59761446534</v>
      </c>
      <c r="M58" s="5">
        <f t="shared" si="32"/>
        <v>5956365.5343159419</v>
      </c>
      <c r="N58" s="33">
        <f t="shared" si="43"/>
        <v>60.1249061135712</v>
      </c>
      <c r="O58" s="4"/>
      <c r="Q58" s="27" t="s">
        <v>42</v>
      </c>
      <c r="R58" s="29">
        <f t="shared" si="33"/>
        <v>99066.525327537936</v>
      </c>
      <c r="S58" s="29">
        <f t="shared" si="34"/>
        <v>494392.59761446534</v>
      </c>
      <c r="T58" s="35">
        <f t="shared" si="35"/>
        <v>60.1249061135712</v>
      </c>
      <c r="U58" s="42">
        <v>0.96170886472285344</v>
      </c>
      <c r="V58" s="43">
        <f>1-U58</f>
        <v>3.829113527714656E-2</v>
      </c>
      <c r="W58" s="29">
        <f t="shared" si="44"/>
        <v>475461.74377918994</v>
      </c>
      <c r="X58" s="29">
        <f t="shared" si="36"/>
        <v>5202913.8980615987</v>
      </c>
      <c r="Y58" s="35">
        <f t="shared" si="45"/>
        <v>52.519394223825905</v>
      </c>
      <c r="Z58" s="36">
        <f t="shared" si="46"/>
        <v>7.6055118897452942</v>
      </c>
    </row>
    <row r="59" spans="1:26" s="2" customFormat="1" ht="13.2">
      <c r="A59" s="2">
        <v>6</v>
      </c>
      <c r="B59" s="1" t="s">
        <v>43</v>
      </c>
      <c r="C59" s="1">
        <v>5</v>
      </c>
      <c r="D59" s="49">
        <f t="shared" si="37"/>
        <v>8566</v>
      </c>
      <c r="E59" s="49">
        <f t="shared" si="37"/>
        <v>12</v>
      </c>
      <c r="F59" s="3">
        <f t="shared" si="38"/>
        <v>1.4008872285780996E-3</v>
      </c>
      <c r="G59" s="2">
        <v>0.5</v>
      </c>
      <c r="H59" s="3">
        <f t="shared" si="39"/>
        <v>6.9799906933457421E-3</v>
      </c>
      <c r="I59" s="3">
        <f t="shared" si="40"/>
        <v>0.99302000930665424</v>
      </c>
      <c r="J59" s="5">
        <f t="shared" si="47"/>
        <v>98690.513718248199</v>
      </c>
      <c r="K59" s="5">
        <f t="shared" si="41"/>
        <v>688.85886727488275</v>
      </c>
      <c r="L59" s="5">
        <f t="shared" si="42"/>
        <v>491730.42142305378</v>
      </c>
      <c r="M59" s="5">
        <f t="shared" si="32"/>
        <v>5461972.9367014766</v>
      </c>
      <c r="N59" s="33">
        <f t="shared" si="43"/>
        <v>55.344457444966565</v>
      </c>
      <c r="O59" s="4"/>
      <c r="Q59" s="27" t="s">
        <v>44</v>
      </c>
      <c r="R59" s="29">
        <f t="shared" si="33"/>
        <v>98690.513718248199</v>
      </c>
      <c r="S59" s="29">
        <f t="shared" si="34"/>
        <v>491730.42142305378</v>
      </c>
      <c r="T59" s="35">
        <f t="shared" si="35"/>
        <v>55.344457444966565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473581.48215522588</v>
      </c>
      <c r="X59" s="29">
        <f t="shared" si="36"/>
        <v>4727452.1542824088</v>
      </c>
      <c r="Y59" s="35">
        <f t="shared" si="45"/>
        <v>47.90178889714592</v>
      </c>
      <c r="Z59" s="36">
        <f t="shared" si="46"/>
        <v>7.4426685478206451</v>
      </c>
    </row>
    <row r="60" spans="1:26" s="2" customFormat="1" ht="13.2">
      <c r="A60" s="2">
        <v>7</v>
      </c>
      <c r="B60" s="1" t="s">
        <v>45</v>
      </c>
      <c r="C60" s="1">
        <v>5</v>
      </c>
      <c r="D60" s="49">
        <f t="shared" si="37"/>
        <v>9113</v>
      </c>
      <c r="E60" s="49">
        <f t="shared" si="37"/>
        <v>13</v>
      </c>
      <c r="F60" s="3">
        <f t="shared" si="38"/>
        <v>1.4265335235378032E-3</v>
      </c>
      <c r="G60" s="2">
        <v>0.5</v>
      </c>
      <c r="H60" s="3">
        <f t="shared" si="39"/>
        <v>7.1073205401563609E-3</v>
      </c>
      <c r="I60" s="3">
        <f t="shared" si="40"/>
        <v>0.99289267945984361</v>
      </c>
      <c r="J60" s="5">
        <f t="shared" si="47"/>
        <v>98001.654850973311</v>
      </c>
      <c r="K60" s="5">
        <f t="shared" si="41"/>
        <v>696.52917449163692</v>
      </c>
      <c r="L60" s="5">
        <f t="shared" si="42"/>
        <v>488266.95131863747</v>
      </c>
      <c r="M60" s="5">
        <f t="shared" si="32"/>
        <v>4970242.5152784232</v>
      </c>
      <c r="N60" s="33">
        <f t="shared" si="43"/>
        <v>50.71590395934075</v>
      </c>
      <c r="O60" s="4"/>
      <c r="Q60" s="27" t="s">
        <v>46</v>
      </c>
      <c r="R60" s="29">
        <f t="shared" si="33"/>
        <v>98001.654850973311</v>
      </c>
      <c r="S60" s="29">
        <f t="shared" si="34"/>
        <v>488266.95131863747</v>
      </c>
      <c r="T60" s="35">
        <f t="shared" si="35"/>
        <v>50.71590395934075</v>
      </c>
      <c r="U60" s="42">
        <v>0.95736753435116873</v>
      </c>
      <c r="V60" s="43">
        <f t="shared" si="48"/>
        <v>4.2632465648831275E-2</v>
      </c>
      <c r="W60" s="29">
        <f t="shared" si="44"/>
        <v>467450.9272890861</v>
      </c>
      <c r="X60" s="29">
        <f t="shared" si="36"/>
        <v>4253870.6721271826</v>
      </c>
      <c r="Y60" s="35">
        <f t="shared" si="45"/>
        <v>43.406110627375135</v>
      </c>
      <c r="Z60" s="36">
        <f t="shared" si="46"/>
        <v>7.309793331965615</v>
      </c>
    </row>
    <row r="61" spans="1:26" s="2" customFormat="1" ht="13.2">
      <c r="A61" s="2">
        <v>8</v>
      </c>
      <c r="B61" s="1" t="s">
        <v>47</v>
      </c>
      <c r="C61" s="1">
        <v>5</v>
      </c>
      <c r="D61" s="49">
        <f t="shared" si="37"/>
        <v>8408</v>
      </c>
      <c r="E61" s="49">
        <f t="shared" si="37"/>
        <v>19</v>
      </c>
      <c r="F61" s="3">
        <f t="shared" si="38"/>
        <v>2.2597526165556614E-3</v>
      </c>
      <c r="G61" s="2">
        <v>0.5</v>
      </c>
      <c r="H61" s="3">
        <f t="shared" si="39"/>
        <v>1.1235290639228904E-2</v>
      </c>
      <c r="I61" s="3">
        <f t="shared" si="40"/>
        <v>0.9887647093607711</v>
      </c>
      <c r="J61" s="5">
        <f t="shared" si="47"/>
        <v>97305.125676481664</v>
      </c>
      <c r="K61" s="5">
        <f t="shared" si="41"/>
        <v>1093.2513676619665</v>
      </c>
      <c r="L61" s="5">
        <f t="shared" si="42"/>
        <v>483792.49996325339</v>
      </c>
      <c r="M61" s="5">
        <f t="shared" si="32"/>
        <v>4481975.5639597857</v>
      </c>
      <c r="N61" s="33">
        <f t="shared" si="43"/>
        <v>46.061042856687507</v>
      </c>
      <c r="O61" s="4"/>
      <c r="Q61" s="27" t="s">
        <v>48</v>
      </c>
      <c r="R61" s="29">
        <f t="shared" si="33"/>
        <v>97305.125676481664</v>
      </c>
      <c r="S61" s="29">
        <f t="shared" si="34"/>
        <v>483792.49996325339</v>
      </c>
      <c r="T61" s="35">
        <f t="shared" si="35"/>
        <v>46.061042856687507</v>
      </c>
      <c r="U61" s="42">
        <v>0.95681081085376496</v>
      </c>
      <c r="V61" s="43">
        <f t="shared" si="48"/>
        <v>4.3189189146235041E-2</v>
      </c>
      <c r="W61" s="29">
        <f t="shared" si="44"/>
        <v>462897.8941748105</v>
      </c>
      <c r="X61" s="29">
        <f t="shared" si="36"/>
        <v>3786419.7448380967</v>
      </c>
      <c r="Y61" s="35">
        <f t="shared" si="45"/>
        <v>38.912849847469673</v>
      </c>
      <c r="Z61" s="36">
        <f t="shared" si="46"/>
        <v>7.1481930092178345</v>
      </c>
    </row>
    <row r="62" spans="1:26" s="2" customFormat="1" ht="13.2">
      <c r="A62" s="2">
        <v>9</v>
      </c>
      <c r="B62" s="1" t="s">
        <v>49</v>
      </c>
      <c r="C62" s="1">
        <v>5</v>
      </c>
      <c r="D62" s="49">
        <f t="shared" si="37"/>
        <v>8732</v>
      </c>
      <c r="E62" s="49">
        <f t="shared" si="37"/>
        <v>24</v>
      </c>
      <c r="F62" s="3">
        <f t="shared" si="38"/>
        <v>2.7485112230874941E-3</v>
      </c>
      <c r="G62" s="2">
        <v>0.5</v>
      </c>
      <c r="H62" s="3">
        <f t="shared" si="39"/>
        <v>1.3648771610555051E-2</v>
      </c>
      <c r="I62" s="3">
        <f t="shared" si="40"/>
        <v>0.986351228389445</v>
      </c>
      <c r="J62" s="5">
        <f t="shared" si="47"/>
        <v>96211.874308819693</v>
      </c>
      <c r="K62" s="5">
        <f t="shared" si="41"/>
        <v>1313.1738986645091</v>
      </c>
      <c r="L62" s="5">
        <f t="shared" si="42"/>
        <v>477776.4367974372</v>
      </c>
      <c r="M62" s="5">
        <f t="shared" si="32"/>
        <v>3998183.0639965325</v>
      </c>
      <c r="N62" s="33">
        <f t="shared" si="43"/>
        <v>41.556025103130345</v>
      </c>
      <c r="O62" s="4"/>
      <c r="Q62" s="27" t="s">
        <v>50</v>
      </c>
      <c r="R62" s="29">
        <f t="shared" si="33"/>
        <v>96211.874308819693</v>
      </c>
      <c r="S62" s="29">
        <f t="shared" si="34"/>
        <v>477776.4367974372</v>
      </c>
      <c r="T62" s="35">
        <f t="shared" si="35"/>
        <v>41.556025103130345</v>
      </c>
      <c r="U62" s="42">
        <v>0.94800928093814252</v>
      </c>
      <c r="V62" s="43">
        <f t="shared" si="48"/>
        <v>5.1990719061857482E-2</v>
      </c>
      <c r="W62" s="29">
        <f t="shared" si="44"/>
        <v>452936.49629752635</v>
      </c>
      <c r="X62" s="29">
        <f t="shared" si="36"/>
        <v>3323521.8506632862</v>
      </c>
      <c r="Y62" s="35">
        <f t="shared" si="45"/>
        <v>34.543780323782975</v>
      </c>
      <c r="Z62" s="36">
        <f t="shared" si="46"/>
        <v>7.0122447793473697</v>
      </c>
    </row>
    <row r="63" spans="1:26" s="2" customFormat="1" ht="13.2">
      <c r="A63" s="2">
        <v>10</v>
      </c>
      <c r="B63" s="1" t="s">
        <v>51</v>
      </c>
      <c r="C63" s="1">
        <v>5</v>
      </c>
      <c r="D63" s="49">
        <f t="shared" si="37"/>
        <v>10121</v>
      </c>
      <c r="E63" s="49">
        <f t="shared" si="37"/>
        <v>48</v>
      </c>
      <c r="F63" s="3">
        <f t="shared" si="38"/>
        <v>4.7426143661693509E-3</v>
      </c>
      <c r="G63" s="2">
        <v>0.5</v>
      </c>
      <c r="H63" s="3">
        <f t="shared" si="39"/>
        <v>2.3435211405136217E-2</v>
      </c>
      <c r="I63" s="3">
        <f t="shared" si="40"/>
        <v>0.97656478859486373</v>
      </c>
      <c r="J63" s="5">
        <f t="shared" si="47"/>
        <v>94898.700410155187</v>
      </c>
      <c r="K63" s="5">
        <f t="shared" si="41"/>
        <v>2223.9711061846738</v>
      </c>
      <c r="L63" s="5">
        <f t="shared" si="42"/>
        <v>468933.57428531424</v>
      </c>
      <c r="M63" s="5">
        <f t="shared" si="32"/>
        <v>3520406.6271990952</v>
      </c>
      <c r="N63" s="33">
        <f t="shared" si="43"/>
        <v>37.096468254926428</v>
      </c>
      <c r="O63" s="4"/>
      <c r="Q63" s="27" t="s">
        <v>52</v>
      </c>
      <c r="R63" s="29">
        <f t="shared" si="33"/>
        <v>94898.700410155187</v>
      </c>
      <c r="S63" s="29">
        <f t="shared" si="34"/>
        <v>468933.57428531424</v>
      </c>
      <c r="T63" s="35">
        <f t="shared" si="35"/>
        <v>37.096468254926428</v>
      </c>
      <c r="U63" s="42">
        <v>0.94216194080535964</v>
      </c>
      <c r="V63" s="43">
        <f t="shared" si="48"/>
        <v>5.7838059194640357E-2</v>
      </c>
      <c r="W63" s="29">
        <f t="shared" si="44"/>
        <v>441811.36645744595</v>
      </c>
      <c r="X63" s="29">
        <f t="shared" si="36"/>
        <v>2870585.35436576</v>
      </c>
      <c r="Y63" s="35">
        <f t="shared" si="45"/>
        <v>30.248942735348315</v>
      </c>
      <c r="Z63" s="36">
        <f t="shared" si="46"/>
        <v>6.8475255195781131</v>
      </c>
    </row>
    <row r="64" spans="1:26" s="2" customFormat="1" ht="13.2">
      <c r="A64" s="2">
        <v>11</v>
      </c>
      <c r="B64" s="1" t="s">
        <v>53</v>
      </c>
      <c r="C64" s="1">
        <v>5</v>
      </c>
      <c r="D64" s="49">
        <f t="shared" si="37"/>
        <v>10036</v>
      </c>
      <c r="E64" s="49">
        <f t="shared" si="37"/>
        <v>42</v>
      </c>
      <c r="F64" s="3">
        <f t="shared" si="38"/>
        <v>4.1849342367477086E-3</v>
      </c>
      <c r="G64" s="2">
        <v>0.5</v>
      </c>
      <c r="H64" s="3">
        <f t="shared" si="39"/>
        <v>2.0708016960851987E-2</v>
      </c>
      <c r="I64" s="3">
        <f t="shared" si="40"/>
        <v>0.979291983039148</v>
      </c>
      <c r="J64" s="5">
        <f t="shared" si="47"/>
        <v>92674.729303970511</v>
      </c>
      <c r="K64" s="5">
        <f t="shared" si="41"/>
        <v>1919.1098662689881</v>
      </c>
      <c r="L64" s="5">
        <f t="shared" si="42"/>
        <v>458575.87185418006</v>
      </c>
      <c r="M64" s="5">
        <f t="shared" si="32"/>
        <v>3051473.0529137808</v>
      </c>
      <c r="N64" s="33">
        <f t="shared" si="43"/>
        <v>32.926700469823167</v>
      </c>
      <c r="O64" s="4"/>
      <c r="Q64" s="27" t="s">
        <v>54</v>
      </c>
      <c r="R64" s="29">
        <f t="shared" si="33"/>
        <v>92674.729303970511</v>
      </c>
      <c r="S64" s="29">
        <f t="shared" si="34"/>
        <v>458575.87185418006</v>
      </c>
      <c r="T64" s="35">
        <f t="shared" si="35"/>
        <v>32.926700469823167</v>
      </c>
      <c r="U64" s="42">
        <v>0.92489605986448908</v>
      </c>
      <c r="V64" s="43">
        <f t="shared" si="48"/>
        <v>7.5103940135510916E-2</v>
      </c>
      <c r="W64" s="29">
        <f t="shared" si="44"/>
        <v>424135.01702685398</v>
      </c>
      <c r="X64" s="29">
        <f t="shared" si="36"/>
        <v>2428773.987908314</v>
      </c>
      <c r="Y64" s="35">
        <f t="shared" si="45"/>
        <v>26.207511002724416</v>
      </c>
      <c r="Z64" s="36">
        <f t="shared" si="46"/>
        <v>6.7191894670987509</v>
      </c>
    </row>
    <row r="65" spans="1:26" s="2" customFormat="1" ht="13.2">
      <c r="A65" s="2">
        <v>12</v>
      </c>
      <c r="B65" s="1" t="s">
        <v>55</v>
      </c>
      <c r="C65" s="1">
        <v>5</v>
      </c>
      <c r="D65" s="49">
        <f t="shared" si="37"/>
        <v>9576</v>
      </c>
      <c r="E65" s="49">
        <f t="shared" si="37"/>
        <v>69</v>
      </c>
      <c r="F65" s="3">
        <f t="shared" si="38"/>
        <v>7.2055137844611525E-3</v>
      </c>
      <c r="G65" s="2">
        <v>0.5</v>
      </c>
      <c r="H65" s="3">
        <f t="shared" si="39"/>
        <v>3.5390060009232185E-2</v>
      </c>
      <c r="I65" s="3">
        <f t="shared" si="40"/>
        <v>0.96460993999076783</v>
      </c>
      <c r="J65" s="5">
        <f t="shared" si="47"/>
        <v>90755.61943770152</v>
      </c>
      <c r="K65" s="5">
        <f t="shared" si="41"/>
        <v>3211.8468180752957</v>
      </c>
      <c r="L65" s="5">
        <f t="shared" si="42"/>
        <v>445748.48014331935</v>
      </c>
      <c r="M65" s="5">
        <f t="shared" si="32"/>
        <v>2592897.1810596008</v>
      </c>
      <c r="N65" s="33">
        <f t="shared" si="43"/>
        <v>28.570100640869679</v>
      </c>
      <c r="O65" s="4"/>
      <c r="Q65" s="27" t="s">
        <v>56</v>
      </c>
      <c r="R65" s="29">
        <f t="shared" si="33"/>
        <v>90755.61943770152</v>
      </c>
      <c r="S65" s="29">
        <f t="shared" si="34"/>
        <v>445748.48014331935</v>
      </c>
      <c r="T65" s="35">
        <f t="shared" si="35"/>
        <v>28.570100640869679</v>
      </c>
      <c r="U65" s="42">
        <v>0.89970667843387275</v>
      </c>
      <c r="V65" s="43">
        <f t="shared" si="48"/>
        <v>0.10029332156612725</v>
      </c>
      <c r="W65" s="29">
        <f t="shared" si="44"/>
        <v>401042.88448669296</v>
      </c>
      <c r="X65" s="29">
        <f t="shared" si="36"/>
        <v>2004638.9708814598</v>
      </c>
      <c r="Y65" s="35">
        <f t="shared" si="45"/>
        <v>22.088317872785041</v>
      </c>
      <c r="Z65" s="36">
        <f t="shared" si="46"/>
        <v>6.4817827680846385</v>
      </c>
    </row>
    <row r="66" spans="1:26" s="2" customFormat="1" ht="13.2">
      <c r="A66" s="2">
        <v>13</v>
      </c>
      <c r="B66" s="1" t="s">
        <v>57</v>
      </c>
      <c r="C66" s="1">
        <v>5</v>
      </c>
      <c r="D66" s="49">
        <f t="shared" si="37"/>
        <v>7953</v>
      </c>
      <c r="E66" s="49">
        <f t="shared" si="37"/>
        <v>71</v>
      </c>
      <c r="F66" s="3">
        <f t="shared" si="38"/>
        <v>8.9274487614736577E-3</v>
      </c>
      <c r="G66" s="2">
        <v>0.5</v>
      </c>
      <c r="H66" s="3">
        <f t="shared" si="39"/>
        <v>4.3662751368304532E-2</v>
      </c>
      <c r="I66" s="3">
        <f t="shared" si="40"/>
        <v>0.95633724863169545</v>
      </c>
      <c r="J66" s="5">
        <f t="shared" si="47"/>
        <v>87543.772619626223</v>
      </c>
      <c r="K66" s="5">
        <f t="shared" si="41"/>
        <v>3822.4019777341259</v>
      </c>
      <c r="L66" s="5">
        <f t="shared" si="42"/>
        <v>428162.85815379577</v>
      </c>
      <c r="M66" s="5">
        <f t="shared" si="32"/>
        <v>2147148.7009162814</v>
      </c>
      <c r="N66" s="33">
        <f t="shared" si="43"/>
        <v>24.526572669486686</v>
      </c>
      <c r="O66" s="4"/>
      <c r="Q66" s="27" t="s">
        <v>58</v>
      </c>
      <c r="R66" s="29">
        <f t="shared" si="33"/>
        <v>87543.772619626223</v>
      </c>
      <c r="S66" s="29">
        <f t="shared" si="34"/>
        <v>428162.85815379577</v>
      </c>
      <c r="T66" s="35">
        <f t="shared" si="35"/>
        <v>24.526572669486686</v>
      </c>
      <c r="U66" s="42">
        <v>0.86438699185239576</v>
      </c>
      <c r="V66" s="43">
        <f t="shared" si="48"/>
        <v>0.13561300814760424</v>
      </c>
      <c r="W66" s="29">
        <f t="shared" si="44"/>
        <v>370098.40498248354</v>
      </c>
      <c r="X66" s="29">
        <f t="shared" si="36"/>
        <v>1603596.0863947668</v>
      </c>
      <c r="Y66" s="35">
        <f t="shared" si="45"/>
        <v>18.317648856216422</v>
      </c>
      <c r="Z66" s="36">
        <f t="shared" si="46"/>
        <v>6.208923813270264</v>
      </c>
    </row>
    <row r="67" spans="1:26" s="2" customFormat="1" ht="13.2">
      <c r="A67" s="2">
        <v>14</v>
      </c>
      <c r="B67" s="1" t="s">
        <v>59</v>
      </c>
      <c r="C67" s="1">
        <v>5</v>
      </c>
      <c r="D67" s="49">
        <f t="shared" si="37"/>
        <v>6039</v>
      </c>
      <c r="E67" s="49">
        <f t="shared" si="37"/>
        <v>64</v>
      </c>
      <c r="F67" s="3">
        <f t="shared" si="38"/>
        <v>1.0597781089584368E-2</v>
      </c>
      <c r="G67" s="2">
        <v>0.5</v>
      </c>
      <c r="H67" s="3">
        <f t="shared" si="39"/>
        <v>5.1621229230521044E-2</v>
      </c>
      <c r="I67" s="3">
        <f t="shared" si="40"/>
        <v>0.94837877076947896</v>
      </c>
      <c r="J67" s="5">
        <f t="shared" si="47"/>
        <v>83721.370641892092</v>
      </c>
      <c r="K67" s="5">
        <f t="shared" si="41"/>
        <v>4321.8000653985264</v>
      </c>
      <c r="L67" s="5">
        <f t="shared" si="42"/>
        <v>407802.35304596421</v>
      </c>
      <c r="M67" s="5">
        <f t="shared" si="32"/>
        <v>1718985.8427624858</v>
      </c>
      <c r="N67" s="33">
        <f t="shared" si="43"/>
        <v>20.532222891037431</v>
      </c>
      <c r="O67" s="4"/>
      <c r="Q67" s="27" t="s">
        <v>60</v>
      </c>
      <c r="R67" s="29">
        <f t="shared" si="33"/>
        <v>83721.370641892092</v>
      </c>
      <c r="S67" s="29">
        <f t="shared" si="34"/>
        <v>407802.35304596421</v>
      </c>
      <c r="T67" s="35">
        <f t="shared" si="35"/>
        <v>20.532222891037431</v>
      </c>
      <c r="U67" s="42">
        <v>0.82345390469096191</v>
      </c>
      <c r="V67" s="43">
        <f t="shared" si="48"/>
        <v>0.17654609530903809</v>
      </c>
      <c r="W67" s="29">
        <f t="shared" si="44"/>
        <v>335806.43995786144</v>
      </c>
      <c r="X67" s="29">
        <f t="shared" si="36"/>
        <v>1233497.6814122833</v>
      </c>
      <c r="Y67" s="35">
        <f t="shared" si="45"/>
        <v>14.733367023915775</v>
      </c>
      <c r="Z67" s="36">
        <f t="shared" si="46"/>
        <v>5.7988558671216559</v>
      </c>
    </row>
    <row r="68" spans="1:26" s="2" customFormat="1" ht="13.2">
      <c r="A68" s="2">
        <v>15</v>
      </c>
      <c r="B68" s="1" t="s">
        <v>61</v>
      </c>
      <c r="C68" s="1">
        <v>5</v>
      </c>
      <c r="D68" s="49">
        <f t="shared" si="37"/>
        <v>4109</v>
      </c>
      <c r="E68" s="49">
        <f t="shared" si="37"/>
        <v>102</v>
      </c>
      <c r="F68" s="3">
        <f t="shared" si="38"/>
        <v>2.4823558043319541E-2</v>
      </c>
      <c r="G68" s="2">
        <v>0.5</v>
      </c>
      <c r="H68" s="3">
        <f t="shared" si="39"/>
        <v>0.11686526122823099</v>
      </c>
      <c r="I68" s="3">
        <f t="shared" si="40"/>
        <v>0.88313473877176896</v>
      </c>
      <c r="J68" s="5">
        <f t="shared" si="47"/>
        <v>79399.57057649357</v>
      </c>
      <c r="K68" s="5">
        <f t="shared" si="41"/>
        <v>9279.051556831284</v>
      </c>
      <c r="L68" s="5">
        <f t="shared" si="42"/>
        <v>373800.22399038961</v>
      </c>
      <c r="M68" s="5">
        <f t="shared" si="32"/>
        <v>1311183.4897165217</v>
      </c>
      <c r="N68" s="33">
        <f t="shared" si="43"/>
        <v>16.513735278370646</v>
      </c>
      <c r="O68" s="4"/>
      <c r="Q68" s="27" t="s">
        <v>62</v>
      </c>
      <c r="R68" s="29">
        <f t="shared" si="33"/>
        <v>79399.57057649357</v>
      </c>
      <c r="S68" s="29">
        <f t="shared" si="34"/>
        <v>373800.22399038961</v>
      </c>
      <c r="T68" s="35">
        <f t="shared" si="35"/>
        <v>16.513735278370646</v>
      </c>
      <c r="U68" s="42">
        <v>0.7557222850963411</v>
      </c>
      <c r="V68" s="43">
        <f t="shared" si="48"/>
        <v>0.2442777149036589</v>
      </c>
      <c r="W68" s="29">
        <f t="shared" si="44"/>
        <v>282489.15944354137</v>
      </c>
      <c r="X68" s="29">
        <f t="shared" si="36"/>
        <v>897691.24145442201</v>
      </c>
      <c r="Y68" s="35">
        <f t="shared" si="45"/>
        <v>11.30599617777008</v>
      </c>
      <c r="Z68" s="36">
        <f t="shared" si="46"/>
        <v>5.2077391006005662</v>
      </c>
    </row>
    <row r="69" spans="1:26" s="2" customFormat="1" ht="13.2">
      <c r="A69" s="2">
        <v>16</v>
      </c>
      <c r="B69" s="1" t="s">
        <v>63</v>
      </c>
      <c r="C69" s="1">
        <v>5</v>
      </c>
      <c r="D69" s="49">
        <f t="shared" si="37"/>
        <v>2811</v>
      </c>
      <c r="E69" s="49">
        <f t="shared" si="37"/>
        <v>91</v>
      </c>
      <c r="F69" s="3">
        <f t="shared" si="38"/>
        <v>3.2372821060120953E-2</v>
      </c>
      <c r="G69" s="2">
        <v>0.5</v>
      </c>
      <c r="H69" s="3">
        <f t="shared" si="39"/>
        <v>0.14974493993746915</v>
      </c>
      <c r="I69" s="3">
        <f t="shared" si="40"/>
        <v>0.85025506006253082</v>
      </c>
      <c r="J69" s="5">
        <f t="shared" si="47"/>
        <v>70120.519019662286</v>
      </c>
      <c r="K69" s="5">
        <f t="shared" si="41"/>
        <v>10500.192908983492</v>
      </c>
      <c r="L69" s="5">
        <f t="shared" si="42"/>
        <v>324352.1128258527</v>
      </c>
      <c r="M69" s="5">
        <f t="shared" si="32"/>
        <v>937383.26572613209</v>
      </c>
      <c r="N69" s="33">
        <f t="shared" si="43"/>
        <v>13.368173522265048</v>
      </c>
      <c r="O69" s="4"/>
      <c r="Q69" s="27" t="s">
        <v>64</v>
      </c>
      <c r="R69" s="29">
        <f t="shared" si="33"/>
        <v>70120.519019662286</v>
      </c>
      <c r="S69" s="29">
        <f t="shared" si="34"/>
        <v>324352.1128258527</v>
      </c>
      <c r="T69" s="35">
        <f t="shared" si="35"/>
        <v>13.368173522265048</v>
      </c>
      <c r="U69" s="42">
        <v>0.69850988448397933</v>
      </c>
      <c r="V69" s="43">
        <f t="shared" si="48"/>
        <v>0.30149011551602067</v>
      </c>
      <c r="W69" s="29">
        <f t="shared" si="44"/>
        <v>226563.15686212099</v>
      </c>
      <c r="X69" s="29">
        <f t="shared" si="36"/>
        <v>615202.08201088058</v>
      </c>
      <c r="Y69" s="35">
        <f t="shared" si="45"/>
        <v>8.7734958413296056</v>
      </c>
      <c r="Z69" s="36">
        <f t="shared" si="46"/>
        <v>4.5946776809354422</v>
      </c>
    </row>
    <row r="70" spans="1:26" s="2" customFormat="1" ht="13.2">
      <c r="A70" s="2">
        <v>17</v>
      </c>
      <c r="B70" s="1" t="s">
        <v>65</v>
      </c>
      <c r="C70" s="1">
        <v>5</v>
      </c>
      <c r="D70" s="49">
        <f t="shared" si="37"/>
        <v>1695</v>
      </c>
      <c r="E70" s="49">
        <f t="shared" si="37"/>
        <v>97</v>
      </c>
      <c r="F70" s="3">
        <f t="shared" si="38"/>
        <v>5.7227138643067846E-2</v>
      </c>
      <c r="G70" s="2">
        <v>0.5</v>
      </c>
      <c r="H70" s="3">
        <f t="shared" si="39"/>
        <v>0.25032258064516127</v>
      </c>
      <c r="I70" s="3">
        <f t="shared" si="40"/>
        <v>0.74967741935483878</v>
      </c>
      <c r="J70" s="5">
        <f t="shared" si="47"/>
        <v>59620.32611067879</v>
      </c>
      <c r="K70" s="5">
        <f t="shared" si="41"/>
        <v>14924.313890931206</v>
      </c>
      <c r="L70" s="5">
        <f t="shared" si="42"/>
        <v>260790.84582606595</v>
      </c>
      <c r="M70" s="5">
        <f t="shared" si="32"/>
        <v>613031.15290027938</v>
      </c>
      <c r="N70" s="33">
        <f t="shared" si="43"/>
        <v>10.282250918290053</v>
      </c>
      <c r="O70" s="4"/>
      <c r="Q70" s="27" t="s">
        <v>66</v>
      </c>
      <c r="R70" s="29">
        <f t="shared" si="33"/>
        <v>59620.32611067879</v>
      </c>
      <c r="S70" s="29">
        <f t="shared" si="34"/>
        <v>260790.84582606595</v>
      </c>
      <c r="T70" s="35">
        <f t="shared" si="35"/>
        <v>10.282250918290053</v>
      </c>
      <c r="U70" s="42">
        <v>0.67065690345363116</v>
      </c>
      <c r="V70" s="43">
        <f t="shared" si="48"/>
        <v>0.32934309654636884</v>
      </c>
      <c r="W70" s="29">
        <f t="shared" si="44"/>
        <v>174901.18111076273</v>
      </c>
      <c r="X70" s="29">
        <f t="shared" si="36"/>
        <v>388638.92514875962</v>
      </c>
      <c r="Y70" s="35">
        <f t="shared" si="45"/>
        <v>6.5185642297107336</v>
      </c>
      <c r="Z70" s="36">
        <f t="shared" si="46"/>
        <v>3.7636866885793197</v>
      </c>
    </row>
    <row r="71" spans="1:26" s="2" customFormat="1" ht="13.2">
      <c r="A71" s="2">
        <v>18</v>
      </c>
      <c r="B71" s="1" t="s">
        <v>67</v>
      </c>
      <c r="C71" s="1">
        <v>5</v>
      </c>
      <c r="D71" s="49">
        <f t="shared" ref="D71:E72" si="49">D21+D46</f>
        <v>926</v>
      </c>
      <c r="E71" s="49">
        <f t="shared" si="49"/>
        <v>81</v>
      </c>
      <c r="F71" s="3">
        <f t="shared" si="38"/>
        <v>8.7473002159827215E-2</v>
      </c>
      <c r="G71" s="2">
        <v>0.5</v>
      </c>
      <c r="H71" s="3">
        <f t="shared" si="39"/>
        <v>0.358883473637572</v>
      </c>
      <c r="I71" s="3">
        <f t="shared" si="40"/>
        <v>0.641116526362428</v>
      </c>
      <c r="J71" s="5">
        <f t="shared" si="47"/>
        <v>44696.012219747587</v>
      </c>
      <c r="K71" s="5">
        <f t="shared" si="41"/>
        <v>16040.660123170379</v>
      </c>
      <c r="L71" s="5">
        <f t="shared" si="42"/>
        <v>183378.41079081199</v>
      </c>
      <c r="M71" s="5">
        <f>L71+M72</f>
        <v>352240.3070742134</v>
      </c>
      <c r="N71" s="33">
        <f t="shared" si="43"/>
        <v>7.8807994176846634</v>
      </c>
      <c r="O71" s="4"/>
      <c r="Q71" s="27" t="s">
        <v>68</v>
      </c>
      <c r="R71" s="29">
        <f t="shared" si="33"/>
        <v>44696.012219747587</v>
      </c>
      <c r="S71" s="29">
        <f t="shared" si="34"/>
        <v>183378.41079081199</v>
      </c>
      <c r="T71" s="35">
        <f t="shared" si="35"/>
        <v>7.8807994176846634</v>
      </c>
      <c r="U71" s="42">
        <v>0.63527807449444496</v>
      </c>
      <c r="V71" s="43">
        <f t="shared" si="48"/>
        <v>0.36472192550555504</v>
      </c>
      <c r="W71" s="29">
        <f t="shared" si="44"/>
        <v>116496.28371103838</v>
      </c>
      <c r="X71" s="29">
        <f>X72+W71</f>
        <v>213737.74403799692</v>
      </c>
      <c r="Y71" s="35">
        <f t="shared" si="45"/>
        <v>4.7820316270533709</v>
      </c>
      <c r="Z71" s="36">
        <f t="shared" si="46"/>
        <v>3.0987677906312925</v>
      </c>
    </row>
    <row r="72" spans="1:26" s="2" customFormat="1" ht="13.2">
      <c r="A72" s="12">
        <v>19</v>
      </c>
      <c r="B72" s="13" t="s">
        <v>69</v>
      </c>
      <c r="C72" s="12"/>
      <c r="D72" s="50">
        <f t="shared" si="49"/>
        <v>660</v>
      </c>
      <c r="E72" s="50">
        <f t="shared" si="49"/>
        <v>112</v>
      </c>
      <c r="F72" s="17">
        <f t="shared" si="38"/>
        <v>0.16969696969696971</v>
      </c>
      <c r="G72" s="12"/>
      <c r="H72" s="17">
        <v>1</v>
      </c>
      <c r="I72" s="17">
        <f t="shared" si="40"/>
        <v>0</v>
      </c>
      <c r="J72" s="21">
        <f t="shared" si="47"/>
        <v>28655.352096577208</v>
      </c>
      <c r="K72" s="21">
        <f t="shared" si="41"/>
        <v>28655.352096577208</v>
      </c>
      <c r="L72" s="21">
        <f>K72/F72</f>
        <v>168861.89628340138</v>
      </c>
      <c r="M72" s="21">
        <f>L72</f>
        <v>168861.89628340138</v>
      </c>
      <c r="N72" s="34">
        <f t="shared" si="43"/>
        <v>5.8928571428571423</v>
      </c>
      <c r="O72" s="4"/>
      <c r="Q72" s="30" t="s">
        <v>69</v>
      </c>
      <c r="R72" s="31">
        <f t="shared" si="33"/>
        <v>28655.352096577208</v>
      </c>
      <c r="S72" s="31">
        <f t="shared" si="34"/>
        <v>168861.89628340138</v>
      </c>
      <c r="T72" s="38">
        <f t="shared" si="35"/>
        <v>5.8928571428571423</v>
      </c>
      <c r="U72" s="44">
        <v>0.57586384179742911</v>
      </c>
      <c r="V72" s="45">
        <f t="shared" si="48"/>
        <v>0.42413615820257089</v>
      </c>
      <c r="W72" s="31">
        <f t="shared" si="44"/>
        <v>97241.460326958535</v>
      </c>
      <c r="X72" s="31">
        <f>W72</f>
        <v>97241.460326958535</v>
      </c>
      <c r="Y72" s="38">
        <f t="shared" si="45"/>
        <v>3.3934833534491355</v>
      </c>
      <c r="Z72" s="37">
        <f t="shared" si="46"/>
        <v>2.4993737894080068</v>
      </c>
    </row>
    <row r="73" spans="1:26" s="2" customFormat="1" ht="13.2">
      <c r="B73" s="2" t="s">
        <v>70</v>
      </c>
      <c r="D73" s="25">
        <f>SUM(D54:D72)</f>
        <v>116122</v>
      </c>
      <c r="E73" s="25">
        <f>SUM(E54:E72)</f>
        <v>862</v>
      </c>
    </row>
    <row r="77" spans="1:26" s="52" customFormat="1" ht="17.399999999999999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>
      <c r="C78" s="53" t="s">
        <v>84</v>
      </c>
      <c r="D78" s="54">
        <v>0</v>
      </c>
      <c r="E78" s="55">
        <f>$N$4</f>
        <v>70.803018684806204</v>
      </c>
      <c r="F78" s="55">
        <f>$Y$4</f>
        <v>64.496872647577959</v>
      </c>
      <c r="G78" s="55">
        <f>E78-F78</f>
        <v>6.3061460372282454</v>
      </c>
    </row>
    <row r="79" spans="1:26" s="52" customFormat="1" ht="17.399999999999999">
      <c r="C79" s="53" t="s">
        <v>85</v>
      </c>
      <c r="D79" s="54">
        <v>0</v>
      </c>
      <c r="E79" s="55">
        <f>$N$29</f>
        <v>78.454284691868224</v>
      </c>
      <c r="F79" s="55">
        <f>$Y$29</f>
        <v>69.659460590290166</v>
      </c>
      <c r="G79" s="55">
        <f t="shared" ref="G79:G80" si="50">E79-F79</f>
        <v>8.7948241015780582</v>
      </c>
    </row>
    <row r="80" spans="1:26" s="52" customFormat="1" ht="17.399999999999999">
      <c r="C80" s="53" t="s">
        <v>86</v>
      </c>
      <c r="D80" s="54">
        <v>0</v>
      </c>
      <c r="E80" s="55">
        <f>$N$54</f>
        <v>74.469817104515371</v>
      </c>
      <c r="F80" s="55">
        <f>$Y$54</f>
        <v>66.36452688550483</v>
      </c>
      <c r="G80" s="55">
        <f t="shared" si="50"/>
        <v>8.1052902190105414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E10B9-FC1A-384B-AB14-E679BF971271}">
  <dimension ref="A1:Z80"/>
  <sheetViews>
    <sheetView topLeftCell="A29" workbookViewId="0">
      <selection activeCell="D4" sqref="D4:E22"/>
    </sheetView>
  </sheetViews>
  <sheetFormatPr defaultColWidth="8.796875" defaultRowHeight="13.8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>
      <c r="B1" s="75" t="s">
        <v>87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Q1" s="63" t="s">
        <v>90</v>
      </c>
      <c r="R1" s="64"/>
      <c r="S1" s="64"/>
      <c r="T1" s="64"/>
      <c r="U1" s="64"/>
      <c r="V1" s="64"/>
      <c r="W1" s="64"/>
      <c r="X1" s="64"/>
      <c r="Y1" s="64"/>
      <c r="Z1" s="65"/>
    </row>
    <row r="2" spans="1:26" s="9" customFormat="1" ht="35.549999999999997" customHeight="1">
      <c r="A2" s="7"/>
      <c r="B2" s="70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2" t="s">
        <v>14</v>
      </c>
      <c r="S2" s="72"/>
      <c r="T2" s="72"/>
      <c r="U2" s="67" t="s">
        <v>15</v>
      </c>
      <c r="V2" s="67" t="s">
        <v>16</v>
      </c>
      <c r="W2" s="73" t="s">
        <v>17</v>
      </c>
      <c r="X2" s="73" t="s">
        <v>18</v>
      </c>
      <c r="Y2" s="74" t="s">
        <v>19</v>
      </c>
      <c r="Z2" s="74" t="s">
        <v>20</v>
      </c>
    </row>
    <row r="3" spans="1:26" s="10" customFormat="1" ht="23.25" customHeight="1" thickBot="1">
      <c r="B3" s="71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7"/>
      <c r="V3" s="67"/>
      <c r="W3" s="73"/>
      <c r="X3" s="73"/>
      <c r="Y3" s="74"/>
      <c r="Z3" s="74"/>
    </row>
    <row r="4" spans="1:26" s="2" customFormat="1">
      <c r="A4" s="2">
        <v>1</v>
      </c>
      <c r="B4" s="1">
        <v>0</v>
      </c>
      <c r="C4" s="1">
        <v>1</v>
      </c>
      <c r="D4">
        <v>480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7387392.8459998751</v>
      </c>
      <c r="N4" s="32">
        <f>M4/J4</f>
        <v>73.873928459998751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73.873928459998751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6678587.9538676441</v>
      </c>
      <c r="Y4" s="40">
        <f>X4/R4</f>
        <v>66.78587953867644</v>
      </c>
      <c r="Z4" s="36">
        <f>T4-Y4</f>
        <v>7.0880489213223115</v>
      </c>
    </row>
    <row r="5" spans="1:26" s="2" customFormat="1">
      <c r="A5" s="2">
        <v>2</v>
      </c>
      <c r="B5" s="1" t="s">
        <v>35</v>
      </c>
      <c r="C5" s="1">
        <v>4</v>
      </c>
      <c r="D5">
        <v>2239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7287392.8459998751</v>
      </c>
      <c r="N5" s="33">
        <f t="shared" ref="N5:N22" si="10">M5/J5</f>
        <v>72.873928459998751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72.873928459998751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6581907.7596927704</v>
      </c>
      <c r="Y5" s="35">
        <f t="shared" ref="Y5:Y22" si="12">X5/R5</f>
        <v>65.819077596927698</v>
      </c>
      <c r="Z5" s="36">
        <f t="shared" ref="Z5:Z22" si="13">T5-Y5</f>
        <v>7.0548508630710529</v>
      </c>
    </row>
    <row r="6" spans="1:26" s="2" customFormat="1">
      <c r="A6" s="2">
        <v>3</v>
      </c>
      <c r="B6" s="1" t="s">
        <v>37</v>
      </c>
      <c r="C6" s="1">
        <v>5</v>
      </c>
      <c r="D6">
        <v>3402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6887392.8459998751</v>
      </c>
      <c r="N6" s="33">
        <f t="shared" si="10"/>
        <v>68.873928459998751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68.873928459998751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6195186.9829932759</v>
      </c>
      <c r="Y6" s="35">
        <f t="shared" si="12"/>
        <v>61.951869829932761</v>
      </c>
      <c r="Z6" s="36">
        <f t="shared" si="13"/>
        <v>6.9220586300659903</v>
      </c>
    </row>
    <row r="7" spans="1:26" s="2" customFormat="1">
      <c r="A7" s="2">
        <v>4</v>
      </c>
      <c r="B7" s="1" t="s">
        <v>39</v>
      </c>
      <c r="C7" s="1">
        <v>5</v>
      </c>
      <c r="D7">
        <v>3665</v>
      </c>
      <c r="E7" s="51">
        <v>3</v>
      </c>
      <c r="F7" s="3">
        <f t="shared" si="5"/>
        <v>8.1855388813096858E-4</v>
      </c>
      <c r="G7" s="2">
        <v>0.5</v>
      </c>
      <c r="H7" s="3">
        <f t="shared" si="6"/>
        <v>4.0844111640571815E-3</v>
      </c>
      <c r="I7" s="3">
        <f t="shared" si="7"/>
        <v>0.99591558883594278</v>
      </c>
      <c r="J7" s="5">
        <f t="shared" si="14"/>
        <v>100000</v>
      </c>
      <c r="K7" s="5">
        <f t="shared" si="8"/>
        <v>408.44111640571816</v>
      </c>
      <c r="L7" s="5">
        <f t="shared" si="9"/>
        <v>498978.89720898564</v>
      </c>
      <c r="M7" s="5">
        <f t="shared" si="0"/>
        <v>6387392.8459998751</v>
      </c>
      <c r="N7" s="33">
        <f t="shared" si="10"/>
        <v>63.873928459998751</v>
      </c>
      <c r="O7" s="4"/>
      <c r="Q7" s="27" t="s">
        <v>40</v>
      </c>
      <c r="R7" s="29">
        <f t="shared" si="1"/>
        <v>100000</v>
      </c>
      <c r="S7" s="29">
        <f t="shared" si="2"/>
        <v>498978.89720898564</v>
      </c>
      <c r="T7" s="35">
        <f t="shared" si="3"/>
        <v>63.873928459998751</v>
      </c>
      <c r="U7" s="42">
        <v>0.96680194174873568</v>
      </c>
      <c r="V7" s="43">
        <f>1-U7</f>
        <v>3.3198058251264317E-2</v>
      </c>
      <c r="W7" s="29">
        <f t="shared" si="11"/>
        <v>482413.76671329013</v>
      </c>
      <c r="X7" s="29">
        <f t="shared" si="4"/>
        <v>5711786.0121189076</v>
      </c>
      <c r="Y7" s="35">
        <f t="shared" si="12"/>
        <v>57.117860121189075</v>
      </c>
      <c r="Z7" s="36">
        <f t="shared" si="13"/>
        <v>6.7560683388096763</v>
      </c>
    </row>
    <row r="8" spans="1:26" s="2" customFormat="1">
      <c r="A8" s="2">
        <v>5</v>
      </c>
      <c r="B8" s="1" t="s">
        <v>41</v>
      </c>
      <c r="C8" s="1">
        <v>5</v>
      </c>
      <c r="D8">
        <v>4015</v>
      </c>
      <c r="E8" s="51">
        <v>4</v>
      </c>
      <c r="F8" s="3">
        <f t="shared" si="5"/>
        <v>9.9626400996264005E-4</v>
      </c>
      <c r="G8" s="2">
        <v>0.5</v>
      </c>
      <c r="H8" s="3">
        <f t="shared" si="6"/>
        <v>4.9689440993788822E-3</v>
      </c>
      <c r="I8" s="3">
        <f t="shared" si="7"/>
        <v>0.99503105590062113</v>
      </c>
      <c r="J8" s="5">
        <f t="shared" si="14"/>
        <v>99591.558883594276</v>
      </c>
      <c r="K8" s="5">
        <f t="shared" si="8"/>
        <v>494.8648888625803</v>
      </c>
      <c r="L8" s="5">
        <f t="shared" si="9"/>
        <v>496720.63219581498</v>
      </c>
      <c r="M8" s="5">
        <f t="shared" si="0"/>
        <v>5888413.9487908892</v>
      </c>
      <c r="N8" s="33">
        <f t="shared" si="10"/>
        <v>59.125632882937914</v>
      </c>
      <c r="O8" s="4"/>
      <c r="Q8" s="27" t="s">
        <v>42</v>
      </c>
      <c r="R8" s="29">
        <f t="shared" si="1"/>
        <v>99591.558883594276</v>
      </c>
      <c r="S8" s="29">
        <f t="shared" si="2"/>
        <v>496720.63219581498</v>
      </c>
      <c r="T8" s="35">
        <f t="shared" si="3"/>
        <v>59.125632882937914</v>
      </c>
      <c r="U8" s="42">
        <v>0.96680194174873568</v>
      </c>
      <c r="V8" s="43">
        <f>1-U8</f>
        <v>3.3198058251264317E-2</v>
      </c>
      <c r="W8" s="29">
        <f t="shared" si="11"/>
        <v>480230.4717135735</v>
      </c>
      <c r="X8" s="29">
        <f t="shared" si="4"/>
        <v>5229372.2454056172</v>
      </c>
      <c r="Y8" s="35">
        <f t="shared" si="12"/>
        <v>52.508187481208829</v>
      </c>
      <c r="Z8" s="36">
        <f t="shared" si="13"/>
        <v>6.6174454017290856</v>
      </c>
    </row>
    <row r="9" spans="1:26" s="2" customFormat="1">
      <c r="A9" s="2">
        <v>6</v>
      </c>
      <c r="B9" s="1" t="s">
        <v>43</v>
      </c>
      <c r="C9" s="1">
        <v>5</v>
      </c>
      <c r="D9">
        <v>4026</v>
      </c>
      <c r="E9" s="51">
        <v>9</v>
      </c>
      <c r="F9" s="3">
        <f t="shared" si="5"/>
        <v>2.2354694485842027E-3</v>
      </c>
      <c r="G9" s="2">
        <v>0.5</v>
      </c>
      <c r="H9" s="3">
        <f t="shared" si="6"/>
        <v>1.1115227862171175E-2</v>
      </c>
      <c r="I9" s="3">
        <f t="shared" si="7"/>
        <v>0.98888477213782877</v>
      </c>
      <c r="J9" s="5">
        <f t="shared" si="14"/>
        <v>99096.693994731701</v>
      </c>
      <c r="K9" s="5">
        <f t="shared" si="8"/>
        <v>1101.4823341392928</v>
      </c>
      <c r="L9" s="5">
        <f t="shared" si="9"/>
        <v>492729.76413831027</v>
      </c>
      <c r="M9" s="5">
        <f t="shared" si="0"/>
        <v>5391693.3165950738</v>
      </c>
      <c r="N9" s="33">
        <f t="shared" si="10"/>
        <v>54.408407578982541</v>
      </c>
      <c r="O9" s="4"/>
      <c r="Q9" s="27" t="s">
        <v>44</v>
      </c>
      <c r="R9" s="29">
        <f t="shared" si="1"/>
        <v>99096.693994731701</v>
      </c>
      <c r="S9" s="29">
        <f t="shared" si="2"/>
        <v>492729.76413831027</v>
      </c>
      <c r="T9" s="35">
        <f t="shared" si="3"/>
        <v>54.408407578982541</v>
      </c>
      <c r="U9" s="42">
        <v>0.9555940589531835</v>
      </c>
      <c r="V9" s="43">
        <f t="shared" ref="V9:V22" si="15">1-U9</f>
        <v>4.4405941046816499E-2</v>
      </c>
      <c r="W9" s="29">
        <f t="shared" si="11"/>
        <v>470849.63527997269</v>
      </c>
      <c r="X9" s="29">
        <f t="shared" si="4"/>
        <v>4749141.7736920435</v>
      </c>
      <c r="Y9" s="35">
        <f t="shared" si="12"/>
        <v>47.924321006556717</v>
      </c>
      <c r="Z9" s="36">
        <f t="shared" si="13"/>
        <v>6.4840865724258236</v>
      </c>
    </row>
    <row r="10" spans="1:26" s="2" customFormat="1">
      <c r="A10" s="2">
        <v>7</v>
      </c>
      <c r="B10" s="1" t="s">
        <v>45</v>
      </c>
      <c r="C10" s="1">
        <v>5</v>
      </c>
      <c r="D10">
        <v>4730</v>
      </c>
      <c r="E10" s="51">
        <v>7</v>
      </c>
      <c r="F10" s="3">
        <f t="shared" si="5"/>
        <v>1.4799154334038055E-3</v>
      </c>
      <c r="G10" s="2">
        <v>0.5</v>
      </c>
      <c r="H10" s="3">
        <f t="shared" si="6"/>
        <v>7.3723012111637709E-3</v>
      </c>
      <c r="I10" s="3">
        <f t="shared" si="7"/>
        <v>0.99262769878883628</v>
      </c>
      <c r="J10" s="5">
        <f t="shared" si="14"/>
        <v>97995.211660592409</v>
      </c>
      <c r="K10" s="5">
        <f t="shared" si="8"/>
        <v>722.45021761363546</v>
      </c>
      <c r="L10" s="5">
        <f t="shared" si="9"/>
        <v>488169.93275892799</v>
      </c>
      <c r="M10" s="5">
        <f t="shared" si="0"/>
        <v>4898963.5524567636</v>
      </c>
      <c r="N10" s="33">
        <f t="shared" si="10"/>
        <v>49.991866637569828</v>
      </c>
      <c r="O10" s="4"/>
      <c r="Q10" s="27" t="s">
        <v>46</v>
      </c>
      <c r="R10" s="29">
        <f t="shared" si="1"/>
        <v>97995.211660592409</v>
      </c>
      <c r="S10" s="29">
        <f t="shared" si="2"/>
        <v>488169.93275892799</v>
      </c>
      <c r="T10" s="35">
        <f t="shared" si="3"/>
        <v>49.991866637569828</v>
      </c>
      <c r="U10" s="42">
        <v>0.96363095511775332</v>
      </c>
      <c r="V10" s="43">
        <f t="shared" si="15"/>
        <v>3.6369044882246682E-2</v>
      </c>
      <c r="W10" s="29">
        <f t="shared" si="11"/>
        <v>470415.65856425517</v>
      </c>
      <c r="X10" s="29">
        <f t="shared" si="4"/>
        <v>4278292.1384120705</v>
      </c>
      <c r="Y10" s="35">
        <f t="shared" si="12"/>
        <v>43.658175393609909</v>
      </c>
      <c r="Z10" s="36">
        <f t="shared" si="13"/>
        <v>6.3336912439599189</v>
      </c>
    </row>
    <row r="11" spans="1:26" s="2" customFormat="1">
      <c r="A11" s="2">
        <v>8</v>
      </c>
      <c r="B11" s="1" t="s">
        <v>47</v>
      </c>
      <c r="C11" s="1">
        <v>5</v>
      </c>
      <c r="D11">
        <v>4406</v>
      </c>
      <c r="E11" s="51">
        <v>10</v>
      </c>
      <c r="F11" s="3">
        <f t="shared" si="5"/>
        <v>2.2696323195642307E-3</v>
      </c>
      <c r="G11" s="2">
        <v>0.5</v>
      </c>
      <c r="H11" s="3">
        <f t="shared" si="6"/>
        <v>1.1284134506883321E-2</v>
      </c>
      <c r="I11" s="3">
        <f t="shared" si="7"/>
        <v>0.98871586549311663</v>
      </c>
      <c r="J11" s="5">
        <f t="shared" si="14"/>
        <v>97272.761442978779</v>
      </c>
      <c r="K11" s="5">
        <f t="shared" si="8"/>
        <v>1097.6389239785462</v>
      </c>
      <c r="L11" s="5">
        <f t="shared" si="9"/>
        <v>483619.70990494755</v>
      </c>
      <c r="M11" s="5">
        <f t="shared" si="0"/>
        <v>4410793.6196978353</v>
      </c>
      <c r="N11" s="33">
        <f t="shared" si="10"/>
        <v>45.344591376522594</v>
      </c>
      <c r="O11" s="4"/>
      <c r="Q11" s="27" t="s">
        <v>48</v>
      </c>
      <c r="R11" s="29">
        <f t="shared" si="1"/>
        <v>97272.761442978779</v>
      </c>
      <c r="S11" s="29">
        <f t="shared" si="2"/>
        <v>483619.70990494755</v>
      </c>
      <c r="T11" s="35">
        <f t="shared" si="3"/>
        <v>45.344591376522594</v>
      </c>
      <c r="U11" s="42">
        <v>0.96005435016735896</v>
      </c>
      <c r="V11" s="43">
        <f t="shared" si="15"/>
        <v>3.9945649832641039E-2</v>
      </c>
      <c r="W11" s="29">
        <f t="shared" si="11"/>
        <v>464301.20632092108</v>
      </c>
      <c r="X11" s="29">
        <f t="shared" si="4"/>
        <v>3807876.4798478154</v>
      </c>
      <c r="Y11" s="35">
        <f t="shared" si="12"/>
        <v>39.146379966605451</v>
      </c>
      <c r="Z11" s="36">
        <f t="shared" si="13"/>
        <v>6.1982114099171426</v>
      </c>
    </row>
    <row r="12" spans="1:26" s="2" customFormat="1">
      <c r="A12" s="2">
        <v>9</v>
      </c>
      <c r="B12" s="1" t="s">
        <v>49</v>
      </c>
      <c r="C12" s="1">
        <v>5</v>
      </c>
      <c r="D12">
        <v>4356</v>
      </c>
      <c r="E12" s="51">
        <v>22</v>
      </c>
      <c r="F12" s="3">
        <f t="shared" si="5"/>
        <v>5.0505050505050509E-3</v>
      </c>
      <c r="G12" s="2">
        <v>0.5</v>
      </c>
      <c r="H12" s="3">
        <f t="shared" si="6"/>
        <v>2.4937655860349132E-2</v>
      </c>
      <c r="I12" s="3">
        <f t="shared" si="7"/>
        <v>0.97506234413965087</v>
      </c>
      <c r="J12" s="5">
        <f t="shared" si="14"/>
        <v>96175.12251900023</v>
      </c>
      <c r="K12" s="5">
        <f t="shared" si="8"/>
        <v>2398.3821077057419</v>
      </c>
      <c r="L12" s="5">
        <f t="shared" si="9"/>
        <v>474879.65732573683</v>
      </c>
      <c r="M12" s="5">
        <f t="shared" si="0"/>
        <v>3927173.909792888</v>
      </c>
      <c r="N12" s="33">
        <f t="shared" si="10"/>
        <v>40.833573245690857</v>
      </c>
      <c r="O12" s="4"/>
      <c r="Q12" s="27" t="s">
        <v>50</v>
      </c>
      <c r="R12" s="29">
        <f t="shared" si="1"/>
        <v>96175.12251900023</v>
      </c>
      <c r="S12" s="29">
        <f t="shared" si="2"/>
        <v>474879.65732573683</v>
      </c>
      <c r="T12" s="35">
        <f t="shared" si="3"/>
        <v>40.833573245690857</v>
      </c>
      <c r="U12" s="42">
        <v>0.94127750867207383</v>
      </c>
      <c r="V12" s="43">
        <f t="shared" si="15"/>
        <v>5.8722491327926174E-2</v>
      </c>
      <c r="W12" s="29">
        <f t="shared" si="11"/>
        <v>446993.54076661769</v>
      </c>
      <c r="X12" s="29">
        <f t="shared" si="4"/>
        <v>3343575.2735268944</v>
      </c>
      <c r="Y12" s="35">
        <f t="shared" si="12"/>
        <v>34.765490138744994</v>
      </c>
      <c r="Z12" s="36">
        <f t="shared" si="13"/>
        <v>6.0680831069458634</v>
      </c>
    </row>
    <row r="13" spans="1:26" s="2" customFormat="1">
      <c r="A13" s="2">
        <v>10</v>
      </c>
      <c r="B13" s="1" t="s">
        <v>51</v>
      </c>
      <c r="C13" s="1">
        <v>5</v>
      </c>
      <c r="D13">
        <v>4807</v>
      </c>
      <c r="E13" s="51">
        <v>27</v>
      </c>
      <c r="F13" s="3">
        <f t="shared" si="5"/>
        <v>5.6168088204701476E-3</v>
      </c>
      <c r="G13" s="2">
        <v>0.5</v>
      </c>
      <c r="H13" s="3">
        <f t="shared" si="6"/>
        <v>2.7695148220330288E-2</v>
      </c>
      <c r="I13" s="3">
        <f t="shared" si="7"/>
        <v>0.97230485177966974</v>
      </c>
      <c r="J13" s="5">
        <f t="shared" si="14"/>
        <v>93776.740411294493</v>
      </c>
      <c r="K13" s="5">
        <f t="shared" si="8"/>
        <v>2597.1607253102379</v>
      </c>
      <c r="L13" s="5">
        <f t="shared" si="9"/>
        <v>462390.80024319689</v>
      </c>
      <c r="M13" s="5">
        <f t="shared" si="0"/>
        <v>3452294.2524671513</v>
      </c>
      <c r="N13" s="33">
        <f t="shared" si="10"/>
        <v>36.813971538419523</v>
      </c>
      <c r="O13" s="4"/>
      <c r="Q13" s="27" t="s">
        <v>52</v>
      </c>
      <c r="R13" s="29">
        <f t="shared" si="1"/>
        <v>93776.740411294493</v>
      </c>
      <c r="S13" s="29">
        <f t="shared" si="2"/>
        <v>462390.80024319689</v>
      </c>
      <c r="T13" s="35">
        <f t="shared" si="3"/>
        <v>36.813971538419523</v>
      </c>
      <c r="U13" s="42">
        <v>0.95386474178345915</v>
      </c>
      <c r="V13" s="43">
        <f t="shared" si="15"/>
        <v>4.6135258216540853E-2</v>
      </c>
      <c r="W13" s="29">
        <f t="shared" si="11"/>
        <v>441058.28127702407</v>
      </c>
      <c r="X13" s="29">
        <f t="shared" si="4"/>
        <v>2896581.7327602766</v>
      </c>
      <c r="Y13" s="35">
        <f t="shared" si="12"/>
        <v>30.88806158175457</v>
      </c>
      <c r="Z13" s="36">
        <f t="shared" si="13"/>
        <v>5.9259099566649525</v>
      </c>
    </row>
    <row r="14" spans="1:26" s="2" customFormat="1">
      <c r="A14" s="2">
        <v>11</v>
      </c>
      <c r="B14" s="1" t="s">
        <v>53</v>
      </c>
      <c r="C14" s="1">
        <v>5</v>
      </c>
      <c r="D14">
        <v>5039</v>
      </c>
      <c r="E14" s="51">
        <v>40</v>
      </c>
      <c r="F14" s="3">
        <f t="shared" si="5"/>
        <v>7.938082952966859E-3</v>
      </c>
      <c r="G14" s="2">
        <v>0.5</v>
      </c>
      <c r="H14" s="3">
        <f t="shared" si="6"/>
        <v>3.891807744697412E-2</v>
      </c>
      <c r="I14" s="3">
        <f t="shared" si="7"/>
        <v>0.96108192255302582</v>
      </c>
      <c r="J14" s="5">
        <f t="shared" si="14"/>
        <v>91179.579685984252</v>
      </c>
      <c r="K14" s="5">
        <f t="shared" si="8"/>
        <v>3548.5339438016831</v>
      </c>
      <c r="L14" s="5">
        <f t="shared" si="9"/>
        <v>447026.56357041706</v>
      </c>
      <c r="M14" s="5">
        <f t="shared" si="0"/>
        <v>2989903.4522239543</v>
      </c>
      <c r="N14" s="33">
        <f t="shared" si="10"/>
        <v>32.791371297399714</v>
      </c>
      <c r="O14" s="4"/>
      <c r="Q14" s="27" t="s">
        <v>54</v>
      </c>
      <c r="R14" s="29">
        <f t="shared" si="1"/>
        <v>91179.579685984252</v>
      </c>
      <c r="S14" s="29">
        <f t="shared" si="2"/>
        <v>447026.56357041706</v>
      </c>
      <c r="T14" s="35">
        <f t="shared" si="3"/>
        <v>32.791371297399714</v>
      </c>
      <c r="U14" s="42">
        <v>0.94210046609890041</v>
      </c>
      <c r="V14" s="43">
        <f t="shared" si="15"/>
        <v>5.7899533901099587E-2</v>
      </c>
      <c r="W14" s="29">
        <f t="shared" si="11"/>
        <v>421143.93389827962</v>
      </c>
      <c r="X14" s="29">
        <f t="shared" si="4"/>
        <v>2455523.4514832525</v>
      </c>
      <c r="Y14" s="35">
        <f t="shared" si="12"/>
        <v>26.930629203818377</v>
      </c>
      <c r="Z14" s="36">
        <f t="shared" si="13"/>
        <v>5.8607420935813366</v>
      </c>
    </row>
    <row r="15" spans="1:26" s="2" customFormat="1">
      <c r="A15" s="2">
        <v>12</v>
      </c>
      <c r="B15" s="1" t="s">
        <v>55</v>
      </c>
      <c r="C15" s="1">
        <v>5</v>
      </c>
      <c r="D15">
        <v>4815</v>
      </c>
      <c r="E15" s="51">
        <v>44</v>
      </c>
      <c r="F15" s="3">
        <f t="shared" si="5"/>
        <v>9.138110072689512E-3</v>
      </c>
      <c r="G15" s="2">
        <v>0.5</v>
      </c>
      <c r="H15" s="3">
        <f t="shared" si="6"/>
        <v>4.4670050761421318E-2</v>
      </c>
      <c r="I15" s="3">
        <f t="shared" si="7"/>
        <v>0.95532994923857872</v>
      </c>
      <c r="J15" s="5">
        <f t="shared" si="14"/>
        <v>87631.04574218257</v>
      </c>
      <c r="K15" s="5">
        <f t="shared" si="8"/>
        <v>3914.4832615797291</v>
      </c>
      <c r="L15" s="5">
        <f t="shared" si="9"/>
        <v>428369.02055696357</v>
      </c>
      <c r="M15" s="5">
        <f t="shared" si="0"/>
        <v>2542876.8886535373</v>
      </c>
      <c r="N15" s="33">
        <f t="shared" si="10"/>
        <v>29.017990908551759</v>
      </c>
      <c r="O15" s="4"/>
      <c r="Q15" s="27" t="s">
        <v>56</v>
      </c>
      <c r="R15" s="29">
        <f t="shared" si="1"/>
        <v>87631.04574218257</v>
      </c>
      <c r="S15" s="29">
        <f t="shared" si="2"/>
        <v>428369.02055696357</v>
      </c>
      <c r="T15" s="35">
        <f t="shared" si="3"/>
        <v>29.017990908551759</v>
      </c>
      <c r="U15" s="42">
        <v>0.91645683631107144</v>
      </c>
      <c r="V15" s="43">
        <f t="shared" si="15"/>
        <v>8.3543163688928557E-2</v>
      </c>
      <c r="W15" s="29">
        <f t="shared" si="11"/>
        <v>392581.71735330718</v>
      </c>
      <c r="X15" s="29">
        <f t="shared" si="4"/>
        <v>2034379.5175849728</v>
      </c>
      <c r="Y15" s="35">
        <f t="shared" si="12"/>
        <v>23.215282898372312</v>
      </c>
      <c r="Z15" s="36">
        <f t="shared" si="13"/>
        <v>5.8027080101794475</v>
      </c>
    </row>
    <row r="16" spans="1:26" s="2" customFormat="1">
      <c r="A16" s="2">
        <v>13</v>
      </c>
      <c r="B16" s="1" t="s">
        <v>57</v>
      </c>
      <c r="C16" s="1">
        <v>5</v>
      </c>
      <c r="D16">
        <v>4091</v>
      </c>
      <c r="E16" s="51">
        <v>46</v>
      </c>
      <c r="F16" s="3">
        <f t="shared" si="5"/>
        <v>1.1244194573453924E-2</v>
      </c>
      <c r="G16" s="2">
        <v>0.5</v>
      </c>
      <c r="H16" s="3">
        <f t="shared" si="6"/>
        <v>5.4683785068949123E-2</v>
      </c>
      <c r="I16" s="3">
        <f t="shared" si="7"/>
        <v>0.94531621493105089</v>
      </c>
      <c r="J16" s="5">
        <f t="shared" si="14"/>
        <v>83716.56248060285</v>
      </c>
      <c r="K16" s="5">
        <f t="shared" si="8"/>
        <v>4577.9385094005365</v>
      </c>
      <c r="L16" s="5">
        <f t="shared" si="9"/>
        <v>407137.96612951288</v>
      </c>
      <c r="M16" s="5">
        <f t="shared" si="0"/>
        <v>2114507.8680965737</v>
      </c>
      <c r="N16" s="33">
        <f t="shared" si="10"/>
        <v>25.257939473882551</v>
      </c>
      <c r="O16" s="4"/>
      <c r="Q16" s="27" t="s">
        <v>58</v>
      </c>
      <c r="R16" s="29">
        <f t="shared" si="1"/>
        <v>83716.56248060285</v>
      </c>
      <c r="S16" s="29">
        <f t="shared" si="2"/>
        <v>407137.96612951288</v>
      </c>
      <c r="T16" s="35">
        <f t="shared" si="3"/>
        <v>25.257939473882551</v>
      </c>
      <c r="U16" s="42">
        <v>0.8859396016463057</v>
      </c>
      <c r="V16" s="43">
        <f t="shared" si="15"/>
        <v>0.1140603983536943</v>
      </c>
      <c r="W16" s="29">
        <f t="shared" si="11"/>
        <v>360699.64752786775</v>
      </c>
      <c r="X16" s="29">
        <f t="shared" si="4"/>
        <v>1641797.8002316656</v>
      </c>
      <c r="Y16" s="35">
        <f t="shared" si="12"/>
        <v>19.611385747140186</v>
      </c>
      <c r="Z16" s="36">
        <f t="shared" si="13"/>
        <v>5.6465537267423649</v>
      </c>
    </row>
    <row r="17" spans="1:26" s="2" customFormat="1">
      <c r="A17" s="2">
        <v>14</v>
      </c>
      <c r="B17" s="1" t="s">
        <v>59</v>
      </c>
      <c r="C17" s="1">
        <v>5</v>
      </c>
      <c r="D17">
        <v>3035</v>
      </c>
      <c r="E17" s="51">
        <v>56</v>
      </c>
      <c r="F17" s="3">
        <f t="shared" si="5"/>
        <v>1.8451400329489293E-2</v>
      </c>
      <c r="G17" s="2">
        <v>0.5</v>
      </c>
      <c r="H17" s="3">
        <f t="shared" si="6"/>
        <v>8.8188976377952755E-2</v>
      </c>
      <c r="I17" s="3">
        <f t="shared" si="7"/>
        <v>0.91181102362204725</v>
      </c>
      <c r="J17" s="5">
        <f t="shared" si="14"/>
        <v>79138.623971202309</v>
      </c>
      <c r="K17" s="5">
        <f t="shared" si="8"/>
        <v>6979.1542399800464</v>
      </c>
      <c r="L17" s="5">
        <f t="shared" si="9"/>
        <v>378245.23425606138</v>
      </c>
      <c r="M17" s="5">
        <f t="shared" si="0"/>
        <v>1707369.9019670608</v>
      </c>
      <c r="N17" s="33">
        <f t="shared" si="10"/>
        <v>21.574419876043766</v>
      </c>
      <c r="O17" s="4"/>
      <c r="Q17" s="27" t="s">
        <v>60</v>
      </c>
      <c r="R17" s="29">
        <f t="shared" si="1"/>
        <v>79138.623971202309</v>
      </c>
      <c r="S17" s="29">
        <f t="shared" si="2"/>
        <v>378245.23425606138</v>
      </c>
      <c r="T17" s="35">
        <f t="shared" si="3"/>
        <v>21.574419876043766</v>
      </c>
      <c r="U17" s="42">
        <v>0.85631920960893304</v>
      </c>
      <c r="V17" s="43">
        <f t="shared" si="15"/>
        <v>0.14368079039106696</v>
      </c>
      <c r="W17" s="29">
        <f t="shared" si="11"/>
        <v>323898.66003649618</v>
      </c>
      <c r="X17" s="29">
        <f t="shared" si="4"/>
        <v>1281098.1527037979</v>
      </c>
      <c r="Y17" s="35">
        <f t="shared" si="12"/>
        <v>16.188026635009166</v>
      </c>
      <c r="Z17" s="36">
        <f t="shared" si="13"/>
        <v>5.3863932410346003</v>
      </c>
    </row>
    <row r="18" spans="1:26" s="2" customFormat="1">
      <c r="A18" s="2">
        <v>15</v>
      </c>
      <c r="B18" s="1" t="s">
        <v>61</v>
      </c>
      <c r="C18" s="1">
        <v>5</v>
      </c>
      <c r="D18">
        <v>1981</v>
      </c>
      <c r="E18" s="51">
        <v>47</v>
      </c>
      <c r="F18" s="3">
        <f t="shared" si="5"/>
        <v>2.3725391216557295E-2</v>
      </c>
      <c r="G18" s="2">
        <v>0.5</v>
      </c>
      <c r="H18" s="3">
        <f t="shared" si="6"/>
        <v>0.11198475101262807</v>
      </c>
      <c r="I18" s="3">
        <f t="shared" si="7"/>
        <v>0.88801524898737194</v>
      </c>
      <c r="J18" s="5">
        <f t="shared" si="14"/>
        <v>72159.469731222256</v>
      </c>
      <c r="K18" s="5">
        <f t="shared" si="8"/>
        <v>8080.7602510541965</v>
      </c>
      <c r="L18" s="5">
        <f t="shared" si="9"/>
        <v>340595.4480284758</v>
      </c>
      <c r="M18" s="5">
        <f t="shared" si="0"/>
        <v>1329124.6677109995</v>
      </c>
      <c r="N18" s="33">
        <f t="shared" si="10"/>
        <v>18.419268775972011</v>
      </c>
      <c r="O18" s="4"/>
      <c r="Q18" s="27" t="s">
        <v>62</v>
      </c>
      <c r="R18" s="29">
        <f t="shared" si="1"/>
        <v>72159.469731222256</v>
      </c>
      <c r="S18" s="29">
        <f t="shared" si="2"/>
        <v>340595.4480284758</v>
      </c>
      <c r="T18" s="35">
        <f t="shared" si="3"/>
        <v>18.419268775972011</v>
      </c>
      <c r="U18" s="42">
        <v>0.77613843304153718</v>
      </c>
      <c r="V18" s="43">
        <f t="shared" si="15"/>
        <v>0.22386156695846282</v>
      </c>
      <c r="W18" s="29">
        <f t="shared" si="11"/>
        <v>264349.2173339015</v>
      </c>
      <c r="X18" s="29">
        <f t="shared" si="4"/>
        <v>957199.49266730179</v>
      </c>
      <c r="Y18" s="35">
        <f t="shared" si="12"/>
        <v>13.265057188372557</v>
      </c>
      <c r="Z18" s="36">
        <f t="shared" si="13"/>
        <v>5.1542115875994536</v>
      </c>
    </row>
    <row r="19" spans="1:26" s="2" customFormat="1">
      <c r="A19" s="2">
        <v>16</v>
      </c>
      <c r="B19" s="1" t="s">
        <v>63</v>
      </c>
      <c r="C19" s="1">
        <v>5</v>
      </c>
      <c r="D19">
        <v>1357</v>
      </c>
      <c r="E19" s="51">
        <v>38</v>
      </c>
      <c r="F19" s="3">
        <f t="shared" si="5"/>
        <v>2.8002947678703021E-2</v>
      </c>
      <c r="G19" s="2">
        <v>0.5</v>
      </c>
      <c r="H19" s="3">
        <f t="shared" si="6"/>
        <v>0.13085399449035814</v>
      </c>
      <c r="I19" s="3">
        <f t="shared" si="7"/>
        <v>0.86914600550964183</v>
      </c>
      <c r="J19" s="5">
        <f t="shared" si="14"/>
        <v>64078.709480168058</v>
      </c>
      <c r="K19" s="5">
        <f t="shared" si="8"/>
        <v>8384.9550972671714</v>
      </c>
      <c r="L19" s="5">
        <f t="shared" si="9"/>
        <v>299431.15965767234</v>
      </c>
      <c r="M19" s="5">
        <f t="shared" si="0"/>
        <v>988529.21968252375</v>
      </c>
      <c r="N19" s="33">
        <f t="shared" si="10"/>
        <v>15.426796633419515</v>
      </c>
      <c r="O19" s="4"/>
      <c r="Q19" s="27" t="s">
        <v>64</v>
      </c>
      <c r="R19" s="29">
        <f t="shared" si="1"/>
        <v>64078.709480168058</v>
      </c>
      <c r="S19" s="29">
        <f t="shared" si="2"/>
        <v>299431.15965767234</v>
      </c>
      <c r="T19" s="35">
        <f t="shared" si="3"/>
        <v>15.426796633419515</v>
      </c>
      <c r="U19" s="42">
        <v>0.73716277889453141</v>
      </c>
      <c r="V19" s="43">
        <f t="shared" si="15"/>
        <v>0.26283722110546859</v>
      </c>
      <c r="W19" s="29">
        <f t="shared" si="11"/>
        <v>220729.50574086184</v>
      </c>
      <c r="X19" s="29">
        <f t="shared" si="4"/>
        <v>692850.27533340023</v>
      </c>
      <c r="Y19" s="35">
        <f t="shared" si="12"/>
        <v>10.812487969156633</v>
      </c>
      <c r="Z19" s="36">
        <f t="shared" si="13"/>
        <v>4.6143086642628823</v>
      </c>
    </row>
    <row r="20" spans="1:26" s="2" customFormat="1">
      <c r="A20" s="2">
        <v>17</v>
      </c>
      <c r="B20" s="1" t="s">
        <v>65</v>
      </c>
      <c r="C20" s="1">
        <v>5</v>
      </c>
      <c r="D20">
        <v>767</v>
      </c>
      <c r="E20" s="51">
        <v>37</v>
      </c>
      <c r="F20" s="3">
        <f t="shared" si="5"/>
        <v>4.8239895697522815E-2</v>
      </c>
      <c r="G20" s="2">
        <v>0.5</v>
      </c>
      <c r="H20" s="3">
        <f t="shared" si="6"/>
        <v>0.21524141942990113</v>
      </c>
      <c r="I20" s="3">
        <f t="shared" si="7"/>
        <v>0.78475858057009884</v>
      </c>
      <c r="J20" s="5">
        <f t="shared" si="14"/>
        <v>55693.754382900886</v>
      </c>
      <c r="K20" s="5">
        <f t="shared" si="8"/>
        <v>11987.602746755863</v>
      </c>
      <c r="L20" s="5">
        <f t="shared" si="9"/>
        <v>248499.76504761475</v>
      </c>
      <c r="M20" s="5">
        <f t="shared" si="0"/>
        <v>689098.06002485147</v>
      </c>
      <c r="N20" s="33">
        <f t="shared" si="10"/>
        <v>12.372986300891551</v>
      </c>
      <c r="O20" s="4"/>
      <c r="Q20" s="27" t="s">
        <v>66</v>
      </c>
      <c r="R20" s="29">
        <f t="shared" si="1"/>
        <v>55693.754382900886</v>
      </c>
      <c r="S20" s="29">
        <f t="shared" si="2"/>
        <v>248499.76504761475</v>
      </c>
      <c r="T20" s="35">
        <f t="shared" si="3"/>
        <v>12.372986300891551</v>
      </c>
      <c r="U20" s="42">
        <v>0.7271372759570951</v>
      </c>
      <c r="V20" s="43">
        <f t="shared" si="15"/>
        <v>0.2728627240429049</v>
      </c>
      <c r="W20" s="29">
        <f t="shared" si="11"/>
        <v>180693.44223270073</v>
      </c>
      <c r="X20" s="29">
        <f t="shared" si="4"/>
        <v>472120.76959253836</v>
      </c>
      <c r="Y20" s="35">
        <f t="shared" si="12"/>
        <v>8.47708643139147</v>
      </c>
      <c r="Z20" s="36">
        <f t="shared" si="13"/>
        <v>3.8958998695000808</v>
      </c>
    </row>
    <row r="21" spans="1:26" s="2" customFormat="1">
      <c r="A21" s="2">
        <v>18</v>
      </c>
      <c r="B21" s="1" t="s">
        <v>67</v>
      </c>
      <c r="C21" s="1">
        <v>5</v>
      </c>
      <c r="D21">
        <v>394</v>
      </c>
      <c r="E21" s="51">
        <v>29</v>
      </c>
      <c r="F21" s="3">
        <f t="shared" si="5"/>
        <v>7.3604060913705582E-2</v>
      </c>
      <c r="G21" s="2">
        <v>0.5</v>
      </c>
      <c r="H21" s="3">
        <f t="shared" si="6"/>
        <v>0.31082529474812437</v>
      </c>
      <c r="I21" s="3">
        <f t="shared" si="7"/>
        <v>0.68917470525187563</v>
      </c>
      <c r="J21" s="5">
        <f t="shared" si="14"/>
        <v>43706.151636145019</v>
      </c>
      <c r="K21" s="5">
        <f t="shared" si="8"/>
        <v>13584.977464610995</v>
      </c>
      <c r="L21" s="5">
        <f t="shared" si="9"/>
        <v>184568.31451919759</v>
      </c>
      <c r="M21" s="5">
        <f>L21+M22</f>
        <v>440598.29497723677</v>
      </c>
      <c r="N21" s="33">
        <f t="shared" si="10"/>
        <v>10.08092175777063</v>
      </c>
      <c r="O21" s="4"/>
      <c r="Q21" s="27" t="s">
        <v>68</v>
      </c>
      <c r="R21" s="29">
        <f t="shared" si="1"/>
        <v>43706.151636145019</v>
      </c>
      <c r="S21" s="29">
        <f t="shared" si="2"/>
        <v>184568.31451919759</v>
      </c>
      <c r="T21" s="35">
        <f t="shared" si="3"/>
        <v>10.08092175777063</v>
      </c>
      <c r="U21" s="42">
        <v>0.68635947845240242</v>
      </c>
      <c r="V21" s="43">
        <f t="shared" si="15"/>
        <v>0.31364052154759758</v>
      </c>
      <c r="W21" s="29">
        <f t="shared" si="11"/>
        <v>126680.21209223544</v>
      </c>
      <c r="X21" s="29">
        <f>X22+W21</f>
        <v>291427.3273598376</v>
      </c>
      <c r="Y21" s="35">
        <f t="shared" si="12"/>
        <v>6.6678789243669527</v>
      </c>
      <c r="Z21" s="36">
        <f t="shared" si="13"/>
        <v>3.4130428334036775</v>
      </c>
    </row>
    <row r="22" spans="1:26" s="2" customFormat="1">
      <c r="A22" s="12">
        <v>19</v>
      </c>
      <c r="B22" s="13" t="s">
        <v>69</v>
      </c>
      <c r="C22" s="12"/>
      <c r="D22">
        <v>238</v>
      </c>
      <c r="E22" s="51">
        <v>28</v>
      </c>
      <c r="F22" s="17">
        <f t="shared" si="5"/>
        <v>0.11764705882352941</v>
      </c>
      <c r="G22" s="12"/>
      <c r="H22" s="17">
        <v>1</v>
      </c>
      <c r="I22" s="17">
        <f t="shared" si="7"/>
        <v>0</v>
      </c>
      <c r="J22" s="21">
        <f t="shared" si="14"/>
        <v>30121.174171534025</v>
      </c>
      <c r="K22" s="21">
        <f t="shared" si="8"/>
        <v>30121.174171534025</v>
      </c>
      <c r="L22" s="21">
        <f>K22/F22</f>
        <v>256029.98045803921</v>
      </c>
      <c r="M22" s="21">
        <f>L22</f>
        <v>256029.98045803921</v>
      </c>
      <c r="N22" s="34">
        <f t="shared" si="10"/>
        <v>8.5</v>
      </c>
      <c r="O22" s="4"/>
      <c r="Q22" s="30" t="s">
        <v>69</v>
      </c>
      <c r="R22" s="31">
        <f t="shared" si="1"/>
        <v>30121.174171534025</v>
      </c>
      <c r="S22" s="31">
        <f t="shared" si="2"/>
        <v>256029.98045803921</v>
      </c>
      <c r="T22" s="38">
        <f t="shared" si="3"/>
        <v>8.5</v>
      </c>
      <c r="U22" s="44">
        <v>0.64346806172022719</v>
      </c>
      <c r="V22" s="45">
        <f t="shared" si="15"/>
        <v>0.35653193827977281</v>
      </c>
      <c r="W22" s="31">
        <f t="shared" si="11"/>
        <v>164747.11526760214</v>
      </c>
      <c r="X22" s="31">
        <f>W22</f>
        <v>164747.11526760214</v>
      </c>
      <c r="Y22" s="38">
        <f t="shared" si="12"/>
        <v>5.4694785246219313</v>
      </c>
      <c r="Z22" s="37">
        <f t="shared" si="13"/>
        <v>3.0305214753780687</v>
      </c>
    </row>
    <row r="23" spans="1:26" s="2" customFormat="1" ht="13.2">
      <c r="B23" s="2" t="s">
        <v>70</v>
      </c>
      <c r="D23" s="25">
        <f>SUM(D4:D22)</f>
        <v>57843</v>
      </c>
      <c r="E23" s="25">
        <f>SUM(E4:E22)</f>
        <v>447</v>
      </c>
    </row>
    <row r="24" spans="1:26" s="2" customFormat="1" ht="13.2">
      <c r="D24" s="14"/>
      <c r="E24" s="14"/>
      <c r="F24" s="5"/>
    </row>
    <row r="25" spans="1:26">
      <c r="D25" s="15"/>
      <c r="E25" s="15"/>
      <c r="K25" s="16"/>
    </row>
    <row r="26" spans="1:26" s="2" customFormat="1" ht="18" thickBot="1">
      <c r="B26" s="76" t="s">
        <v>88</v>
      </c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Q26" s="63" t="s">
        <v>91</v>
      </c>
      <c r="R26" s="64"/>
      <c r="S26" s="64"/>
      <c r="T26" s="64"/>
      <c r="U26" s="64"/>
      <c r="V26" s="64"/>
      <c r="W26" s="64"/>
      <c r="X26" s="64"/>
      <c r="Y26" s="64"/>
      <c r="Z26" s="65"/>
    </row>
    <row r="27" spans="1:26" s="9" customFormat="1" ht="14.25" customHeight="1">
      <c r="A27" s="7"/>
      <c r="B27" s="70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6" t="s">
        <v>14</v>
      </c>
      <c r="S27" s="66"/>
      <c r="T27" s="66"/>
      <c r="U27" s="67" t="s">
        <v>15</v>
      </c>
      <c r="V27" s="68" t="s">
        <v>16</v>
      </c>
      <c r="W27" s="69" t="s">
        <v>17</v>
      </c>
      <c r="X27" s="69" t="s">
        <v>18</v>
      </c>
      <c r="Y27" s="62" t="s">
        <v>19</v>
      </c>
      <c r="Z27" s="62" t="s">
        <v>20</v>
      </c>
    </row>
    <row r="28" spans="1:26" s="10" customFormat="1" ht="32.549999999999997" customHeight="1" thickBot="1">
      <c r="B28" s="71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7"/>
      <c r="V28" s="68"/>
      <c r="W28" s="69"/>
      <c r="X28" s="69"/>
      <c r="Y28" s="62"/>
      <c r="Z28" s="62"/>
    </row>
    <row r="29" spans="1:26" s="2" customFormat="1">
      <c r="A29" s="2">
        <v>1</v>
      </c>
      <c r="B29" s="1">
        <v>0</v>
      </c>
      <c r="C29" s="1">
        <v>1</v>
      </c>
      <c r="D29">
        <v>422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7957584.6496044146</v>
      </c>
      <c r="N29" s="32">
        <f>M29/J29</f>
        <v>79.57584649604415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79.57584649604415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7041848.3860821128</v>
      </c>
      <c r="Y29" s="40">
        <f>X29/R29</f>
        <v>70.418483860821127</v>
      </c>
      <c r="Z29" s="36">
        <f>T29-Y29</f>
        <v>9.1573626352230235</v>
      </c>
    </row>
    <row r="30" spans="1:26" s="2" customFormat="1">
      <c r="A30" s="2">
        <v>2</v>
      </c>
      <c r="B30" s="1" t="s">
        <v>35</v>
      </c>
      <c r="C30" s="1">
        <v>4</v>
      </c>
      <c r="D30">
        <v>2246</v>
      </c>
      <c r="E30" s="51">
        <v>1</v>
      </c>
      <c r="F30" s="3">
        <f t="shared" ref="F30:F47" si="21">E30/D30</f>
        <v>4.4523597506678539E-4</v>
      </c>
      <c r="G30" s="2">
        <v>0.4</v>
      </c>
      <c r="H30" s="3">
        <f t="shared" ref="H30:H46" si="22">C30*F30/(1+(1-G30)*C30*F30)</f>
        <v>1.7790428749332858E-3</v>
      </c>
      <c r="I30" s="3">
        <f t="shared" ref="I30:I47" si="23">1-H30</f>
        <v>0.99822095712506675</v>
      </c>
      <c r="J30" s="5">
        <f>I29*J29</f>
        <v>100000</v>
      </c>
      <c r="K30" s="5">
        <f t="shared" ref="K30:K47" si="24">J30*H30</f>
        <v>177.90428749332858</v>
      </c>
      <c r="L30" s="5">
        <f t="shared" ref="L30:L46" si="25">C30*(J31+G30*K30)</f>
        <v>399573.02971001604</v>
      </c>
      <c r="M30" s="5">
        <f t="shared" si="16"/>
        <v>7857584.6496044146</v>
      </c>
      <c r="N30" s="33">
        <f t="shared" ref="N30:N47" si="26">M30/J30</f>
        <v>78.57584649604415</v>
      </c>
      <c r="O30" s="4"/>
      <c r="Q30" s="27" t="s">
        <v>36</v>
      </c>
      <c r="R30" s="29">
        <f t="shared" si="17"/>
        <v>100000</v>
      </c>
      <c r="S30" s="29">
        <f t="shared" si="18"/>
        <v>399573.02971001604</v>
      </c>
      <c r="T30" s="35">
        <f t="shared" si="19"/>
        <v>78.57584649604415</v>
      </c>
      <c r="U30" s="42">
        <v>0.95864674002964168</v>
      </c>
      <c r="V30" s="43">
        <f>1-U30</f>
        <v>4.1353259970358325E-2</v>
      </c>
      <c r="W30" s="29">
        <f t="shared" ref="W30:W47" si="27">S30*U30</f>
        <v>383049.38233527401</v>
      </c>
      <c r="X30" s="29">
        <f t="shared" si="20"/>
        <v>6945983.7120791487</v>
      </c>
      <c r="Y30" s="35">
        <f t="shared" ref="Y30:Y47" si="28">X30/R30</f>
        <v>69.459837120791491</v>
      </c>
      <c r="Z30" s="36">
        <f t="shared" ref="Z30:Z47" si="29">T30-Y30</f>
        <v>9.1160093752526592</v>
      </c>
    </row>
    <row r="31" spans="1:26" s="2" customFormat="1">
      <c r="A31" s="2">
        <v>3</v>
      </c>
      <c r="B31" s="1" t="s">
        <v>37</v>
      </c>
      <c r="C31" s="1">
        <v>5</v>
      </c>
      <c r="D31">
        <v>3167</v>
      </c>
      <c r="E31" s="51">
        <v>1</v>
      </c>
      <c r="F31" s="3">
        <f t="shared" si="21"/>
        <v>3.1575623618566466E-4</v>
      </c>
      <c r="G31" s="2">
        <v>0.5</v>
      </c>
      <c r="H31" s="3">
        <f t="shared" si="22"/>
        <v>1.5775358889414735E-3</v>
      </c>
      <c r="I31" s="3">
        <f t="shared" si="23"/>
        <v>0.99842246411105851</v>
      </c>
      <c r="J31" s="5">
        <f t="shared" ref="J31:J47" si="30">I30*J30</f>
        <v>99822.095712506678</v>
      </c>
      <c r="K31" s="5">
        <f t="shared" si="24"/>
        <v>157.47293849583008</v>
      </c>
      <c r="L31" s="5">
        <f t="shared" si="25"/>
        <v>498716.79621629382</v>
      </c>
      <c r="M31" s="5">
        <f t="shared" si="16"/>
        <v>7458011.6198943984</v>
      </c>
      <c r="N31" s="33">
        <f t="shared" si="26"/>
        <v>74.713033889549834</v>
      </c>
      <c r="O31" s="4"/>
      <c r="Q31" s="27" t="s">
        <v>38</v>
      </c>
      <c r="R31" s="29">
        <f t="shared" si="17"/>
        <v>99822.095712506678</v>
      </c>
      <c r="S31" s="29">
        <f t="shared" si="18"/>
        <v>498716.79621629382</v>
      </c>
      <c r="T31" s="35">
        <f t="shared" si="19"/>
        <v>74.713033889549834</v>
      </c>
      <c r="U31" s="42">
        <v>0.95864674002964168</v>
      </c>
      <c r="V31" s="43">
        <f>1-U31</f>
        <v>4.1353259970358325E-2</v>
      </c>
      <c r="W31" s="29">
        <f t="shared" si="27"/>
        <v>478093.23089077719</v>
      </c>
      <c r="X31" s="29">
        <f t="shared" si="20"/>
        <v>6562934.3297438752</v>
      </c>
      <c r="Y31" s="35">
        <f t="shared" si="28"/>
        <v>65.746308799661946</v>
      </c>
      <c r="Z31" s="36">
        <f t="shared" si="29"/>
        <v>8.9667250898878876</v>
      </c>
    </row>
    <row r="32" spans="1:26" s="2" customFormat="1">
      <c r="A32" s="2">
        <v>4</v>
      </c>
      <c r="B32" s="1" t="s">
        <v>39</v>
      </c>
      <c r="C32" s="1">
        <v>5</v>
      </c>
      <c r="D32">
        <v>3397</v>
      </c>
      <c r="E32" s="51">
        <v>2</v>
      </c>
      <c r="F32" s="3">
        <f t="shared" si="21"/>
        <v>5.8875478363261706E-4</v>
      </c>
      <c r="G32" s="2">
        <v>0.5</v>
      </c>
      <c r="H32" s="3">
        <f t="shared" si="22"/>
        <v>2.9394473838918285E-3</v>
      </c>
      <c r="I32" s="3">
        <f t="shared" si="23"/>
        <v>0.99706055261610815</v>
      </c>
      <c r="J32" s="5">
        <f t="shared" si="30"/>
        <v>99664.622774010844</v>
      </c>
      <c r="K32" s="5">
        <f t="shared" si="24"/>
        <v>292.95891467963213</v>
      </c>
      <c r="L32" s="5">
        <f t="shared" si="25"/>
        <v>497590.7165833551</v>
      </c>
      <c r="M32" s="5">
        <f t="shared" si="16"/>
        <v>6959294.8236781042</v>
      </c>
      <c r="N32" s="33">
        <f t="shared" si="26"/>
        <v>69.827132536870977</v>
      </c>
      <c r="O32" s="4"/>
      <c r="Q32" s="27" t="s">
        <v>40</v>
      </c>
      <c r="R32" s="29">
        <f t="shared" si="17"/>
        <v>99664.622774010844</v>
      </c>
      <c r="S32" s="29">
        <f t="shared" si="18"/>
        <v>497590.7165833551</v>
      </c>
      <c r="T32" s="35">
        <f t="shared" si="19"/>
        <v>69.827132536870977</v>
      </c>
      <c r="U32" s="42">
        <v>0.95864674002964168</v>
      </c>
      <c r="V32" s="43">
        <f>1-U32</f>
        <v>4.1353259970358325E-2</v>
      </c>
      <c r="W32" s="29">
        <f t="shared" si="27"/>
        <v>477013.71832164674</v>
      </c>
      <c r="X32" s="29">
        <f t="shared" si="20"/>
        <v>6084841.0988530982</v>
      </c>
      <c r="Y32" s="35">
        <f t="shared" si="28"/>
        <v>61.053169414491762</v>
      </c>
      <c r="Z32" s="36">
        <f t="shared" si="29"/>
        <v>8.7739631223792145</v>
      </c>
    </row>
    <row r="33" spans="1:26" s="2" customFormat="1">
      <c r="A33" s="2">
        <v>5</v>
      </c>
      <c r="B33" s="1" t="s">
        <v>41</v>
      </c>
      <c r="C33" s="1">
        <v>5</v>
      </c>
      <c r="D33">
        <v>3713</v>
      </c>
      <c r="E33" s="51">
        <v>2</v>
      </c>
      <c r="F33" s="3">
        <f t="shared" si="21"/>
        <v>5.3864799353622406E-4</v>
      </c>
      <c r="G33" s="2">
        <v>0.5</v>
      </c>
      <c r="H33" s="3">
        <f t="shared" si="22"/>
        <v>2.6896180742334587E-3</v>
      </c>
      <c r="I33" s="3">
        <f t="shared" si="23"/>
        <v>0.99731038192576649</v>
      </c>
      <c r="J33" s="5">
        <f t="shared" si="30"/>
        <v>99371.663859331209</v>
      </c>
      <c r="K33" s="5">
        <f t="shared" si="24"/>
        <v>267.271823182709</v>
      </c>
      <c r="L33" s="5">
        <f t="shared" si="25"/>
        <v>496190.13973869919</v>
      </c>
      <c r="M33" s="5">
        <f t="shared" si="16"/>
        <v>6461704.1070947489</v>
      </c>
      <c r="N33" s="33">
        <f t="shared" si="26"/>
        <v>65.025620545529193</v>
      </c>
      <c r="O33" s="4"/>
      <c r="Q33" s="27" t="s">
        <v>42</v>
      </c>
      <c r="R33" s="29">
        <f t="shared" si="17"/>
        <v>99371.663859331209</v>
      </c>
      <c r="S33" s="29">
        <f t="shared" si="18"/>
        <v>496190.13973869919</v>
      </c>
      <c r="T33" s="35">
        <f t="shared" si="19"/>
        <v>65.025620545529193</v>
      </c>
      <c r="U33" s="42">
        <v>0.95864674002964168</v>
      </c>
      <c r="V33" s="43">
        <f>1-U33</f>
        <v>4.1353259970358325E-2</v>
      </c>
      <c r="W33" s="29">
        <f t="shared" si="27"/>
        <v>475671.05989535636</v>
      </c>
      <c r="X33" s="29">
        <f t="shared" si="20"/>
        <v>5607827.3805314517</v>
      </c>
      <c r="Y33" s="35">
        <f t="shared" si="28"/>
        <v>56.432861871667903</v>
      </c>
      <c r="Z33" s="36">
        <f t="shared" si="29"/>
        <v>8.5927586738612902</v>
      </c>
    </row>
    <row r="34" spans="1:26" s="2" customFormat="1">
      <c r="A34" s="2">
        <v>6</v>
      </c>
      <c r="B34" s="1" t="s">
        <v>43</v>
      </c>
      <c r="C34" s="1">
        <v>5</v>
      </c>
      <c r="D34">
        <v>4193</v>
      </c>
      <c r="E34" s="51">
        <v>2</v>
      </c>
      <c r="F34" s="3">
        <f t="shared" si="21"/>
        <v>4.7698545194371572E-4</v>
      </c>
      <c r="G34" s="2">
        <v>0.5</v>
      </c>
      <c r="H34" s="3">
        <f t="shared" si="22"/>
        <v>2.3820867079561697E-3</v>
      </c>
      <c r="I34" s="3">
        <f t="shared" si="23"/>
        <v>0.99761791329204386</v>
      </c>
      <c r="J34" s="5">
        <f t="shared" si="30"/>
        <v>99104.392036148492</v>
      </c>
      <c r="K34" s="5">
        <f t="shared" si="24"/>
        <v>236.07525496938661</v>
      </c>
      <c r="L34" s="5">
        <f t="shared" si="25"/>
        <v>494931.77204331901</v>
      </c>
      <c r="M34" s="5">
        <f t="shared" si="16"/>
        <v>5965513.9673560495</v>
      </c>
      <c r="N34" s="33">
        <f t="shared" si="26"/>
        <v>60.194244117658464</v>
      </c>
      <c r="O34" s="4"/>
      <c r="Q34" s="27" t="s">
        <v>44</v>
      </c>
      <c r="R34" s="29">
        <f t="shared" si="17"/>
        <v>99104.392036148492</v>
      </c>
      <c r="S34" s="29">
        <f t="shared" si="18"/>
        <v>494931.77204331901</v>
      </c>
      <c r="T34" s="35">
        <f t="shared" si="19"/>
        <v>60.194244117658464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479678.08235977386</v>
      </c>
      <c r="X34" s="29">
        <f t="shared" si="20"/>
        <v>5132156.3206360955</v>
      </c>
      <c r="Y34" s="35">
        <f t="shared" si="28"/>
        <v>51.785356987651291</v>
      </c>
      <c r="Z34" s="36">
        <f t="shared" si="29"/>
        <v>8.408887130007173</v>
      </c>
    </row>
    <row r="35" spans="1:26" s="2" customFormat="1">
      <c r="A35" s="2">
        <v>7</v>
      </c>
      <c r="B35" s="1" t="s">
        <v>45</v>
      </c>
      <c r="C35" s="1">
        <v>5</v>
      </c>
      <c r="D35">
        <v>4420</v>
      </c>
      <c r="E35" s="51">
        <v>2</v>
      </c>
      <c r="F35" s="3">
        <f t="shared" si="21"/>
        <v>4.5248868778280545E-4</v>
      </c>
      <c r="G35" s="2">
        <v>0.5</v>
      </c>
      <c r="H35" s="3">
        <f t="shared" si="22"/>
        <v>2.2598870056497176E-3</v>
      </c>
      <c r="I35" s="3">
        <f t="shared" si="23"/>
        <v>0.99774011299435028</v>
      </c>
      <c r="J35" s="5">
        <f t="shared" si="30"/>
        <v>98868.316781179106</v>
      </c>
      <c r="K35" s="5">
        <f t="shared" si="24"/>
        <v>223.43122436424659</v>
      </c>
      <c r="L35" s="5">
        <f t="shared" si="25"/>
        <v>493783.0058449849</v>
      </c>
      <c r="M35" s="5">
        <f t="shared" si="16"/>
        <v>5470582.19531273</v>
      </c>
      <c r="N35" s="33">
        <f t="shared" si="26"/>
        <v>55.332004967987153</v>
      </c>
      <c r="O35" s="4"/>
      <c r="Q35" s="27" t="s">
        <v>46</v>
      </c>
      <c r="R35" s="29">
        <f t="shared" si="17"/>
        <v>98868.316781179106</v>
      </c>
      <c r="S35" s="29">
        <f t="shared" si="18"/>
        <v>493783.0058449849</v>
      </c>
      <c r="T35" s="35">
        <f t="shared" si="19"/>
        <v>55.332004967987153</v>
      </c>
      <c r="U35" s="42">
        <v>0.96192878092594225</v>
      </c>
      <c r="V35" s="43">
        <f t="shared" si="31"/>
        <v>3.8071219074057749E-2</v>
      </c>
      <c r="W35" s="29">
        <f t="shared" si="27"/>
        <v>474984.08485441376</v>
      </c>
      <c r="X35" s="29">
        <f t="shared" si="20"/>
        <v>4652478.2382763214</v>
      </c>
      <c r="Y35" s="35">
        <f t="shared" si="28"/>
        <v>47.057322201342281</v>
      </c>
      <c r="Z35" s="36">
        <f t="shared" si="29"/>
        <v>8.2746827666448723</v>
      </c>
    </row>
    <row r="36" spans="1:26" s="2" customFormat="1">
      <c r="A36" s="2">
        <v>8</v>
      </c>
      <c r="B36" s="1" t="s">
        <v>47</v>
      </c>
      <c r="C36" s="1">
        <v>5</v>
      </c>
      <c r="D36">
        <v>4026</v>
      </c>
      <c r="E36" s="51">
        <v>3</v>
      </c>
      <c r="F36" s="3">
        <f t="shared" si="21"/>
        <v>7.4515648286140089E-4</v>
      </c>
      <c r="G36" s="2">
        <v>0.5</v>
      </c>
      <c r="H36" s="3">
        <f t="shared" si="22"/>
        <v>3.7188545927854225E-3</v>
      </c>
      <c r="I36" s="3">
        <f t="shared" si="23"/>
        <v>0.99628114540721457</v>
      </c>
      <c r="J36" s="5">
        <f t="shared" si="30"/>
        <v>98644.885556814857</v>
      </c>
      <c r="K36" s="5">
        <f t="shared" si="24"/>
        <v>366.8459857077533</v>
      </c>
      <c r="L36" s="5">
        <f t="shared" si="25"/>
        <v>492307.31281980488</v>
      </c>
      <c r="M36" s="5">
        <f t="shared" si="16"/>
        <v>4976799.1894677449</v>
      </c>
      <c r="N36" s="33">
        <f t="shared" si="26"/>
        <v>50.451669758401621</v>
      </c>
      <c r="O36" s="4"/>
      <c r="Q36" s="27" t="s">
        <v>48</v>
      </c>
      <c r="R36" s="29">
        <f t="shared" si="17"/>
        <v>98644.885556814857</v>
      </c>
      <c r="S36" s="29">
        <f t="shared" si="18"/>
        <v>492307.31281980488</v>
      </c>
      <c r="T36" s="35">
        <f t="shared" si="19"/>
        <v>50.451669758401621</v>
      </c>
      <c r="U36" s="42">
        <v>0.95558309086652893</v>
      </c>
      <c r="V36" s="43">
        <f t="shared" si="31"/>
        <v>4.4416909133471072E-2</v>
      </c>
      <c r="W36" s="29">
        <f t="shared" si="27"/>
        <v>470440.54364054429</v>
      </c>
      <c r="X36" s="29">
        <f t="shared" si="20"/>
        <v>4177494.1534219082</v>
      </c>
      <c r="Y36" s="35">
        <f t="shared" si="28"/>
        <v>42.34881646262204</v>
      </c>
      <c r="Z36" s="36">
        <f t="shared" si="29"/>
        <v>8.1028532957795818</v>
      </c>
    </row>
    <row r="37" spans="1:26" s="2" customFormat="1">
      <c r="A37" s="2">
        <v>9</v>
      </c>
      <c r="B37" s="1" t="s">
        <v>49</v>
      </c>
      <c r="C37" s="1">
        <v>5</v>
      </c>
      <c r="D37">
        <v>4189</v>
      </c>
      <c r="E37" s="51">
        <v>2</v>
      </c>
      <c r="F37" s="3">
        <f t="shared" si="21"/>
        <v>4.7744091668656003E-4</v>
      </c>
      <c r="G37" s="2">
        <v>0.5</v>
      </c>
      <c r="H37" s="3">
        <f t="shared" si="22"/>
        <v>2.384358607534573E-3</v>
      </c>
      <c r="I37" s="3">
        <f t="shared" si="23"/>
        <v>0.99761564139246539</v>
      </c>
      <c r="J37" s="5">
        <f t="shared" si="30"/>
        <v>98278.039571107103</v>
      </c>
      <c r="K37" s="5">
        <f t="shared" si="24"/>
        <v>234.3300895829926</v>
      </c>
      <c r="L37" s="5">
        <f t="shared" si="25"/>
        <v>490804.37263157807</v>
      </c>
      <c r="M37" s="5">
        <f t="shared" si="16"/>
        <v>4484491.8766479399</v>
      </c>
      <c r="N37" s="33">
        <f t="shared" si="26"/>
        <v>45.630660686951082</v>
      </c>
      <c r="O37" s="4"/>
      <c r="Q37" s="27" t="s">
        <v>50</v>
      </c>
      <c r="R37" s="29">
        <f t="shared" si="17"/>
        <v>98278.039571107103</v>
      </c>
      <c r="S37" s="29">
        <f t="shared" si="18"/>
        <v>490804.37263157807</v>
      </c>
      <c r="T37" s="35">
        <f t="shared" si="19"/>
        <v>45.630660686951082</v>
      </c>
      <c r="U37" s="42">
        <v>0.95343645724036619</v>
      </c>
      <c r="V37" s="43">
        <f t="shared" si="31"/>
        <v>4.6563542759633814E-2</v>
      </c>
      <c r="W37" s="29">
        <f t="shared" si="27"/>
        <v>467950.78223993233</v>
      </c>
      <c r="X37" s="29">
        <f t="shared" si="20"/>
        <v>3707053.609781364</v>
      </c>
      <c r="Y37" s="35">
        <f t="shared" si="28"/>
        <v>37.720060615364631</v>
      </c>
      <c r="Z37" s="36">
        <f t="shared" si="29"/>
        <v>7.9106000715864511</v>
      </c>
    </row>
    <row r="38" spans="1:26" s="2" customFormat="1">
      <c r="A38" s="2">
        <v>10</v>
      </c>
      <c r="B38" s="1" t="s">
        <v>51</v>
      </c>
      <c r="C38" s="1">
        <v>5</v>
      </c>
      <c r="D38">
        <v>4957</v>
      </c>
      <c r="E38" s="51">
        <v>8</v>
      </c>
      <c r="F38" s="3">
        <f t="shared" si="21"/>
        <v>1.6138793625176519E-3</v>
      </c>
      <c r="G38" s="2">
        <v>0.5</v>
      </c>
      <c r="H38" s="3">
        <f t="shared" si="22"/>
        <v>8.0369700622865189E-3</v>
      </c>
      <c r="I38" s="3">
        <f t="shared" si="23"/>
        <v>0.99196302993771346</v>
      </c>
      <c r="J38" s="5">
        <f t="shared" si="30"/>
        <v>98043.709481524114</v>
      </c>
      <c r="K38" s="5">
        <f t="shared" si="24"/>
        <v>787.97435789852625</v>
      </c>
      <c r="L38" s="5">
        <f t="shared" si="25"/>
        <v>488248.61151287425</v>
      </c>
      <c r="M38" s="5">
        <f t="shared" si="16"/>
        <v>3993687.5040163617</v>
      </c>
      <c r="N38" s="33">
        <f t="shared" si="26"/>
        <v>40.733745440026965</v>
      </c>
      <c r="O38" s="4"/>
      <c r="Q38" s="27" t="s">
        <v>52</v>
      </c>
      <c r="R38" s="29">
        <f t="shared" si="17"/>
        <v>98043.709481524114</v>
      </c>
      <c r="S38" s="29">
        <f t="shared" si="18"/>
        <v>488248.61151287425</v>
      </c>
      <c r="T38" s="35">
        <f t="shared" si="19"/>
        <v>40.733745440026965</v>
      </c>
      <c r="U38" s="42">
        <v>0.93748024841036759</v>
      </c>
      <c r="V38" s="43">
        <f t="shared" si="31"/>
        <v>6.2519751589632411E-2</v>
      </c>
      <c r="W38" s="29">
        <f t="shared" si="27"/>
        <v>457723.42960710643</v>
      </c>
      <c r="X38" s="29">
        <f t="shared" si="20"/>
        <v>3239102.8275414314</v>
      </c>
      <c r="Y38" s="35">
        <f t="shared" si="28"/>
        <v>33.037334518150047</v>
      </c>
      <c r="Z38" s="36">
        <f t="shared" si="29"/>
        <v>7.6964109218769181</v>
      </c>
    </row>
    <row r="39" spans="1:26" s="2" customFormat="1">
      <c r="A39" s="2">
        <v>11</v>
      </c>
      <c r="B39" s="1" t="s">
        <v>53</v>
      </c>
      <c r="C39" s="1">
        <v>5</v>
      </c>
      <c r="D39">
        <v>5085</v>
      </c>
      <c r="E39" s="51">
        <v>13</v>
      </c>
      <c r="F39" s="3">
        <f t="shared" si="21"/>
        <v>2.5565388397246805E-3</v>
      </c>
      <c r="G39" s="2">
        <v>0.5</v>
      </c>
      <c r="H39" s="3">
        <f t="shared" si="22"/>
        <v>1.2701514411333659E-2</v>
      </c>
      <c r="I39" s="3">
        <f t="shared" si="23"/>
        <v>0.9872984855886664</v>
      </c>
      <c r="J39" s="5">
        <f t="shared" si="30"/>
        <v>97255.735123625593</v>
      </c>
      <c r="K39" s="5">
        <f t="shared" si="24"/>
        <v>1235.2951212575795</v>
      </c>
      <c r="L39" s="5">
        <f t="shared" si="25"/>
        <v>483190.437814984</v>
      </c>
      <c r="M39" s="5">
        <f t="shared" si="16"/>
        <v>3505438.8925034874</v>
      </c>
      <c r="N39" s="33">
        <f t="shared" si="26"/>
        <v>36.043518544665631</v>
      </c>
      <c r="O39" s="4"/>
      <c r="Q39" s="27" t="s">
        <v>54</v>
      </c>
      <c r="R39" s="29">
        <f t="shared" si="17"/>
        <v>97255.735123625593</v>
      </c>
      <c r="S39" s="29">
        <f t="shared" si="18"/>
        <v>483190.437814984</v>
      </c>
      <c r="T39" s="35">
        <f t="shared" si="19"/>
        <v>36.043518544665631</v>
      </c>
      <c r="U39" s="42">
        <v>0.91788799906018037</v>
      </c>
      <c r="V39" s="43">
        <f t="shared" si="31"/>
        <v>8.2112000939819629E-2</v>
      </c>
      <c r="W39" s="29">
        <f t="shared" si="27"/>
        <v>443514.70413100818</v>
      </c>
      <c r="X39" s="29">
        <f t="shared" si="20"/>
        <v>2781379.397934325</v>
      </c>
      <c r="Y39" s="35">
        <f t="shared" si="28"/>
        <v>28.598615746401013</v>
      </c>
      <c r="Z39" s="36">
        <f t="shared" si="29"/>
        <v>7.4449027982646179</v>
      </c>
    </row>
    <row r="40" spans="1:26" s="2" customFormat="1">
      <c r="A40" s="2">
        <v>12</v>
      </c>
      <c r="B40" s="1" t="s">
        <v>55</v>
      </c>
      <c r="C40" s="1">
        <v>5</v>
      </c>
      <c r="D40">
        <v>4988</v>
      </c>
      <c r="E40" s="51">
        <v>10</v>
      </c>
      <c r="F40" s="3">
        <f t="shared" si="21"/>
        <v>2.0048115477145148E-3</v>
      </c>
      <c r="G40" s="2">
        <v>0.5</v>
      </c>
      <c r="H40" s="3">
        <f t="shared" si="22"/>
        <v>9.9740674246957903E-3</v>
      </c>
      <c r="I40" s="3">
        <f t="shared" si="23"/>
        <v>0.99002593257530425</v>
      </c>
      <c r="J40" s="5">
        <f t="shared" si="30"/>
        <v>96020.440002368021</v>
      </c>
      <c r="K40" s="5">
        <f t="shared" si="24"/>
        <v>957.71434273257546</v>
      </c>
      <c r="L40" s="5">
        <f t="shared" si="25"/>
        <v>477707.91415500862</v>
      </c>
      <c r="M40" s="5">
        <f t="shared" si="16"/>
        <v>3022248.4546885034</v>
      </c>
      <c r="N40" s="33">
        <f t="shared" si="26"/>
        <v>31.475053172157615</v>
      </c>
      <c r="O40" s="4"/>
      <c r="Q40" s="27" t="s">
        <v>56</v>
      </c>
      <c r="R40" s="29">
        <f t="shared" si="17"/>
        <v>96020.440002368021</v>
      </c>
      <c r="S40" s="29">
        <f t="shared" si="18"/>
        <v>477707.91415500862</v>
      </c>
      <c r="T40" s="35">
        <f t="shared" si="19"/>
        <v>31.475053172157615</v>
      </c>
      <c r="U40" s="42">
        <v>0.89571782863194893</v>
      </c>
      <c r="V40" s="43">
        <f t="shared" si="31"/>
        <v>0.10428217136805107</v>
      </c>
      <c r="W40" s="29">
        <f t="shared" si="27"/>
        <v>427891.49558722175</v>
      </c>
      <c r="X40" s="29">
        <f t="shared" si="20"/>
        <v>2337864.6938033169</v>
      </c>
      <c r="Y40" s="35">
        <f t="shared" si="28"/>
        <v>24.347573222385371</v>
      </c>
      <c r="Z40" s="36">
        <f t="shared" si="29"/>
        <v>7.1274799497722441</v>
      </c>
    </row>
    <row r="41" spans="1:26" s="2" customFormat="1">
      <c r="A41" s="2">
        <v>13</v>
      </c>
      <c r="B41" s="1" t="s">
        <v>57</v>
      </c>
      <c r="C41" s="1">
        <v>5</v>
      </c>
      <c r="D41">
        <v>4086</v>
      </c>
      <c r="E41" s="51">
        <v>28</v>
      </c>
      <c r="F41" s="3">
        <f t="shared" si="21"/>
        <v>6.8526676456191872E-3</v>
      </c>
      <c r="G41" s="2">
        <v>0.5</v>
      </c>
      <c r="H41" s="3">
        <f t="shared" si="22"/>
        <v>3.3686236766121272E-2</v>
      </c>
      <c r="I41" s="3">
        <f t="shared" si="23"/>
        <v>0.96631376323387874</v>
      </c>
      <c r="J41" s="5">
        <f t="shared" si="30"/>
        <v>95062.725659635442</v>
      </c>
      <c r="K41" s="5">
        <f t="shared" si="24"/>
        <v>3202.3054842033116</v>
      </c>
      <c r="L41" s="5">
        <f t="shared" si="25"/>
        <v>467307.86458766891</v>
      </c>
      <c r="M41" s="5">
        <f t="shared" si="16"/>
        <v>2544540.5405334947</v>
      </c>
      <c r="N41" s="33">
        <f t="shared" si="26"/>
        <v>26.766963842842255</v>
      </c>
      <c r="O41" s="4"/>
      <c r="Q41" s="27" t="s">
        <v>58</v>
      </c>
      <c r="R41" s="29">
        <f t="shared" si="17"/>
        <v>95062.725659635442</v>
      </c>
      <c r="S41" s="29">
        <f t="shared" si="18"/>
        <v>467307.86458766891</v>
      </c>
      <c r="T41" s="35">
        <f t="shared" si="19"/>
        <v>26.766963842842255</v>
      </c>
      <c r="U41" s="42">
        <v>0.86473435856680392</v>
      </c>
      <c r="V41" s="43">
        <f t="shared" si="31"/>
        <v>0.13526564143319608</v>
      </c>
      <c r="W41" s="29">
        <f t="shared" si="27"/>
        <v>404097.16653744073</v>
      </c>
      <c r="X41" s="29">
        <f t="shared" si="20"/>
        <v>1909973.1982160951</v>
      </c>
      <c r="Y41" s="35">
        <f t="shared" si="28"/>
        <v>20.091715075103178</v>
      </c>
      <c r="Z41" s="36">
        <f t="shared" si="29"/>
        <v>6.6752487677390775</v>
      </c>
    </row>
    <row r="42" spans="1:26" s="2" customFormat="1">
      <c r="A42" s="2">
        <v>14</v>
      </c>
      <c r="B42" s="1" t="s">
        <v>59</v>
      </c>
      <c r="C42" s="1">
        <v>5</v>
      </c>
      <c r="D42">
        <v>3372</v>
      </c>
      <c r="E42" s="51">
        <v>40</v>
      </c>
      <c r="F42" s="3">
        <f t="shared" si="21"/>
        <v>1.1862396204033215E-2</v>
      </c>
      <c r="G42" s="2">
        <v>0.5</v>
      </c>
      <c r="H42" s="3">
        <f t="shared" si="22"/>
        <v>5.7603686635944701E-2</v>
      </c>
      <c r="I42" s="3">
        <f t="shared" si="23"/>
        <v>0.94239631336405527</v>
      </c>
      <c r="J42" s="5">
        <f t="shared" si="30"/>
        <v>91860.420175432126</v>
      </c>
      <c r="K42" s="5">
        <f t="shared" si="24"/>
        <v>5291.498858031805</v>
      </c>
      <c r="L42" s="5">
        <f t="shared" si="25"/>
        <v>446073.35373208113</v>
      </c>
      <c r="M42" s="5">
        <f t="shared" si="16"/>
        <v>2077232.6759458256</v>
      </c>
      <c r="N42" s="33">
        <f t="shared" si="26"/>
        <v>22.612923737762056</v>
      </c>
      <c r="O42" s="4"/>
      <c r="Q42" s="27" t="s">
        <v>60</v>
      </c>
      <c r="R42" s="29">
        <f t="shared" si="17"/>
        <v>91860.420175432126</v>
      </c>
      <c r="S42" s="29">
        <f t="shared" si="18"/>
        <v>446073.35373208113</v>
      </c>
      <c r="T42" s="35">
        <f t="shared" si="19"/>
        <v>22.612923737762056</v>
      </c>
      <c r="U42" s="42">
        <v>0.81758889711164551</v>
      </c>
      <c r="V42" s="43">
        <f t="shared" si="31"/>
        <v>0.18241110288835449</v>
      </c>
      <c r="W42" s="29">
        <f t="shared" si="27"/>
        <v>364704.62130870513</v>
      </c>
      <c r="X42" s="29">
        <f t="shared" si="20"/>
        <v>1505876.0316786545</v>
      </c>
      <c r="Y42" s="35">
        <f t="shared" si="28"/>
        <v>16.393088871167581</v>
      </c>
      <c r="Z42" s="36">
        <f t="shared" si="29"/>
        <v>6.2198348665944749</v>
      </c>
    </row>
    <row r="43" spans="1:26" s="2" customFormat="1">
      <c r="A43" s="2">
        <v>15</v>
      </c>
      <c r="B43" s="1" t="s">
        <v>61</v>
      </c>
      <c r="C43" s="1">
        <v>5</v>
      </c>
      <c r="D43">
        <v>2310</v>
      </c>
      <c r="E43" s="51">
        <v>35</v>
      </c>
      <c r="F43" s="3">
        <f t="shared" si="21"/>
        <v>1.5151515151515152E-2</v>
      </c>
      <c r="G43" s="2">
        <v>0.5</v>
      </c>
      <c r="H43" s="3">
        <f t="shared" si="22"/>
        <v>7.2992700729927015E-2</v>
      </c>
      <c r="I43" s="3">
        <f t="shared" si="23"/>
        <v>0.92700729927007297</v>
      </c>
      <c r="J43" s="5">
        <f t="shared" si="30"/>
        <v>86568.921317400323</v>
      </c>
      <c r="K43" s="5">
        <f t="shared" si="24"/>
        <v>6318.8993662336006</v>
      </c>
      <c r="L43" s="5">
        <f t="shared" si="25"/>
        <v>417047.35817141767</v>
      </c>
      <c r="M43" s="5">
        <f t="shared" si="16"/>
        <v>1631159.3222137445</v>
      </c>
      <c r="N43" s="33">
        <f t="shared" si="26"/>
        <v>18.842320054251179</v>
      </c>
      <c r="O43" s="4"/>
      <c r="Q43" s="27" t="s">
        <v>62</v>
      </c>
      <c r="R43" s="29">
        <f t="shared" si="17"/>
        <v>86568.921317400323</v>
      </c>
      <c r="S43" s="29">
        <f t="shared" si="18"/>
        <v>417047.35817141767</v>
      </c>
      <c r="T43" s="35">
        <f t="shared" si="19"/>
        <v>18.842320054251179</v>
      </c>
      <c r="U43" s="42">
        <v>0.77888026534586052</v>
      </c>
      <c r="V43" s="43">
        <f t="shared" si="31"/>
        <v>0.22111973465413948</v>
      </c>
      <c r="W43" s="29">
        <f t="shared" si="27"/>
        <v>324829.9569943439</v>
      </c>
      <c r="X43" s="29">
        <f t="shared" si="20"/>
        <v>1141171.4103699494</v>
      </c>
      <c r="Y43" s="35">
        <f t="shared" si="28"/>
        <v>13.182229754092758</v>
      </c>
      <c r="Z43" s="36">
        <f t="shared" si="29"/>
        <v>5.6600903001584211</v>
      </c>
    </row>
    <row r="44" spans="1:26" s="2" customFormat="1">
      <c r="A44" s="2">
        <v>16</v>
      </c>
      <c r="B44" s="1" t="s">
        <v>63</v>
      </c>
      <c r="C44" s="1">
        <v>5</v>
      </c>
      <c r="D44">
        <v>1616</v>
      </c>
      <c r="E44" s="51">
        <v>42</v>
      </c>
      <c r="F44" s="3">
        <f t="shared" si="21"/>
        <v>2.5990099009900989E-2</v>
      </c>
      <c r="G44" s="2">
        <v>0.5</v>
      </c>
      <c r="H44" s="3">
        <f t="shared" si="22"/>
        <v>0.12202208018593841</v>
      </c>
      <c r="I44" s="3">
        <f t="shared" si="23"/>
        <v>0.87797791981406159</v>
      </c>
      <c r="J44" s="5">
        <f t="shared" si="30"/>
        <v>80250.021951166724</v>
      </c>
      <c r="K44" s="5">
        <f t="shared" si="24"/>
        <v>9792.2746134485842</v>
      </c>
      <c r="L44" s="5">
        <f t="shared" si="25"/>
        <v>376769.42322221224</v>
      </c>
      <c r="M44" s="5">
        <f t="shared" si="16"/>
        <v>1214111.9640423269</v>
      </c>
      <c r="N44" s="33">
        <f t="shared" si="26"/>
        <v>15.129116908916625</v>
      </c>
      <c r="O44" s="4"/>
      <c r="Q44" s="27" t="s">
        <v>64</v>
      </c>
      <c r="R44" s="29">
        <f t="shared" si="17"/>
        <v>80250.021951166724</v>
      </c>
      <c r="S44" s="29">
        <f t="shared" si="18"/>
        <v>376769.42322221224</v>
      </c>
      <c r="T44" s="35">
        <f t="shared" si="19"/>
        <v>15.129116908916625</v>
      </c>
      <c r="U44" s="42">
        <v>0.71980976748499381</v>
      </c>
      <c r="V44" s="43">
        <f t="shared" si="31"/>
        <v>0.28019023251500619</v>
      </c>
      <c r="W44" s="29">
        <f t="shared" si="27"/>
        <v>271202.3109250358</v>
      </c>
      <c r="X44" s="29">
        <f t="shared" si="20"/>
        <v>816341.4533756054</v>
      </c>
      <c r="Y44" s="35">
        <f t="shared" si="28"/>
        <v>10.172476387263305</v>
      </c>
      <c r="Z44" s="36">
        <f t="shared" si="29"/>
        <v>4.9566405216533198</v>
      </c>
    </row>
    <row r="45" spans="1:26" s="2" customFormat="1">
      <c r="A45" s="2">
        <v>17</v>
      </c>
      <c r="B45" s="1" t="s">
        <v>65</v>
      </c>
      <c r="C45" s="1">
        <v>5</v>
      </c>
      <c r="D45">
        <v>968</v>
      </c>
      <c r="E45" s="51">
        <v>44</v>
      </c>
      <c r="F45" s="3">
        <f t="shared" si="21"/>
        <v>4.5454545454545456E-2</v>
      </c>
      <c r="G45" s="2">
        <v>0.5</v>
      </c>
      <c r="H45" s="3">
        <f t="shared" si="22"/>
        <v>0.20408163265306123</v>
      </c>
      <c r="I45" s="3">
        <f t="shared" si="23"/>
        <v>0.79591836734693877</v>
      </c>
      <c r="J45" s="5">
        <f t="shared" si="30"/>
        <v>70457.747337718145</v>
      </c>
      <c r="K45" s="5">
        <f t="shared" si="24"/>
        <v>14379.132109738397</v>
      </c>
      <c r="L45" s="5">
        <f t="shared" si="25"/>
        <v>316340.90641424473</v>
      </c>
      <c r="M45" s="5">
        <f t="shared" si="16"/>
        <v>837342.54082011478</v>
      </c>
      <c r="N45" s="33">
        <f t="shared" si="26"/>
        <v>11.884321773822313</v>
      </c>
      <c r="O45" s="4"/>
      <c r="Q45" s="27" t="s">
        <v>66</v>
      </c>
      <c r="R45" s="29">
        <f t="shared" si="17"/>
        <v>70457.747337718145</v>
      </c>
      <c r="S45" s="29">
        <f t="shared" si="18"/>
        <v>316340.90641424473</v>
      </c>
      <c r="T45" s="35">
        <f t="shared" si="19"/>
        <v>11.884321773822313</v>
      </c>
      <c r="U45" s="42">
        <v>0.68480776711742686</v>
      </c>
      <c r="V45" s="43">
        <f t="shared" si="31"/>
        <v>0.31519223288257314</v>
      </c>
      <c r="W45" s="29">
        <f t="shared" si="27"/>
        <v>216632.70976944183</v>
      </c>
      <c r="X45" s="29">
        <f t="shared" si="20"/>
        <v>545139.14245056955</v>
      </c>
      <c r="Y45" s="35">
        <f t="shared" si="28"/>
        <v>7.7371071748520155</v>
      </c>
      <c r="Z45" s="36">
        <f t="shared" si="29"/>
        <v>4.1472145989702973</v>
      </c>
    </row>
    <row r="46" spans="1:26" s="2" customFormat="1">
      <c r="A46" s="2">
        <v>18</v>
      </c>
      <c r="B46" s="1" t="s">
        <v>67</v>
      </c>
      <c r="C46" s="1">
        <v>5</v>
      </c>
      <c r="D46">
        <v>603</v>
      </c>
      <c r="E46" s="51">
        <v>50</v>
      </c>
      <c r="F46" s="3">
        <f t="shared" si="21"/>
        <v>8.2918739635157543E-2</v>
      </c>
      <c r="G46" s="2">
        <v>0.5</v>
      </c>
      <c r="H46" s="3">
        <f t="shared" si="22"/>
        <v>0.34340659340659341</v>
      </c>
      <c r="I46" s="3">
        <f t="shared" si="23"/>
        <v>0.65659340659340659</v>
      </c>
      <c r="J46" s="5">
        <f t="shared" si="30"/>
        <v>56078.615227979746</v>
      </c>
      <c r="K46" s="5">
        <f t="shared" si="24"/>
        <v>19257.76621839964</v>
      </c>
      <c r="L46" s="5">
        <f t="shared" si="25"/>
        <v>232248.66059389967</v>
      </c>
      <c r="M46" s="5">
        <f>L46+M47</f>
        <v>521001.63440586999</v>
      </c>
      <c r="N46" s="33">
        <f t="shared" si="26"/>
        <v>9.2905581260844432</v>
      </c>
      <c r="O46" s="4"/>
      <c r="Q46" s="27" t="s">
        <v>68</v>
      </c>
      <c r="R46" s="29">
        <f t="shared" si="17"/>
        <v>56078.615227979746</v>
      </c>
      <c r="S46" s="29">
        <f t="shared" si="18"/>
        <v>232248.66059389967</v>
      </c>
      <c r="T46" s="35">
        <f t="shared" si="19"/>
        <v>9.2905581260844432</v>
      </c>
      <c r="U46" s="42">
        <v>0.65629805890441617</v>
      </c>
      <c r="V46" s="43">
        <f t="shared" si="31"/>
        <v>0.34370194109558383</v>
      </c>
      <c r="W46" s="29">
        <f t="shared" si="27"/>
        <v>152424.34513092693</v>
      </c>
      <c r="X46" s="29">
        <f>X47+W46</f>
        <v>328506.43268112768</v>
      </c>
      <c r="Y46" s="35">
        <f t="shared" si="28"/>
        <v>5.8579626359465342</v>
      </c>
      <c r="Z46" s="36">
        <f t="shared" si="29"/>
        <v>3.432595490137909</v>
      </c>
    </row>
    <row r="47" spans="1:26" s="2" customFormat="1">
      <c r="A47" s="12">
        <v>19</v>
      </c>
      <c r="B47" s="13" t="s">
        <v>69</v>
      </c>
      <c r="C47" s="12"/>
      <c r="D47">
        <v>447</v>
      </c>
      <c r="E47" s="51">
        <v>57</v>
      </c>
      <c r="F47" s="17">
        <f t="shared" si="21"/>
        <v>0.12751677852348994</v>
      </c>
      <c r="G47" s="12"/>
      <c r="H47" s="17">
        <v>1</v>
      </c>
      <c r="I47" s="17">
        <f t="shared" si="23"/>
        <v>0</v>
      </c>
      <c r="J47" s="21">
        <f t="shared" si="30"/>
        <v>36820.84900958011</v>
      </c>
      <c r="K47" s="21">
        <f t="shared" si="24"/>
        <v>36820.84900958011</v>
      </c>
      <c r="L47" s="21">
        <f>K47/F47</f>
        <v>288752.97381197033</v>
      </c>
      <c r="M47" s="21">
        <f>L47</f>
        <v>288752.97381197033</v>
      </c>
      <c r="N47" s="34">
        <f t="shared" si="26"/>
        <v>7.8421052631578947</v>
      </c>
      <c r="O47" s="4"/>
      <c r="Q47" s="30" t="s">
        <v>69</v>
      </c>
      <c r="R47" s="31">
        <f t="shared" si="17"/>
        <v>36820.84900958011</v>
      </c>
      <c r="S47" s="31">
        <f t="shared" si="18"/>
        <v>288752.97381197033</v>
      </c>
      <c r="T47" s="38">
        <f t="shared" si="19"/>
        <v>7.8421052631578947</v>
      </c>
      <c r="U47" s="44">
        <v>0.6098018151143324</v>
      </c>
      <c r="V47" s="45">
        <f t="shared" si="31"/>
        <v>0.3901981848856676</v>
      </c>
      <c r="W47" s="31">
        <f t="shared" si="27"/>
        <v>176082.08755020078</v>
      </c>
      <c r="X47" s="31">
        <f>W47</f>
        <v>176082.08755020078</v>
      </c>
      <c r="Y47" s="38">
        <f t="shared" si="28"/>
        <v>4.7821300237913436</v>
      </c>
      <c r="Z47" s="37">
        <f t="shared" si="29"/>
        <v>3.0599752393665511</v>
      </c>
    </row>
    <row r="48" spans="1:26" s="2" customFormat="1" ht="13.2">
      <c r="B48" s="2" t="s">
        <v>70</v>
      </c>
      <c r="D48" s="25">
        <f>SUM(D29:D47)</f>
        <v>58205</v>
      </c>
      <c r="E48" s="25">
        <f>SUM(E29:E47)</f>
        <v>342</v>
      </c>
    </row>
    <row r="51" spans="1:26" s="2" customFormat="1" ht="18" thickBot="1">
      <c r="B51" s="77" t="s">
        <v>89</v>
      </c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Q51" s="63" t="s">
        <v>92</v>
      </c>
      <c r="R51" s="64"/>
      <c r="S51" s="64"/>
      <c r="T51" s="64"/>
      <c r="U51" s="64"/>
      <c r="V51" s="64"/>
      <c r="W51" s="64"/>
      <c r="X51" s="64"/>
      <c r="Y51" s="64"/>
      <c r="Z51" s="65"/>
    </row>
    <row r="52" spans="1:26" s="9" customFormat="1" ht="14.25" customHeight="1">
      <c r="A52" s="7"/>
      <c r="B52" s="70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6" t="s">
        <v>14</v>
      </c>
      <c r="S52" s="66"/>
      <c r="T52" s="66"/>
      <c r="U52" s="67" t="s">
        <v>15</v>
      </c>
      <c r="V52" s="68" t="s">
        <v>16</v>
      </c>
      <c r="W52" s="69" t="s">
        <v>17</v>
      </c>
      <c r="X52" s="69" t="s">
        <v>18</v>
      </c>
      <c r="Y52" s="62" t="s">
        <v>19</v>
      </c>
      <c r="Z52" s="62" t="s">
        <v>20</v>
      </c>
    </row>
    <row r="53" spans="1:26" s="10" customFormat="1" ht="35.549999999999997" customHeight="1" thickBot="1">
      <c r="B53" s="71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7"/>
      <c r="V53" s="68"/>
      <c r="W53" s="69"/>
      <c r="X53" s="69"/>
      <c r="Y53" s="62"/>
      <c r="Z53" s="62"/>
    </row>
    <row r="54" spans="1:26" s="2" customFormat="1" ht="13.2">
      <c r="A54" s="2">
        <v>1</v>
      </c>
      <c r="B54" s="1">
        <v>0</v>
      </c>
      <c r="C54" s="1">
        <v>1</v>
      </c>
      <c r="D54" s="49">
        <f>D4+D29</f>
        <v>902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7659486.9335583132</v>
      </c>
      <c r="N54" s="32">
        <f>M54/J54</f>
        <v>76.594869335583127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76.594869335583127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6782594.3885387238</v>
      </c>
      <c r="Y54" s="40">
        <f>X54/R54</f>
        <v>67.825943885387233</v>
      </c>
      <c r="Z54" s="36">
        <f>T54-Y54</f>
        <v>8.7689254501958942</v>
      </c>
    </row>
    <row r="55" spans="1:26" s="2" customFormat="1" ht="13.2">
      <c r="A55" s="2">
        <v>2</v>
      </c>
      <c r="B55" s="1" t="s">
        <v>35</v>
      </c>
      <c r="C55" s="1">
        <v>4</v>
      </c>
      <c r="D55" s="49">
        <f t="shared" ref="D55:E70" si="37">D5+D30</f>
        <v>4485</v>
      </c>
      <c r="E55" s="49">
        <f t="shared" si="37"/>
        <v>1</v>
      </c>
      <c r="F55" s="3">
        <f t="shared" ref="F55:F72" si="38">E55/D55</f>
        <v>2.2296544035674471E-4</v>
      </c>
      <c r="G55" s="2">
        <v>0.4</v>
      </c>
      <c r="H55" s="3">
        <f t="shared" ref="H55:H71" si="39">C55*F55/(1+(1-G55)*C55*F55)</f>
        <v>8.9138476623434513E-4</v>
      </c>
      <c r="I55" s="3">
        <f t="shared" ref="I55:I72" si="40">1-H55</f>
        <v>0.99910861523376571</v>
      </c>
      <c r="J55" s="5">
        <f>I54*J54</f>
        <v>100000</v>
      </c>
      <c r="K55" s="5">
        <f t="shared" ref="K55:K72" si="41">J55*H55</f>
        <v>89.138476623434514</v>
      </c>
      <c r="L55" s="5">
        <f t="shared" ref="L55:L71" si="42">C55*(J56+G55*K55)</f>
        <v>399786.06765610381</v>
      </c>
      <c r="M55" s="5">
        <f t="shared" si="32"/>
        <v>7559486.9335583132</v>
      </c>
      <c r="N55" s="33">
        <f t="shared" ref="N55:N72" si="43">M55/J55</f>
        <v>75.594869335583127</v>
      </c>
      <c r="O55" s="4"/>
      <c r="Q55" s="27" t="s">
        <v>36</v>
      </c>
      <c r="R55" s="29">
        <f t="shared" si="33"/>
        <v>100000</v>
      </c>
      <c r="S55" s="29">
        <f t="shared" si="34"/>
        <v>399786.06765610381</v>
      </c>
      <c r="T55" s="35">
        <f t="shared" si="35"/>
        <v>75.594869335583127</v>
      </c>
      <c r="U55" s="42">
        <v>0.96170886472285344</v>
      </c>
      <c r="V55" s="43">
        <f>1-U55</f>
        <v>3.829113527714656E-2</v>
      </c>
      <c r="W55" s="29">
        <f t="shared" ref="W55:W72" si="44">S55*U55</f>
        <v>384477.80525756546</v>
      </c>
      <c r="X55" s="29">
        <f t="shared" si="36"/>
        <v>6686423.5020664381</v>
      </c>
      <c r="Y55" s="35">
        <f t="shared" ref="Y55:Y72" si="45">X55/R55</f>
        <v>66.864235020664381</v>
      </c>
      <c r="Z55" s="36">
        <f t="shared" ref="Z55:Z72" si="46">T55-Y55</f>
        <v>8.7306343149187455</v>
      </c>
    </row>
    <row r="56" spans="1:26" s="2" customFormat="1" ht="13.2">
      <c r="A56" s="2">
        <v>3</v>
      </c>
      <c r="B56" s="1" t="s">
        <v>37</v>
      </c>
      <c r="C56" s="1">
        <v>5</v>
      </c>
      <c r="D56" s="49">
        <f t="shared" si="37"/>
        <v>6569</v>
      </c>
      <c r="E56" s="49">
        <f t="shared" si="37"/>
        <v>1</v>
      </c>
      <c r="F56" s="3">
        <f t="shared" si="38"/>
        <v>1.5223017202009437E-4</v>
      </c>
      <c r="G56" s="2">
        <v>0.5</v>
      </c>
      <c r="H56" s="3">
        <f t="shared" si="39"/>
        <v>7.6086129498592397E-4</v>
      </c>
      <c r="I56" s="3">
        <f t="shared" si="40"/>
        <v>0.99923913870501413</v>
      </c>
      <c r="J56" s="5">
        <f t="shared" ref="J56:J72" si="47">I55*J55</f>
        <v>99910.861523376574</v>
      </c>
      <c r="K56" s="5">
        <f t="shared" si="41"/>
        <v>76.01830748183562</v>
      </c>
      <c r="L56" s="5">
        <f t="shared" si="42"/>
        <v>499364.26184817828</v>
      </c>
      <c r="M56" s="5">
        <f t="shared" si="32"/>
        <v>7159700.8659022097</v>
      </c>
      <c r="N56" s="33">
        <f t="shared" si="43"/>
        <v>71.660886081209739</v>
      </c>
      <c r="O56" s="4"/>
      <c r="Q56" s="27" t="s">
        <v>38</v>
      </c>
      <c r="R56" s="29">
        <f t="shared" si="33"/>
        <v>99910.861523376574</v>
      </c>
      <c r="S56" s="29">
        <f t="shared" si="34"/>
        <v>499364.26184817828</v>
      </c>
      <c r="T56" s="35">
        <f t="shared" si="35"/>
        <v>71.660886081209739</v>
      </c>
      <c r="U56" s="42">
        <v>0.96170886472285344</v>
      </c>
      <c r="V56" s="43">
        <f>1-U56</f>
        <v>3.829113527714656E-2</v>
      </c>
      <c r="W56" s="29">
        <f t="shared" si="44"/>
        <v>480243.03734517726</v>
      </c>
      <c r="X56" s="29">
        <f t="shared" si="36"/>
        <v>6301945.6968088727</v>
      </c>
      <c r="Y56" s="35">
        <f t="shared" si="45"/>
        <v>63.075681669849075</v>
      </c>
      <c r="Z56" s="36">
        <f t="shared" si="46"/>
        <v>8.5852044113606638</v>
      </c>
    </row>
    <row r="57" spans="1:26" s="2" customFormat="1" ht="13.2">
      <c r="A57" s="2">
        <v>4</v>
      </c>
      <c r="B57" s="1" t="s">
        <v>39</v>
      </c>
      <c r="C57" s="1">
        <v>5</v>
      </c>
      <c r="D57" s="49">
        <f t="shared" si="37"/>
        <v>7062</v>
      </c>
      <c r="E57" s="49">
        <f t="shared" si="37"/>
        <v>5</v>
      </c>
      <c r="F57" s="3">
        <f t="shared" si="38"/>
        <v>7.0801472670631554E-4</v>
      </c>
      <c r="G57" s="2">
        <v>0.5</v>
      </c>
      <c r="H57" s="3">
        <f t="shared" si="39"/>
        <v>3.5338186444271685E-3</v>
      </c>
      <c r="I57" s="3">
        <f t="shared" si="40"/>
        <v>0.99646618135557286</v>
      </c>
      <c r="J57" s="5">
        <f t="shared" si="47"/>
        <v>99834.84321589474</v>
      </c>
      <c r="K57" s="5">
        <f t="shared" si="41"/>
        <v>352.79823031979203</v>
      </c>
      <c r="L57" s="5">
        <f t="shared" si="42"/>
        <v>498292.22050367418</v>
      </c>
      <c r="M57" s="5">
        <f t="shared" si="32"/>
        <v>6660336.604054031</v>
      </c>
      <c r="N57" s="33">
        <f t="shared" si="43"/>
        <v>66.713547990964713</v>
      </c>
      <c r="O57" s="4"/>
      <c r="Q57" s="27" t="s">
        <v>40</v>
      </c>
      <c r="R57" s="29">
        <f t="shared" si="33"/>
        <v>99834.84321589474</v>
      </c>
      <c r="S57" s="29">
        <f t="shared" si="34"/>
        <v>498292.22050367418</v>
      </c>
      <c r="T57" s="35">
        <f t="shared" si="35"/>
        <v>66.713547990964713</v>
      </c>
      <c r="U57" s="42">
        <v>0.96170886472285344</v>
      </c>
      <c r="V57" s="43">
        <f>1-U57</f>
        <v>3.829113527714656E-2</v>
      </c>
      <c r="W57" s="29">
        <f t="shared" si="44"/>
        <v>479212.04568081826</v>
      </c>
      <c r="X57" s="29">
        <f t="shared" si="36"/>
        <v>5821702.6594636953</v>
      </c>
      <c r="Y57" s="35">
        <f t="shared" si="45"/>
        <v>58.313335023466237</v>
      </c>
      <c r="Z57" s="36">
        <f t="shared" si="46"/>
        <v>8.4002129674984758</v>
      </c>
    </row>
    <row r="58" spans="1:26" s="2" customFormat="1" ht="13.2">
      <c r="A58" s="2">
        <v>5</v>
      </c>
      <c r="B58" s="1" t="s">
        <v>41</v>
      </c>
      <c r="C58" s="1">
        <v>5</v>
      </c>
      <c r="D58" s="49">
        <f t="shared" si="37"/>
        <v>7728</v>
      </c>
      <c r="E58" s="49">
        <f t="shared" si="37"/>
        <v>6</v>
      </c>
      <c r="F58" s="3">
        <f t="shared" si="38"/>
        <v>7.7639751552795026E-4</v>
      </c>
      <c r="G58" s="2">
        <v>0.5</v>
      </c>
      <c r="H58" s="3">
        <f t="shared" si="39"/>
        <v>3.8744672607516459E-3</v>
      </c>
      <c r="I58" s="3">
        <f t="shared" si="40"/>
        <v>0.99612553273924831</v>
      </c>
      <c r="J58" s="5">
        <f t="shared" si="47"/>
        <v>99482.044985574947</v>
      </c>
      <c r="K58" s="5">
        <f t="shared" si="41"/>
        <v>385.43992632923255</v>
      </c>
      <c r="L58" s="5">
        <f t="shared" si="42"/>
        <v>496446.62511205161</v>
      </c>
      <c r="M58" s="5">
        <f t="shared" si="32"/>
        <v>6162044.3835503571</v>
      </c>
      <c r="N58" s="33">
        <f t="shared" si="43"/>
        <v>61.941271758575766</v>
      </c>
      <c r="O58" s="4"/>
      <c r="Q58" s="27" t="s">
        <v>42</v>
      </c>
      <c r="R58" s="29">
        <f t="shared" si="33"/>
        <v>99482.044985574947</v>
      </c>
      <c r="S58" s="29">
        <f t="shared" si="34"/>
        <v>496446.62511205161</v>
      </c>
      <c r="T58" s="35">
        <f t="shared" si="35"/>
        <v>61.941271758575766</v>
      </c>
      <c r="U58" s="42">
        <v>0.96170886472285344</v>
      </c>
      <c r="V58" s="43">
        <f>1-U58</f>
        <v>3.829113527714656E-2</v>
      </c>
      <c r="W58" s="29">
        <f t="shared" si="44"/>
        <v>477437.12023200316</v>
      </c>
      <c r="X58" s="29">
        <f t="shared" si="36"/>
        <v>5342490.6137828771</v>
      </c>
      <c r="Y58" s="35">
        <f t="shared" si="45"/>
        <v>53.703063849939419</v>
      </c>
      <c r="Z58" s="36">
        <f t="shared" si="46"/>
        <v>8.2382079086363476</v>
      </c>
    </row>
    <row r="59" spans="1:26" s="2" customFormat="1" ht="13.2">
      <c r="A59" s="2">
        <v>6</v>
      </c>
      <c r="B59" s="1" t="s">
        <v>43</v>
      </c>
      <c r="C59" s="1">
        <v>5</v>
      </c>
      <c r="D59" s="49">
        <f t="shared" si="37"/>
        <v>8219</v>
      </c>
      <c r="E59" s="49">
        <f t="shared" si="37"/>
        <v>11</v>
      </c>
      <c r="F59" s="3">
        <f t="shared" si="38"/>
        <v>1.3383623311838423E-3</v>
      </c>
      <c r="G59" s="2">
        <v>0.5</v>
      </c>
      <c r="H59" s="3">
        <f t="shared" si="39"/>
        <v>6.669496149881768E-3</v>
      </c>
      <c r="I59" s="3">
        <f t="shared" si="40"/>
        <v>0.99333050385011823</v>
      </c>
      <c r="J59" s="5">
        <f t="shared" si="47"/>
        <v>99096.605059245703</v>
      </c>
      <c r="K59" s="5">
        <f t="shared" si="41"/>
        <v>660.92442590899338</v>
      </c>
      <c r="L59" s="5">
        <f t="shared" si="42"/>
        <v>493830.71423145605</v>
      </c>
      <c r="M59" s="5">
        <f t="shared" si="32"/>
        <v>5665597.7584383059</v>
      </c>
      <c r="N59" s="33">
        <f t="shared" si="43"/>
        <v>57.172470793031536</v>
      </c>
      <c r="O59" s="4"/>
      <c r="Q59" s="27" t="s">
        <v>44</v>
      </c>
      <c r="R59" s="29">
        <f t="shared" si="33"/>
        <v>99096.605059245703</v>
      </c>
      <c r="S59" s="29">
        <f t="shared" si="34"/>
        <v>493830.71423145605</v>
      </c>
      <c r="T59" s="35">
        <f t="shared" si="35"/>
        <v>57.172470793031536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475604.25670369616</v>
      </c>
      <c r="X59" s="29">
        <f t="shared" si="36"/>
        <v>4865053.4935508743</v>
      </c>
      <c r="Y59" s="35">
        <f t="shared" si="45"/>
        <v>49.094048082093863</v>
      </c>
      <c r="Z59" s="36">
        <f t="shared" si="46"/>
        <v>8.0784227109376729</v>
      </c>
    </row>
    <row r="60" spans="1:26" s="2" customFormat="1" ht="13.2">
      <c r="A60" s="2">
        <v>7</v>
      </c>
      <c r="B60" s="1" t="s">
        <v>45</v>
      </c>
      <c r="C60" s="1">
        <v>5</v>
      </c>
      <c r="D60" s="49">
        <f t="shared" si="37"/>
        <v>9150</v>
      </c>
      <c r="E60" s="49">
        <f t="shared" si="37"/>
        <v>9</v>
      </c>
      <c r="F60" s="3">
        <f t="shared" si="38"/>
        <v>9.8360655737704918E-4</v>
      </c>
      <c r="G60" s="2">
        <v>0.5</v>
      </c>
      <c r="H60" s="3">
        <f t="shared" si="39"/>
        <v>4.9059689288634498E-3</v>
      </c>
      <c r="I60" s="3">
        <f t="shared" si="40"/>
        <v>0.99509403107113659</v>
      </c>
      <c r="J60" s="5">
        <f t="shared" si="47"/>
        <v>98435.680633336713</v>
      </c>
      <c r="K60" s="5">
        <f t="shared" si="41"/>
        <v>482.92239067867553</v>
      </c>
      <c r="L60" s="5">
        <f t="shared" si="42"/>
        <v>490971.09718998685</v>
      </c>
      <c r="M60" s="5">
        <f t="shared" si="32"/>
        <v>5171767.0442068502</v>
      </c>
      <c r="N60" s="33">
        <f t="shared" si="43"/>
        <v>52.539556905906679</v>
      </c>
      <c r="O60" s="4"/>
      <c r="Q60" s="27" t="s">
        <v>46</v>
      </c>
      <c r="R60" s="29">
        <f t="shared" si="33"/>
        <v>98435.680633336713</v>
      </c>
      <c r="S60" s="29">
        <f t="shared" si="34"/>
        <v>490971.09718998685</v>
      </c>
      <c r="T60" s="35">
        <f t="shared" si="35"/>
        <v>52.539556905906679</v>
      </c>
      <c r="U60" s="42">
        <v>0.95736753435116873</v>
      </c>
      <c r="V60" s="43">
        <f t="shared" si="48"/>
        <v>4.2632465648831275E-2</v>
      </c>
      <c r="W60" s="29">
        <f t="shared" si="44"/>
        <v>470039.78875446576</v>
      </c>
      <c r="X60" s="29">
        <f t="shared" si="36"/>
        <v>4389449.2368471781</v>
      </c>
      <c r="Y60" s="35">
        <f t="shared" si="45"/>
        <v>44.592054513215054</v>
      </c>
      <c r="Z60" s="36">
        <f t="shared" si="46"/>
        <v>7.9475023926916251</v>
      </c>
    </row>
    <row r="61" spans="1:26" s="2" customFormat="1" ht="13.2">
      <c r="A61" s="2">
        <v>8</v>
      </c>
      <c r="B61" s="1" t="s">
        <v>47</v>
      </c>
      <c r="C61" s="1">
        <v>5</v>
      </c>
      <c r="D61" s="49">
        <f t="shared" si="37"/>
        <v>8432</v>
      </c>
      <c r="E61" s="49">
        <f t="shared" si="37"/>
        <v>13</v>
      </c>
      <c r="F61" s="3">
        <f t="shared" si="38"/>
        <v>1.5417457305502847E-3</v>
      </c>
      <c r="G61" s="2">
        <v>0.5</v>
      </c>
      <c r="H61" s="3">
        <f t="shared" si="39"/>
        <v>7.67913048614803E-3</v>
      </c>
      <c r="I61" s="3">
        <f t="shared" si="40"/>
        <v>0.99232086951385201</v>
      </c>
      <c r="J61" s="5">
        <f t="shared" si="47"/>
        <v>97952.758242658034</v>
      </c>
      <c r="K61" s="5">
        <f t="shared" si="41"/>
        <v>752.19201202348302</v>
      </c>
      <c r="L61" s="5">
        <f t="shared" si="42"/>
        <v>487883.31118323142</v>
      </c>
      <c r="M61" s="5">
        <f t="shared" si="32"/>
        <v>4680795.9470168632</v>
      </c>
      <c r="N61" s="33">
        <f t="shared" si="43"/>
        <v>47.786259733709009</v>
      </c>
      <c r="O61" s="4"/>
      <c r="Q61" s="27" t="s">
        <v>48</v>
      </c>
      <c r="R61" s="29">
        <f t="shared" si="33"/>
        <v>97952.758242658034</v>
      </c>
      <c r="S61" s="29">
        <f t="shared" si="34"/>
        <v>487883.31118323142</v>
      </c>
      <c r="T61" s="35">
        <f t="shared" si="35"/>
        <v>47.786259733709009</v>
      </c>
      <c r="U61" s="42">
        <v>0.95681081085376496</v>
      </c>
      <c r="V61" s="43">
        <f t="shared" si="48"/>
        <v>4.3189189146235041E-2</v>
      </c>
      <c r="W61" s="29">
        <f t="shared" si="44"/>
        <v>466812.02657524741</v>
      </c>
      <c r="X61" s="29">
        <f t="shared" si="36"/>
        <v>3919409.4480927126</v>
      </c>
      <c r="Y61" s="35">
        <f t="shared" si="45"/>
        <v>40.013262703467447</v>
      </c>
      <c r="Z61" s="36">
        <f t="shared" si="46"/>
        <v>7.7729970302415623</v>
      </c>
    </row>
    <row r="62" spans="1:26" s="2" customFormat="1" ht="13.2">
      <c r="A62" s="2">
        <v>9</v>
      </c>
      <c r="B62" s="1" t="s">
        <v>49</v>
      </c>
      <c r="C62" s="1">
        <v>5</v>
      </c>
      <c r="D62" s="49">
        <f t="shared" si="37"/>
        <v>8545</v>
      </c>
      <c r="E62" s="49">
        <f t="shared" si="37"/>
        <v>24</v>
      </c>
      <c r="F62" s="3">
        <f t="shared" si="38"/>
        <v>2.8086600351082502E-3</v>
      </c>
      <c r="G62" s="2">
        <v>0.5</v>
      </c>
      <c r="H62" s="3">
        <f t="shared" si="39"/>
        <v>1.3945380592678674E-2</v>
      </c>
      <c r="I62" s="3">
        <f t="shared" si="40"/>
        <v>0.98605461940732131</v>
      </c>
      <c r="J62" s="5">
        <f t="shared" si="47"/>
        <v>97200.566230634548</v>
      </c>
      <c r="K62" s="5">
        <f t="shared" si="41"/>
        <v>1355.498889910069</v>
      </c>
      <c r="L62" s="5">
        <f t="shared" si="42"/>
        <v>482614.08392839751</v>
      </c>
      <c r="M62" s="5">
        <f t="shared" si="32"/>
        <v>4192912.6358336317</v>
      </c>
      <c r="N62" s="33">
        <f t="shared" si="43"/>
        <v>43.136709984639559</v>
      </c>
      <c r="O62" s="4"/>
      <c r="Q62" s="27" t="s">
        <v>50</v>
      </c>
      <c r="R62" s="29">
        <f t="shared" si="33"/>
        <v>97200.566230634548</v>
      </c>
      <c r="S62" s="29">
        <f t="shared" si="34"/>
        <v>482614.08392839751</v>
      </c>
      <c r="T62" s="35">
        <f t="shared" si="35"/>
        <v>43.136709984639559</v>
      </c>
      <c r="U62" s="42">
        <v>0.94800928093814252</v>
      </c>
      <c r="V62" s="43">
        <f t="shared" si="48"/>
        <v>5.1990719061857482E-2</v>
      </c>
      <c r="W62" s="29">
        <f t="shared" si="44"/>
        <v>457522.63067558047</v>
      </c>
      <c r="X62" s="29">
        <f t="shared" si="36"/>
        <v>3452597.4215174653</v>
      </c>
      <c r="Y62" s="35">
        <f t="shared" si="45"/>
        <v>35.520342683243705</v>
      </c>
      <c r="Z62" s="36">
        <f t="shared" si="46"/>
        <v>7.6163673013958544</v>
      </c>
    </row>
    <row r="63" spans="1:26" s="2" customFormat="1" ht="13.2">
      <c r="A63" s="2">
        <v>10</v>
      </c>
      <c r="B63" s="1" t="s">
        <v>51</v>
      </c>
      <c r="C63" s="1">
        <v>5</v>
      </c>
      <c r="D63" s="49">
        <f t="shared" si="37"/>
        <v>9764</v>
      </c>
      <c r="E63" s="49">
        <f t="shared" si="37"/>
        <v>35</v>
      </c>
      <c r="F63" s="3">
        <f t="shared" si="38"/>
        <v>3.5845964768537486E-3</v>
      </c>
      <c r="G63" s="2">
        <v>0.5</v>
      </c>
      <c r="H63" s="3">
        <f t="shared" si="39"/>
        <v>1.7763792315890984E-2</v>
      </c>
      <c r="I63" s="3">
        <f t="shared" si="40"/>
        <v>0.98223620768410902</v>
      </c>
      <c r="J63" s="5">
        <f t="shared" si="47"/>
        <v>95845.067340724476</v>
      </c>
      <c r="K63" s="5">
        <f t="shared" si="41"/>
        <v>1702.5718707432154</v>
      </c>
      <c r="L63" s="5">
        <f t="shared" si="42"/>
        <v>474968.90702676435</v>
      </c>
      <c r="M63" s="5">
        <f t="shared" si="32"/>
        <v>3710298.5519052343</v>
      </c>
      <c r="N63" s="33">
        <f t="shared" si="43"/>
        <v>38.711418906048721</v>
      </c>
      <c r="O63" s="4"/>
      <c r="Q63" s="27" t="s">
        <v>52</v>
      </c>
      <c r="R63" s="29">
        <f t="shared" si="33"/>
        <v>95845.067340724476</v>
      </c>
      <c r="S63" s="29">
        <f t="shared" si="34"/>
        <v>474968.90702676435</v>
      </c>
      <c r="T63" s="35">
        <f t="shared" si="35"/>
        <v>38.711418906048721</v>
      </c>
      <c r="U63" s="42">
        <v>0.94216194080535964</v>
      </c>
      <c r="V63" s="43">
        <f t="shared" si="48"/>
        <v>5.7838059194640357E-2</v>
      </c>
      <c r="W63" s="29">
        <f t="shared" si="44"/>
        <v>447497.6272665367</v>
      </c>
      <c r="X63" s="29">
        <f t="shared" si="36"/>
        <v>2995074.7908418849</v>
      </c>
      <c r="Y63" s="35">
        <f t="shared" si="45"/>
        <v>31.249128139213905</v>
      </c>
      <c r="Z63" s="36">
        <f t="shared" si="46"/>
        <v>7.4622907668348155</v>
      </c>
    </row>
    <row r="64" spans="1:26" s="2" customFormat="1" ht="13.2">
      <c r="A64" s="2">
        <v>11</v>
      </c>
      <c r="B64" s="1" t="s">
        <v>53</v>
      </c>
      <c r="C64" s="1">
        <v>5</v>
      </c>
      <c r="D64" s="49">
        <f t="shared" si="37"/>
        <v>10124</v>
      </c>
      <c r="E64" s="49">
        <f t="shared" si="37"/>
        <v>53</v>
      </c>
      <c r="F64" s="3">
        <f t="shared" si="38"/>
        <v>5.2350849466613987E-3</v>
      </c>
      <c r="G64" s="2">
        <v>0.5</v>
      </c>
      <c r="H64" s="3">
        <f t="shared" si="39"/>
        <v>2.5837273923853168E-2</v>
      </c>
      <c r="I64" s="3">
        <f t="shared" si="40"/>
        <v>0.97416272607614685</v>
      </c>
      <c r="J64" s="5">
        <f t="shared" si="47"/>
        <v>94142.495469981266</v>
      </c>
      <c r="K64" s="5">
        <f t="shared" si="41"/>
        <v>2432.3854433330121</v>
      </c>
      <c r="L64" s="5">
        <f t="shared" si="42"/>
        <v>464631.51374157378</v>
      </c>
      <c r="M64" s="5">
        <f t="shared" si="32"/>
        <v>3235329.6448784699</v>
      </c>
      <c r="N64" s="33">
        <f t="shared" si="43"/>
        <v>34.366304278710167</v>
      </c>
      <c r="O64" s="4"/>
      <c r="Q64" s="27" t="s">
        <v>54</v>
      </c>
      <c r="R64" s="29">
        <f t="shared" si="33"/>
        <v>94142.495469981266</v>
      </c>
      <c r="S64" s="29">
        <f t="shared" si="34"/>
        <v>464631.51374157378</v>
      </c>
      <c r="T64" s="35">
        <f t="shared" si="35"/>
        <v>34.366304278710167</v>
      </c>
      <c r="U64" s="42">
        <v>0.92489605986448908</v>
      </c>
      <c r="V64" s="43">
        <f t="shared" si="48"/>
        <v>7.5103940135510916E-2</v>
      </c>
      <c r="W64" s="29">
        <f t="shared" si="44"/>
        <v>429735.85634845484</v>
      </c>
      <c r="X64" s="29">
        <f t="shared" si="36"/>
        <v>2547577.1635753484</v>
      </c>
      <c r="Y64" s="35">
        <f t="shared" si="45"/>
        <v>27.06086290635541</v>
      </c>
      <c r="Z64" s="36">
        <f t="shared" si="46"/>
        <v>7.3054413723547569</v>
      </c>
    </row>
    <row r="65" spans="1:26" s="2" customFormat="1" ht="13.2">
      <c r="A65" s="2">
        <v>12</v>
      </c>
      <c r="B65" s="1" t="s">
        <v>55</v>
      </c>
      <c r="C65" s="1">
        <v>5</v>
      </c>
      <c r="D65" s="49">
        <f t="shared" si="37"/>
        <v>9803</v>
      </c>
      <c r="E65" s="49">
        <f t="shared" si="37"/>
        <v>54</v>
      </c>
      <c r="F65" s="3">
        <f t="shared" si="38"/>
        <v>5.508517800673263E-3</v>
      </c>
      <c r="G65" s="2">
        <v>0.5</v>
      </c>
      <c r="H65" s="3">
        <f t="shared" si="39"/>
        <v>2.7168444355001001E-2</v>
      </c>
      <c r="I65" s="3">
        <f t="shared" si="40"/>
        <v>0.97283155564499901</v>
      </c>
      <c r="J65" s="5">
        <f t="shared" si="47"/>
        <v>91710.110026648254</v>
      </c>
      <c r="K65" s="5">
        <f t="shared" si="41"/>
        <v>2491.6210210500126</v>
      </c>
      <c r="L65" s="5">
        <f t="shared" si="42"/>
        <v>452321.49758061621</v>
      </c>
      <c r="M65" s="5">
        <f t="shared" si="32"/>
        <v>2770698.1311368961</v>
      </c>
      <c r="N65" s="33">
        <f t="shared" si="43"/>
        <v>30.211479741239138</v>
      </c>
      <c r="O65" s="4"/>
      <c r="Q65" s="27" t="s">
        <v>56</v>
      </c>
      <c r="R65" s="29">
        <f t="shared" si="33"/>
        <v>91710.110026648254</v>
      </c>
      <c r="S65" s="29">
        <f t="shared" si="34"/>
        <v>452321.49758061621</v>
      </c>
      <c r="T65" s="35">
        <f t="shared" si="35"/>
        <v>30.211479741239138</v>
      </c>
      <c r="U65" s="42">
        <v>0.89970667843387275</v>
      </c>
      <c r="V65" s="43">
        <f t="shared" si="48"/>
        <v>0.10029332156612725</v>
      </c>
      <c r="W65" s="29">
        <f t="shared" si="44"/>
        <v>406956.67217249121</v>
      </c>
      <c r="X65" s="29">
        <f t="shared" si="36"/>
        <v>2117841.3072268935</v>
      </c>
      <c r="Y65" s="35">
        <f t="shared" si="45"/>
        <v>23.092779047059384</v>
      </c>
      <c r="Z65" s="36">
        <f t="shared" si="46"/>
        <v>7.1187006941797542</v>
      </c>
    </row>
    <row r="66" spans="1:26" s="2" customFormat="1" ht="13.2">
      <c r="A66" s="2">
        <v>13</v>
      </c>
      <c r="B66" s="1" t="s">
        <v>57</v>
      </c>
      <c r="C66" s="1">
        <v>5</v>
      </c>
      <c r="D66" s="49">
        <f t="shared" si="37"/>
        <v>8177</v>
      </c>
      <c r="E66" s="49">
        <f t="shared" si="37"/>
        <v>74</v>
      </c>
      <c r="F66" s="3">
        <f t="shared" si="38"/>
        <v>9.0497737556561094E-3</v>
      </c>
      <c r="G66" s="2">
        <v>0.5</v>
      </c>
      <c r="H66" s="3">
        <f t="shared" si="39"/>
        <v>4.4247787610619475E-2</v>
      </c>
      <c r="I66" s="3">
        <f t="shared" si="40"/>
        <v>0.95575221238938057</v>
      </c>
      <c r="J66" s="5">
        <f t="shared" si="47"/>
        <v>89218.48900559824</v>
      </c>
      <c r="K66" s="5">
        <f t="shared" si="41"/>
        <v>3947.7207524600994</v>
      </c>
      <c r="L66" s="5">
        <f t="shared" si="42"/>
        <v>436223.14314684097</v>
      </c>
      <c r="M66" s="5">
        <f t="shared" si="32"/>
        <v>2318376.6335562798</v>
      </c>
      <c r="N66" s="33">
        <f t="shared" si="43"/>
        <v>25.98538329214259</v>
      </c>
      <c r="O66" s="4"/>
      <c r="Q66" s="27" t="s">
        <v>58</v>
      </c>
      <c r="R66" s="29">
        <f t="shared" si="33"/>
        <v>89218.48900559824</v>
      </c>
      <c r="S66" s="29">
        <f t="shared" si="34"/>
        <v>436223.14314684097</v>
      </c>
      <c r="T66" s="35">
        <f t="shared" si="35"/>
        <v>25.98538329214259</v>
      </c>
      <c r="U66" s="42">
        <v>0.86438699185239576</v>
      </c>
      <c r="V66" s="43">
        <f t="shared" si="48"/>
        <v>0.13561300814760424</v>
      </c>
      <c r="W66" s="29">
        <f t="shared" si="44"/>
        <v>377065.61048109492</v>
      </c>
      <c r="X66" s="29">
        <f t="shared" si="36"/>
        <v>1710884.6350544025</v>
      </c>
      <c r="Y66" s="35">
        <f t="shared" si="45"/>
        <v>19.176346227372768</v>
      </c>
      <c r="Z66" s="36">
        <f t="shared" si="46"/>
        <v>6.8090370647698215</v>
      </c>
    </row>
    <row r="67" spans="1:26" s="2" customFormat="1" ht="13.2">
      <c r="A67" s="2">
        <v>14</v>
      </c>
      <c r="B67" s="1" t="s">
        <v>59</v>
      </c>
      <c r="C67" s="1">
        <v>5</v>
      </c>
      <c r="D67" s="49">
        <f t="shared" si="37"/>
        <v>6407</v>
      </c>
      <c r="E67" s="49">
        <f t="shared" si="37"/>
        <v>96</v>
      </c>
      <c r="F67" s="3">
        <f t="shared" si="38"/>
        <v>1.4983611674730763E-2</v>
      </c>
      <c r="G67" s="2">
        <v>0.5</v>
      </c>
      <c r="H67" s="3">
        <f t="shared" si="39"/>
        <v>7.2213028433879944E-2</v>
      </c>
      <c r="I67" s="3">
        <f t="shared" si="40"/>
        <v>0.92778697156612</v>
      </c>
      <c r="J67" s="5">
        <f t="shared" si="47"/>
        <v>85270.768253138143</v>
      </c>
      <c r="K67" s="5">
        <f t="shared" si="41"/>
        <v>6157.6604124426522</v>
      </c>
      <c r="L67" s="5">
        <f t="shared" si="42"/>
        <v>410959.69023458415</v>
      </c>
      <c r="M67" s="5">
        <f t="shared" si="32"/>
        <v>1882153.490409439</v>
      </c>
      <c r="N67" s="33">
        <f t="shared" si="43"/>
        <v>22.072669555667709</v>
      </c>
      <c r="O67" s="4"/>
      <c r="Q67" s="27" t="s">
        <v>60</v>
      </c>
      <c r="R67" s="29">
        <f t="shared" si="33"/>
        <v>85270.768253138143</v>
      </c>
      <c r="S67" s="29">
        <f t="shared" si="34"/>
        <v>410959.69023458415</v>
      </c>
      <c r="T67" s="35">
        <f t="shared" si="35"/>
        <v>22.072669555667709</v>
      </c>
      <c r="U67" s="42">
        <v>0.82345390469096191</v>
      </c>
      <c r="V67" s="43">
        <f t="shared" si="48"/>
        <v>0.17654609530903809</v>
      </c>
      <c r="W67" s="29">
        <f t="shared" si="44"/>
        <v>338406.36159425648</v>
      </c>
      <c r="X67" s="29">
        <f t="shared" si="36"/>
        <v>1333819.0245733075</v>
      </c>
      <c r="Y67" s="35">
        <f t="shared" si="45"/>
        <v>15.642160284209943</v>
      </c>
      <c r="Z67" s="36">
        <f t="shared" si="46"/>
        <v>6.4305092714577654</v>
      </c>
    </row>
    <row r="68" spans="1:26" s="2" customFormat="1" ht="13.2">
      <c r="A68" s="2">
        <v>15</v>
      </c>
      <c r="B68" s="1" t="s">
        <v>61</v>
      </c>
      <c r="C68" s="1">
        <v>5</v>
      </c>
      <c r="D68" s="49">
        <f t="shared" si="37"/>
        <v>4291</v>
      </c>
      <c r="E68" s="49">
        <f t="shared" si="37"/>
        <v>82</v>
      </c>
      <c r="F68" s="3">
        <f t="shared" si="38"/>
        <v>1.9109764623630857E-2</v>
      </c>
      <c r="G68" s="2">
        <v>0.5</v>
      </c>
      <c r="H68" s="3">
        <f t="shared" si="39"/>
        <v>9.1192170818505336E-2</v>
      </c>
      <c r="I68" s="3">
        <f t="shared" si="40"/>
        <v>0.90880782918149472</v>
      </c>
      <c r="J68" s="5">
        <f t="shared" si="47"/>
        <v>79113.107840695491</v>
      </c>
      <c r="K68" s="5">
        <f t="shared" si="41"/>
        <v>7214.4960441915373</v>
      </c>
      <c r="L68" s="5">
        <f t="shared" si="42"/>
        <v>377529.29909299861</v>
      </c>
      <c r="M68" s="5">
        <f t="shared" si="32"/>
        <v>1471193.8001748547</v>
      </c>
      <c r="N68" s="33">
        <f t="shared" si="43"/>
        <v>18.596081488004419</v>
      </c>
      <c r="O68" s="4"/>
      <c r="Q68" s="27" t="s">
        <v>62</v>
      </c>
      <c r="R68" s="29">
        <f t="shared" si="33"/>
        <v>79113.107840695491</v>
      </c>
      <c r="S68" s="29">
        <f t="shared" si="34"/>
        <v>377529.29909299861</v>
      </c>
      <c r="T68" s="35">
        <f t="shared" si="35"/>
        <v>18.596081488004419</v>
      </c>
      <c r="U68" s="42">
        <v>0.7557222850963411</v>
      </c>
      <c r="V68" s="43">
        <f t="shared" si="48"/>
        <v>0.2442777149036589</v>
      </c>
      <c r="W68" s="29">
        <f t="shared" si="44"/>
        <v>285307.30460138095</v>
      </c>
      <c r="X68" s="29">
        <f t="shared" si="36"/>
        <v>995412.66297905089</v>
      </c>
      <c r="Y68" s="35">
        <f t="shared" si="45"/>
        <v>12.582145868715504</v>
      </c>
      <c r="Z68" s="36">
        <f t="shared" si="46"/>
        <v>6.0139356192889153</v>
      </c>
    </row>
    <row r="69" spans="1:26" s="2" customFormat="1" ht="13.2">
      <c r="A69" s="2">
        <v>16</v>
      </c>
      <c r="B69" s="1" t="s">
        <v>63</v>
      </c>
      <c r="C69" s="1">
        <v>5</v>
      </c>
      <c r="D69" s="49">
        <f t="shared" si="37"/>
        <v>2973</v>
      </c>
      <c r="E69" s="49">
        <f t="shared" si="37"/>
        <v>80</v>
      </c>
      <c r="F69" s="3">
        <f t="shared" si="38"/>
        <v>2.6908846283215607E-2</v>
      </c>
      <c r="G69" s="2">
        <v>0.5</v>
      </c>
      <c r="H69" s="3">
        <f t="shared" si="39"/>
        <v>0.12606366214938547</v>
      </c>
      <c r="I69" s="3">
        <f t="shared" si="40"/>
        <v>0.87393633785061453</v>
      </c>
      <c r="J69" s="5">
        <f t="shared" si="47"/>
        <v>71898.611796503959</v>
      </c>
      <c r="K69" s="5">
        <f t="shared" si="41"/>
        <v>9063.802306524296</v>
      </c>
      <c r="L69" s="5">
        <f t="shared" si="42"/>
        <v>336833.55321620905</v>
      </c>
      <c r="M69" s="5">
        <f t="shared" si="32"/>
        <v>1093664.501081856</v>
      </c>
      <c r="N69" s="33">
        <f t="shared" si="43"/>
        <v>15.211204691646563</v>
      </c>
      <c r="O69" s="4"/>
      <c r="Q69" s="27" t="s">
        <v>64</v>
      </c>
      <c r="R69" s="29">
        <f t="shared" si="33"/>
        <v>71898.611796503959</v>
      </c>
      <c r="S69" s="29">
        <f t="shared" si="34"/>
        <v>336833.55321620905</v>
      </c>
      <c r="T69" s="35">
        <f t="shared" si="35"/>
        <v>15.211204691646563</v>
      </c>
      <c r="U69" s="42">
        <v>0.69850988448397933</v>
      </c>
      <c r="V69" s="43">
        <f t="shared" si="48"/>
        <v>0.30149011551602067</v>
      </c>
      <c r="W69" s="29">
        <f t="shared" si="44"/>
        <v>235281.5663473825</v>
      </c>
      <c r="X69" s="29">
        <f t="shared" si="36"/>
        <v>710105.35837766994</v>
      </c>
      <c r="Y69" s="35">
        <f t="shared" si="45"/>
        <v>9.8764821828200926</v>
      </c>
      <c r="Z69" s="36">
        <f t="shared" si="46"/>
        <v>5.33472250882647</v>
      </c>
    </row>
    <row r="70" spans="1:26" s="2" customFormat="1" ht="13.2">
      <c r="A70" s="2">
        <v>17</v>
      </c>
      <c r="B70" s="1" t="s">
        <v>65</v>
      </c>
      <c r="C70" s="1">
        <v>5</v>
      </c>
      <c r="D70" s="49">
        <f t="shared" si="37"/>
        <v>1735</v>
      </c>
      <c r="E70" s="49">
        <f t="shared" si="37"/>
        <v>81</v>
      </c>
      <c r="F70" s="3">
        <f t="shared" si="38"/>
        <v>4.6685878962536023E-2</v>
      </c>
      <c r="G70" s="2">
        <v>0.5</v>
      </c>
      <c r="H70" s="3">
        <f t="shared" si="39"/>
        <v>0.20903225806451614</v>
      </c>
      <c r="I70" s="3">
        <f t="shared" si="40"/>
        <v>0.79096774193548391</v>
      </c>
      <c r="J70" s="5">
        <f t="shared" si="47"/>
        <v>62834.809489979663</v>
      </c>
      <c r="K70" s="5">
        <f t="shared" si="41"/>
        <v>13134.502112744136</v>
      </c>
      <c r="L70" s="5">
        <f t="shared" si="42"/>
        <v>281337.79216803797</v>
      </c>
      <c r="M70" s="5">
        <f t="shared" si="32"/>
        <v>756830.94786564703</v>
      </c>
      <c r="N70" s="33">
        <f t="shared" si="43"/>
        <v>12.044771902846936</v>
      </c>
      <c r="O70" s="4"/>
      <c r="Q70" s="27" t="s">
        <v>66</v>
      </c>
      <c r="R70" s="29">
        <f t="shared" si="33"/>
        <v>62834.809489979663</v>
      </c>
      <c r="S70" s="29">
        <f t="shared" si="34"/>
        <v>281337.79216803797</v>
      </c>
      <c r="T70" s="35">
        <f t="shared" si="35"/>
        <v>12.044771902846936</v>
      </c>
      <c r="U70" s="42">
        <v>0.67065690345363116</v>
      </c>
      <c r="V70" s="43">
        <f t="shared" si="48"/>
        <v>0.32934309654636884</v>
      </c>
      <c r="W70" s="29">
        <f t="shared" si="44"/>
        <v>188681.1325198976</v>
      </c>
      <c r="X70" s="29">
        <f t="shared" si="36"/>
        <v>474823.7920302875</v>
      </c>
      <c r="Y70" s="35">
        <f t="shared" si="45"/>
        <v>7.5566997956126238</v>
      </c>
      <c r="Z70" s="36">
        <f t="shared" si="46"/>
        <v>4.4880721072343119</v>
      </c>
    </row>
    <row r="71" spans="1:26" s="2" customFormat="1" ht="13.2">
      <c r="A71" s="2">
        <v>18</v>
      </c>
      <c r="B71" s="1" t="s">
        <v>67</v>
      </c>
      <c r="C71" s="1">
        <v>5</v>
      </c>
      <c r="D71" s="49">
        <f t="shared" ref="D71:E72" si="49">D21+D46</f>
        <v>997</v>
      </c>
      <c r="E71" s="49">
        <f t="shared" si="49"/>
        <v>79</v>
      </c>
      <c r="F71" s="3">
        <f t="shared" si="38"/>
        <v>7.9237713139418256E-2</v>
      </c>
      <c r="G71" s="2">
        <v>0.5</v>
      </c>
      <c r="H71" s="3">
        <f t="shared" si="39"/>
        <v>0.33068229384679781</v>
      </c>
      <c r="I71" s="3">
        <f t="shared" si="40"/>
        <v>0.66931770615320219</v>
      </c>
      <c r="J71" s="5">
        <f t="shared" si="47"/>
        <v>49700.307377235527</v>
      </c>
      <c r="K71" s="5">
        <f t="shared" si="41"/>
        <v>16435.011648395172</v>
      </c>
      <c r="L71" s="5">
        <f t="shared" si="42"/>
        <v>207414.00776518972</v>
      </c>
      <c r="M71" s="5">
        <f>L71+M72</f>
        <v>475493.15569760907</v>
      </c>
      <c r="N71" s="33">
        <f t="shared" si="43"/>
        <v>9.5672075443823417</v>
      </c>
      <c r="O71" s="4"/>
      <c r="Q71" s="27" t="s">
        <v>68</v>
      </c>
      <c r="R71" s="29">
        <f t="shared" si="33"/>
        <v>49700.307377235527</v>
      </c>
      <c r="S71" s="29">
        <f t="shared" si="34"/>
        <v>207414.00776518972</v>
      </c>
      <c r="T71" s="35">
        <f t="shared" si="35"/>
        <v>9.5672075443823417</v>
      </c>
      <c r="U71" s="42">
        <v>0.63527807449444496</v>
      </c>
      <c r="V71" s="43">
        <f t="shared" si="48"/>
        <v>0.36472192550555504</v>
      </c>
      <c r="W71" s="29">
        <f t="shared" si="44"/>
        <v>131765.57147624559</v>
      </c>
      <c r="X71" s="29">
        <f>X72+W71</f>
        <v>286142.6595103899</v>
      </c>
      <c r="Y71" s="35">
        <f t="shared" si="45"/>
        <v>5.7573619683779507</v>
      </c>
      <c r="Z71" s="36">
        <f t="shared" si="46"/>
        <v>3.809845576004391</v>
      </c>
    </row>
    <row r="72" spans="1:26" s="2" customFormat="1" ht="13.2">
      <c r="A72" s="12">
        <v>19</v>
      </c>
      <c r="B72" s="13" t="s">
        <v>69</v>
      </c>
      <c r="C72" s="12"/>
      <c r="D72" s="50">
        <f t="shared" si="49"/>
        <v>685</v>
      </c>
      <c r="E72" s="50">
        <f t="shared" si="49"/>
        <v>85</v>
      </c>
      <c r="F72" s="17">
        <f t="shared" si="38"/>
        <v>0.12408759124087591</v>
      </c>
      <c r="G72" s="12"/>
      <c r="H72" s="17">
        <v>1</v>
      </c>
      <c r="I72" s="17">
        <f t="shared" si="40"/>
        <v>0</v>
      </c>
      <c r="J72" s="21">
        <f t="shared" si="47"/>
        <v>33265.295728840356</v>
      </c>
      <c r="K72" s="21">
        <f t="shared" si="41"/>
        <v>33265.295728840356</v>
      </c>
      <c r="L72" s="21">
        <f>K72/F72</f>
        <v>268079.14793241932</v>
      </c>
      <c r="M72" s="21">
        <f>L72</f>
        <v>268079.14793241932</v>
      </c>
      <c r="N72" s="34">
        <f t="shared" si="43"/>
        <v>8.0588235294117645</v>
      </c>
      <c r="O72" s="4"/>
      <c r="Q72" s="30" t="s">
        <v>69</v>
      </c>
      <c r="R72" s="31">
        <f t="shared" si="33"/>
        <v>33265.295728840356</v>
      </c>
      <c r="S72" s="31">
        <f t="shared" si="34"/>
        <v>268079.14793241932</v>
      </c>
      <c r="T72" s="38">
        <f t="shared" si="35"/>
        <v>8.0588235294117645</v>
      </c>
      <c r="U72" s="44">
        <v>0.57586384179742911</v>
      </c>
      <c r="V72" s="45">
        <f t="shared" si="48"/>
        <v>0.42413615820257089</v>
      </c>
      <c r="W72" s="31">
        <f t="shared" si="44"/>
        <v>154377.08803414431</v>
      </c>
      <c r="X72" s="31">
        <f>W72</f>
        <v>154377.08803414431</v>
      </c>
      <c r="Y72" s="38">
        <f t="shared" si="45"/>
        <v>4.6407850780145754</v>
      </c>
      <c r="Z72" s="37">
        <f t="shared" si="46"/>
        <v>3.4180384513971891</v>
      </c>
    </row>
    <row r="73" spans="1:26" s="2" customFormat="1" ht="13.2">
      <c r="B73" s="2" t="s">
        <v>70</v>
      </c>
      <c r="D73" s="25">
        <f>SUM(D54:D72)</f>
        <v>116048</v>
      </c>
      <c r="E73" s="25">
        <f>SUM(E54:E72)</f>
        <v>789</v>
      </c>
    </row>
    <row r="77" spans="1:26" s="52" customFormat="1" ht="17.399999999999999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>
      <c r="C78" s="53" t="s">
        <v>84</v>
      </c>
      <c r="D78" s="54">
        <v>0</v>
      </c>
      <c r="E78" s="55">
        <f>$N$4</f>
        <v>73.873928459998751</v>
      </c>
      <c r="F78" s="55">
        <f>$Y$4</f>
        <v>66.78587953867644</v>
      </c>
      <c r="G78" s="55">
        <f>E78-F78</f>
        <v>7.0880489213223115</v>
      </c>
    </row>
    <row r="79" spans="1:26" s="52" customFormat="1" ht="17.399999999999999">
      <c r="C79" s="53" t="s">
        <v>85</v>
      </c>
      <c r="D79" s="54">
        <v>0</v>
      </c>
      <c r="E79" s="55">
        <f>$N$29</f>
        <v>79.57584649604415</v>
      </c>
      <c r="F79" s="55">
        <f>$Y$29</f>
        <v>70.418483860821127</v>
      </c>
      <c r="G79" s="55">
        <f t="shared" ref="G79:G80" si="50">E79-F79</f>
        <v>9.1573626352230235</v>
      </c>
    </row>
    <row r="80" spans="1:26" s="52" customFormat="1" ht="17.399999999999999">
      <c r="C80" s="53" t="s">
        <v>86</v>
      </c>
      <c r="D80" s="54">
        <v>0</v>
      </c>
      <c r="E80" s="55">
        <f>$N$54</f>
        <v>76.594869335583127</v>
      </c>
      <c r="F80" s="55">
        <f>$Y$54</f>
        <v>67.825943885387233</v>
      </c>
      <c r="G80" s="55">
        <f t="shared" si="50"/>
        <v>8.7689254501958942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ECD38-AD32-D242-9CED-69894580B79A}">
  <dimension ref="A1:Z80"/>
  <sheetViews>
    <sheetView topLeftCell="A28" workbookViewId="0">
      <selection activeCell="A28" sqref="A1:XFD1048576"/>
    </sheetView>
  </sheetViews>
  <sheetFormatPr defaultColWidth="8.796875" defaultRowHeight="13.8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>
      <c r="B1" s="75" t="s">
        <v>87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Q1" s="63" t="s">
        <v>90</v>
      </c>
      <c r="R1" s="64"/>
      <c r="S1" s="64"/>
      <c r="T1" s="64"/>
      <c r="U1" s="64"/>
      <c r="V1" s="64"/>
      <c r="W1" s="64"/>
      <c r="X1" s="64"/>
      <c r="Y1" s="64"/>
      <c r="Z1" s="65"/>
    </row>
    <row r="2" spans="1:26" s="9" customFormat="1" ht="35.549999999999997" customHeight="1">
      <c r="A2" s="7"/>
      <c r="B2" s="70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2" t="s">
        <v>14</v>
      </c>
      <c r="S2" s="72"/>
      <c r="T2" s="72"/>
      <c r="U2" s="67" t="s">
        <v>15</v>
      </c>
      <c r="V2" s="67" t="s">
        <v>16</v>
      </c>
      <c r="W2" s="73" t="s">
        <v>17</v>
      </c>
      <c r="X2" s="73" t="s">
        <v>18</v>
      </c>
      <c r="Y2" s="74" t="s">
        <v>19</v>
      </c>
      <c r="Z2" s="74" t="s">
        <v>20</v>
      </c>
    </row>
    <row r="3" spans="1:26" s="10" customFormat="1" ht="23.25" customHeight="1" thickBot="1">
      <c r="B3" s="71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7"/>
      <c r="V3" s="67"/>
      <c r="W3" s="73"/>
      <c r="X3" s="73"/>
      <c r="Y3" s="74"/>
      <c r="Z3" s="74"/>
    </row>
    <row r="4" spans="1:26" s="2" customFormat="1">
      <c r="A4" s="2">
        <v>1</v>
      </c>
      <c r="B4" s="1">
        <v>0</v>
      </c>
      <c r="C4" s="1">
        <v>1</v>
      </c>
      <c r="D4">
        <v>444</v>
      </c>
      <c r="E4" s="51">
        <v>1</v>
      </c>
      <c r="F4" s="3">
        <f>E4/D4</f>
        <v>2.2522522522522522E-3</v>
      </c>
      <c r="G4" s="2">
        <v>0.3</v>
      </c>
      <c r="H4" s="18">
        <f>C4*F4/(1+(1-G4)*C4*F4)</f>
        <v>2.2487069934787498E-3</v>
      </c>
      <c r="I4" s="18">
        <f>1-H4</f>
        <v>0.99775129300652121</v>
      </c>
      <c r="J4" s="41">
        <v>100000</v>
      </c>
      <c r="K4" s="20">
        <f>J4*H4</f>
        <v>224.87069934787499</v>
      </c>
      <c r="L4" s="20">
        <f>C4*(J5+G4*K4)</f>
        <v>99842.590510456474</v>
      </c>
      <c r="M4" s="5">
        <f t="shared" ref="M4:M20" si="0">L4+M5</f>
        <v>7073377.6348265521</v>
      </c>
      <c r="N4" s="32">
        <f>M4/J4</f>
        <v>70.733776348265522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99842.590510456474</v>
      </c>
      <c r="T4" s="35">
        <f t="shared" ref="T4:T22" si="3">N4</f>
        <v>70.733776348265522</v>
      </c>
      <c r="U4" s="42">
        <v>0.96680194174873568</v>
      </c>
      <c r="V4" s="43">
        <f>1-U4</f>
        <v>3.3198058251264317E-2</v>
      </c>
      <c r="W4" s="29">
        <f>S4*U4</f>
        <v>96528.010374733203</v>
      </c>
      <c r="X4" s="29">
        <f t="shared" ref="X4:X20" si="4">X5+W4</f>
        <v>6438605.3889459977</v>
      </c>
      <c r="Y4" s="40">
        <f>X4/R4</f>
        <v>64.386053889459973</v>
      </c>
      <c r="Z4" s="36">
        <f>T4-Y4</f>
        <v>6.3477224588055492</v>
      </c>
    </row>
    <row r="5" spans="1:26" s="2" customFormat="1">
      <c r="A5" s="2">
        <v>2</v>
      </c>
      <c r="B5" s="1" t="s">
        <v>35</v>
      </c>
      <c r="C5" s="1">
        <v>4</v>
      </c>
      <c r="D5">
        <v>2136</v>
      </c>
      <c r="E5" s="51">
        <v>2</v>
      </c>
      <c r="F5" s="3">
        <f t="shared" ref="F5:F22" si="5">E5/D5</f>
        <v>9.3632958801498128E-4</v>
      </c>
      <c r="G5" s="2">
        <v>0.4</v>
      </c>
      <c r="H5" s="3">
        <f t="shared" ref="H5:H21" si="6">C5*F5/(1+(1-G5)*C5*F5)</f>
        <v>3.7369207772795215E-3</v>
      </c>
      <c r="I5" s="3">
        <f t="shared" ref="I5:I22" si="7">1-H5</f>
        <v>0.9962630792227205</v>
      </c>
      <c r="J5" s="5">
        <f>I4*J4</f>
        <v>99775.129300652115</v>
      </c>
      <c r="K5" s="5">
        <f t="shared" ref="K5:K22" si="8">J5*H5</f>
        <v>372.85175373935766</v>
      </c>
      <c r="L5" s="5">
        <f t="shared" ref="L5:L21" si="9">C5*(J6+G5*K5)</f>
        <v>398205.67299363401</v>
      </c>
      <c r="M5" s="5">
        <f t="shared" si="0"/>
        <v>6973535.0443160953</v>
      </c>
      <c r="N5" s="33">
        <f t="shared" ref="N5:N22" si="10">M5/J5</f>
        <v>69.892518237713944</v>
      </c>
      <c r="O5" s="4"/>
      <c r="Q5" s="27" t="s">
        <v>36</v>
      </c>
      <c r="R5" s="29">
        <f t="shared" si="1"/>
        <v>99775.129300652115</v>
      </c>
      <c r="S5" s="29">
        <f t="shared" si="2"/>
        <v>398205.67299363401</v>
      </c>
      <c r="T5" s="35">
        <f t="shared" si="3"/>
        <v>69.892518237713944</v>
      </c>
      <c r="U5" s="42">
        <v>0.96680194174873568</v>
      </c>
      <c r="V5" s="43">
        <f>1-U5</f>
        <v>3.3198058251264317E-2</v>
      </c>
      <c r="W5" s="29">
        <f t="shared" ref="W5:W22" si="11">S5*U5</f>
        <v>384986.01786560746</v>
      </c>
      <c r="X5" s="29">
        <f t="shared" si="4"/>
        <v>6342077.3785712644</v>
      </c>
      <c r="Y5" s="35">
        <f t="shared" ref="Y5:Y22" si="12">X5/R5</f>
        <v>63.563709944796969</v>
      </c>
      <c r="Z5" s="36">
        <f t="shared" ref="Z5:Z22" si="13">T5-Y5</f>
        <v>6.3288082929169747</v>
      </c>
    </row>
    <row r="6" spans="1:26" s="2" customFormat="1">
      <c r="A6" s="2">
        <v>3</v>
      </c>
      <c r="B6" s="1" t="s">
        <v>37</v>
      </c>
      <c r="C6" s="1">
        <v>5</v>
      </c>
      <c r="D6">
        <v>3297</v>
      </c>
      <c r="E6" s="51">
        <v>1</v>
      </c>
      <c r="F6" s="3">
        <f t="shared" si="5"/>
        <v>3.0330603579011223E-4</v>
      </c>
      <c r="G6" s="2">
        <v>0.5</v>
      </c>
      <c r="H6" s="3">
        <f t="shared" si="6"/>
        <v>1.5153811183512655E-3</v>
      </c>
      <c r="I6" s="3">
        <f t="shared" si="7"/>
        <v>0.99848461888164874</v>
      </c>
      <c r="J6" s="5">
        <f t="shared" ref="J6:J22" si="14">I5*J5</f>
        <v>99402.277546912766</v>
      </c>
      <c r="K6" s="5">
        <f t="shared" si="8"/>
        <v>150.63233451570355</v>
      </c>
      <c r="L6" s="5">
        <f t="shared" si="9"/>
        <v>496634.80689827463</v>
      </c>
      <c r="M6" s="5">
        <f t="shared" si="0"/>
        <v>6575329.3713224614</v>
      </c>
      <c r="N6" s="33">
        <f t="shared" si="10"/>
        <v>66.148679221351287</v>
      </c>
      <c r="O6" s="4"/>
      <c r="Q6" s="27" t="s">
        <v>38</v>
      </c>
      <c r="R6" s="29">
        <f t="shared" si="1"/>
        <v>99402.277546912766</v>
      </c>
      <c r="S6" s="29">
        <f t="shared" si="2"/>
        <v>496634.80689827463</v>
      </c>
      <c r="T6" s="35">
        <f t="shared" si="3"/>
        <v>66.148679221351287</v>
      </c>
      <c r="U6" s="42">
        <v>0.96680194174873568</v>
      </c>
      <c r="V6" s="43">
        <f>1-U6</f>
        <v>3.3198058251264317E-2</v>
      </c>
      <c r="W6" s="29">
        <f t="shared" si="11"/>
        <v>480147.49564926029</v>
      </c>
      <c r="X6" s="29">
        <f t="shared" si="4"/>
        <v>5957091.3607056569</v>
      </c>
      <c r="Y6" s="35">
        <f t="shared" si="12"/>
        <v>59.929123433758505</v>
      </c>
      <c r="Z6" s="36">
        <f t="shared" si="13"/>
        <v>6.2195557875927818</v>
      </c>
    </row>
    <row r="7" spans="1:26" s="2" customFormat="1">
      <c r="A7" s="2">
        <v>4</v>
      </c>
      <c r="B7" s="1" t="s">
        <v>39</v>
      </c>
      <c r="C7" s="1">
        <v>5</v>
      </c>
      <c r="D7">
        <v>3676</v>
      </c>
      <c r="E7" s="51">
        <v>1</v>
      </c>
      <c r="F7" s="3">
        <f t="shared" si="5"/>
        <v>2.720348204570185E-4</v>
      </c>
      <c r="G7" s="2">
        <v>0.5</v>
      </c>
      <c r="H7" s="3">
        <f t="shared" si="6"/>
        <v>1.3592496941688189E-3</v>
      </c>
      <c r="I7" s="3">
        <f t="shared" si="7"/>
        <v>0.99864075030583122</v>
      </c>
      <c r="J7" s="5">
        <f t="shared" si="14"/>
        <v>99251.645212397067</v>
      </c>
      <c r="K7" s="5">
        <f t="shared" si="8"/>
        <v>134.90776840070282</v>
      </c>
      <c r="L7" s="5">
        <f t="shared" si="9"/>
        <v>495920.95664098358</v>
      </c>
      <c r="M7" s="5">
        <f t="shared" si="0"/>
        <v>6078694.5644241869</v>
      </c>
      <c r="N7" s="33">
        <f t="shared" si="10"/>
        <v>61.245277611427696</v>
      </c>
      <c r="O7" s="4"/>
      <c r="Q7" s="27" t="s">
        <v>40</v>
      </c>
      <c r="R7" s="29">
        <f t="shared" si="1"/>
        <v>99251.645212397067</v>
      </c>
      <c r="S7" s="29">
        <f t="shared" si="2"/>
        <v>495920.95664098358</v>
      </c>
      <c r="T7" s="35">
        <f t="shared" si="3"/>
        <v>61.245277611427696</v>
      </c>
      <c r="U7" s="42">
        <v>0.96680194174873568</v>
      </c>
      <c r="V7" s="43">
        <f>1-U7</f>
        <v>3.3198058251264317E-2</v>
      </c>
      <c r="W7" s="29">
        <f t="shared" si="11"/>
        <v>479457.34383439348</v>
      </c>
      <c r="X7" s="29">
        <f t="shared" si="4"/>
        <v>5476943.8650563965</v>
      </c>
      <c r="Y7" s="35">
        <f t="shared" si="12"/>
        <v>55.182398773701102</v>
      </c>
      <c r="Z7" s="36">
        <f t="shared" si="13"/>
        <v>6.0628788377265934</v>
      </c>
    </row>
    <row r="8" spans="1:26" s="2" customFormat="1">
      <c r="A8" s="2">
        <v>5</v>
      </c>
      <c r="B8" s="1" t="s">
        <v>41</v>
      </c>
      <c r="C8" s="1">
        <v>5</v>
      </c>
      <c r="D8">
        <v>3938</v>
      </c>
      <c r="E8" s="51">
        <v>5</v>
      </c>
      <c r="F8" s="3">
        <f t="shared" si="5"/>
        <v>1.2696800406297613E-3</v>
      </c>
      <c r="G8" s="2">
        <v>0.5</v>
      </c>
      <c r="H8" s="3">
        <f t="shared" si="6"/>
        <v>6.3283128717883811E-3</v>
      </c>
      <c r="I8" s="3">
        <f t="shared" si="7"/>
        <v>0.99367168712821163</v>
      </c>
      <c r="J8" s="5">
        <f t="shared" si="14"/>
        <v>99116.737443996361</v>
      </c>
      <c r="K8" s="5">
        <f t="shared" si="8"/>
        <v>627.24172537651157</v>
      </c>
      <c r="L8" s="5">
        <f t="shared" si="9"/>
        <v>494015.58290654048</v>
      </c>
      <c r="M8" s="5">
        <f t="shared" si="0"/>
        <v>5582773.607783203</v>
      </c>
      <c r="N8" s="33">
        <f t="shared" si="10"/>
        <v>56.325235795191716</v>
      </c>
      <c r="O8" s="4"/>
      <c r="Q8" s="27" t="s">
        <v>42</v>
      </c>
      <c r="R8" s="29">
        <f t="shared" si="1"/>
        <v>99116.737443996361</v>
      </c>
      <c r="S8" s="29">
        <f t="shared" si="2"/>
        <v>494015.58290654048</v>
      </c>
      <c r="T8" s="35">
        <f t="shared" si="3"/>
        <v>56.325235795191716</v>
      </c>
      <c r="U8" s="42">
        <v>0.96680194174873568</v>
      </c>
      <c r="V8" s="43">
        <f>1-U8</f>
        <v>3.3198058251264317E-2</v>
      </c>
      <c r="W8" s="29">
        <f t="shared" si="11"/>
        <v>477615.22480817686</v>
      </c>
      <c r="X8" s="29">
        <f t="shared" si="4"/>
        <v>4997486.5212220028</v>
      </c>
      <c r="Y8" s="35">
        <f t="shared" si="12"/>
        <v>50.420208030411793</v>
      </c>
      <c r="Z8" s="36">
        <f t="shared" si="13"/>
        <v>5.9050277647799234</v>
      </c>
    </row>
    <row r="9" spans="1:26" s="2" customFormat="1">
      <c r="A9" s="2">
        <v>6</v>
      </c>
      <c r="B9" s="1" t="s">
        <v>43</v>
      </c>
      <c r="C9" s="1">
        <v>5</v>
      </c>
      <c r="D9">
        <v>3923</v>
      </c>
      <c r="E9" s="51">
        <v>10</v>
      </c>
      <c r="F9" s="3">
        <f t="shared" si="5"/>
        <v>2.5490695895997962E-3</v>
      </c>
      <c r="G9" s="2">
        <v>0.5</v>
      </c>
      <c r="H9" s="3">
        <f t="shared" si="6"/>
        <v>1.2664640324214793E-2</v>
      </c>
      <c r="I9" s="3">
        <f t="shared" si="7"/>
        <v>0.98733535967578523</v>
      </c>
      <c r="J9" s="5">
        <f t="shared" si="14"/>
        <v>98489.495718619844</v>
      </c>
      <c r="K9" s="5">
        <f t="shared" si="8"/>
        <v>1247.3340389896132</v>
      </c>
      <c r="L9" s="5">
        <f t="shared" si="9"/>
        <v>489329.14349562523</v>
      </c>
      <c r="M9" s="5">
        <f t="shared" si="0"/>
        <v>5088758.0248766625</v>
      </c>
      <c r="N9" s="33">
        <f t="shared" si="10"/>
        <v>51.668028024176508</v>
      </c>
      <c r="O9" s="4"/>
      <c r="Q9" s="27" t="s">
        <v>44</v>
      </c>
      <c r="R9" s="29">
        <f t="shared" si="1"/>
        <v>98489.495718619844</v>
      </c>
      <c r="S9" s="29">
        <f t="shared" si="2"/>
        <v>489329.14349562523</v>
      </c>
      <c r="T9" s="35">
        <f t="shared" si="3"/>
        <v>51.668028024176508</v>
      </c>
      <c r="U9" s="42">
        <v>0.9555940589531835</v>
      </c>
      <c r="V9" s="43">
        <f t="shared" ref="V9:V22" si="15">1-U9</f>
        <v>4.4405941046816499E-2</v>
      </c>
      <c r="W9" s="29">
        <f t="shared" si="11"/>
        <v>467600.02239706926</v>
      </c>
      <c r="X9" s="29">
        <f t="shared" si="4"/>
        <v>4519871.2964138258</v>
      </c>
      <c r="Y9" s="35">
        <f t="shared" si="12"/>
        <v>45.891912263688496</v>
      </c>
      <c r="Z9" s="36">
        <f t="shared" si="13"/>
        <v>5.7761157604880111</v>
      </c>
    </row>
    <row r="10" spans="1:26" s="2" customFormat="1">
      <c r="A10" s="2">
        <v>7</v>
      </c>
      <c r="B10" s="1" t="s">
        <v>45</v>
      </c>
      <c r="C10" s="1">
        <v>5</v>
      </c>
      <c r="D10">
        <v>4738</v>
      </c>
      <c r="E10" s="51">
        <v>12</v>
      </c>
      <c r="F10" s="3">
        <f t="shared" si="5"/>
        <v>2.5327142254115659E-3</v>
      </c>
      <c r="G10" s="2">
        <v>0.5</v>
      </c>
      <c r="H10" s="3">
        <f t="shared" si="6"/>
        <v>1.2583892617449664E-2</v>
      </c>
      <c r="I10" s="3">
        <f t="shared" si="7"/>
        <v>0.98741610738255037</v>
      </c>
      <c r="J10" s="5">
        <f t="shared" si="14"/>
        <v>97242.161679630241</v>
      </c>
      <c r="K10" s="5">
        <f t="shared" si="8"/>
        <v>1223.6849204651455</v>
      </c>
      <c r="L10" s="5">
        <f t="shared" si="9"/>
        <v>483151.59609698836</v>
      </c>
      <c r="M10" s="5">
        <f t="shared" si="0"/>
        <v>4599428.8813810376</v>
      </c>
      <c r="N10" s="33">
        <f t="shared" si="10"/>
        <v>47.298710784876569</v>
      </c>
      <c r="O10" s="4"/>
      <c r="Q10" s="27" t="s">
        <v>46</v>
      </c>
      <c r="R10" s="29">
        <f t="shared" si="1"/>
        <v>97242.161679630241</v>
      </c>
      <c r="S10" s="29">
        <f t="shared" si="2"/>
        <v>483151.59609698836</v>
      </c>
      <c r="T10" s="35">
        <f t="shared" si="3"/>
        <v>47.298710784876569</v>
      </c>
      <c r="U10" s="42">
        <v>0.96363095511775332</v>
      </c>
      <c r="V10" s="43">
        <f t="shared" si="15"/>
        <v>3.6369044882246682E-2</v>
      </c>
      <c r="W10" s="29">
        <f t="shared" si="11"/>
        <v>465579.83401360788</v>
      </c>
      <c r="X10" s="29">
        <f t="shared" si="4"/>
        <v>4052271.2740167566</v>
      </c>
      <c r="Y10" s="35">
        <f t="shared" si="12"/>
        <v>41.671957965796686</v>
      </c>
      <c r="Z10" s="36">
        <f t="shared" si="13"/>
        <v>5.6267528190798828</v>
      </c>
    </row>
    <row r="11" spans="1:26" s="2" customFormat="1">
      <c r="A11" s="2">
        <v>8</v>
      </c>
      <c r="B11" s="1" t="s">
        <v>47</v>
      </c>
      <c r="C11" s="1">
        <v>5</v>
      </c>
      <c r="D11">
        <v>4462</v>
      </c>
      <c r="E11" s="51">
        <v>16</v>
      </c>
      <c r="F11" s="3">
        <f t="shared" si="5"/>
        <v>3.5858359480053789E-3</v>
      </c>
      <c r="G11" s="2">
        <v>0.5</v>
      </c>
      <c r="H11" s="3">
        <f t="shared" si="6"/>
        <v>1.776988005330964E-2</v>
      </c>
      <c r="I11" s="3">
        <f t="shared" si="7"/>
        <v>0.98223011994669041</v>
      </c>
      <c r="J11" s="5">
        <f t="shared" si="14"/>
        <v>96018.476759165103</v>
      </c>
      <c r="K11" s="5">
        <f t="shared" si="8"/>
        <v>1706.2368149118631</v>
      </c>
      <c r="L11" s="5">
        <f t="shared" si="9"/>
        <v>475826.79175854591</v>
      </c>
      <c r="M11" s="5">
        <f t="shared" si="0"/>
        <v>4116277.2852840489</v>
      </c>
      <c r="N11" s="33">
        <f t="shared" si="10"/>
        <v>42.869637430393254</v>
      </c>
      <c r="O11" s="4"/>
      <c r="Q11" s="27" t="s">
        <v>48</v>
      </c>
      <c r="R11" s="29">
        <f t="shared" si="1"/>
        <v>96018.476759165103</v>
      </c>
      <c r="S11" s="29">
        <f t="shared" si="2"/>
        <v>475826.79175854591</v>
      </c>
      <c r="T11" s="35">
        <f t="shared" si="3"/>
        <v>42.869637430393254</v>
      </c>
      <c r="U11" s="42">
        <v>0.96005435016735896</v>
      </c>
      <c r="V11" s="43">
        <f t="shared" si="15"/>
        <v>3.9945649832641039E-2</v>
      </c>
      <c r="W11" s="29">
        <f t="shared" si="11"/>
        <v>456819.58135397005</v>
      </c>
      <c r="X11" s="29">
        <f t="shared" si="4"/>
        <v>3586691.4400031487</v>
      </c>
      <c r="Y11" s="35">
        <f t="shared" si="12"/>
        <v>37.354179748126384</v>
      </c>
      <c r="Z11" s="36">
        <f t="shared" si="13"/>
        <v>5.5154576822668702</v>
      </c>
    </row>
    <row r="12" spans="1:26" s="2" customFormat="1">
      <c r="A12" s="2">
        <v>9</v>
      </c>
      <c r="B12" s="1" t="s">
        <v>49</v>
      </c>
      <c r="C12" s="1">
        <v>5</v>
      </c>
      <c r="D12">
        <v>4168</v>
      </c>
      <c r="E12" s="51">
        <v>29</v>
      </c>
      <c r="F12" s="3">
        <f t="shared" si="5"/>
        <v>6.9577735124760074E-3</v>
      </c>
      <c r="G12" s="2">
        <v>0.5</v>
      </c>
      <c r="H12" s="3">
        <f t="shared" si="6"/>
        <v>3.4194080886687891E-2</v>
      </c>
      <c r="I12" s="3">
        <f t="shared" si="7"/>
        <v>0.96580591911331215</v>
      </c>
      <c r="J12" s="5">
        <f t="shared" si="14"/>
        <v>94312.239944253248</v>
      </c>
      <c r="K12" s="5">
        <f t="shared" si="8"/>
        <v>3224.9203612585125</v>
      </c>
      <c r="L12" s="5">
        <f t="shared" si="9"/>
        <v>463498.89881812001</v>
      </c>
      <c r="M12" s="5">
        <f t="shared" si="0"/>
        <v>3640450.4935255027</v>
      </c>
      <c r="N12" s="33">
        <f t="shared" si="10"/>
        <v>38.599979129721937</v>
      </c>
      <c r="O12" s="4"/>
      <c r="Q12" s="27" t="s">
        <v>50</v>
      </c>
      <c r="R12" s="29">
        <f t="shared" si="1"/>
        <v>94312.239944253248</v>
      </c>
      <c r="S12" s="29">
        <f t="shared" si="2"/>
        <v>463498.89881812001</v>
      </c>
      <c r="T12" s="35">
        <f t="shared" si="3"/>
        <v>38.599979129721937</v>
      </c>
      <c r="U12" s="42">
        <v>0.94127750867207383</v>
      </c>
      <c r="V12" s="43">
        <f t="shared" si="15"/>
        <v>5.8722491327926174E-2</v>
      </c>
      <c r="W12" s="29">
        <f t="shared" si="11"/>
        <v>436281.08875176962</v>
      </c>
      <c r="X12" s="29">
        <f t="shared" si="4"/>
        <v>3129871.8586491789</v>
      </c>
      <c r="Y12" s="35">
        <f t="shared" si="12"/>
        <v>33.186274236506371</v>
      </c>
      <c r="Z12" s="36">
        <f t="shared" si="13"/>
        <v>5.4137048932155665</v>
      </c>
    </row>
    <row r="13" spans="1:26" s="2" customFormat="1">
      <c r="A13" s="2">
        <v>10</v>
      </c>
      <c r="B13" s="1" t="s">
        <v>51</v>
      </c>
      <c r="C13" s="1">
        <v>5</v>
      </c>
      <c r="D13">
        <v>4766</v>
      </c>
      <c r="E13" s="51">
        <v>26</v>
      </c>
      <c r="F13" s="3">
        <f t="shared" si="5"/>
        <v>5.4553084347461183E-3</v>
      </c>
      <c r="G13" s="2">
        <v>0.5</v>
      </c>
      <c r="H13" s="3">
        <f t="shared" si="6"/>
        <v>2.6909542537776863E-2</v>
      </c>
      <c r="I13" s="3">
        <f t="shared" si="7"/>
        <v>0.97309045746222311</v>
      </c>
      <c r="J13" s="5">
        <f t="shared" si="14"/>
        <v>91087.319582994736</v>
      </c>
      <c r="K13" s="5">
        <f t="shared" si="8"/>
        <v>2451.1181009706725</v>
      </c>
      <c r="L13" s="5">
        <f t="shared" si="9"/>
        <v>449308.80266254698</v>
      </c>
      <c r="M13" s="5">
        <f t="shared" si="0"/>
        <v>3176951.5947073828</v>
      </c>
      <c r="N13" s="33">
        <f t="shared" si="10"/>
        <v>34.878088511680104</v>
      </c>
      <c r="O13" s="4"/>
      <c r="Q13" s="27" t="s">
        <v>52</v>
      </c>
      <c r="R13" s="29">
        <f t="shared" si="1"/>
        <v>91087.319582994736</v>
      </c>
      <c r="S13" s="29">
        <f t="shared" si="2"/>
        <v>449308.80266254698</v>
      </c>
      <c r="T13" s="35">
        <f t="shared" si="3"/>
        <v>34.878088511680104</v>
      </c>
      <c r="U13" s="42">
        <v>0.95386474178345915</v>
      </c>
      <c r="V13" s="43">
        <f t="shared" si="15"/>
        <v>4.6135258216540853E-2</v>
      </c>
      <c r="W13" s="29">
        <f t="shared" si="11"/>
        <v>428579.8250327456</v>
      </c>
      <c r="X13" s="29">
        <f t="shared" si="4"/>
        <v>2693590.7698974092</v>
      </c>
      <c r="Y13" s="35">
        <f t="shared" si="12"/>
        <v>29.571523042163168</v>
      </c>
      <c r="Z13" s="36">
        <f t="shared" si="13"/>
        <v>5.3065654695169364</v>
      </c>
    </row>
    <row r="14" spans="1:26" s="2" customFormat="1">
      <c r="A14" s="2">
        <v>11</v>
      </c>
      <c r="B14" s="1" t="s">
        <v>53</v>
      </c>
      <c r="C14" s="1">
        <v>5</v>
      </c>
      <c r="D14">
        <v>5015</v>
      </c>
      <c r="E14" s="51">
        <v>42</v>
      </c>
      <c r="F14" s="3">
        <f t="shared" si="5"/>
        <v>8.3748753738783644E-3</v>
      </c>
      <c r="G14" s="2">
        <v>0.5</v>
      </c>
      <c r="H14" s="3">
        <f t="shared" si="6"/>
        <v>4.1015625E-2</v>
      </c>
      <c r="I14" s="3">
        <f t="shared" si="7"/>
        <v>0.958984375</v>
      </c>
      <c r="J14" s="5">
        <f t="shared" si="14"/>
        <v>88636.201482024058</v>
      </c>
      <c r="K14" s="5">
        <f t="shared" si="8"/>
        <v>3635.4692014111429</v>
      </c>
      <c r="L14" s="5">
        <f t="shared" si="9"/>
        <v>434092.33440659242</v>
      </c>
      <c r="M14" s="5">
        <f t="shared" si="0"/>
        <v>2727642.7920448356</v>
      </c>
      <c r="N14" s="33">
        <f t="shared" si="10"/>
        <v>30.773462156972258</v>
      </c>
      <c r="O14" s="4"/>
      <c r="Q14" s="27" t="s">
        <v>54</v>
      </c>
      <c r="R14" s="29">
        <f t="shared" si="1"/>
        <v>88636.201482024058</v>
      </c>
      <c r="S14" s="29">
        <f t="shared" si="2"/>
        <v>434092.33440659242</v>
      </c>
      <c r="T14" s="35">
        <f t="shared" si="3"/>
        <v>30.773462156972258</v>
      </c>
      <c r="U14" s="42">
        <v>0.94210046609890041</v>
      </c>
      <c r="V14" s="43">
        <f t="shared" si="15"/>
        <v>5.7899533901099587E-2</v>
      </c>
      <c r="W14" s="29">
        <f t="shared" si="11"/>
        <v>408958.59057441045</v>
      </c>
      <c r="X14" s="29">
        <f t="shared" si="4"/>
        <v>2265010.9448646638</v>
      </c>
      <c r="Y14" s="35">
        <f t="shared" si="12"/>
        <v>25.554016383746106</v>
      </c>
      <c r="Z14" s="36">
        <f t="shared" si="13"/>
        <v>5.2194457732261519</v>
      </c>
    </row>
    <row r="15" spans="1:26" s="2" customFormat="1">
      <c r="A15" s="2">
        <v>12</v>
      </c>
      <c r="B15" s="1" t="s">
        <v>55</v>
      </c>
      <c r="C15" s="1">
        <v>5</v>
      </c>
      <c r="D15">
        <v>4908</v>
      </c>
      <c r="E15" s="51">
        <v>48</v>
      </c>
      <c r="F15" s="3">
        <f t="shared" si="5"/>
        <v>9.7799511002444987E-3</v>
      </c>
      <c r="G15" s="2">
        <v>0.5</v>
      </c>
      <c r="H15" s="3">
        <f t="shared" si="6"/>
        <v>4.7732696897374707E-2</v>
      </c>
      <c r="I15" s="3">
        <f t="shared" si="7"/>
        <v>0.95226730310262531</v>
      </c>
      <c r="J15" s="5">
        <f t="shared" si="14"/>
        <v>85000.732280612909</v>
      </c>
      <c r="K15" s="5">
        <f t="shared" si="8"/>
        <v>4057.3141900053897</v>
      </c>
      <c r="L15" s="5">
        <f t="shared" si="9"/>
        <v>414860.37592805107</v>
      </c>
      <c r="M15" s="5">
        <f t="shared" si="0"/>
        <v>2293550.4576382432</v>
      </c>
      <c r="N15" s="33">
        <f t="shared" si="10"/>
        <v>26.982714102586144</v>
      </c>
      <c r="O15" s="4"/>
      <c r="Q15" s="27" t="s">
        <v>56</v>
      </c>
      <c r="R15" s="29">
        <f t="shared" si="1"/>
        <v>85000.732280612909</v>
      </c>
      <c r="S15" s="29">
        <f t="shared" si="2"/>
        <v>414860.37592805107</v>
      </c>
      <c r="T15" s="35">
        <f t="shared" si="3"/>
        <v>26.982714102586144</v>
      </c>
      <c r="U15" s="42">
        <v>0.91645683631107144</v>
      </c>
      <c r="V15" s="43">
        <f t="shared" si="15"/>
        <v>8.3543163688928557E-2</v>
      </c>
      <c r="W15" s="29">
        <f t="shared" si="11"/>
        <v>380201.62763384345</v>
      </c>
      <c r="X15" s="29">
        <f t="shared" si="4"/>
        <v>1856052.3542902535</v>
      </c>
      <c r="Y15" s="35">
        <f t="shared" si="12"/>
        <v>21.8357219342872</v>
      </c>
      <c r="Z15" s="36">
        <f t="shared" si="13"/>
        <v>5.1469921682989437</v>
      </c>
    </row>
    <row r="16" spans="1:26" s="2" customFormat="1">
      <c r="A16" s="2">
        <v>13</v>
      </c>
      <c r="B16" s="1" t="s">
        <v>57</v>
      </c>
      <c r="C16" s="1">
        <v>5</v>
      </c>
      <c r="D16">
        <v>4230</v>
      </c>
      <c r="E16" s="51">
        <v>44</v>
      </c>
      <c r="F16" s="3">
        <f t="shared" si="5"/>
        <v>1.0401891252955082E-2</v>
      </c>
      <c r="G16" s="2">
        <v>0.5</v>
      </c>
      <c r="H16" s="3">
        <f t="shared" si="6"/>
        <v>5.0691244239631339E-2</v>
      </c>
      <c r="I16" s="3">
        <f t="shared" si="7"/>
        <v>0.94930875576036866</v>
      </c>
      <c r="J16" s="5">
        <f t="shared" si="14"/>
        <v>80943.41809060752</v>
      </c>
      <c r="K16" s="5">
        <f t="shared" si="8"/>
        <v>4103.1225760215793</v>
      </c>
      <c r="L16" s="5">
        <f t="shared" si="9"/>
        <v>394459.28401298367</v>
      </c>
      <c r="M16" s="5">
        <f t="shared" si="0"/>
        <v>1878690.0817101919</v>
      </c>
      <c r="N16" s="33">
        <f t="shared" si="10"/>
        <v>23.209917817001486</v>
      </c>
      <c r="O16" s="4"/>
      <c r="Q16" s="27" t="s">
        <v>58</v>
      </c>
      <c r="R16" s="29">
        <f t="shared" si="1"/>
        <v>80943.41809060752</v>
      </c>
      <c r="S16" s="29">
        <f t="shared" si="2"/>
        <v>394459.28401298367</v>
      </c>
      <c r="T16" s="35">
        <f t="shared" si="3"/>
        <v>23.209917817001486</v>
      </c>
      <c r="U16" s="42">
        <v>0.8859396016463057</v>
      </c>
      <c r="V16" s="43">
        <f t="shared" si="15"/>
        <v>0.1140603983536943</v>
      </c>
      <c r="W16" s="29">
        <f t="shared" si="11"/>
        <v>349467.10094414972</v>
      </c>
      <c r="X16" s="29">
        <f t="shared" si="4"/>
        <v>1475850.7266564101</v>
      </c>
      <c r="Y16" s="35">
        <f t="shared" si="12"/>
        <v>18.233115940376432</v>
      </c>
      <c r="Z16" s="36">
        <f t="shared" si="13"/>
        <v>4.9768018766250535</v>
      </c>
    </row>
    <row r="17" spans="1:26" s="2" customFormat="1">
      <c r="A17" s="2">
        <v>14</v>
      </c>
      <c r="B17" s="1" t="s">
        <v>59</v>
      </c>
      <c r="C17" s="1">
        <v>5</v>
      </c>
      <c r="D17">
        <v>3202</v>
      </c>
      <c r="E17" s="51">
        <v>62</v>
      </c>
      <c r="F17" s="3">
        <f t="shared" si="5"/>
        <v>1.9362898188632106E-2</v>
      </c>
      <c r="G17" s="2">
        <v>0.5</v>
      </c>
      <c r="H17" s="3">
        <f t="shared" si="6"/>
        <v>9.2344355078939525E-2</v>
      </c>
      <c r="I17" s="3">
        <f t="shared" si="7"/>
        <v>0.90765564492106043</v>
      </c>
      <c r="J17" s="5">
        <f t="shared" si="14"/>
        <v>76840.295514585945</v>
      </c>
      <c r="K17" s="5">
        <f t="shared" si="8"/>
        <v>7095.7675333695688</v>
      </c>
      <c r="L17" s="5">
        <f t="shared" si="9"/>
        <v>366462.05873950582</v>
      </c>
      <c r="M17" s="5">
        <f t="shared" si="0"/>
        <v>1484230.7976972084</v>
      </c>
      <c r="N17" s="33">
        <f t="shared" si="10"/>
        <v>19.31578721499671</v>
      </c>
      <c r="O17" s="4"/>
      <c r="Q17" s="27" t="s">
        <v>60</v>
      </c>
      <c r="R17" s="29">
        <f t="shared" si="1"/>
        <v>76840.295514585945</v>
      </c>
      <c r="S17" s="29">
        <f t="shared" si="2"/>
        <v>366462.05873950582</v>
      </c>
      <c r="T17" s="35">
        <f t="shared" si="3"/>
        <v>19.31578721499671</v>
      </c>
      <c r="U17" s="42">
        <v>0.85631920960893304</v>
      </c>
      <c r="V17" s="43">
        <f t="shared" si="15"/>
        <v>0.14368079039106696</v>
      </c>
      <c r="W17" s="29">
        <f t="shared" si="11"/>
        <v>313808.50049147604</v>
      </c>
      <c r="X17" s="29">
        <f t="shared" si="4"/>
        <v>1126383.6257122604</v>
      </c>
      <c r="Y17" s="35">
        <f t="shared" si="12"/>
        <v>14.65876228311028</v>
      </c>
      <c r="Z17" s="36">
        <f t="shared" si="13"/>
        <v>4.657024931886431</v>
      </c>
    </row>
    <row r="18" spans="1:26" s="2" customFormat="1">
      <c r="A18" s="2">
        <v>15</v>
      </c>
      <c r="B18" s="1" t="s">
        <v>61</v>
      </c>
      <c r="C18" s="1">
        <v>5</v>
      </c>
      <c r="D18">
        <v>2107</v>
      </c>
      <c r="E18" s="51">
        <v>56</v>
      </c>
      <c r="F18" s="3">
        <f t="shared" si="5"/>
        <v>2.6578073089700997E-2</v>
      </c>
      <c r="G18" s="2">
        <v>0.5</v>
      </c>
      <c r="H18" s="3">
        <f t="shared" si="6"/>
        <v>0.12461059190031154</v>
      </c>
      <c r="I18" s="3">
        <f t="shared" si="7"/>
        <v>0.87538940809968846</v>
      </c>
      <c r="J18" s="5">
        <f t="shared" si="14"/>
        <v>69744.527981216379</v>
      </c>
      <c r="K18" s="5">
        <f t="shared" si="8"/>
        <v>8690.9069135472128</v>
      </c>
      <c r="L18" s="5">
        <f t="shared" si="9"/>
        <v>326995.37262221385</v>
      </c>
      <c r="M18" s="5">
        <f t="shared" si="0"/>
        <v>1117768.7389577026</v>
      </c>
      <c r="N18" s="33">
        <f t="shared" si="10"/>
        <v>16.026615582784366</v>
      </c>
      <c r="O18" s="4"/>
      <c r="Q18" s="27" t="s">
        <v>62</v>
      </c>
      <c r="R18" s="29">
        <f t="shared" si="1"/>
        <v>69744.527981216379</v>
      </c>
      <c r="S18" s="29">
        <f t="shared" si="2"/>
        <v>326995.37262221385</v>
      </c>
      <c r="T18" s="35">
        <f t="shared" si="3"/>
        <v>16.026615582784366</v>
      </c>
      <c r="U18" s="42">
        <v>0.77613843304153718</v>
      </c>
      <c r="V18" s="43">
        <f t="shared" si="15"/>
        <v>0.22386156695846282</v>
      </c>
      <c r="W18" s="29">
        <f t="shared" si="11"/>
        <v>253793.67611883863</v>
      </c>
      <c r="X18" s="29">
        <f t="shared" si="4"/>
        <v>812575.12522078434</v>
      </c>
      <c r="Y18" s="35">
        <f t="shared" si="12"/>
        <v>11.650736606026316</v>
      </c>
      <c r="Z18" s="36">
        <f t="shared" si="13"/>
        <v>4.3758789767580506</v>
      </c>
    </row>
    <row r="19" spans="1:26" s="2" customFormat="1">
      <c r="A19" s="2">
        <v>16</v>
      </c>
      <c r="B19" s="1" t="s">
        <v>63</v>
      </c>
      <c r="C19" s="1">
        <v>5</v>
      </c>
      <c r="D19">
        <v>1388</v>
      </c>
      <c r="E19" s="51">
        <v>64</v>
      </c>
      <c r="F19" s="3">
        <f t="shared" si="5"/>
        <v>4.6109510086455328E-2</v>
      </c>
      <c r="G19" s="2">
        <v>0.5</v>
      </c>
      <c r="H19" s="3">
        <f t="shared" si="6"/>
        <v>0.20671834625322996</v>
      </c>
      <c r="I19" s="3">
        <f t="shared" si="7"/>
        <v>0.79328165374677007</v>
      </c>
      <c r="J19" s="5">
        <f t="shared" si="14"/>
        <v>61053.621067669163</v>
      </c>
      <c r="K19" s="5">
        <f t="shared" si="8"/>
        <v>12620.903579879929</v>
      </c>
      <c r="L19" s="5">
        <f t="shared" si="9"/>
        <v>273715.84638864599</v>
      </c>
      <c r="M19" s="5">
        <f t="shared" si="0"/>
        <v>790773.36633548886</v>
      </c>
      <c r="N19" s="33">
        <f t="shared" si="10"/>
        <v>12.952112462896022</v>
      </c>
      <c r="O19" s="4"/>
      <c r="Q19" s="27" t="s">
        <v>64</v>
      </c>
      <c r="R19" s="29">
        <f t="shared" si="1"/>
        <v>61053.621067669163</v>
      </c>
      <c r="S19" s="29">
        <f t="shared" si="2"/>
        <v>273715.84638864599</v>
      </c>
      <c r="T19" s="35">
        <f t="shared" si="3"/>
        <v>12.952112462896022</v>
      </c>
      <c r="U19" s="42">
        <v>0.73716277889453141</v>
      </c>
      <c r="V19" s="43">
        <f t="shared" si="15"/>
        <v>0.26283722110546859</v>
      </c>
      <c r="W19" s="29">
        <f t="shared" si="11"/>
        <v>201773.13395132296</v>
      </c>
      <c r="X19" s="29">
        <f t="shared" si="4"/>
        <v>558781.44910194573</v>
      </c>
      <c r="Y19" s="35">
        <f t="shared" si="12"/>
        <v>9.1523064370353531</v>
      </c>
      <c r="Z19" s="36">
        <f t="shared" si="13"/>
        <v>3.7998060258606685</v>
      </c>
    </row>
    <row r="20" spans="1:26" s="2" customFormat="1">
      <c r="A20" s="2">
        <v>17</v>
      </c>
      <c r="B20" s="1" t="s">
        <v>65</v>
      </c>
      <c r="C20" s="1">
        <v>5</v>
      </c>
      <c r="D20">
        <v>855</v>
      </c>
      <c r="E20" s="51">
        <v>48</v>
      </c>
      <c r="F20" s="3">
        <f t="shared" si="5"/>
        <v>5.6140350877192984E-2</v>
      </c>
      <c r="G20" s="2">
        <v>0.5</v>
      </c>
      <c r="H20" s="3">
        <f t="shared" si="6"/>
        <v>0.24615384615384614</v>
      </c>
      <c r="I20" s="3">
        <f t="shared" si="7"/>
        <v>0.75384615384615383</v>
      </c>
      <c r="J20" s="5">
        <f t="shared" si="14"/>
        <v>48432.717487789232</v>
      </c>
      <c r="K20" s="5">
        <f t="shared" si="8"/>
        <v>11921.899689301965</v>
      </c>
      <c r="L20" s="5">
        <f t="shared" si="9"/>
        <v>212358.83821569124</v>
      </c>
      <c r="M20" s="5">
        <f t="shared" si="0"/>
        <v>517057.5199468428</v>
      </c>
      <c r="N20" s="33">
        <f t="shared" si="10"/>
        <v>10.675789977657198</v>
      </c>
      <c r="O20" s="4"/>
      <c r="Q20" s="27" t="s">
        <v>66</v>
      </c>
      <c r="R20" s="29">
        <f t="shared" si="1"/>
        <v>48432.717487789232</v>
      </c>
      <c r="S20" s="29">
        <f t="shared" si="2"/>
        <v>212358.83821569124</v>
      </c>
      <c r="T20" s="35">
        <f t="shared" si="3"/>
        <v>10.675789977657198</v>
      </c>
      <c r="U20" s="42">
        <v>0.7271372759570951</v>
      </c>
      <c r="V20" s="43">
        <f t="shared" si="15"/>
        <v>0.2728627240429049</v>
      </c>
      <c r="W20" s="29">
        <f t="shared" si="11"/>
        <v>154414.02714557119</v>
      </c>
      <c r="X20" s="29">
        <f t="shared" si="4"/>
        <v>357008.31515062274</v>
      </c>
      <c r="Y20" s="35">
        <f t="shared" si="12"/>
        <v>7.3712220513051125</v>
      </c>
      <c r="Z20" s="36">
        <f t="shared" si="13"/>
        <v>3.3045679263520853</v>
      </c>
    </row>
    <row r="21" spans="1:26" s="2" customFormat="1">
      <c r="A21" s="2">
        <v>18</v>
      </c>
      <c r="B21" s="1" t="s">
        <v>67</v>
      </c>
      <c r="C21" s="1">
        <v>5</v>
      </c>
      <c r="D21">
        <v>402</v>
      </c>
      <c r="E21" s="51">
        <v>32</v>
      </c>
      <c r="F21" s="3">
        <f t="shared" si="5"/>
        <v>7.9601990049751242E-2</v>
      </c>
      <c r="G21" s="2">
        <v>0.5</v>
      </c>
      <c r="H21" s="3">
        <f t="shared" si="6"/>
        <v>0.33195020746887965</v>
      </c>
      <c r="I21" s="3">
        <f t="shared" si="7"/>
        <v>0.6680497925311204</v>
      </c>
      <c r="J21" s="5">
        <f t="shared" si="14"/>
        <v>36510.817798487267</v>
      </c>
      <c r="K21" s="5">
        <f t="shared" si="8"/>
        <v>12119.773543066312</v>
      </c>
      <c r="L21" s="5">
        <f t="shared" si="9"/>
        <v>152254.65513477058</v>
      </c>
      <c r="M21" s="5">
        <f>L21+M22</f>
        <v>304698.68173115153</v>
      </c>
      <c r="N21" s="33">
        <f t="shared" si="10"/>
        <v>8.3454356846473026</v>
      </c>
      <c r="O21" s="4"/>
      <c r="Q21" s="27" t="s">
        <v>68</v>
      </c>
      <c r="R21" s="29">
        <f t="shared" si="1"/>
        <v>36510.817798487267</v>
      </c>
      <c r="S21" s="29">
        <f t="shared" si="2"/>
        <v>152254.65513477058</v>
      </c>
      <c r="T21" s="35">
        <f t="shared" si="3"/>
        <v>8.3454356846473026</v>
      </c>
      <c r="U21" s="42">
        <v>0.68635947845240242</v>
      </c>
      <c r="V21" s="43">
        <f t="shared" si="15"/>
        <v>0.31364052154759758</v>
      </c>
      <c r="W21" s="29">
        <f t="shared" si="11"/>
        <v>104501.42569025153</v>
      </c>
      <c r="X21" s="29">
        <f>X22+W21</f>
        <v>202594.28800505155</v>
      </c>
      <c r="Y21" s="35">
        <f t="shared" si="12"/>
        <v>5.5488838711644943</v>
      </c>
      <c r="Z21" s="36">
        <f t="shared" si="13"/>
        <v>2.7965518134828082</v>
      </c>
    </row>
    <row r="22" spans="1:26" s="2" customFormat="1">
      <c r="A22" s="12">
        <v>19</v>
      </c>
      <c r="B22" s="13" t="s">
        <v>69</v>
      </c>
      <c r="C22" s="12"/>
      <c r="D22">
        <v>250</v>
      </c>
      <c r="E22" s="51">
        <v>40</v>
      </c>
      <c r="F22" s="17">
        <f t="shared" si="5"/>
        <v>0.16</v>
      </c>
      <c r="G22" s="12"/>
      <c r="H22" s="17">
        <v>1</v>
      </c>
      <c r="I22" s="17">
        <f t="shared" si="7"/>
        <v>0</v>
      </c>
      <c r="J22" s="21">
        <f t="shared" si="14"/>
        <v>24391.044255420959</v>
      </c>
      <c r="K22" s="21">
        <f t="shared" si="8"/>
        <v>24391.044255420959</v>
      </c>
      <c r="L22" s="21">
        <f>K22/F22</f>
        <v>152444.02659638098</v>
      </c>
      <c r="M22" s="21">
        <f>L22</f>
        <v>152444.02659638098</v>
      </c>
      <c r="N22" s="34">
        <f t="shared" si="10"/>
        <v>6.2499999999999991</v>
      </c>
      <c r="O22" s="4"/>
      <c r="Q22" s="30" t="s">
        <v>69</v>
      </c>
      <c r="R22" s="31">
        <f t="shared" si="1"/>
        <v>24391.044255420959</v>
      </c>
      <c r="S22" s="31">
        <f t="shared" si="2"/>
        <v>152444.02659638098</v>
      </c>
      <c r="T22" s="38">
        <f t="shared" si="3"/>
        <v>6.2499999999999991</v>
      </c>
      <c r="U22" s="44">
        <v>0.64346806172022719</v>
      </c>
      <c r="V22" s="45">
        <f t="shared" si="15"/>
        <v>0.35653193827977281</v>
      </c>
      <c r="W22" s="31">
        <f t="shared" si="11"/>
        <v>98092.862314800033</v>
      </c>
      <c r="X22" s="31">
        <f>W22</f>
        <v>98092.862314800033</v>
      </c>
      <c r="Y22" s="38">
        <f t="shared" si="12"/>
        <v>4.0216753857514194</v>
      </c>
      <c r="Z22" s="37">
        <f t="shared" si="13"/>
        <v>2.2283246142485797</v>
      </c>
    </row>
    <row r="23" spans="1:26" s="2" customFormat="1" ht="13.2">
      <c r="B23" s="2" t="s">
        <v>70</v>
      </c>
      <c r="D23" s="25">
        <f>SUM(D4:D22)</f>
        <v>57905</v>
      </c>
      <c r="E23" s="25">
        <f>SUM(E4:E22)</f>
        <v>539</v>
      </c>
    </row>
    <row r="24" spans="1:26" s="2" customFormat="1" ht="13.2">
      <c r="D24" s="14"/>
      <c r="E24" s="14"/>
      <c r="F24" s="5"/>
    </row>
    <row r="25" spans="1:26">
      <c r="D25" s="15"/>
      <c r="E25" s="15"/>
      <c r="K25" s="16"/>
    </row>
    <row r="26" spans="1:26" s="2" customFormat="1" ht="18" thickBot="1">
      <c r="B26" s="76" t="s">
        <v>88</v>
      </c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Q26" s="63" t="s">
        <v>91</v>
      </c>
      <c r="R26" s="64"/>
      <c r="S26" s="64"/>
      <c r="T26" s="64"/>
      <c r="U26" s="64"/>
      <c r="V26" s="64"/>
      <c r="W26" s="64"/>
      <c r="X26" s="64"/>
      <c r="Y26" s="64"/>
      <c r="Z26" s="65"/>
    </row>
    <row r="27" spans="1:26" s="9" customFormat="1" ht="14.25" customHeight="1">
      <c r="A27" s="7"/>
      <c r="B27" s="70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6" t="s">
        <v>14</v>
      </c>
      <c r="S27" s="66"/>
      <c r="T27" s="66"/>
      <c r="U27" s="67" t="s">
        <v>15</v>
      </c>
      <c r="V27" s="68" t="s">
        <v>16</v>
      </c>
      <c r="W27" s="69" t="s">
        <v>17</v>
      </c>
      <c r="X27" s="69" t="s">
        <v>18</v>
      </c>
      <c r="Y27" s="62" t="s">
        <v>19</v>
      </c>
      <c r="Z27" s="62" t="s">
        <v>20</v>
      </c>
    </row>
    <row r="28" spans="1:26" s="10" customFormat="1" ht="32.549999999999997" customHeight="1" thickBot="1">
      <c r="B28" s="71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7"/>
      <c r="V28" s="68"/>
      <c r="W28" s="69"/>
      <c r="X28" s="69"/>
      <c r="Y28" s="62"/>
      <c r="Z28" s="62"/>
    </row>
    <row r="29" spans="1:26" s="2" customFormat="1">
      <c r="A29" s="2">
        <v>1</v>
      </c>
      <c r="B29" s="1">
        <v>0</v>
      </c>
      <c r="C29" s="1">
        <v>1</v>
      </c>
      <c r="D29">
        <v>378</v>
      </c>
      <c r="E29" s="51">
        <v>1</v>
      </c>
      <c r="F29" s="3">
        <f>E29/D29</f>
        <v>2.6455026455026454E-3</v>
      </c>
      <c r="G29" s="2">
        <v>0.3</v>
      </c>
      <c r="H29" s="18">
        <f>C29*F29/(1+(1-G29)*C29*F29)</f>
        <v>2.6406126221283337E-3</v>
      </c>
      <c r="I29" s="18">
        <f>1-H29</f>
        <v>0.99735938737787166</v>
      </c>
      <c r="J29" s="19">
        <v>100000</v>
      </c>
      <c r="K29" s="20">
        <f>J29*H29</f>
        <v>264.06126221283336</v>
      </c>
      <c r="L29" s="20">
        <f>C29*(J30+G29*K29)</f>
        <v>99815.15711645101</v>
      </c>
      <c r="M29" s="5">
        <f t="shared" ref="M29:M45" si="16">L29+M30</f>
        <v>7841617.4592303745</v>
      </c>
      <c r="N29" s="32">
        <f>M29/J29</f>
        <v>78.416174592303747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99815.15711645101</v>
      </c>
      <c r="T29" s="35">
        <f t="shared" ref="T29:T47" si="19">N29</f>
        <v>78.416174592303747</v>
      </c>
      <c r="U29" s="42">
        <v>0.95864674002964168</v>
      </c>
      <c r="V29" s="43">
        <f>1-U29</f>
        <v>4.1353259970358325E-2</v>
      </c>
      <c r="W29" s="29">
        <f>S29*U29</f>
        <v>95687.474975232253</v>
      </c>
      <c r="X29" s="29">
        <f t="shared" ref="X29:X45" si="20">X30+W29</f>
        <v>6951392.8731994703</v>
      </c>
      <c r="Y29" s="40">
        <f>X29/R29</f>
        <v>69.51392873199471</v>
      </c>
      <c r="Z29" s="36">
        <f>T29-Y29</f>
        <v>8.9022458603090371</v>
      </c>
    </row>
    <row r="30" spans="1:26" s="2" customFormat="1">
      <c r="A30" s="2">
        <v>2</v>
      </c>
      <c r="B30" s="1" t="s">
        <v>35</v>
      </c>
      <c r="C30" s="1">
        <v>4</v>
      </c>
      <c r="D30">
        <v>2073</v>
      </c>
      <c r="E30" s="51">
        <v>1</v>
      </c>
      <c r="F30" s="3">
        <f t="shared" ref="F30:F47" si="21">E30/D30</f>
        <v>4.8239266763145202E-4</v>
      </c>
      <c r="G30" s="2">
        <v>0.4</v>
      </c>
      <c r="H30" s="3">
        <f t="shared" ref="H30:H46" si="22">C30*F30/(1+(1-G30)*C30*F30)</f>
        <v>1.9273393080851886E-3</v>
      </c>
      <c r="I30" s="3">
        <f t="shared" ref="I30:I47" si="23">1-H30</f>
        <v>0.9980726606919148</v>
      </c>
      <c r="J30" s="5">
        <f>I29*J29</f>
        <v>99735.938737787161</v>
      </c>
      <c r="K30" s="5">
        <f t="shared" ref="K30:K47" si="24">J30*H30</f>
        <v>192.22499515811347</v>
      </c>
      <c r="L30" s="5">
        <f t="shared" ref="L30:L46" si="25">C30*(J31+G30*K30)</f>
        <v>398482.41496276914</v>
      </c>
      <c r="M30" s="5">
        <f t="shared" si="16"/>
        <v>7741802.3021139232</v>
      </c>
      <c r="N30" s="33">
        <f t="shared" ref="N30:N47" si="26">M30/J30</f>
        <v>77.622995282248951</v>
      </c>
      <c r="O30" s="4"/>
      <c r="Q30" s="27" t="s">
        <v>36</v>
      </c>
      <c r="R30" s="29">
        <f t="shared" si="17"/>
        <v>99735.938737787161</v>
      </c>
      <c r="S30" s="29">
        <f t="shared" si="18"/>
        <v>398482.41496276914</v>
      </c>
      <c r="T30" s="35">
        <f t="shared" si="19"/>
        <v>77.622995282248951</v>
      </c>
      <c r="U30" s="42">
        <v>0.95864674002964168</v>
      </c>
      <c r="V30" s="43">
        <f>1-U30</f>
        <v>4.1353259970358325E-2</v>
      </c>
      <c r="W30" s="29">
        <f t="shared" ref="W30:W47" si="27">S30*U30</f>
        <v>382003.86806319753</v>
      </c>
      <c r="X30" s="29">
        <f t="shared" si="20"/>
        <v>6855705.3982242383</v>
      </c>
      <c r="Y30" s="35">
        <f t="shared" ref="Y30:Y47" si="28">X30/R30</f>
        <v>68.738565907003419</v>
      </c>
      <c r="Z30" s="36">
        <f t="shared" ref="Z30:Z47" si="29">T30-Y30</f>
        <v>8.8844293752455314</v>
      </c>
    </row>
    <row r="31" spans="1:26" s="2" customFormat="1">
      <c r="A31" s="2">
        <v>3</v>
      </c>
      <c r="B31" s="1" t="s">
        <v>37</v>
      </c>
      <c r="C31" s="1">
        <v>5</v>
      </c>
      <c r="D31">
        <v>3124</v>
      </c>
      <c r="E31" s="51">
        <v>1</v>
      </c>
      <c r="F31" s="3">
        <f t="shared" si="21"/>
        <v>3.201024327784891E-4</v>
      </c>
      <c r="G31" s="2">
        <v>0.5</v>
      </c>
      <c r="H31" s="3">
        <f t="shared" si="22"/>
        <v>1.5992323684631377E-3</v>
      </c>
      <c r="I31" s="3">
        <f t="shared" si="23"/>
        <v>0.99840076763153685</v>
      </c>
      <c r="J31" s="5">
        <f t="shared" ref="J31:J47" si="30">I30*J30</f>
        <v>99543.713742629043</v>
      </c>
      <c r="K31" s="5">
        <f t="shared" si="24"/>
        <v>159.19352909424123</v>
      </c>
      <c r="L31" s="5">
        <f t="shared" si="25"/>
        <v>497320.58489040961</v>
      </c>
      <c r="M31" s="5">
        <f t="shared" si="16"/>
        <v>7343319.8871511538</v>
      </c>
      <c r="N31" s="33">
        <f t="shared" si="26"/>
        <v>73.769800332518813</v>
      </c>
      <c r="O31" s="4"/>
      <c r="Q31" s="27" t="s">
        <v>38</v>
      </c>
      <c r="R31" s="29">
        <f t="shared" si="17"/>
        <v>99543.713742629043</v>
      </c>
      <c r="S31" s="29">
        <f t="shared" si="18"/>
        <v>497320.58489040961</v>
      </c>
      <c r="T31" s="35">
        <f t="shared" si="19"/>
        <v>73.769800332518813</v>
      </c>
      <c r="U31" s="42">
        <v>0.95864674002964168</v>
      </c>
      <c r="V31" s="43">
        <f>1-U31</f>
        <v>4.1353259970358325E-2</v>
      </c>
      <c r="W31" s="29">
        <f t="shared" si="27"/>
        <v>476754.75745482586</v>
      </c>
      <c r="X31" s="29">
        <f t="shared" si="20"/>
        <v>6473701.5301610408</v>
      </c>
      <c r="Y31" s="35">
        <f t="shared" si="28"/>
        <v>65.033755390107714</v>
      </c>
      <c r="Z31" s="36">
        <f t="shared" si="29"/>
        <v>8.7360449424110982</v>
      </c>
    </row>
    <row r="32" spans="1:26" s="2" customFormat="1">
      <c r="A32" s="2">
        <v>4</v>
      </c>
      <c r="B32" s="1" t="s">
        <v>39</v>
      </c>
      <c r="C32" s="1">
        <v>5</v>
      </c>
      <c r="D32">
        <v>3387</v>
      </c>
      <c r="E32" s="51">
        <v>1</v>
      </c>
      <c r="F32" s="3">
        <f t="shared" si="21"/>
        <v>2.9524653085326248E-4</v>
      </c>
      <c r="G32" s="2">
        <v>0.5</v>
      </c>
      <c r="H32" s="3">
        <f t="shared" si="22"/>
        <v>1.475143826523086E-3</v>
      </c>
      <c r="I32" s="3">
        <f t="shared" si="23"/>
        <v>0.99852485617347686</v>
      </c>
      <c r="J32" s="5">
        <f t="shared" si="30"/>
        <v>99384.520213534794</v>
      </c>
      <c r="K32" s="5">
        <f t="shared" si="24"/>
        <v>146.6064614449547</v>
      </c>
      <c r="L32" s="5">
        <f t="shared" si="25"/>
        <v>496556.08491406159</v>
      </c>
      <c r="M32" s="5">
        <f t="shared" si="16"/>
        <v>6845999.3022607444</v>
      </c>
      <c r="N32" s="33">
        <f t="shared" si="26"/>
        <v>68.883959871734774</v>
      </c>
      <c r="O32" s="4"/>
      <c r="Q32" s="27" t="s">
        <v>40</v>
      </c>
      <c r="R32" s="29">
        <f t="shared" si="17"/>
        <v>99384.520213534794</v>
      </c>
      <c r="S32" s="29">
        <f t="shared" si="18"/>
        <v>496556.08491406159</v>
      </c>
      <c r="T32" s="35">
        <f t="shared" si="19"/>
        <v>68.883959871734774</v>
      </c>
      <c r="U32" s="42">
        <v>0.95864674002964168</v>
      </c>
      <c r="V32" s="43">
        <f>1-U32</f>
        <v>4.1353259970358325E-2</v>
      </c>
      <c r="W32" s="29">
        <f t="shared" si="27"/>
        <v>476021.87204474706</v>
      </c>
      <c r="X32" s="29">
        <f t="shared" si="20"/>
        <v>5996946.7727062153</v>
      </c>
      <c r="Y32" s="35">
        <f t="shared" si="28"/>
        <v>60.340853483232031</v>
      </c>
      <c r="Z32" s="36">
        <f t="shared" si="29"/>
        <v>8.5431063885027427</v>
      </c>
    </row>
    <row r="33" spans="1:26" s="2" customFormat="1">
      <c r="A33" s="2">
        <v>5</v>
      </c>
      <c r="B33" s="1" t="s">
        <v>41</v>
      </c>
      <c r="C33" s="1">
        <v>5</v>
      </c>
      <c r="D33">
        <v>3616</v>
      </c>
      <c r="E33" s="51">
        <v>2</v>
      </c>
      <c r="F33" s="3">
        <f t="shared" si="21"/>
        <v>5.5309734513274336E-4</v>
      </c>
      <c r="G33" s="2">
        <v>0.5</v>
      </c>
      <c r="H33" s="3">
        <f t="shared" si="22"/>
        <v>2.7616680475006901E-3</v>
      </c>
      <c r="I33" s="3">
        <f t="shared" si="23"/>
        <v>0.99723833195249934</v>
      </c>
      <c r="J33" s="5">
        <f t="shared" si="30"/>
        <v>99237.913752089837</v>
      </c>
      <c r="K33" s="5">
        <f t="shared" si="24"/>
        <v>274.06217550977584</v>
      </c>
      <c r="L33" s="5">
        <f t="shared" si="25"/>
        <v>495504.4133216748</v>
      </c>
      <c r="M33" s="5">
        <f t="shared" si="16"/>
        <v>6349443.2173466831</v>
      </c>
      <c r="N33" s="33">
        <f t="shared" si="26"/>
        <v>63.982030428496095</v>
      </c>
      <c r="O33" s="4"/>
      <c r="Q33" s="27" t="s">
        <v>42</v>
      </c>
      <c r="R33" s="29">
        <f t="shared" si="17"/>
        <v>99237.913752089837</v>
      </c>
      <c r="S33" s="29">
        <f t="shared" si="18"/>
        <v>495504.4133216748</v>
      </c>
      <c r="T33" s="35">
        <f t="shared" si="19"/>
        <v>63.982030428496095</v>
      </c>
      <c r="U33" s="42">
        <v>0.95864674002964168</v>
      </c>
      <c r="V33" s="43">
        <f>1-U33</f>
        <v>4.1353259970358325E-2</v>
      </c>
      <c r="W33" s="29">
        <f t="shared" si="27"/>
        <v>475013.69050112372</v>
      </c>
      <c r="X33" s="29">
        <f t="shared" si="20"/>
        <v>5520924.9006614685</v>
      </c>
      <c r="Y33" s="35">
        <f t="shared" si="28"/>
        <v>55.633222141826863</v>
      </c>
      <c r="Z33" s="36">
        <f t="shared" si="29"/>
        <v>8.3488082866692324</v>
      </c>
    </row>
    <row r="34" spans="1:26" s="2" customFormat="1">
      <c r="A34" s="2">
        <v>6</v>
      </c>
      <c r="B34" s="1" t="s">
        <v>43</v>
      </c>
      <c r="C34" s="1">
        <v>5</v>
      </c>
      <c r="D34">
        <v>4104</v>
      </c>
      <c r="E34" s="51">
        <v>3</v>
      </c>
      <c r="F34" s="3">
        <f t="shared" si="21"/>
        <v>7.3099415204678359E-4</v>
      </c>
      <c r="G34" s="2">
        <v>0.5</v>
      </c>
      <c r="H34" s="3">
        <f t="shared" si="22"/>
        <v>3.6483035388544323E-3</v>
      </c>
      <c r="I34" s="3">
        <f t="shared" si="23"/>
        <v>0.99635169646114552</v>
      </c>
      <c r="J34" s="5">
        <f t="shared" si="30"/>
        <v>98963.851576580069</v>
      </c>
      <c r="K34" s="5">
        <f t="shared" si="24"/>
        <v>361.05016992550185</v>
      </c>
      <c r="L34" s="5">
        <f t="shared" si="25"/>
        <v>493916.63245808653</v>
      </c>
      <c r="M34" s="5">
        <f t="shared" si="16"/>
        <v>5853938.8040250083</v>
      </c>
      <c r="N34" s="33">
        <f t="shared" si="26"/>
        <v>59.152293597780215</v>
      </c>
      <c r="O34" s="4"/>
      <c r="Q34" s="27" t="s">
        <v>44</v>
      </c>
      <c r="R34" s="29">
        <f t="shared" si="17"/>
        <v>98963.851576580069</v>
      </c>
      <c r="S34" s="29">
        <f t="shared" si="18"/>
        <v>493916.63245808653</v>
      </c>
      <c r="T34" s="35">
        <f t="shared" si="19"/>
        <v>59.152293597780215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478694.22915600502</v>
      </c>
      <c r="X34" s="29">
        <f t="shared" si="20"/>
        <v>5045911.2101603448</v>
      </c>
      <c r="Y34" s="35">
        <f t="shared" si="28"/>
        <v>50.987417423378325</v>
      </c>
      <c r="Z34" s="36">
        <f t="shared" si="29"/>
        <v>8.1648761744018898</v>
      </c>
    </row>
    <row r="35" spans="1:26" s="2" customFormat="1">
      <c r="A35" s="2">
        <v>7</v>
      </c>
      <c r="B35" s="1" t="s">
        <v>45</v>
      </c>
      <c r="C35" s="1">
        <v>5</v>
      </c>
      <c r="D35">
        <v>4369</v>
      </c>
      <c r="E35" s="51">
        <v>1</v>
      </c>
      <c r="F35" s="3">
        <f t="shared" si="21"/>
        <v>2.2888532845044633E-4</v>
      </c>
      <c r="G35" s="2">
        <v>0.5</v>
      </c>
      <c r="H35" s="3">
        <f t="shared" si="22"/>
        <v>1.1437721605856114E-3</v>
      </c>
      <c r="I35" s="3">
        <f t="shared" si="23"/>
        <v>0.99885622783941441</v>
      </c>
      <c r="J35" s="5">
        <f t="shared" si="30"/>
        <v>98602.801406654558</v>
      </c>
      <c r="K35" s="5">
        <f t="shared" si="24"/>
        <v>112.77913920468325</v>
      </c>
      <c r="L35" s="5">
        <f t="shared" si="25"/>
        <v>492732.05918526108</v>
      </c>
      <c r="M35" s="5">
        <f t="shared" si="16"/>
        <v>5360022.1715669222</v>
      </c>
      <c r="N35" s="33">
        <f t="shared" si="26"/>
        <v>54.359735170822255</v>
      </c>
      <c r="O35" s="4"/>
      <c r="Q35" s="27" t="s">
        <v>46</v>
      </c>
      <c r="R35" s="29">
        <f t="shared" si="17"/>
        <v>98602.801406654558</v>
      </c>
      <c r="S35" s="29">
        <f t="shared" si="18"/>
        <v>492732.05918526108</v>
      </c>
      <c r="T35" s="35">
        <f t="shared" si="19"/>
        <v>54.359735170822255</v>
      </c>
      <c r="U35" s="42">
        <v>0.96192878092594225</v>
      </c>
      <c r="V35" s="43">
        <f t="shared" si="31"/>
        <v>3.8071219074057749E-2</v>
      </c>
      <c r="W35" s="29">
        <f t="shared" si="27"/>
        <v>473973.14901520743</v>
      </c>
      <c r="X35" s="29">
        <f t="shared" si="20"/>
        <v>4567216.9810043396</v>
      </c>
      <c r="Y35" s="35">
        <f t="shared" si="28"/>
        <v>46.319343019153862</v>
      </c>
      <c r="Z35" s="36">
        <f t="shared" si="29"/>
        <v>8.0403921516683923</v>
      </c>
    </row>
    <row r="36" spans="1:26" s="2" customFormat="1">
      <c r="A36" s="2">
        <v>8</v>
      </c>
      <c r="B36" s="1" t="s">
        <v>47</v>
      </c>
      <c r="C36" s="1">
        <v>5</v>
      </c>
      <c r="D36">
        <v>4103</v>
      </c>
      <c r="E36" s="51">
        <v>6</v>
      </c>
      <c r="F36" s="3">
        <f t="shared" si="21"/>
        <v>1.4623446258834999E-3</v>
      </c>
      <c r="G36" s="2">
        <v>0.5</v>
      </c>
      <c r="H36" s="3">
        <f t="shared" si="22"/>
        <v>7.2850898494414779E-3</v>
      </c>
      <c r="I36" s="3">
        <f t="shared" si="23"/>
        <v>0.99271491015055857</v>
      </c>
      <c r="J36" s="5">
        <f t="shared" si="30"/>
        <v>98490.02226744988</v>
      </c>
      <c r="K36" s="5">
        <f t="shared" si="24"/>
        <v>717.50866149186425</v>
      </c>
      <c r="L36" s="5">
        <f t="shared" si="25"/>
        <v>490656.33968351979</v>
      </c>
      <c r="M36" s="5">
        <f t="shared" si="16"/>
        <v>4867290.1123816613</v>
      </c>
      <c r="N36" s="33">
        <f t="shared" si="26"/>
        <v>49.419118813523305</v>
      </c>
      <c r="O36" s="4"/>
      <c r="Q36" s="27" t="s">
        <v>48</v>
      </c>
      <c r="R36" s="29">
        <f t="shared" si="17"/>
        <v>98490.02226744988</v>
      </c>
      <c r="S36" s="29">
        <f t="shared" si="18"/>
        <v>490656.33968351979</v>
      </c>
      <c r="T36" s="35">
        <f t="shared" si="19"/>
        <v>49.419118813523305</v>
      </c>
      <c r="U36" s="42">
        <v>0.95558309086652893</v>
      </c>
      <c r="V36" s="43">
        <f t="shared" si="31"/>
        <v>4.4416909133471072E-2</v>
      </c>
      <c r="W36" s="29">
        <f t="shared" si="27"/>
        <v>468862.90162803535</v>
      </c>
      <c r="X36" s="29">
        <f t="shared" si="20"/>
        <v>4093243.8319891319</v>
      </c>
      <c r="Y36" s="35">
        <f t="shared" si="28"/>
        <v>41.559984836574806</v>
      </c>
      <c r="Z36" s="36">
        <f t="shared" si="29"/>
        <v>7.8591339769484989</v>
      </c>
    </row>
    <row r="37" spans="1:26" s="2" customFormat="1">
      <c r="A37" s="2">
        <v>9</v>
      </c>
      <c r="B37" s="1" t="s">
        <v>49</v>
      </c>
      <c r="C37" s="1">
        <v>5</v>
      </c>
      <c r="D37">
        <v>4056</v>
      </c>
      <c r="E37" s="51">
        <v>6</v>
      </c>
      <c r="F37" s="3">
        <f t="shared" si="21"/>
        <v>1.4792899408284023E-3</v>
      </c>
      <c r="G37" s="2">
        <v>0.5</v>
      </c>
      <c r="H37" s="3">
        <f t="shared" si="22"/>
        <v>7.3691967575534268E-3</v>
      </c>
      <c r="I37" s="3">
        <f t="shared" si="23"/>
        <v>0.99263080324244657</v>
      </c>
      <c r="J37" s="5">
        <f t="shared" si="30"/>
        <v>97772.513605958025</v>
      </c>
      <c r="K37" s="5">
        <f t="shared" si="24"/>
        <v>720.50489024287424</v>
      </c>
      <c r="L37" s="5">
        <f t="shared" si="25"/>
        <v>487061.30580418301</v>
      </c>
      <c r="M37" s="5">
        <f t="shared" si="16"/>
        <v>4376633.7726981416</v>
      </c>
      <c r="N37" s="33">
        <f t="shared" si="26"/>
        <v>44.763437200119604</v>
      </c>
      <c r="O37" s="4"/>
      <c r="Q37" s="27" t="s">
        <v>50</v>
      </c>
      <c r="R37" s="29">
        <f t="shared" si="17"/>
        <v>97772.513605958025</v>
      </c>
      <c r="S37" s="29">
        <f t="shared" si="18"/>
        <v>487061.30580418301</v>
      </c>
      <c r="T37" s="35">
        <f t="shared" si="19"/>
        <v>44.763437200119604</v>
      </c>
      <c r="U37" s="42">
        <v>0.95343645724036619</v>
      </c>
      <c r="V37" s="43">
        <f t="shared" si="31"/>
        <v>4.6563542759633814E-2</v>
      </c>
      <c r="W37" s="29">
        <f t="shared" si="27"/>
        <v>464382.00586480688</v>
      </c>
      <c r="X37" s="29">
        <f t="shared" si="20"/>
        <v>3624380.9303610963</v>
      </c>
      <c r="Y37" s="35">
        <f t="shared" si="28"/>
        <v>37.069527996058753</v>
      </c>
      <c r="Z37" s="36">
        <f t="shared" si="29"/>
        <v>7.6939092040608514</v>
      </c>
    </row>
    <row r="38" spans="1:26" s="2" customFormat="1">
      <c r="A38" s="2">
        <v>10</v>
      </c>
      <c r="B38" s="1" t="s">
        <v>51</v>
      </c>
      <c r="C38" s="1">
        <v>5</v>
      </c>
      <c r="D38">
        <v>4813</v>
      </c>
      <c r="E38" s="51">
        <v>11</v>
      </c>
      <c r="F38" s="3">
        <f t="shared" si="21"/>
        <v>2.2854768335757326E-3</v>
      </c>
      <c r="G38" s="2">
        <v>0.5</v>
      </c>
      <c r="H38" s="3">
        <f t="shared" si="22"/>
        <v>1.1362462555521124E-2</v>
      </c>
      <c r="I38" s="3">
        <f t="shared" si="23"/>
        <v>0.98863753744447891</v>
      </c>
      <c r="J38" s="5">
        <f t="shared" si="30"/>
        <v>97052.008715715157</v>
      </c>
      <c r="K38" s="5">
        <f t="shared" si="24"/>
        <v>1102.7498149704234</v>
      </c>
      <c r="L38" s="5">
        <f t="shared" si="25"/>
        <v>482503.16904114973</v>
      </c>
      <c r="M38" s="5">
        <f t="shared" si="16"/>
        <v>3889572.4668939589</v>
      </c>
      <c r="N38" s="33">
        <f t="shared" si="26"/>
        <v>40.077196941768598</v>
      </c>
      <c r="O38" s="4"/>
      <c r="Q38" s="27" t="s">
        <v>52</v>
      </c>
      <c r="R38" s="29">
        <f t="shared" si="17"/>
        <v>97052.008715715157</v>
      </c>
      <c r="S38" s="29">
        <f t="shared" si="18"/>
        <v>482503.16904114973</v>
      </c>
      <c r="T38" s="35">
        <f t="shared" si="19"/>
        <v>40.077196941768598</v>
      </c>
      <c r="U38" s="42">
        <v>0.93748024841036759</v>
      </c>
      <c r="V38" s="43">
        <f t="shared" si="31"/>
        <v>6.2519751589632411E-2</v>
      </c>
      <c r="W38" s="29">
        <f t="shared" si="27"/>
        <v>452337.19077148661</v>
      </c>
      <c r="X38" s="29">
        <f t="shared" si="20"/>
        <v>3159998.9244962893</v>
      </c>
      <c r="Y38" s="35">
        <f t="shared" si="28"/>
        <v>32.55985080898801</v>
      </c>
      <c r="Z38" s="36">
        <f t="shared" si="29"/>
        <v>7.5173461327805882</v>
      </c>
    </row>
    <row r="39" spans="1:26" s="2" customFormat="1">
      <c r="A39" s="2">
        <v>11</v>
      </c>
      <c r="B39" s="1" t="s">
        <v>53</v>
      </c>
      <c r="C39" s="1">
        <v>5</v>
      </c>
      <c r="D39">
        <v>5124</v>
      </c>
      <c r="E39" s="51">
        <v>10</v>
      </c>
      <c r="F39" s="3">
        <f t="shared" si="21"/>
        <v>1.95160031225605E-3</v>
      </c>
      <c r="G39" s="2">
        <v>0.5</v>
      </c>
      <c r="H39" s="3">
        <f t="shared" si="22"/>
        <v>9.7106234220236953E-3</v>
      </c>
      <c r="I39" s="3">
        <f t="shared" si="23"/>
        <v>0.99028937657797633</v>
      </c>
      <c r="J39" s="5">
        <f t="shared" si="30"/>
        <v>95949.258900744739</v>
      </c>
      <c r="K39" s="5">
        <f t="shared" si="24"/>
        <v>931.72712080738734</v>
      </c>
      <c r="L39" s="5">
        <f t="shared" si="25"/>
        <v>477416.97670170525</v>
      </c>
      <c r="M39" s="5">
        <f t="shared" si="16"/>
        <v>3407069.2978528091</v>
      </c>
      <c r="N39" s="33">
        <f t="shared" si="26"/>
        <v>35.509073617517686</v>
      </c>
      <c r="O39" s="4"/>
      <c r="Q39" s="27" t="s">
        <v>54</v>
      </c>
      <c r="R39" s="29">
        <f t="shared" si="17"/>
        <v>95949.258900744739</v>
      </c>
      <c r="S39" s="29">
        <f t="shared" si="18"/>
        <v>477416.97670170525</v>
      </c>
      <c r="T39" s="35">
        <f t="shared" si="19"/>
        <v>35.509073617517686</v>
      </c>
      <c r="U39" s="42">
        <v>0.91788799906018037</v>
      </c>
      <c r="V39" s="43">
        <f t="shared" si="31"/>
        <v>8.2112000939819629E-2</v>
      </c>
      <c r="W39" s="29">
        <f t="shared" si="27"/>
        <v>438215.31346208899</v>
      </c>
      <c r="X39" s="29">
        <f t="shared" si="20"/>
        <v>2707661.7337248027</v>
      </c>
      <c r="Y39" s="35">
        <f t="shared" si="28"/>
        <v>28.219725350101545</v>
      </c>
      <c r="Z39" s="36">
        <f t="shared" si="29"/>
        <v>7.2893482674161412</v>
      </c>
    </row>
    <row r="40" spans="1:26" s="2" customFormat="1">
      <c r="A40" s="2">
        <v>12</v>
      </c>
      <c r="B40" s="1" t="s">
        <v>55</v>
      </c>
      <c r="C40" s="1">
        <v>5</v>
      </c>
      <c r="D40">
        <v>5088</v>
      </c>
      <c r="E40" s="51">
        <v>30</v>
      </c>
      <c r="F40" s="3">
        <f t="shared" si="21"/>
        <v>5.89622641509434E-3</v>
      </c>
      <c r="G40" s="2">
        <v>0.5</v>
      </c>
      <c r="H40" s="3">
        <f t="shared" si="22"/>
        <v>2.9052876234747244E-2</v>
      </c>
      <c r="I40" s="3">
        <f t="shared" si="23"/>
        <v>0.97094712376525272</v>
      </c>
      <c r="J40" s="5">
        <f t="shared" si="30"/>
        <v>95017.531779937359</v>
      </c>
      <c r="K40" s="5">
        <f t="shared" si="24"/>
        <v>2760.532590933683</v>
      </c>
      <c r="L40" s="5">
        <f t="shared" si="25"/>
        <v>468186.32742235262</v>
      </c>
      <c r="M40" s="5">
        <f t="shared" si="16"/>
        <v>2929652.3211511038</v>
      </c>
      <c r="N40" s="33">
        <f t="shared" si="26"/>
        <v>30.832755453343509</v>
      </c>
      <c r="O40" s="4"/>
      <c r="Q40" s="27" t="s">
        <v>56</v>
      </c>
      <c r="R40" s="29">
        <f t="shared" si="17"/>
        <v>95017.531779937359</v>
      </c>
      <c r="S40" s="29">
        <f t="shared" si="18"/>
        <v>468186.32742235262</v>
      </c>
      <c r="T40" s="35">
        <f t="shared" si="19"/>
        <v>30.832755453343509</v>
      </c>
      <c r="U40" s="42">
        <v>0.89571782863194893</v>
      </c>
      <c r="V40" s="43">
        <f t="shared" si="31"/>
        <v>0.10428217136805107</v>
      </c>
      <c r="W40" s="29">
        <f t="shared" si="27"/>
        <v>419362.84059391636</v>
      </c>
      <c r="X40" s="29">
        <f t="shared" si="20"/>
        <v>2269446.4202627139</v>
      </c>
      <c r="Y40" s="35">
        <f t="shared" si="28"/>
        <v>23.884501920327718</v>
      </c>
      <c r="Z40" s="36">
        <f t="shared" si="29"/>
        <v>6.9482535330157909</v>
      </c>
    </row>
    <row r="41" spans="1:26" s="2" customFormat="1">
      <c r="A41" s="2">
        <v>13</v>
      </c>
      <c r="B41" s="1" t="s">
        <v>57</v>
      </c>
      <c r="C41" s="1">
        <v>5</v>
      </c>
      <c r="D41">
        <v>4222</v>
      </c>
      <c r="E41" s="51">
        <v>22</v>
      </c>
      <c r="F41" s="3">
        <f t="shared" si="21"/>
        <v>5.210800568450971E-3</v>
      </c>
      <c r="G41" s="2">
        <v>0.5</v>
      </c>
      <c r="H41" s="3">
        <f t="shared" si="22"/>
        <v>2.5718961889174656E-2</v>
      </c>
      <c r="I41" s="3">
        <f t="shared" si="23"/>
        <v>0.97428103811082534</v>
      </c>
      <c r="J41" s="5">
        <f t="shared" si="30"/>
        <v>92256.999189003676</v>
      </c>
      <c r="K41" s="5">
        <f t="shared" si="24"/>
        <v>2372.7542461516027</v>
      </c>
      <c r="L41" s="5">
        <f t="shared" si="25"/>
        <v>455353.1103296394</v>
      </c>
      <c r="M41" s="5">
        <f t="shared" si="16"/>
        <v>2461465.9937287513</v>
      </c>
      <c r="N41" s="33">
        <f t="shared" si="26"/>
        <v>26.680533893000707</v>
      </c>
      <c r="O41" s="4"/>
      <c r="Q41" s="27" t="s">
        <v>58</v>
      </c>
      <c r="R41" s="29">
        <f t="shared" si="17"/>
        <v>92256.999189003676</v>
      </c>
      <c r="S41" s="29">
        <f t="shared" si="18"/>
        <v>455353.1103296394</v>
      </c>
      <c r="T41" s="35">
        <f t="shared" si="19"/>
        <v>26.680533893000707</v>
      </c>
      <c r="U41" s="42">
        <v>0.86473435856680392</v>
      </c>
      <c r="V41" s="43">
        <f t="shared" si="31"/>
        <v>0.13526564143319608</v>
      </c>
      <c r="W41" s="29">
        <f t="shared" si="27"/>
        <v>393759.47978229984</v>
      </c>
      <c r="X41" s="29">
        <f t="shared" si="20"/>
        <v>1850083.5796687978</v>
      </c>
      <c r="Y41" s="35">
        <f t="shared" si="28"/>
        <v>20.053585049721772</v>
      </c>
      <c r="Z41" s="36">
        <f t="shared" si="29"/>
        <v>6.6269488432789352</v>
      </c>
    </row>
    <row r="42" spans="1:26" s="2" customFormat="1">
      <c r="A42" s="2">
        <v>14</v>
      </c>
      <c r="B42" s="1" t="s">
        <v>59</v>
      </c>
      <c r="C42" s="1">
        <v>5</v>
      </c>
      <c r="D42">
        <v>3512</v>
      </c>
      <c r="E42" s="51">
        <v>36</v>
      </c>
      <c r="F42" s="3">
        <f t="shared" si="21"/>
        <v>1.0250569476082005E-2</v>
      </c>
      <c r="G42" s="2">
        <v>0.5</v>
      </c>
      <c r="H42" s="3">
        <f t="shared" si="22"/>
        <v>4.9972237645752364E-2</v>
      </c>
      <c r="I42" s="3">
        <f t="shared" si="23"/>
        <v>0.95002776235424768</v>
      </c>
      <c r="J42" s="5">
        <f t="shared" si="30"/>
        <v>89884.244942852078</v>
      </c>
      <c r="K42" s="5">
        <f t="shared" si="24"/>
        <v>4491.7168488932193</v>
      </c>
      <c r="L42" s="5">
        <f t="shared" si="25"/>
        <v>438191.93259202735</v>
      </c>
      <c r="M42" s="5">
        <f t="shared" si="16"/>
        <v>2006112.8833991119</v>
      </c>
      <c r="N42" s="33">
        <f t="shared" si="26"/>
        <v>22.318848922573558</v>
      </c>
      <c r="O42" s="4"/>
      <c r="Q42" s="27" t="s">
        <v>60</v>
      </c>
      <c r="R42" s="29">
        <f t="shared" si="17"/>
        <v>89884.244942852078</v>
      </c>
      <c r="S42" s="29">
        <f t="shared" si="18"/>
        <v>438191.93259202735</v>
      </c>
      <c r="T42" s="35">
        <f t="shared" si="19"/>
        <v>22.318848922573558</v>
      </c>
      <c r="U42" s="42">
        <v>0.81758889711164551</v>
      </c>
      <c r="V42" s="43">
        <f t="shared" si="31"/>
        <v>0.18241110288835449</v>
      </c>
      <c r="W42" s="29">
        <f t="shared" si="27"/>
        <v>358260.85889113613</v>
      </c>
      <c r="X42" s="29">
        <f t="shared" si="20"/>
        <v>1456324.0998864979</v>
      </c>
      <c r="Y42" s="35">
        <f t="shared" si="28"/>
        <v>16.202217650183535</v>
      </c>
      <c r="Z42" s="36">
        <f t="shared" si="29"/>
        <v>6.1166312723900234</v>
      </c>
    </row>
    <row r="43" spans="1:26" s="2" customFormat="1">
      <c r="A43" s="2">
        <v>15</v>
      </c>
      <c r="B43" s="1" t="s">
        <v>61</v>
      </c>
      <c r="C43" s="1">
        <v>5</v>
      </c>
      <c r="D43">
        <v>2478</v>
      </c>
      <c r="E43" s="51">
        <v>51</v>
      </c>
      <c r="F43" s="3">
        <f t="shared" si="21"/>
        <v>2.0581113801452784E-2</v>
      </c>
      <c r="G43" s="2">
        <v>0.5</v>
      </c>
      <c r="H43" s="3">
        <f t="shared" si="22"/>
        <v>9.7869890616004609E-2</v>
      </c>
      <c r="I43" s="3">
        <f t="shared" si="23"/>
        <v>0.9021301093839954</v>
      </c>
      <c r="J43" s="5">
        <f t="shared" si="30"/>
        <v>85392.52809395887</v>
      </c>
      <c r="K43" s="5">
        <f t="shared" si="24"/>
        <v>8357.3573839798555</v>
      </c>
      <c r="L43" s="5">
        <f t="shared" si="25"/>
        <v>406069.24700984475</v>
      </c>
      <c r="M43" s="5">
        <f t="shared" si="16"/>
        <v>1567920.9508070846</v>
      </c>
      <c r="N43" s="33">
        <f t="shared" si="26"/>
        <v>18.361336592375789</v>
      </c>
      <c r="O43" s="4"/>
      <c r="Q43" s="27" t="s">
        <v>62</v>
      </c>
      <c r="R43" s="29">
        <f t="shared" si="17"/>
        <v>85392.52809395887</v>
      </c>
      <c r="S43" s="29">
        <f t="shared" si="18"/>
        <v>406069.24700984475</v>
      </c>
      <c r="T43" s="35">
        <f t="shared" si="19"/>
        <v>18.361336592375789</v>
      </c>
      <c r="U43" s="42">
        <v>0.77888026534586052</v>
      </c>
      <c r="V43" s="43">
        <f t="shared" si="31"/>
        <v>0.22111973465413948</v>
      </c>
      <c r="W43" s="29">
        <f t="shared" si="27"/>
        <v>316279.32285982167</v>
      </c>
      <c r="X43" s="29">
        <f t="shared" si="20"/>
        <v>1098063.2409953617</v>
      </c>
      <c r="Y43" s="35">
        <f t="shared" si="28"/>
        <v>12.859008457826004</v>
      </c>
      <c r="Z43" s="36">
        <f t="shared" si="29"/>
        <v>5.502328134549785</v>
      </c>
    </row>
    <row r="44" spans="1:26" s="2" customFormat="1">
      <c r="A44" s="2">
        <v>16</v>
      </c>
      <c r="B44" s="1" t="s">
        <v>63</v>
      </c>
      <c r="C44" s="1">
        <v>5</v>
      </c>
      <c r="D44">
        <v>1680</v>
      </c>
      <c r="E44" s="51">
        <v>47</v>
      </c>
      <c r="F44" s="3">
        <f t="shared" si="21"/>
        <v>2.7976190476190477E-2</v>
      </c>
      <c r="G44" s="2">
        <v>0.5</v>
      </c>
      <c r="H44" s="3">
        <f t="shared" si="22"/>
        <v>0.13073713490959665</v>
      </c>
      <c r="I44" s="3">
        <f t="shared" si="23"/>
        <v>0.86926286509040329</v>
      </c>
      <c r="J44" s="5">
        <f t="shared" si="30"/>
        <v>77035.170709979022</v>
      </c>
      <c r="K44" s="5">
        <f t="shared" si="24"/>
        <v>10071.357505894335</v>
      </c>
      <c r="L44" s="5">
        <f t="shared" si="25"/>
        <v>359997.45978515921</v>
      </c>
      <c r="M44" s="5">
        <f t="shared" si="16"/>
        <v>1161851.7037972398</v>
      </c>
      <c r="N44" s="33">
        <f t="shared" si="26"/>
        <v>15.082094231625234</v>
      </c>
      <c r="O44" s="4"/>
      <c r="Q44" s="27" t="s">
        <v>64</v>
      </c>
      <c r="R44" s="29">
        <f t="shared" si="17"/>
        <v>77035.170709979022</v>
      </c>
      <c r="S44" s="29">
        <f t="shared" si="18"/>
        <v>359997.45978515921</v>
      </c>
      <c r="T44" s="35">
        <f t="shared" si="19"/>
        <v>15.082094231625234</v>
      </c>
      <c r="U44" s="42">
        <v>0.71980976748499381</v>
      </c>
      <c r="V44" s="43">
        <f t="shared" si="31"/>
        <v>0.28019023251500619</v>
      </c>
      <c r="W44" s="29">
        <f t="shared" si="27"/>
        <v>259129.68782314387</v>
      </c>
      <c r="X44" s="29">
        <f t="shared" si="20"/>
        <v>781783.91813553998</v>
      </c>
      <c r="Y44" s="35">
        <f t="shared" si="28"/>
        <v>10.148402488504757</v>
      </c>
      <c r="Z44" s="36">
        <f t="shared" si="29"/>
        <v>4.9336917431204768</v>
      </c>
    </row>
    <row r="45" spans="1:26" s="2" customFormat="1">
      <c r="A45" s="2">
        <v>17</v>
      </c>
      <c r="B45" s="1" t="s">
        <v>65</v>
      </c>
      <c r="C45" s="1">
        <v>5</v>
      </c>
      <c r="D45">
        <v>1039</v>
      </c>
      <c r="E45" s="51">
        <v>39</v>
      </c>
      <c r="F45" s="3">
        <f t="shared" si="21"/>
        <v>3.7536092396535131E-2</v>
      </c>
      <c r="G45" s="2">
        <v>0.5</v>
      </c>
      <c r="H45" s="3">
        <f t="shared" si="22"/>
        <v>0.17157941047074352</v>
      </c>
      <c r="I45" s="3">
        <f t="shared" si="23"/>
        <v>0.82842058952925646</v>
      </c>
      <c r="J45" s="5">
        <f t="shared" si="30"/>
        <v>66963.813204084683</v>
      </c>
      <c r="K45" s="5">
        <f t="shared" si="24"/>
        <v>11489.611592429841</v>
      </c>
      <c r="L45" s="5">
        <f t="shared" si="25"/>
        <v>306095.0370393488</v>
      </c>
      <c r="M45" s="5">
        <f t="shared" si="16"/>
        <v>801854.24401208072</v>
      </c>
      <c r="N45" s="33">
        <f t="shared" si="26"/>
        <v>11.974441204061673</v>
      </c>
      <c r="O45" s="4"/>
      <c r="Q45" s="27" t="s">
        <v>66</v>
      </c>
      <c r="R45" s="29">
        <f t="shared" si="17"/>
        <v>66963.813204084683</v>
      </c>
      <c r="S45" s="29">
        <f t="shared" si="18"/>
        <v>306095.0370393488</v>
      </c>
      <c r="T45" s="35">
        <f t="shared" si="19"/>
        <v>11.974441204061673</v>
      </c>
      <c r="U45" s="42">
        <v>0.68480776711742686</v>
      </c>
      <c r="V45" s="43">
        <f t="shared" si="31"/>
        <v>0.31519223288257314</v>
      </c>
      <c r="W45" s="29">
        <f t="shared" si="27"/>
        <v>209616.25884064252</v>
      </c>
      <c r="X45" s="29">
        <f t="shared" si="20"/>
        <v>522654.23031239613</v>
      </c>
      <c r="Y45" s="35">
        <f t="shared" si="28"/>
        <v>7.8050249127765481</v>
      </c>
      <c r="Z45" s="36">
        <f t="shared" si="29"/>
        <v>4.1694162912851249</v>
      </c>
    </row>
    <row r="46" spans="1:26" s="2" customFormat="1">
      <c r="A46" s="2">
        <v>18</v>
      </c>
      <c r="B46" s="1" t="s">
        <v>67</v>
      </c>
      <c r="C46" s="1">
        <v>5</v>
      </c>
      <c r="D46">
        <v>629</v>
      </c>
      <c r="E46" s="51">
        <v>51</v>
      </c>
      <c r="F46" s="3">
        <f t="shared" si="21"/>
        <v>8.1081081081081086E-2</v>
      </c>
      <c r="G46" s="2">
        <v>0.5</v>
      </c>
      <c r="H46" s="3">
        <f t="shared" si="22"/>
        <v>0.3370786516853933</v>
      </c>
      <c r="I46" s="3">
        <f t="shared" si="23"/>
        <v>0.6629213483146067</v>
      </c>
      <c r="J46" s="5">
        <f t="shared" si="30"/>
        <v>55474.20161165484</v>
      </c>
      <c r="K46" s="5">
        <f t="shared" si="24"/>
        <v>18699.169082580287</v>
      </c>
      <c r="L46" s="5">
        <f t="shared" si="25"/>
        <v>230623.08535182348</v>
      </c>
      <c r="M46" s="5">
        <f>L46+M47</f>
        <v>495759.20697273192</v>
      </c>
      <c r="N46" s="33">
        <f t="shared" si="26"/>
        <v>8.9367524465386001</v>
      </c>
      <c r="O46" s="4"/>
      <c r="Q46" s="27" t="s">
        <v>68</v>
      </c>
      <c r="R46" s="29">
        <f t="shared" si="17"/>
        <v>55474.20161165484</v>
      </c>
      <c r="S46" s="29">
        <f t="shared" si="18"/>
        <v>230623.08535182348</v>
      </c>
      <c r="T46" s="35">
        <f t="shared" si="19"/>
        <v>8.9367524465386001</v>
      </c>
      <c r="U46" s="42">
        <v>0.65629805890441617</v>
      </c>
      <c r="V46" s="43">
        <f t="shared" si="31"/>
        <v>0.34370194109558383</v>
      </c>
      <c r="W46" s="29">
        <f t="shared" si="27"/>
        <v>151357.48325494924</v>
      </c>
      <c r="X46" s="29">
        <f>X47+W46</f>
        <v>313037.97147175361</v>
      </c>
      <c r="Y46" s="35">
        <f t="shared" si="28"/>
        <v>5.6429468541641157</v>
      </c>
      <c r="Z46" s="36">
        <f t="shared" si="29"/>
        <v>3.2938055923744844</v>
      </c>
    </row>
    <row r="47" spans="1:26" s="2" customFormat="1">
      <c r="A47" s="12">
        <v>19</v>
      </c>
      <c r="B47" s="13" t="s">
        <v>69</v>
      </c>
      <c r="C47" s="12"/>
      <c r="D47">
        <v>447</v>
      </c>
      <c r="E47" s="51">
        <v>62</v>
      </c>
      <c r="F47" s="17">
        <f t="shared" si="21"/>
        <v>0.13870246085011187</v>
      </c>
      <c r="G47" s="12"/>
      <c r="H47" s="17">
        <v>1</v>
      </c>
      <c r="I47" s="17">
        <f t="shared" si="23"/>
        <v>0</v>
      </c>
      <c r="J47" s="21">
        <f t="shared" si="30"/>
        <v>36775.032529074553</v>
      </c>
      <c r="K47" s="21">
        <f t="shared" si="24"/>
        <v>36775.032529074553</v>
      </c>
      <c r="L47" s="21">
        <f>K47/F47</f>
        <v>265136.12162090844</v>
      </c>
      <c r="M47" s="21">
        <f>L47</f>
        <v>265136.12162090844</v>
      </c>
      <c r="N47" s="34">
        <f t="shared" si="26"/>
        <v>7.2096774193548381</v>
      </c>
      <c r="O47" s="4"/>
      <c r="Q47" s="30" t="s">
        <v>69</v>
      </c>
      <c r="R47" s="31">
        <f t="shared" si="17"/>
        <v>36775.032529074553</v>
      </c>
      <c r="S47" s="31">
        <f t="shared" si="18"/>
        <v>265136.12162090844</v>
      </c>
      <c r="T47" s="38">
        <f t="shared" si="19"/>
        <v>7.2096774193548381</v>
      </c>
      <c r="U47" s="44">
        <v>0.6098018151143324</v>
      </c>
      <c r="V47" s="45">
        <f t="shared" si="31"/>
        <v>0.3901981848856676</v>
      </c>
      <c r="W47" s="31">
        <f t="shared" si="27"/>
        <v>161680.48821680437</v>
      </c>
      <c r="X47" s="31">
        <f>W47</f>
        <v>161680.48821680437</v>
      </c>
      <c r="Y47" s="38">
        <f t="shared" si="28"/>
        <v>4.3964743767113958</v>
      </c>
      <c r="Z47" s="37">
        <f t="shared" si="29"/>
        <v>2.8132030426434422</v>
      </c>
    </row>
    <row r="48" spans="1:26" s="2" customFormat="1" ht="13.2">
      <c r="B48" s="2" t="s">
        <v>70</v>
      </c>
      <c r="D48" s="25">
        <f>SUM(D29:D47)</f>
        <v>58242</v>
      </c>
      <c r="E48" s="25">
        <f>SUM(E29:E47)</f>
        <v>381</v>
      </c>
    </row>
    <row r="51" spans="1:26" s="2" customFormat="1" ht="18" thickBot="1">
      <c r="B51" s="77" t="s">
        <v>89</v>
      </c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Q51" s="63" t="s">
        <v>92</v>
      </c>
      <c r="R51" s="64"/>
      <c r="S51" s="64"/>
      <c r="T51" s="64"/>
      <c r="U51" s="64"/>
      <c r="V51" s="64"/>
      <c r="W51" s="64"/>
      <c r="X51" s="64"/>
      <c r="Y51" s="64"/>
      <c r="Z51" s="65"/>
    </row>
    <row r="52" spans="1:26" s="9" customFormat="1" ht="14.25" customHeight="1">
      <c r="A52" s="7"/>
      <c r="B52" s="70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6" t="s">
        <v>14</v>
      </c>
      <c r="S52" s="66"/>
      <c r="T52" s="66"/>
      <c r="U52" s="67" t="s">
        <v>15</v>
      </c>
      <c r="V52" s="68" t="s">
        <v>16</v>
      </c>
      <c r="W52" s="69" t="s">
        <v>17</v>
      </c>
      <c r="X52" s="69" t="s">
        <v>18</v>
      </c>
      <c r="Y52" s="62" t="s">
        <v>19</v>
      </c>
      <c r="Z52" s="62" t="s">
        <v>20</v>
      </c>
    </row>
    <row r="53" spans="1:26" s="10" customFormat="1" ht="35.549999999999997" customHeight="1" thickBot="1">
      <c r="B53" s="71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7"/>
      <c r="V53" s="68"/>
      <c r="W53" s="69"/>
      <c r="X53" s="69"/>
      <c r="Y53" s="62"/>
      <c r="Z53" s="62"/>
    </row>
    <row r="54" spans="1:26" s="2" customFormat="1" ht="13.2">
      <c r="A54" s="2">
        <v>1</v>
      </c>
      <c r="B54" s="1">
        <v>0</v>
      </c>
      <c r="C54" s="1">
        <v>1</v>
      </c>
      <c r="D54" s="49">
        <f>D4+D29</f>
        <v>822</v>
      </c>
      <c r="E54" s="49">
        <f>E4+E29</f>
        <v>2</v>
      </c>
      <c r="F54" s="3">
        <f>E54/D54</f>
        <v>2.4330900243309003E-3</v>
      </c>
      <c r="G54" s="2">
        <v>0.3</v>
      </c>
      <c r="H54" s="18">
        <f>C54*F54/(1+(1-G54)*C54*F54)</f>
        <v>2.4289531212047608E-3</v>
      </c>
      <c r="I54" s="18">
        <f>1-H54</f>
        <v>0.99757104687879528</v>
      </c>
      <c r="J54" s="19">
        <v>100000</v>
      </c>
      <c r="K54" s="20">
        <f>J54*H54</f>
        <v>242.89531212047609</v>
      </c>
      <c r="L54" s="20">
        <f>C54*(J55+G54*K54)</f>
        <v>99829.973281515675</v>
      </c>
      <c r="M54" s="5">
        <f t="shared" ref="M54:M70" si="32">L54+M55</f>
        <v>7442274.7082377244</v>
      </c>
      <c r="N54" s="32">
        <f>M54/J54</f>
        <v>74.422747082377242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99829.973281515675</v>
      </c>
      <c r="T54" s="35">
        <f t="shared" ref="T54:T72" si="35">N54</f>
        <v>74.422747082377242</v>
      </c>
      <c r="U54" s="42">
        <v>0.96170886472285344</v>
      </c>
      <c r="V54" s="43">
        <f>1-U54</f>
        <v>3.829113527714656E-2</v>
      </c>
      <c r="W54" s="29">
        <f>S54*U54</f>
        <v>96007.370269879233</v>
      </c>
      <c r="X54" s="29">
        <f t="shared" ref="X54:X70" si="36">X55+W54</f>
        <v>6622629.1564775631</v>
      </c>
      <c r="Y54" s="40">
        <f>X54/R54</f>
        <v>66.226291564775636</v>
      </c>
      <c r="Z54" s="36">
        <f>T54-Y54</f>
        <v>8.1964555176016063</v>
      </c>
    </row>
    <row r="55" spans="1:26" s="2" customFormat="1" ht="13.2">
      <c r="A55" s="2">
        <v>2</v>
      </c>
      <c r="B55" s="1" t="s">
        <v>35</v>
      </c>
      <c r="C55" s="1">
        <v>4</v>
      </c>
      <c r="D55" s="49">
        <f t="shared" ref="D55:E70" si="37">D5+D30</f>
        <v>4209</v>
      </c>
      <c r="E55" s="49">
        <f t="shared" si="37"/>
        <v>3</v>
      </c>
      <c r="F55" s="3">
        <f t="shared" ref="F55:F72" si="38">E55/D55</f>
        <v>7.1275837491090524E-4</v>
      </c>
      <c r="G55" s="2">
        <v>0.4</v>
      </c>
      <c r="H55" s="3">
        <f t="shared" ref="H55:H71" si="39">C55*F55/(1+(1-G55)*C55*F55)</f>
        <v>2.8461647929415119E-3</v>
      </c>
      <c r="I55" s="3">
        <f t="shared" ref="I55:I72" si="40">1-H55</f>
        <v>0.99715383520705847</v>
      </c>
      <c r="J55" s="5">
        <f>I54*J54</f>
        <v>99757.104687879531</v>
      </c>
      <c r="K55" s="5">
        <f t="shared" ref="K55:K72" si="41">J55*H55</f>
        <v>283.92515920842339</v>
      </c>
      <c r="L55" s="5">
        <f t="shared" ref="L55:L71" si="42">C55*(J56+G55*K55)</f>
        <v>398346.99836941791</v>
      </c>
      <c r="M55" s="5">
        <f t="shared" si="32"/>
        <v>7342444.7349562086</v>
      </c>
      <c r="N55" s="33">
        <f t="shared" ref="N55:N72" si="43">M55/J55</f>
        <v>73.603226135414431</v>
      </c>
      <c r="O55" s="4"/>
      <c r="Q55" s="27" t="s">
        <v>36</v>
      </c>
      <c r="R55" s="29">
        <f t="shared" si="33"/>
        <v>99757.104687879531</v>
      </c>
      <c r="S55" s="29">
        <f t="shared" si="34"/>
        <v>398346.99836941791</v>
      </c>
      <c r="T55" s="35">
        <f t="shared" si="35"/>
        <v>73.603226135414431</v>
      </c>
      <c r="U55" s="42">
        <v>0.96170886472285344</v>
      </c>
      <c r="V55" s="43">
        <f>1-U55</f>
        <v>3.829113527714656E-2</v>
      </c>
      <c r="W55" s="29">
        <f t="shared" ref="W55:W72" si="44">S55*U55</f>
        <v>383093.83956760925</v>
      </c>
      <c r="X55" s="29">
        <f t="shared" si="36"/>
        <v>6526621.7862076843</v>
      </c>
      <c r="Y55" s="35">
        <f t="shared" ref="Y55:Y72" si="45">X55/R55</f>
        <v>65.425132441726404</v>
      </c>
      <c r="Z55" s="36">
        <f t="shared" ref="Z55:Z72" si="46">T55-Y55</f>
        <v>8.1780936936880266</v>
      </c>
    </row>
    <row r="56" spans="1:26" s="2" customFormat="1" ht="13.2">
      <c r="A56" s="2">
        <v>3</v>
      </c>
      <c r="B56" s="1" t="s">
        <v>37</v>
      </c>
      <c r="C56" s="1">
        <v>5</v>
      </c>
      <c r="D56" s="49">
        <f t="shared" si="37"/>
        <v>6421</v>
      </c>
      <c r="E56" s="49">
        <f t="shared" si="37"/>
        <v>2</v>
      </c>
      <c r="F56" s="3">
        <f t="shared" si="38"/>
        <v>3.1147796293412241E-4</v>
      </c>
      <c r="G56" s="2">
        <v>0.5</v>
      </c>
      <c r="H56" s="3">
        <f t="shared" si="39"/>
        <v>1.5561780267662618E-3</v>
      </c>
      <c r="I56" s="3">
        <f t="shared" si="40"/>
        <v>0.99844382197323378</v>
      </c>
      <c r="J56" s="5">
        <f t="shared" ref="J56:J72" si="47">I55*J55</f>
        <v>99473.179528671113</v>
      </c>
      <c r="K56" s="5">
        <f t="shared" si="41"/>
        <v>154.79797623509353</v>
      </c>
      <c r="L56" s="5">
        <f t="shared" si="42"/>
        <v>496978.90270276787</v>
      </c>
      <c r="M56" s="5">
        <f t="shared" si="32"/>
        <v>6944097.7365867905</v>
      </c>
      <c r="N56" s="33">
        <f t="shared" si="43"/>
        <v>69.808744120673211</v>
      </c>
      <c r="O56" s="4"/>
      <c r="Q56" s="27" t="s">
        <v>38</v>
      </c>
      <c r="R56" s="29">
        <f t="shared" si="33"/>
        <v>99473.179528671113</v>
      </c>
      <c r="S56" s="29">
        <f t="shared" si="34"/>
        <v>496978.90270276787</v>
      </c>
      <c r="T56" s="35">
        <f t="shared" si="35"/>
        <v>69.808744120673211</v>
      </c>
      <c r="U56" s="42">
        <v>0.96170886472285344</v>
      </c>
      <c r="V56" s="43">
        <f>1-U56</f>
        <v>3.829113527714656E-2</v>
      </c>
      <c r="W56" s="29">
        <f t="shared" si="44"/>
        <v>477949.01630948833</v>
      </c>
      <c r="X56" s="29">
        <f t="shared" si="36"/>
        <v>6143527.9466400752</v>
      </c>
      <c r="Y56" s="35">
        <f t="shared" si="45"/>
        <v>61.760647199070668</v>
      </c>
      <c r="Z56" s="36">
        <f t="shared" si="46"/>
        <v>8.0480969216025429</v>
      </c>
    </row>
    <row r="57" spans="1:26" s="2" customFormat="1" ht="13.2">
      <c r="A57" s="2">
        <v>4</v>
      </c>
      <c r="B57" s="1" t="s">
        <v>39</v>
      </c>
      <c r="C57" s="1">
        <v>5</v>
      </c>
      <c r="D57" s="49">
        <f t="shared" si="37"/>
        <v>7063</v>
      </c>
      <c r="E57" s="49">
        <f t="shared" si="37"/>
        <v>2</v>
      </c>
      <c r="F57" s="3">
        <f t="shared" si="38"/>
        <v>2.8316579357213649E-4</v>
      </c>
      <c r="G57" s="2">
        <v>0.5</v>
      </c>
      <c r="H57" s="3">
        <f t="shared" si="39"/>
        <v>1.414827391058291E-3</v>
      </c>
      <c r="I57" s="3">
        <f t="shared" si="40"/>
        <v>0.99858517260894175</v>
      </c>
      <c r="J57" s="5">
        <f t="shared" si="47"/>
        <v>99318.381552436025</v>
      </c>
      <c r="K57" s="5">
        <f t="shared" si="41"/>
        <v>140.51836665596497</v>
      </c>
      <c r="L57" s="5">
        <f t="shared" si="42"/>
        <v>496240.61184554023</v>
      </c>
      <c r="M57" s="5">
        <f t="shared" si="32"/>
        <v>6447118.8338840231</v>
      </c>
      <c r="N57" s="33">
        <f t="shared" si="43"/>
        <v>64.913651764252819</v>
      </c>
      <c r="O57" s="4"/>
      <c r="Q57" s="27" t="s">
        <v>40</v>
      </c>
      <c r="R57" s="29">
        <f t="shared" si="33"/>
        <v>99318.381552436025</v>
      </c>
      <c r="S57" s="29">
        <f t="shared" si="34"/>
        <v>496240.61184554023</v>
      </c>
      <c r="T57" s="35">
        <f t="shared" si="35"/>
        <v>64.913651764252819</v>
      </c>
      <c r="U57" s="42">
        <v>0.96170886472285344</v>
      </c>
      <c r="V57" s="43">
        <f>1-U57</f>
        <v>3.829113527714656E-2</v>
      </c>
      <c r="W57" s="29">
        <f t="shared" si="44"/>
        <v>477238.99544734869</v>
      </c>
      <c r="X57" s="29">
        <f t="shared" si="36"/>
        <v>5665578.9303305866</v>
      </c>
      <c r="Y57" s="35">
        <f t="shared" si="45"/>
        <v>57.044615928818715</v>
      </c>
      <c r="Z57" s="36">
        <f t="shared" si="46"/>
        <v>7.8690358354341043</v>
      </c>
    </row>
    <row r="58" spans="1:26" s="2" customFormat="1" ht="13.2">
      <c r="A58" s="2">
        <v>5</v>
      </c>
      <c r="B58" s="1" t="s">
        <v>41</v>
      </c>
      <c r="C58" s="1">
        <v>5</v>
      </c>
      <c r="D58" s="49">
        <f t="shared" si="37"/>
        <v>7554</v>
      </c>
      <c r="E58" s="49">
        <f t="shared" si="37"/>
        <v>7</v>
      </c>
      <c r="F58" s="3">
        <f t="shared" si="38"/>
        <v>9.266613714588298E-4</v>
      </c>
      <c r="G58" s="2">
        <v>0.5</v>
      </c>
      <c r="H58" s="3">
        <f t="shared" si="39"/>
        <v>4.6225979000198113E-3</v>
      </c>
      <c r="I58" s="3">
        <f t="shared" si="40"/>
        <v>0.99537740209998016</v>
      </c>
      <c r="J58" s="5">
        <f t="shared" si="47"/>
        <v>99177.863185780065</v>
      </c>
      <c r="K58" s="5">
        <f t="shared" si="41"/>
        <v>458.45938209103906</v>
      </c>
      <c r="L58" s="5">
        <f t="shared" si="42"/>
        <v>494743.16747367271</v>
      </c>
      <c r="M58" s="5">
        <f t="shared" si="32"/>
        <v>5950878.2220384832</v>
      </c>
      <c r="N58" s="33">
        <f t="shared" si="43"/>
        <v>60.002081421045467</v>
      </c>
      <c r="O58" s="4"/>
      <c r="Q58" s="27" t="s">
        <v>42</v>
      </c>
      <c r="R58" s="29">
        <f t="shared" si="33"/>
        <v>99177.863185780065</v>
      </c>
      <c r="S58" s="29">
        <f t="shared" si="34"/>
        <v>494743.16747367271</v>
      </c>
      <c r="T58" s="35">
        <f t="shared" si="35"/>
        <v>60.002081421045467</v>
      </c>
      <c r="U58" s="42">
        <v>0.96170886472285344</v>
      </c>
      <c r="V58" s="43">
        <f>1-U58</f>
        <v>3.829113527714656E-2</v>
      </c>
      <c r="W58" s="29">
        <f t="shared" si="44"/>
        <v>475798.88992049434</v>
      </c>
      <c r="X58" s="29">
        <f t="shared" si="36"/>
        <v>5188339.9348832378</v>
      </c>
      <c r="Y58" s="35">
        <f t="shared" si="45"/>
        <v>52.313487790762686</v>
      </c>
      <c r="Z58" s="36">
        <f t="shared" si="46"/>
        <v>7.6885936302827815</v>
      </c>
    </row>
    <row r="59" spans="1:26" s="2" customFormat="1" ht="13.2">
      <c r="A59" s="2">
        <v>6</v>
      </c>
      <c r="B59" s="1" t="s">
        <v>43</v>
      </c>
      <c r="C59" s="1">
        <v>5</v>
      </c>
      <c r="D59" s="49">
        <f t="shared" si="37"/>
        <v>8027</v>
      </c>
      <c r="E59" s="49">
        <f t="shared" si="37"/>
        <v>13</v>
      </c>
      <c r="F59" s="3">
        <f t="shared" si="38"/>
        <v>1.6195340725052947E-3</v>
      </c>
      <c r="G59" s="2">
        <v>0.5</v>
      </c>
      <c r="H59" s="3">
        <f t="shared" si="39"/>
        <v>8.0650164402258206E-3</v>
      </c>
      <c r="I59" s="3">
        <f t="shared" si="40"/>
        <v>0.99193498355977416</v>
      </c>
      <c r="J59" s="5">
        <f t="shared" si="47"/>
        <v>98719.403803689027</v>
      </c>
      <c r="K59" s="5">
        <f t="shared" si="41"/>
        <v>796.17361464604346</v>
      </c>
      <c r="L59" s="5">
        <f t="shared" si="42"/>
        <v>491606.58498183003</v>
      </c>
      <c r="M59" s="5">
        <f t="shared" si="32"/>
        <v>5456135.0545648104</v>
      </c>
      <c r="N59" s="33">
        <f t="shared" si="43"/>
        <v>55.269124856292144</v>
      </c>
      <c r="O59" s="4"/>
      <c r="Q59" s="27" t="s">
        <v>44</v>
      </c>
      <c r="R59" s="29">
        <f t="shared" si="33"/>
        <v>98719.403803689027</v>
      </c>
      <c r="S59" s="29">
        <f t="shared" si="34"/>
        <v>491606.58498183003</v>
      </c>
      <c r="T59" s="35">
        <f t="shared" si="35"/>
        <v>55.269124856292144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473462.2163078743</v>
      </c>
      <c r="X59" s="29">
        <f t="shared" si="36"/>
        <v>4712541.0449627433</v>
      </c>
      <c r="Y59" s="35">
        <f t="shared" si="45"/>
        <v>47.736725135961983</v>
      </c>
      <c r="Z59" s="36">
        <f t="shared" si="46"/>
        <v>7.5323997203301616</v>
      </c>
    </row>
    <row r="60" spans="1:26" s="2" customFormat="1" ht="13.2">
      <c r="A60" s="2">
        <v>7</v>
      </c>
      <c r="B60" s="1" t="s">
        <v>45</v>
      </c>
      <c r="C60" s="1">
        <v>5</v>
      </c>
      <c r="D60" s="49">
        <f t="shared" si="37"/>
        <v>9107</v>
      </c>
      <c r="E60" s="49">
        <f t="shared" si="37"/>
        <v>13</v>
      </c>
      <c r="F60" s="3">
        <f t="shared" si="38"/>
        <v>1.4274733721313276E-3</v>
      </c>
      <c r="G60" s="2">
        <v>0.5</v>
      </c>
      <c r="H60" s="3">
        <f t="shared" si="39"/>
        <v>7.1119864325181904E-3</v>
      </c>
      <c r="I60" s="3">
        <f t="shared" si="40"/>
        <v>0.9928880135674818</v>
      </c>
      <c r="J60" s="5">
        <f t="shared" si="47"/>
        <v>97923.230189042981</v>
      </c>
      <c r="K60" s="5">
        <f t="shared" si="41"/>
        <v>696.42868453282938</v>
      </c>
      <c r="L60" s="5">
        <f t="shared" si="42"/>
        <v>487875.07923388277</v>
      </c>
      <c r="M60" s="5">
        <f t="shared" si="32"/>
        <v>4964528.4695829805</v>
      </c>
      <c r="N60" s="33">
        <f t="shared" si="43"/>
        <v>50.698168963573274</v>
      </c>
      <c r="O60" s="4"/>
      <c r="Q60" s="27" t="s">
        <v>46</v>
      </c>
      <c r="R60" s="29">
        <f t="shared" si="33"/>
        <v>97923.230189042981</v>
      </c>
      <c r="S60" s="29">
        <f t="shared" si="34"/>
        <v>487875.07923388277</v>
      </c>
      <c r="T60" s="35">
        <f t="shared" si="35"/>
        <v>50.698168963573274</v>
      </c>
      <c r="U60" s="42">
        <v>0.95736753435116873</v>
      </c>
      <c r="V60" s="43">
        <f t="shared" si="48"/>
        <v>4.2632465648831275E-2</v>
      </c>
      <c r="W60" s="29">
        <f t="shared" si="44"/>
        <v>467075.76167752343</v>
      </c>
      <c r="X60" s="29">
        <f t="shared" si="36"/>
        <v>4239078.8286548685</v>
      </c>
      <c r="Y60" s="35">
        <f t="shared" si="45"/>
        <v>43.289818161341614</v>
      </c>
      <c r="Z60" s="36">
        <f t="shared" si="46"/>
        <v>7.4083508022316593</v>
      </c>
    </row>
    <row r="61" spans="1:26" s="2" customFormat="1" ht="13.2">
      <c r="A61" s="2">
        <v>8</v>
      </c>
      <c r="B61" s="1" t="s">
        <v>47</v>
      </c>
      <c r="C61" s="1">
        <v>5</v>
      </c>
      <c r="D61" s="49">
        <f t="shared" si="37"/>
        <v>8565</v>
      </c>
      <c r="E61" s="49">
        <f t="shared" si="37"/>
        <v>22</v>
      </c>
      <c r="F61" s="3">
        <f t="shared" si="38"/>
        <v>2.5685931115002917E-3</v>
      </c>
      <c r="G61" s="2">
        <v>0.5</v>
      </c>
      <c r="H61" s="3">
        <f t="shared" si="39"/>
        <v>1.2761020881670533E-2</v>
      </c>
      <c r="I61" s="3">
        <f t="shared" si="40"/>
        <v>0.98723897911832947</v>
      </c>
      <c r="J61" s="5">
        <f t="shared" si="47"/>
        <v>97226.801504510149</v>
      </c>
      <c r="K61" s="5">
        <f t="shared" si="41"/>
        <v>1240.7132442570901</v>
      </c>
      <c r="L61" s="5">
        <f t="shared" si="42"/>
        <v>483032.22441190801</v>
      </c>
      <c r="M61" s="5">
        <f t="shared" si="32"/>
        <v>4476653.3903490975</v>
      </c>
      <c r="N61" s="33">
        <f t="shared" si="43"/>
        <v>46.043409029982691</v>
      </c>
      <c r="O61" s="4"/>
      <c r="Q61" s="27" t="s">
        <v>48</v>
      </c>
      <c r="R61" s="29">
        <f t="shared" si="33"/>
        <v>97226.801504510149</v>
      </c>
      <c r="S61" s="29">
        <f t="shared" si="34"/>
        <v>483032.22441190801</v>
      </c>
      <c r="T61" s="35">
        <f t="shared" si="35"/>
        <v>46.043409029982691</v>
      </c>
      <c r="U61" s="42">
        <v>0.95681081085376496</v>
      </c>
      <c r="V61" s="43">
        <f t="shared" si="48"/>
        <v>4.3189189146235041E-2</v>
      </c>
      <c r="W61" s="29">
        <f t="shared" si="44"/>
        <v>462170.45430805546</v>
      </c>
      <c r="X61" s="29">
        <f t="shared" si="36"/>
        <v>3772003.0669773449</v>
      </c>
      <c r="Y61" s="35">
        <f t="shared" si="45"/>
        <v>38.795918497867788</v>
      </c>
      <c r="Z61" s="36">
        <f t="shared" si="46"/>
        <v>7.2474905321149024</v>
      </c>
    </row>
    <row r="62" spans="1:26" s="2" customFormat="1" ht="13.2">
      <c r="A62" s="2">
        <v>9</v>
      </c>
      <c r="B62" s="1" t="s">
        <v>49</v>
      </c>
      <c r="C62" s="1">
        <v>5</v>
      </c>
      <c r="D62" s="49">
        <f t="shared" si="37"/>
        <v>8224</v>
      </c>
      <c r="E62" s="49">
        <f t="shared" si="37"/>
        <v>35</v>
      </c>
      <c r="F62" s="3">
        <f t="shared" si="38"/>
        <v>4.255836575875486E-3</v>
      </c>
      <c r="G62" s="2">
        <v>0.5</v>
      </c>
      <c r="H62" s="3">
        <f t="shared" si="39"/>
        <v>2.1055164531071407E-2</v>
      </c>
      <c r="I62" s="3">
        <f t="shared" si="40"/>
        <v>0.97894483546892863</v>
      </c>
      <c r="J62" s="5">
        <f t="shared" si="47"/>
        <v>95986.088260253062</v>
      </c>
      <c r="K62" s="5">
        <f t="shared" si="41"/>
        <v>2021.0028810135698</v>
      </c>
      <c r="L62" s="5">
        <f t="shared" si="42"/>
        <v>474877.93409873138</v>
      </c>
      <c r="M62" s="5">
        <f t="shared" si="32"/>
        <v>3993621.1659371899</v>
      </c>
      <c r="N62" s="33">
        <f t="shared" si="43"/>
        <v>41.606249804753332</v>
      </c>
      <c r="O62" s="4"/>
      <c r="Q62" s="27" t="s">
        <v>50</v>
      </c>
      <c r="R62" s="29">
        <f t="shared" si="33"/>
        <v>95986.088260253062</v>
      </c>
      <c r="S62" s="29">
        <f t="shared" si="34"/>
        <v>474877.93409873138</v>
      </c>
      <c r="T62" s="35">
        <f t="shared" si="35"/>
        <v>41.606249804753332</v>
      </c>
      <c r="U62" s="42">
        <v>0.94800928093814252</v>
      </c>
      <c r="V62" s="43">
        <f t="shared" si="48"/>
        <v>5.1990719061857482E-2</v>
      </c>
      <c r="W62" s="29">
        <f t="shared" si="44"/>
        <v>450188.68883832899</v>
      </c>
      <c r="X62" s="29">
        <f t="shared" si="36"/>
        <v>3309832.6126692896</v>
      </c>
      <c r="Y62" s="35">
        <f t="shared" si="45"/>
        <v>34.482420032527358</v>
      </c>
      <c r="Z62" s="36">
        <f t="shared" si="46"/>
        <v>7.1238297722259745</v>
      </c>
    </row>
    <row r="63" spans="1:26" s="2" customFormat="1" ht="13.2">
      <c r="A63" s="2">
        <v>10</v>
      </c>
      <c r="B63" s="1" t="s">
        <v>51</v>
      </c>
      <c r="C63" s="1">
        <v>5</v>
      </c>
      <c r="D63" s="49">
        <f t="shared" si="37"/>
        <v>9579</v>
      </c>
      <c r="E63" s="49">
        <f t="shared" si="37"/>
        <v>37</v>
      </c>
      <c r="F63" s="3">
        <f t="shared" si="38"/>
        <v>3.8626161394717611E-3</v>
      </c>
      <c r="G63" s="2">
        <v>0.5</v>
      </c>
      <c r="H63" s="3">
        <f t="shared" si="39"/>
        <v>1.9128366851057229E-2</v>
      </c>
      <c r="I63" s="3">
        <f t="shared" si="40"/>
        <v>0.98087163314894277</v>
      </c>
      <c r="J63" s="5">
        <f t="shared" si="47"/>
        <v>93965.085379239492</v>
      </c>
      <c r="K63" s="5">
        <f t="shared" si="41"/>
        <v>1797.3986243250069</v>
      </c>
      <c r="L63" s="5">
        <f t="shared" si="42"/>
        <v>465331.93033538491</v>
      </c>
      <c r="M63" s="5">
        <f t="shared" si="32"/>
        <v>3518743.2318384587</v>
      </c>
      <c r="N63" s="33">
        <f t="shared" si="43"/>
        <v>37.447347784945286</v>
      </c>
      <c r="O63" s="4"/>
      <c r="Q63" s="27" t="s">
        <v>52</v>
      </c>
      <c r="R63" s="29">
        <f t="shared" si="33"/>
        <v>93965.085379239492</v>
      </c>
      <c r="S63" s="29">
        <f t="shared" si="34"/>
        <v>465331.93033538491</v>
      </c>
      <c r="T63" s="35">
        <f t="shared" si="35"/>
        <v>37.447347784945286</v>
      </c>
      <c r="U63" s="42">
        <v>0.94216194080535964</v>
      </c>
      <c r="V63" s="43">
        <f t="shared" si="48"/>
        <v>5.7838059194640357E-2</v>
      </c>
      <c r="W63" s="29">
        <f t="shared" si="44"/>
        <v>438418.03460349067</v>
      </c>
      <c r="X63" s="29">
        <f t="shared" si="36"/>
        <v>2859643.9238309604</v>
      </c>
      <c r="Y63" s="35">
        <f t="shared" si="45"/>
        <v>30.433047682440204</v>
      </c>
      <c r="Z63" s="36">
        <f t="shared" si="46"/>
        <v>7.0143001025050822</v>
      </c>
    </row>
    <row r="64" spans="1:26" s="2" customFormat="1" ht="13.2">
      <c r="A64" s="2">
        <v>11</v>
      </c>
      <c r="B64" s="1" t="s">
        <v>53</v>
      </c>
      <c r="C64" s="1">
        <v>5</v>
      </c>
      <c r="D64" s="49">
        <f t="shared" si="37"/>
        <v>10139</v>
      </c>
      <c r="E64" s="49">
        <f t="shared" si="37"/>
        <v>52</v>
      </c>
      <c r="F64" s="3">
        <f t="shared" si="38"/>
        <v>5.1287109182365127E-3</v>
      </c>
      <c r="G64" s="2">
        <v>0.5</v>
      </c>
      <c r="H64" s="3">
        <f t="shared" si="39"/>
        <v>2.5318921024442501E-2</v>
      </c>
      <c r="I64" s="3">
        <f t="shared" si="40"/>
        <v>0.97468107897555745</v>
      </c>
      <c r="J64" s="5">
        <f t="shared" si="47"/>
        <v>92167.686754914481</v>
      </c>
      <c r="K64" s="5">
        <f t="shared" si="41"/>
        <v>2333.5863819532351</v>
      </c>
      <c r="L64" s="5">
        <f t="shared" si="42"/>
        <v>455004.46781968931</v>
      </c>
      <c r="M64" s="5">
        <f t="shared" si="32"/>
        <v>3053411.3015030739</v>
      </c>
      <c r="N64" s="33">
        <f t="shared" si="43"/>
        <v>33.128869878469231</v>
      </c>
      <c r="O64" s="4"/>
      <c r="Q64" s="27" t="s">
        <v>54</v>
      </c>
      <c r="R64" s="29">
        <f t="shared" si="33"/>
        <v>92167.686754914481</v>
      </c>
      <c r="S64" s="29">
        <f t="shared" si="34"/>
        <v>455004.46781968931</v>
      </c>
      <c r="T64" s="35">
        <f t="shared" si="35"/>
        <v>33.128869878469231</v>
      </c>
      <c r="U64" s="42">
        <v>0.92489605986448908</v>
      </c>
      <c r="V64" s="43">
        <f t="shared" si="48"/>
        <v>7.5103940135510916E-2</v>
      </c>
      <c r="W64" s="29">
        <f t="shared" si="44"/>
        <v>420831.83950716938</v>
      </c>
      <c r="X64" s="29">
        <f t="shared" si="36"/>
        <v>2421225.8892274699</v>
      </c>
      <c r="Y64" s="35">
        <f t="shared" si="45"/>
        <v>26.269791230258555</v>
      </c>
      <c r="Z64" s="36">
        <f t="shared" si="46"/>
        <v>6.8590786482106765</v>
      </c>
    </row>
    <row r="65" spans="1:26" s="2" customFormat="1" ht="13.2">
      <c r="A65" s="2">
        <v>12</v>
      </c>
      <c r="B65" s="1" t="s">
        <v>55</v>
      </c>
      <c r="C65" s="1">
        <v>5</v>
      </c>
      <c r="D65" s="49">
        <f t="shared" si="37"/>
        <v>9996</v>
      </c>
      <c r="E65" s="49">
        <f t="shared" si="37"/>
        <v>78</v>
      </c>
      <c r="F65" s="3">
        <f t="shared" si="38"/>
        <v>7.8031212484993995E-3</v>
      </c>
      <c r="G65" s="2">
        <v>0.5</v>
      </c>
      <c r="H65" s="3">
        <f t="shared" si="39"/>
        <v>3.8269060936120099E-2</v>
      </c>
      <c r="I65" s="3">
        <f t="shared" si="40"/>
        <v>0.96173093906387985</v>
      </c>
      <c r="J65" s="5">
        <f t="shared" si="47"/>
        <v>89834.100372961242</v>
      </c>
      <c r="K65" s="5">
        <f t="shared" si="41"/>
        <v>3437.8666613143832</v>
      </c>
      <c r="L65" s="5">
        <f t="shared" si="42"/>
        <v>440575.83521152026</v>
      </c>
      <c r="M65" s="5">
        <f t="shared" si="32"/>
        <v>2598406.8336833846</v>
      </c>
      <c r="N65" s="33">
        <f t="shared" si="43"/>
        <v>28.924504424218259</v>
      </c>
      <c r="O65" s="4"/>
      <c r="Q65" s="27" t="s">
        <v>56</v>
      </c>
      <c r="R65" s="29">
        <f t="shared" si="33"/>
        <v>89834.100372961242</v>
      </c>
      <c r="S65" s="29">
        <f t="shared" si="34"/>
        <v>440575.83521152026</v>
      </c>
      <c r="T65" s="35">
        <f t="shared" si="35"/>
        <v>28.924504424218259</v>
      </c>
      <c r="U65" s="42">
        <v>0.89970667843387275</v>
      </c>
      <c r="V65" s="43">
        <f t="shared" si="48"/>
        <v>0.10029332156612725</v>
      </c>
      <c r="W65" s="29">
        <f t="shared" si="44"/>
        <v>396389.02129638614</v>
      </c>
      <c r="X65" s="29">
        <f t="shared" si="36"/>
        <v>2000394.0497203004</v>
      </c>
      <c r="Y65" s="35">
        <f t="shared" si="45"/>
        <v>22.267647156428694</v>
      </c>
      <c r="Z65" s="36">
        <f t="shared" si="46"/>
        <v>6.6568572677895652</v>
      </c>
    </row>
    <row r="66" spans="1:26" s="2" customFormat="1" ht="13.2">
      <c r="A66" s="2">
        <v>13</v>
      </c>
      <c r="B66" s="1" t="s">
        <v>57</v>
      </c>
      <c r="C66" s="1">
        <v>5</v>
      </c>
      <c r="D66" s="49">
        <f t="shared" si="37"/>
        <v>8452</v>
      </c>
      <c r="E66" s="49">
        <f t="shared" si="37"/>
        <v>66</v>
      </c>
      <c r="F66" s="3">
        <f t="shared" si="38"/>
        <v>7.8088026502602936E-3</v>
      </c>
      <c r="G66" s="2">
        <v>0.5</v>
      </c>
      <c r="H66" s="3">
        <f t="shared" si="39"/>
        <v>3.8296390855286064E-2</v>
      </c>
      <c r="I66" s="3">
        <f t="shared" si="40"/>
        <v>0.96170360914471398</v>
      </c>
      <c r="J66" s="5">
        <f t="shared" si="47"/>
        <v>86396.233711646855</v>
      </c>
      <c r="K66" s="5">
        <f t="shared" si="41"/>
        <v>3308.6639346458701</v>
      </c>
      <c r="L66" s="5">
        <f t="shared" si="42"/>
        <v>423709.50872161961</v>
      </c>
      <c r="M66" s="5">
        <f t="shared" si="32"/>
        <v>2157830.9984718645</v>
      </c>
      <c r="N66" s="33">
        <f t="shared" si="43"/>
        <v>24.975984551291532</v>
      </c>
      <c r="O66" s="4"/>
      <c r="Q66" s="27" t="s">
        <v>58</v>
      </c>
      <c r="R66" s="29">
        <f t="shared" si="33"/>
        <v>86396.233711646855</v>
      </c>
      <c r="S66" s="29">
        <f t="shared" si="34"/>
        <v>423709.50872161961</v>
      </c>
      <c r="T66" s="35">
        <f t="shared" si="35"/>
        <v>24.975984551291532</v>
      </c>
      <c r="U66" s="42">
        <v>0.86438699185239576</v>
      </c>
      <c r="V66" s="43">
        <f t="shared" si="48"/>
        <v>0.13561300814760424</v>
      </c>
      <c r="W66" s="29">
        <f t="shared" si="44"/>
        <v>366248.9876631372</v>
      </c>
      <c r="X66" s="29">
        <f t="shared" si="36"/>
        <v>1604005.0284239142</v>
      </c>
      <c r="Y66" s="35">
        <f t="shared" si="45"/>
        <v>18.565682316400355</v>
      </c>
      <c r="Z66" s="36">
        <f t="shared" si="46"/>
        <v>6.4103022348911765</v>
      </c>
    </row>
    <row r="67" spans="1:26" s="2" customFormat="1" ht="13.2">
      <c r="A67" s="2">
        <v>14</v>
      </c>
      <c r="B67" s="1" t="s">
        <v>59</v>
      </c>
      <c r="C67" s="1">
        <v>5</v>
      </c>
      <c r="D67" s="49">
        <f t="shared" si="37"/>
        <v>6714</v>
      </c>
      <c r="E67" s="49">
        <f t="shared" si="37"/>
        <v>98</v>
      </c>
      <c r="F67" s="3">
        <f t="shared" si="38"/>
        <v>1.459636580280012E-2</v>
      </c>
      <c r="G67" s="2">
        <v>0.5</v>
      </c>
      <c r="H67" s="3">
        <f t="shared" si="39"/>
        <v>7.0412415576950715E-2</v>
      </c>
      <c r="I67" s="3">
        <f t="shared" si="40"/>
        <v>0.92958758442304923</v>
      </c>
      <c r="J67" s="5">
        <f t="shared" si="47"/>
        <v>83087.569777000987</v>
      </c>
      <c r="K67" s="5">
        <f t="shared" si="41"/>
        <v>5850.3964924170841</v>
      </c>
      <c r="L67" s="5">
        <f t="shared" si="42"/>
        <v>400811.85765396222</v>
      </c>
      <c r="M67" s="5">
        <f t="shared" si="32"/>
        <v>1734121.4897502449</v>
      </c>
      <c r="N67" s="33">
        <f t="shared" si="43"/>
        <v>20.871009880352254</v>
      </c>
      <c r="O67" s="4"/>
      <c r="Q67" s="27" t="s">
        <v>60</v>
      </c>
      <c r="R67" s="29">
        <f t="shared" si="33"/>
        <v>83087.569777000987</v>
      </c>
      <c r="S67" s="29">
        <f t="shared" si="34"/>
        <v>400811.85765396222</v>
      </c>
      <c r="T67" s="35">
        <f t="shared" si="35"/>
        <v>20.871009880352254</v>
      </c>
      <c r="U67" s="42">
        <v>0.82345390469096191</v>
      </c>
      <c r="V67" s="43">
        <f t="shared" si="48"/>
        <v>0.17654609530903809</v>
      </c>
      <c r="W67" s="29">
        <f t="shared" si="44"/>
        <v>330050.08923159319</v>
      </c>
      <c r="X67" s="29">
        <f t="shared" si="36"/>
        <v>1237756.040760777</v>
      </c>
      <c r="Y67" s="35">
        <f t="shared" si="45"/>
        <v>14.897006183750404</v>
      </c>
      <c r="Z67" s="36">
        <f t="shared" si="46"/>
        <v>5.9740036966018497</v>
      </c>
    </row>
    <row r="68" spans="1:26" s="2" customFormat="1" ht="13.2">
      <c r="A68" s="2">
        <v>15</v>
      </c>
      <c r="B68" s="1" t="s">
        <v>61</v>
      </c>
      <c r="C68" s="1">
        <v>5</v>
      </c>
      <c r="D68" s="49">
        <f t="shared" si="37"/>
        <v>4585</v>
      </c>
      <c r="E68" s="49">
        <f t="shared" si="37"/>
        <v>107</v>
      </c>
      <c r="F68" s="3">
        <f t="shared" si="38"/>
        <v>2.3336968375136314E-2</v>
      </c>
      <c r="G68" s="2">
        <v>0.5</v>
      </c>
      <c r="H68" s="3">
        <f t="shared" si="39"/>
        <v>0.11025244719216899</v>
      </c>
      <c r="I68" s="3">
        <f t="shared" si="40"/>
        <v>0.88974755280783102</v>
      </c>
      <c r="J68" s="5">
        <f t="shared" si="47"/>
        <v>77237.1732845839</v>
      </c>
      <c r="K68" s="5">
        <f t="shared" si="41"/>
        <v>8515.5873688309912</v>
      </c>
      <c r="L68" s="5">
        <f t="shared" si="42"/>
        <v>364896.89800084196</v>
      </c>
      <c r="M68" s="5">
        <f t="shared" si="32"/>
        <v>1333309.6320962827</v>
      </c>
      <c r="N68" s="33">
        <f t="shared" si="43"/>
        <v>17.262537912717782</v>
      </c>
      <c r="O68" s="4"/>
      <c r="Q68" s="27" t="s">
        <v>62</v>
      </c>
      <c r="R68" s="29">
        <f t="shared" si="33"/>
        <v>77237.1732845839</v>
      </c>
      <c r="S68" s="29">
        <f t="shared" si="34"/>
        <v>364896.89800084196</v>
      </c>
      <c r="T68" s="35">
        <f t="shared" si="35"/>
        <v>17.262537912717782</v>
      </c>
      <c r="U68" s="42">
        <v>0.7557222850963411</v>
      </c>
      <c r="V68" s="43">
        <f t="shared" si="48"/>
        <v>0.2442777149036589</v>
      </c>
      <c r="W68" s="29">
        <f t="shared" si="44"/>
        <v>275760.71758176276</v>
      </c>
      <c r="X68" s="29">
        <f t="shared" si="36"/>
        <v>907705.95152918389</v>
      </c>
      <c r="Y68" s="35">
        <f t="shared" si="45"/>
        <v>11.75219020748856</v>
      </c>
      <c r="Z68" s="36">
        <f t="shared" si="46"/>
        <v>5.510347705229222</v>
      </c>
    </row>
    <row r="69" spans="1:26" s="2" customFormat="1" ht="13.2">
      <c r="A69" s="2">
        <v>16</v>
      </c>
      <c r="B69" s="1" t="s">
        <v>63</v>
      </c>
      <c r="C69" s="1">
        <v>5</v>
      </c>
      <c r="D69" s="49">
        <f t="shared" si="37"/>
        <v>3068</v>
      </c>
      <c r="E69" s="49">
        <f t="shared" si="37"/>
        <v>111</v>
      </c>
      <c r="F69" s="3">
        <f t="shared" si="38"/>
        <v>3.617992177314211E-2</v>
      </c>
      <c r="G69" s="2">
        <v>0.5</v>
      </c>
      <c r="H69" s="3">
        <f t="shared" si="39"/>
        <v>0.16589448512927812</v>
      </c>
      <c r="I69" s="3">
        <f t="shared" si="40"/>
        <v>0.83410551487072193</v>
      </c>
      <c r="J69" s="5">
        <f t="shared" si="47"/>
        <v>68721.585915752905</v>
      </c>
      <c r="K69" s="5">
        <f t="shared" si="41"/>
        <v>11400.532112761279</v>
      </c>
      <c r="L69" s="5">
        <f t="shared" si="42"/>
        <v>315106.59929686133</v>
      </c>
      <c r="M69" s="5">
        <f t="shared" si="32"/>
        <v>968412.73409544071</v>
      </c>
      <c r="N69" s="33">
        <f t="shared" si="43"/>
        <v>14.09182749773319</v>
      </c>
      <c r="O69" s="4"/>
      <c r="Q69" s="27" t="s">
        <v>64</v>
      </c>
      <c r="R69" s="29">
        <f t="shared" si="33"/>
        <v>68721.585915752905</v>
      </c>
      <c r="S69" s="29">
        <f t="shared" si="34"/>
        <v>315106.59929686133</v>
      </c>
      <c r="T69" s="35">
        <f t="shared" si="35"/>
        <v>14.09182749773319</v>
      </c>
      <c r="U69" s="42">
        <v>0.69850988448397933</v>
      </c>
      <c r="V69" s="43">
        <f t="shared" si="48"/>
        <v>0.30149011551602067</v>
      </c>
      <c r="W69" s="29">
        <f t="shared" si="44"/>
        <v>220105.07427499015</v>
      </c>
      <c r="X69" s="29">
        <f t="shared" si="36"/>
        <v>631945.23394742119</v>
      </c>
      <c r="Y69" s="35">
        <f t="shared" si="45"/>
        <v>9.195731232427244</v>
      </c>
      <c r="Z69" s="36">
        <f t="shared" si="46"/>
        <v>4.8960962653059461</v>
      </c>
    </row>
    <row r="70" spans="1:26" s="2" customFormat="1" ht="13.2">
      <c r="A70" s="2">
        <v>17</v>
      </c>
      <c r="B70" s="1" t="s">
        <v>65</v>
      </c>
      <c r="C70" s="1">
        <v>5</v>
      </c>
      <c r="D70" s="49">
        <f t="shared" si="37"/>
        <v>1894</v>
      </c>
      <c r="E70" s="49">
        <f t="shared" si="37"/>
        <v>87</v>
      </c>
      <c r="F70" s="3">
        <f t="shared" si="38"/>
        <v>4.5934530095036959E-2</v>
      </c>
      <c r="G70" s="2">
        <v>0.5</v>
      </c>
      <c r="H70" s="3">
        <f t="shared" si="39"/>
        <v>0.20601468150603836</v>
      </c>
      <c r="I70" s="3">
        <f t="shared" si="40"/>
        <v>0.79398531849396159</v>
      </c>
      <c r="J70" s="5">
        <f t="shared" si="47"/>
        <v>57321.053802991628</v>
      </c>
      <c r="K70" s="5">
        <f t="shared" si="41"/>
        <v>11808.978642813809</v>
      </c>
      <c r="L70" s="5">
        <f t="shared" si="42"/>
        <v>257082.82240792358</v>
      </c>
      <c r="M70" s="5">
        <f t="shared" si="32"/>
        <v>653306.13479857938</v>
      </c>
      <c r="N70" s="33">
        <f t="shared" si="43"/>
        <v>11.397315496744808</v>
      </c>
      <c r="O70" s="4"/>
      <c r="Q70" s="27" t="s">
        <v>66</v>
      </c>
      <c r="R70" s="29">
        <f t="shared" si="33"/>
        <v>57321.053802991628</v>
      </c>
      <c r="S70" s="29">
        <f t="shared" si="34"/>
        <v>257082.82240792358</v>
      </c>
      <c r="T70" s="35">
        <f t="shared" si="35"/>
        <v>11.397315496744808</v>
      </c>
      <c r="U70" s="42">
        <v>0.67065690345363116</v>
      </c>
      <c r="V70" s="43">
        <f t="shared" si="48"/>
        <v>0.32934309654636884</v>
      </c>
      <c r="W70" s="29">
        <f t="shared" si="44"/>
        <v>172414.36960721781</v>
      </c>
      <c r="X70" s="29">
        <f t="shared" si="36"/>
        <v>411840.15967243107</v>
      </c>
      <c r="Y70" s="35">
        <f t="shared" si="45"/>
        <v>7.1847974234370549</v>
      </c>
      <c r="Z70" s="36">
        <f t="shared" si="46"/>
        <v>4.212518073307753</v>
      </c>
    </row>
    <row r="71" spans="1:26" s="2" customFormat="1" ht="13.2">
      <c r="A71" s="2">
        <v>18</v>
      </c>
      <c r="B71" s="1" t="s">
        <v>67</v>
      </c>
      <c r="C71" s="1">
        <v>5</v>
      </c>
      <c r="D71" s="49">
        <f t="shared" ref="D71:E72" si="49">D21+D46</f>
        <v>1031</v>
      </c>
      <c r="E71" s="49">
        <f t="shared" si="49"/>
        <v>83</v>
      </c>
      <c r="F71" s="3">
        <f t="shared" si="38"/>
        <v>8.0504364694471392E-2</v>
      </c>
      <c r="G71" s="2">
        <v>0.5</v>
      </c>
      <c r="H71" s="3">
        <f t="shared" si="39"/>
        <v>0.33508276140492532</v>
      </c>
      <c r="I71" s="3">
        <f t="shared" si="40"/>
        <v>0.66491723859507468</v>
      </c>
      <c r="J71" s="5">
        <f t="shared" si="47"/>
        <v>45512.075160177817</v>
      </c>
      <c r="K71" s="5">
        <f t="shared" si="41"/>
        <v>15250.311821940892</v>
      </c>
      <c r="L71" s="5">
        <f t="shared" si="42"/>
        <v>189434.59624603685</v>
      </c>
      <c r="M71" s="5">
        <f>L71+M72</f>
        <v>396223.31239065586</v>
      </c>
      <c r="N71" s="33">
        <f t="shared" si="43"/>
        <v>8.7058942268873647</v>
      </c>
      <c r="O71" s="4"/>
      <c r="Q71" s="27" t="s">
        <v>68</v>
      </c>
      <c r="R71" s="29">
        <f t="shared" si="33"/>
        <v>45512.075160177817</v>
      </c>
      <c r="S71" s="29">
        <f t="shared" si="34"/>
        <v>189434.59624603685</v>
      </c>
      <c r="T71" s="35">
        <f t="shared" si="35"/>
        <v>8.7058942268873647</v>
      </c>
      <c r="U71" s="42">
        <v>0.63527807449444496</v>
      </c>
      <c r="V71" s="43">
        <f t="shared" si="48"/>
        <v>0.36472192550555504</v>
      </c>
      <c r="W71" s="29">
        <f t="shared" si="44"/>
        <v>120343.6455458149</v>
      </c>
      <c r="X71" s="29">
        <f>X72+W71</f>
        <v>239425.79006521322</v>
      </c>
      <c r="Y71" s="35">
        <f t="shared" si="45"/>
        <v>5.2607091463653175</v>
      </c>
      <c r="Z71" s="36">
        <f t="shared" si="46"/>
        <v>3.4451850805220472</v>
      </c>
    </row>
    <row r="72" spans="1:26" s="2" customFormat="1" ht="13.2">
      <c r="A72" s="12">
        <v>19</v>
      </c>
      <c r="B72" s="13" t="s">
        <v>69</v>
      </c>
      <c r="C72" s="12"/>
      <c r="D72" s="50">
        <f t="shared" si="49"/>
        <v>697</v>
      </c>
      <c r="E72" s="50">
        <f t="shared" si="49"/>
        <v>102</v>
      </c>
      <c r="F72" s="17">
        <f t="shared" si="38"/>
        <v>0.14634146341463414</v>
      </c>
      <c r="G72" s="12"/>
      <c r="H72" s="17">
        <v>1</v>
      </c>
      <c r="I72" s="17">
        <f t="shared" si="40"/>
        <v>0</v>
      </c>
      <c r="J72" s="21">
        <f t="shared" si="47"/>
        <v>30261.763338236924</v>
      </c>
      <c r="K72" s="21">
        <f t="shared" si="41"/>
        <v>30261.763338236924</v>
      </c>
      <c r="L72" s="21">
        <f>K72/F72</f>
        <v>206788.71614461899</v>
      </c>
      <c r="M72" s="21">
        <f>L72</f>
        <v>206788.71614461899</v>
      </c>
      <c r="N72" s="34">
        <f t="shared" si="43"/>
        <v>6.8333333333333339</v>
      </c>
      <c r="O72" s="4"/>
      <c r="Q72" s="30" t="s">
        <v>69</v>
      </c>
      <c r="R72" s="31">
        <f t="shared" si="33"/>
        <v>30261.763338236924</v>
      </c>
      <c r="S72" s="31">
        <f t="shared" si="34"/>
        <v>206788.71614461899</v>
      </c>
      <c r="T72" s="38">
        <f t="shared" si="35"/>
        <v>6.8333333333333339</v>
      </c>
      <c r="U72" s="44">
        <v>0.57586384179742911</v>
      </c>
      <c r="V72" s="45">
        <f t="shared" si="48"/>
        <v>0.42413615820257089</v>
      </c>
      <c r="W72" s="31">
        <f t="shared" si="44"/>
        <v>119082.14451939834</v>
      </c>
      <c r="X72" s="31">
        <f>W72</f>
        <v>119082.14451939834</v>
      </c>
      <c r="Y72" s="38">
        <f t="shared" si="45"/>
        <v>3.9350695856157656</v>
      </c>
      <c r="Z72" s="37">
        <f t="shared" si="46"/>
        <v>2.8982637477175683</v>
      </c>
    </row>
    <row r="73" spans="1:26" s="2" customFormat="1" ht="13.2">
      <c r="B73" s="2" t="s">
        <v>70</v>
      </c>
      <c r="D73" s="25">
        <f>SUM(D54:D72)</f>
        <v>116147</v>
      </c>
      <c r="E73" s="25">
        <f>SUM(E54:E72)</f>
        <v>920</v>
      </c>
    </row>
    <row r="77" spans="1:26" s="52" customFormat="1" ht="17.399999999999999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>
      <c r="C78" s="53" t="s">
        <v>84</v>
      </c>
      <c r="D78" s="54">
        <v>0</v>
      </c>
      <c r="E78" s="55">
        <f>$N$4</f>
        <v>70.733776348265522</v>
      </c>
      <c r="F78" s="55">
        <f>$Y$4</f>
        <v>64.386053889459973</v>
      </c>
      <c r="G78" s="55">
        <f>E78-F78</f>
        <v>6.3477224588055492</v>
      </c>
    </row>
    <row r="79" spans="1:26" s="52" customFormat="1" ht="17.399999999999999">
      <c r="C79" s="53" t="s">
        <v>85</v>
      </c>
      <c r="D79" s="54">
        <v>0</v>
      </c>
      <c r="E79" s="55">
        <f>$N$29</f>
        <v>78.416174592303747</v>
      </c>
      <c r="F79" s="55">
        <f>$Y$29</f>
        <v>69.51392873199471</v>
      </c>
      <c r="G79" s="55">
        <f t="shared" ref="G79:G80" si="50">E79-F79</f>
        <v>8.9022458603090371</v>
      </c>
    </row>
    <row r="80" spans="1:26" s="52" customFormat="1" ht="17.399999999999999">
      <c r="C80" s="53" t="s">
        <v>86</v>
      </c>
      <c r="D80" s="54">
        <v>0</v>
      </c>
      <c r="E80" s="55">
        <f>$N$54</f>
        <v>74.422747082377242</v>
      </c>
      <c r="F80" s="55">
        <f>$Y$54</f>
        <v>66.226291564775636</v>
      </c>
      <c r="G80" s="55">
        <f t="shared" si="50"/>
        <v>8.1964555176016063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5326C-700F-684A-BE46-F50AC6C84014}">
  <dimension ref="A1:Z80"/>
  <sheetViews>
    <sheetView workbookViewId="0">
      <selection sqref="A1:XFD1048576"/>
    </sheetView>
  </sheetViews>
  <sheetFormatPr defaultColWidth="8.796875" defaultRowHeight="13.8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>
      <c r="B1" s="75" t="s">
        <v>87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Q1" s="63" t="s">
        <v>90</v>
      </c>
      <c r="R1" s="64"/>
      <c r="S1" s="64"/>
      <c r="T1" s="64"/>
      <c r="U1" s="64"/>
      <c r="V1" s="64"/>
      <c r="W1" s="64"/>
      <c r="X1" s="64"/>
      <c r="Y1" s="64"/>
      <c r="Z1" s="65"/>
    </row>
    <row r="2" spans="1:26" s="9" customFormat="1" ht="35.549999999999997" customHeight="1">
      <c r="A2" s="7"/>
      <c r="B2" s="70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2" t="s">
        <v>14</v>
      </c>
      <c r="S2" s="72"/>
      <c r="T2" s="72"/>
      <c r="U2" s="67" t="s">
        <v>15</v>
      </c>
      <c r="V2" s="67" t="s">
        <v>16</v>
      </c>
      <c r="W2" s="73" t="s">
        <v>17</v>
      </c>
      <c r="X2" s="73" t="s">
        <v>18</v>
      </c>
      <c r="Y2" s="74" t="s">
        <v>19</v>
      </c>
      <c r="Z2" s="74" t="s">
        <v>20</v>
      </c>
    </row>
    <row r="3" spans="1:26" s="10" customFormat="1" ht="23.25" customHeight="1" thickBot="1">
      <c r="B3" s="71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7"/>
      <c r="V3" s="67"/>
      <c r="W3" s="73"/>
      <c r="X3" s="73"/>
      <c r="Y3" s="74"/>
      <c r="Z3" s="74"/>
    </row>
    <row r="4" spans="1:26" s="2" customFormat="1">
      <c r="A4" s="2">
        <v>1</v>
      </c>
      <c r="B4" s="1">
        <v>0</v>
      </c>
      <c r="C4" s="1">
        <v>1</v>
      </c>
      <c r="D4">
        <v>438</v>
      </c>
      <c r="E4" s="51">
        <v>4</v>
      </c>
      <c r="F4" s="3">
        <f>E4/D4</f>
        <v>9.1324200913242004E-3</v>
      </c>
      <c r="G4" s="2">
        <v>0.3</v>
      </c>
      <c r="H4" s="18">
        <f>C4*F4/(1+(1-G4)*C4*F4)</f>
        <v>9.0744101633393817E-3</v>
      </c>
      <c r="I4" s="18">
        <f>1-H4</f>
        <v>0.99092558983666057</v>
      </c>
      <c r="J4" s="41">
        <v>100000</v>
      </c>
      <c r="K4" s="20">
        <f>J4*H4</f>
        <v>907.44101633393814</v>
      </c>
      <c r="L4" s="20">
        <f>C4*(J5+G4*K4)</f>
        <v>99364.791288566237</v>
      </c>
      <c r="M4" s="5">
        <f t="shared" ref="M4:M20" si="0">L4+M5</f>
        <v>7004767.8956194343</v>
      </c>
      <c r="N4" s="32">
        <f>M4/J4</f>
        <v>70.047678956194346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99364.791288566237</v>
      </c>
      <c r="T4" s="35">
        <f t="shared" ref="T4:T22" si="3">N4</f>
        <v>70.047678956194346</v>
      </c>
      <c r="U4" s="42">
        <v>0.96680194174873568</v>
      </c>
      <c r="V4" s="43">
        <f>1-U4</f>
        <v>3.3198058251264317E-2</v>
      </c>
      <c r="W4" s="29">
        <f>S4*U4</f>
        <v>96066.073159243693</v>
      </c>
      <c r="X4" s="29">
        <f t="shared" ref="X4:X20" si="4">X5+W4</f>
        <v>6384467.3977056956</v>
      </c>
      <c r="Y4" s="40">
        <f>X4/R4</f>
        <v>63.844673977056956</v>
      </c>
      <c r="Z4" s="36">
        <f>T4-Y4</f>
        <v>6.2030049791373898</v>
      </c>
    </row>
    <row r="5" spans="1:26" s="2" customFormat="1">
      <c r="A5" s="2">
        <v>2</v>
      </c>
      <c r="B5" s="1" t="s">
        <v>35</v>
      </c>
      <c r="C5" s="1">
        <v>4</v>
      </c>
      <c r="D5">
        <v>2047</v>
      </c>
      <c r="E5" s="51">
        <v>1</v>
      </c>
      <c r="F5" s="3">
        <f t="shared" ref="F5:F22" si="5">E5/D5</f>
        <v>4.8851978505129456E-4</v>
      </c>
      <c r="G5" s="2">
        <v>0.4</v>
      </c>
      <c r="H5" s="3">
        <f t="shared" ref="H5:H21" si="6">C5*F5/(1+(1-G5)*C5*F5)</f>
        <v>1.9517907680296673E-3</v>
      </c>
      <c r="I5" s="3">
        <f t="shared" ref="I5:I22" si="7">1-H5</f>
        <v>0.99804820923197035</v>
      </c>
      <c r="J5" s="5">
        <f>I4*J4</f>
        <v>99092.558983666051</v>
      </c>
      <c r="K5" s="5">
        <f t="shared" ref="K5:K22" si="8">J5*H5</f>
        <v>193.40794180475467</v>
      </c>
      <c r="L5" s="5">
        <f t="shared" ref="L5:L21" si="9">C5*(J6+G5*K5)</f>
        <v>395906.05687433283</v>
      </c>
      <c r="M5" s="5">
        <f t="shared" si="0"/>
        <v>6905403.1043308685</v>
      </c>
      <c r="N5" s="33">
        <f t="shared" ref="N5:N22" si="10">M5/J5</f>
        <v>69.68639396495071</v>
      </c>
      <c r="O5" s="4"/>
      <c r="Q5" s="27" t="s">
        <v>36</v>
      </c>
      <c r="R5" s="29">
        <f t="shared" si="1"/>
        <v>99092.558983666051</v>
      </c>
      <c r="S5" s="29">
        <f t="shared" si="2"/>
        <v>395906.05687433283</v>
      </c>
      <c r="T5" s="35">
        <f t="shared" si="3"/>
        <v>69.68639396495071</v>
      </c>
      <c r="U5" s="42">
        <v>0.96680194174873568</v>
      </c>
      <c r="V5" s="43">
        <f>1-U5</f>
        <v>3.3198058251264317E-2</v>
      </c>
      <c r="W5" s="29">
        <f t="shared" ref="W5:W22" si="11">S5*U5</f>
        <v>382762.74453619035</v>
      </c>
      <c r="X5" s="29">
        <f t="shared" si="4"/>
        <v>6288401.3245464517</v>
      </c>
      <c r="Y5" s="35">
        <f t="shared" ref="Y5:Y22" si="12">X5/R5</f>
        <v>63.459874172620793</v>
      </c>
      <c r="Z5" s="36">
        <f t="shared" ref="Z5:Z22" si="13">T5-Y5</f>
        <v>6.2265197923299169</v>
      </c>
    </row>
    <row r="6" spans="1:26" s="2" customFormat="1">
      <c r="A6" s="2">
        <v>3</v>
      </c>
      <c r="B6" s="1" t="s">
        <v>37</v>
      </c>
      <c r="C6" s="1">
        <v>5</v>
      </c>
      <c r="D6">
        <v>3193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98899.151041861303</v>
      </c>
      <c r="K6" s="5">
        <f t="shared" si="8"/>
        <v>0</v>
      </c>
      <c r="L6" s="5">
        <f t="shared" si="9"/>
        <v>494495.75520930649</v>
      </c>
      <c r="M6" s="5">
        <f t="shared" si="0"/>
        <v>6509497.0474565355</v>
      </c>
      <c r="N6" s="33">
        <f t="shared" si="10"/>
        <v>65.819544241600653</v>
      </c>
      <c r="O6" s="4"/>
      <c r="Q6" s="27" t="s">
        <v>38</v>
      </c>
      <c r="R6" s="29">
        <f t="shared" si="1"/>
        <v>98899.151041861303</v>
      </c>
      <c r="S6" s="29">
        <f t="shared" si="2"/>
        <v>494495.75520930649</v>
      </c>
      <c r="T6" s="35">
        <f t="shared" si="3"/>
        <v>65.819544241600653</v>
      </c>
      <c r="U6" s="42">
        <v>0.96680194174873568</v>
      </c>
      <c r="V6" s="43">
        <f>1-U6</f>
        <v>3.3198058251264317E-2</v>
      </c>
      <c r="W6" s="29">
        <f t="shared" si="11"/>
        <v>478079.45632286498</v>
      </c>
      <c r="X6" s="29">
        <f t="shared" si="4"/>
        <v>5905638.5800102614</v>
      </c>
      <c r="Y6" s="35">
        <f t="shared" si="12"/>
        <v>59.713743927999609</v>
      </c>
      <c r="Z6" s="36">
        <f t="shared" si="13"/>
        <v>6.1058003136010441</v>
      </c>
    </row>
    <row r="7" spans="1:26" s="2" customFormat="1">
      <c r="A7" s="2">
        <v>4</v>
      </c>
      <c r="B7" s="1" t="s">
        <v>39</v>
      </c>
      <c r="C7" s="1">
        <v>5</v>
      </c>
      <c r="D7">
        <v>3623</v>
      </c>
      <c r="E7" s="51">
        <v>1</v>
      </c>
      <c r="F7" s="3">
        <f t="shared" si="5"/>
        <v>2.7601435274634281E-4</v>
      </c>
      <c r="G7" s="2">
        <v>0.5</v>
      </c>
      <c r="H7" s="3">
        <f t="shared" si="6"/>
        <v>1.3791201213625708E-3</v>
      </c>
      <c r="I7" s="3">
        <f t="shared" si="7"/>
        <v>0.99862087987863746</v>
      </c>
      <c r="J7" s="5">
        <f t="shared" si="14"/>
        <v>98899.151041861303</v>
      </c>
      <c r="K7" s="5">
        <f t="shared" si="8"/>
        <v>136.39380918750697</v>
      </c>
      <c r="L7" s="5">
        <f t="shared" si="9"/>
        <v>494154.77068633778</v>
      </c>
      <c r="M7" s="5">
        <f t="shared" si="0"/>
        <v>6015001.2922472293</v>
      </c>
      <c r="N7" s="33">
        <f t="shared" si="10"/>
        <v>60.81954424160066</v>
      </c>
      <c r="O7" s="4"/>
      <c r="Q7" s="27" t="s">
        <v>40</v>
      </c>
      <c r="R7" s="29">
        <f t="shared" si="1"/>
        <v>98899.151041861303</v>
      </c>
      <c r="S7" s="29">
        <f t="shared" si="2"/>
        <v>494154.77068633778</v>
      </c>
      <c r="T7" s="35">
        <f t="shared" si="3"/>
        <v>60.81954424160066</v>
      </c>
      <c r="U7" s="42">
        <v>0.96680194174873568</v>
      </c>
      <c r="V7" s="43">
        <f>1-U7</f>
        <v>3.3198058251264317E-2</v>
      </c>
      <c r="W7" s="29">
        <f t="shared" si="11"/>
        <v>477749.79182395258</v>
      </c>
      <c r="X7" s="29">
        <f t="shared" si="4"/>
        <v>5427559.1236873968</v>
      </c>
      <c r="Y7" s="35">
        <f t="shared" si="12"/>
        <v>54.87973421925593</v>
      </c>
      <c r="Z7" s="36">
        <f t="shared" si="13"/>
        <v>5.9398100223447301</v>
      </c>
    </row>
    <row r="8" spans="1:26" s="2" customFormat="1">
      <c r="A8" s="2">
        <v>5</v>
      </c>
      <c r="B8" s="1" t="s">
        <v>41</v>
      </c>
      <c r="C8" s="1">
        <v>5</v>
      </c>
      <c r="D8">
        <v>3901</v>
      </c>
      <c r="E8" s="51">
        <v>5</v>
      </c>
      <c r="F8" s="3">
        <f t="shared" si="5"/>
        <v>1.281722635221738E-3</v>
      </c>
      <c r="G8" s="2">
        <v>0.5</v>
      </c>
      <c r="H8" s="3">
        <f t="shared" si="6"/>
        <v>6.3881436054682508E-3</v>
      </c>
      <c r="I8" s="3">
        <f t="shared" si="7"/>
        <v>0.99361185639453176</v>
      </c>
      <c r="J8" s="5">
        <f t="shared" si="14"/>
        <v>98762.757232673801</v>
      </c>
      <c r="K8" s="5">
        <f t="shared" si="8"/>
        <v>630.91067607431842</v>
      </c>
      <c r="L8" s="5">
        <f t="shared" si="9"/>
        <v>492236.50947318325</v>
      </c>
      <c r="M8" s="5">
        <f t="shared" si="0"/>
        <v>5520846.5215608915</v>
      </c>
      <c r="N8" s="33">
        <f t="shared" si="10"/>
        <v>55.900084973877412</v>
      </c>
      <c r="O8" s="4"/>
      <c r="Q8" s="27" t="s">
        <v>42</v>
      </c>
      <c r="R8" s="29">
        <f t="shared" si="1"/>
        <v>98762.757232673801</v>
      </c>
      <c r="S8" s="29">
        <f t="shared" si="2"/>
        <v>492236.50947318325</v>
      </c>
      <c r="T8" s="35">
        <f t="shared" si="3"/>
        <v>55.900084973877412</v>
      </c>
      <c r="U8" s="42">
        <v>0.96680194174873568</v>
      </c>
      <c r="V8" s="43">
        <f>1-U8</f>
        <v>3.3198058251264317E-2</v>
      </c>
      <c r="W8" s="29">
        <f t="shared" si="11"/>
        <v>475895.21315829351</v>
      </c>
      <c r="X8" s="29">
        <f t="shared" si="4"/>
        <v>4949809.3318634443</v>
      </c>
      <c r="Y8" s="35">
        <f t="shared" si="12"/>
        <v>50.118176836661796</v>
      </c>
      <c r="Z8" s="36">
        <f t="shared" si="13"/>
        <v>5.7819081372156163</v>
      </c>
    </row>
    <row r="9" spans="1:26" s="2" customFormat="1">
      <c r="A9" s="2">
        <v>6</v>
      </c>
      <c r="B9" s="1" t="s">
        <v>43</v>
      </c>
      <c r="C9" s="1">
        <v>5</v>
      </c>
      <c r="D9">
        <v>3862</v>
      </c>
      <c r="E9" s="51">
        <v>9</v>
      </c>
      <c r="F9" s="3">
        <f t="shared" si="5"/>
        <v>2.3303987571206631E-3</v>
      </c>
      <c r="G9" s="2">
        <v>0.5</v>
      </c>
      <c r="H9" s="3">
        <f t="shared" si="6"/>
        <v>1.1584502509975544E-2</v>
      </c>
      <c r="I9" s="3">
        <f t="shared" si="7"/>
        <v>0.98841549749002444</v>
      </c>
      <c r="J9" s="5">
        <f t="shared" si="14"/>
        <v>98131.846556599485</v>
      </c>
      <c r="K9" s="5">
        <f t="shared" si="8"/>
        <v>1136.8086227434617</v>
      </c>
      <c r="L9" s="5">
        <f t="shared" si="9"/>
        <v>487817.21122613875</v>
      </c>
      <c r="M9" s="5">
        <f t="shared" si="0"/>
        <v>5028610.0120877083</v>
      </c>
      <c r="N9" s="33">
        <f t="shared" si="10"/>
        <v>51.243405566483027</v>
      </c>
      <c r="O9" s="4"/>
      <c r="Q9" s="27" t="s">
        <v>44</v>
      </c>
      <c r="R9" s="29">
        <f t="shared" si="1"/>
        <v>98131.846556599485</v>
      </c>
      <c r="S9" s="29">
        <f t="shared" si="2"/>
        <v>487817.21122613875</v>
      </c>
      <c r="T9" s="35">
        <f t="shared" si="3"/>
        <v>51.243405566483027</v>
      </c>
      <c r="U9" s="42">
        <v>0.9555940589531835</v>
      </c>
      <c r="V9" s="43">
        <f t="shared" ref="V9:V22" si="15">1-U9</f>
        <v>4.4405941046816499E-2</v>
      </c>
      <c r="W9" s="29">
        <f t="shared" si="11"/>
        <v>466155.22890280839</v>
      </c>
      <c r="X9" s="29">
        <f t="shared" si="4"/>
        <v>4473914.1187051507</v>
      </c>
      <c r="Y9" s="35">
        <f t="shared" si="12"/>
        <v>45.590848187338779</v>
      </c>
      <c r="Z9" s="36">
        <f t="shared" si="13"/>
        <v>5.6525573791442483</v>
      </c>
    </row>
    <row r="10" spans="1:26" s="2" customFormat="1">
      <c r="A10" s="2">
        <v>7</v>
      </c>
      <c r="B10" s="1" t="s">
        <v>45</v>
      </c>
      <c r="C10" s="1">
        <v>5</v>
      </c>
      <c r="D10">
        <v>4649</v>
      </c>
      <c r="E10" s="51">
        <v>11</v>
      </c>
      <c r="F10" s="3">
        <f t="shared" si="5"/>
        <v>2.3661002366100236E-3</v>
      </c>
      <c r="G10" s="2">
        <v>0.5</v>
      </c>
      <c r="H10" s="3">
        <f t="shared" si="6"/>
        <v>1.1760932321180369E-2</v>
      </c>
      <c r="I10" s="3">
        <f t="shared" si="7"/>
        <v>0.98823906767881964</v>
      </c>
      <c r="J10" s="5">
        <f t="shared" si="14"/>
        <v>96995.037933856016</v>
      </c>
      <c r="K10" s="5">
        <f t="shared" si="8"/>
        <v>1140.7520766304031</v>
      </c>
      <c r="L10" s="5">
        <f t="shared" si="9"/>
        <v>482123.309477704</v>
      </c>
      <c r="M10" s="5">
        <f t="shared" si="0"/>
        <v>4540792.8008615691</v>
      </c>
      <c r="N10" s="33">
        <f t="shared" si="10"/>
        <v>46.814691736685326</v>
      </c>
      <c r="O10" s="4"/>
      <c r="Q10" s="27" t="s">
        <v>46</v>
      </c>
      <c r="R10" s="29">
        <f t="shared" si="1"/>
        <v>96995.037933856016</v>
      </c>
      <c r="S10" s="29">
        <f t="shared" si="2"/>
        <v>482123.309477704</v>
      </c>
      <c r="T10" s="35">
        <f t="shared" si="3"/>
        <v>46.814691736685326</v>
      </c>
      <c r="U10" s="42">
        <v>0.96363095511775332</v>
      </c>
      <c r="V10" s="43">
        <f t="shared" si="15"/>
        <v>3.6369044882246682E-2</v>
      </c>
      <c r="W10" s="29">
        <f t="shared" si="11"/>
        <v>464588.94519653206</v>
      </c>
      <c r="X10" s="29">
        <f t="shared" si="4"/>
        <v>4007758.8898023423</v>
      </c>
      <c r="Y10" s="35">
        <f t="shared" si="12"/>
        <v>41.319215654468422</v>
      </c>
      <c r="Z10" s="36">
        <f t="shared" si="13"/>
        <v>5.4954760822169035</v>
      </c>
    </row>
    <row r="11" spans="1:26" s="2" customFormat="1">
      <c r="A11" s="2">
        <v>8</v>
      </c>
      <c r="B11" s="1" t="s">
        <v>47</v>
      </c>
      <c r="C11" s="1">
        <v>5</v>
      </c>
      <c r="D11">
        <v>4472</v>
      </c>
      <c r="E11" s="51">
        <v>16</v>
      </c>
      <c r="F11" s="3">
        <f t="shared" si="5"/>
        <v>3.5778175313059034E-3</v>
      </c>
      <c r="G11" s="2">
        <v>0.5</v>
      </c>
      <c r="H11" s="3">
        <f t="shared" si="6"/>
        <v>1.7730496453900711E-2</v>
      </c>
      <c r="I11" s="3">
        <f t="shared" si="7"/>
        <v>0.98226950354609932</v>
      </c>
      <c r="J11" s="5">
        <f t="shared" si="14"/>
        <v>95854.285857225608</v>
      </c>
      <c r="K11" s="5">
        <f t="shared" si="8"/>
        <v>1699.5440754827237</v>
      </c>
      <c r="L11" s="5">
        <f t="shared" si="9"/>
        <v>475022.56909742131</v>
      </c>
      <c r="M11" s="5">
        <f t="shared" si="0"/>
        <v>4058669.4913838655</v>
      </c>
      <c r="N11" s="33">
        <f t="shared" si="10"/>
        <v>42.342076361919069</v>
      </c>
      <c r="O11" s="4"/>
      <c r="Q11" s="27" t="s">
        <v>48</v>
      </c>
      <c r="R11" s="29">
        <f t="shared" si="1"/>
        <v>95854.285857225608</v>
      </c>
      <c r="S11" s="29">
        <f t="shared" si="2"/>
        <v>475022.56909742131</v>
      </c>
      <c r="T11" s="35">
        <f t="shared" si="3"/>
        <v>42.342076361919069</v>
      </c>
      <c r="U11" s="42">
        <v>0.96005435016735896</v>
      </c>
      <c r="V11" s="43">
        <f t="shared" si="15"/>
        <v>3.9945649832641039E-2</v>
      </c>
      <c r="W11" s="29">
        <f t="shared" si="11"/>
        <v>456047.48388965416</v>
      </c>
      <c r="X11" s="29">
        <f t="shared" si="4"/>
        <v>3543169.9446058101</v>
      </c>
      <c r="Y11" s="35">
        <f t="shared" si="12"/>
        <v>36.964126464656374</v>
      </c>
      <c r="Z11" s="36">
        <f t="shared" si="13"/>
        <v>5.3779498972626953</v>
      </c>
    </row>
    <row r="12" spans="1:26" s="2" customFormat="1">
      <c r="A12" s="2">
        <v>9</v>
      </c>
      <c r="B12" s="1" t="s">
        <v>49</v>
      </c>
      <c r="C12" s="1">
        <v>5</v>
      </c>
      <c r="D12">
        <v>4152</v>
      </c>
      <c r="E12" s="51">
        <v>15</v>
      </c>
      <c r="F12" s="3">
        <f t="shared" si="5"/>
        <v>3.6127167630057803E-3</v>
      </c>
      <c r="G12" s="2">
        <v>0.5</v>
      </c>
      <c r="H12" s="3">
        <f t="shared" si="6"/>
        <v>1.790189760114572E-2</v>
      </c>
      <c r="I12" s="3">
        <f t="shared" si="7"/>
        <v>0.98209810239885431</v>
      </c>
      <c r="J12" s="5">
        <f t="shared" si="14"/>
        <v>94154.741781742894</v>
      </c>
      <c r="K12" s="5">
        <f t="shared" si="8"/>
        <v>1685.5485460390778</v>
      </c>
      <c r="L12" s="5">
        <f t="shared" si="9"/>
        <v>466559.83754361683</v>
      </c>
      <c r="M12" s="5">
        <f t="shared" si="0"/>
        <v>3583646.9222864443</v>
      </c>
      <c r="N12" s="33">
        <f t="shared" si="10"/>
        <v>38.061247415383306</v>
      </c>
      <c r="O12" s="4"/>
      <c r="Q12" s="27" t="s">
        <v>50</v>
      </c>
      <c r="R12" s="29">
        <f t="shared" si="1"/>
        <v>94154.741781742894</v>
      </c>
      <c r="S12" s="29">
        <f t="shared" si="2"/>
        <v>466559.83754361683</v>
      </c>
      <c r="T12" s="35">
        <f t="shared" si="3"/>
        <v>38.061247415383306</v>
      </c>
      <c r="U12" s="42">
        <v>0.94127750867207383</v>
      </c>
      <c r="V12" s="43">
        <f t="shared" si="15"/>
        <v>5.8722491327926174E-2</v>
      </c>
      <c r="W12" s="29">
        <f t="shared" si="11"/>
        <v>439162.28152950312</v>
      </c>
      <c r="X12" s="29">
        <f t="shared" si="4"/>
        <v>3087122.4607161558</v>
      </c>
      <c r="Y12" s="35">
        <f t="shared" si="12"/>
        <v>32.787753460917727</v>
      </c>
      <c r="Z12" s="36">
        <f t="shared" si="13"/>
        <v>5.2734939544655788</v>
      </c>
    </row>
    <row r="13" spans="1:26" s="2" customFormat="1">
      <c r="A13" s="2">
        <v>10</v>
      </c>
      <c r="B13" s="1" t="s">
        <v>51</v>
      </c>
      <c r="C13" s="1">
        <v>5</v>
      </c>
      <c r="D13">
        <v>4658</v>
      </c>
      <c r="E13" s="51">
        <v>38</v>
      </c>
      <c r="F13" s="3">
        <f t="shared" si="5"/>
        <v>8.1580077286389011E-3</v>
      </c>
      <c r="G13" s="2">
        <v>0.5</v>
      </c>
      <c r="H13" s="3">
        <f t="shared" si="6"/>
        <v>3.9974752787713029E-2</v>
      </c>
      <c r="I13" s="3">
        <f t="shared" si="7"/>
        <v>0.96002524721228699</v>
      </c>
      <c r="J13" s="5">
        <f t="shared" si="14"/>
        <v>92469.193235703817</v>
      </c>
      <c r="K13" s="5">
        <f t="shared" si="8"/>
        <v>3696.4331400765259</v>
      </c>
      <c r="L13" s="5">
        <f t="shared" si="9"/>
        <v>453104.88332832779</v>
      </c>
      <c r="M13" s="5">
        <f t="shared" si="0"/>
        <v>3117087.0847428273</v>
      </c>
      <c r="N13" s="33">
        <f t="shared" si="10"/>
        <v>33.709465560031198</v>
      </c>
      <c r="O13" s="4"/>
      <c r="Q13" s="27" t="s">
        <v>52</v>
      </c>
      <c r="R13" s="29">
        <f t="shared" si="1"/>
        <v>92469.193235703817</v>
      </c>
      <c r="S13" s="29">
        <f t="shared" si="2"/>
        <v>453104.88332832779</v>
      </c>
      <c r="T13" s="35">
        <f t="shared" si="3"/>
        <v>33.709465560031198</v>
      </c>
      <c r="U13" s="42">
        <v>0.95386474178345915</v>
      </c>
      <c r="V13" s="43">
        <f t="shared" si="15"/>
        <v>4.6135258216540853E-2</v>
      </c>
      <c r="W13" s="29">
        <f t="shared" si="11"/>
        <v>432200.77253679978</v>
      </c>
      <c r="X13" s="29">
        <f t="shared" si="4"/>
        <v>2647960.1791866529</v>
      </c>
      <c r="Y13" s="35">
        <f t="shared" si="12"/>
        <v>28.636133684404566</v>
      </c>
      <c r="Z13" s="36">
        <f t="shared" si="13"/>
        <v>5.0733318756266321</v>
      </c>
    </row>
    <row r="14" spans="1:26" s="2" customFormat="1">
      <c r="A14" s="2">
        <v>11</v>
      </c>
      <c r="B14" s="1" t="s">
        <v>53</v>
      </c>
      <c r="C14" s="1">
        <v>5</v>
      </c>
      <c r="D14">
        <v>4912</v>
      </c>
      <c r="E14" s="51">
        <v>53</v>
      </c>
      <c r="F14" s="3">
        <f t="shared" si="5"/>
        <v>1.0789902280130293E-2</v>
      </c>
      <c r="G14" s="2">
        <v>0.5</v>
      </c>
      <c r="H14" s="3">
        <f t="shared" si="6"/>
        <v>5.2532461096243432E-2</v>
      </c>
      <c r="I14" s="3">
        <f t="shared" si="7"/>
        <v>0.94746753890375657</v>
      </c>
      <c r="J14" s="5">
        <f t="shared" si="14"/>
        <v>88772.760095627295</v>
      </c>
      <c r="K14" s="5">
        <f t="shared" si="8"/>
        <v>4663.4515661296919</v>
      </c>
      <c r="L14" s="5">
        <f t="shared" si="9"/>
        <v>432205.17156281223</v>
      </c>
      <c r="M14" s="5">
        <f t="shared" si="0"/>
        <v>2663982.2014144994</v>
      </c>
      <c r="N14" s="33">
        <f t="shared" si="10"/>
        <v>30.009004998209129</v>
      </c>
      <c r="O14" s="4"/>
      <c r="Q14" s="27" t="s">
        <v>54</v>
      </c>
      <c r="R14" s="29">
        <f t="shared" si="1"/>
        <v>88772.760095627295</v>
      </c>
      <c r="S14" s="29">
        <f t="shared" si="2"/>
        <v>432205.17156281223</v>
      </c>
      <c r="T14" s="35">
        <f t="shared" si="3"/>
        <v>30.009004998209129</v>
      </c>
      <c r="U14" s="42">
        <v>0.94210046609890041</v>
      </c>
      <c r="V14" s="43">
        <f t="shared" si="15"/>
        <v>5.7899533901099587E-2</v>
      </c>
      <c r="W14" s="29">
        <f t="shared" si="11"/>
        <v>407180.69357968064</v>
      </c>
      <c r="X14" s="29">
        <f t="shared" si="4"/>
        <v>2215759.4066498531</v>
      </c>
      <c r="Y14" s="35">
        <f t="shared" si="12"/>
        <v>24.959902162138533</v>
      </c>
      <c r="Z14" s="36">
        <f t="shared" si="13"/>
        <v>5.0491028360705954</v>
      </c>
    </row>
    <row r="15" spans="1:26" s="2" customFormat="1">
      <c r="A15" s="2">
        <v>12</v>
      </c>
      <c r="B15" s="1" t="s">
        <v>55</v>
      </c>
      <c r="C15" s="1">
        <v>5</v>
      </c>
      <c r="D15">
        <v>4878</v>
      </c>
      <c r="E15" s="51">
        <v>42</v>
      </c>
      <c r="F15" s="3">
        <f t="shared" si="5"/>
        <v>8.6100861008610082E-3</v>
      </c>
      <c r="G15" s="2">
        <v>0.5</v>
      </c>
      <c r="H15" s="3">
        <f t="shared" si="6"/>
        <v>4.2143287176399757E-2</v>
      </c>
      <c r="I15" s="3">
        <f t="shared" si="7"/>
        <v>0.95785671282360019</v>
      </c>
      <c r="J15" s="5">
        <f t="shared" si="14"/>
        <v>84109.308529497604</v>
      </c>
      <c r="K15" s="5">
        <f t="shared" si="8"/>
        <v>3544.6427435670271</v>
      </c>
      <c r="L15" s="5">
        <f t="shared" si="9"/>
        <v>411684.93578857044</v>
      </c>
      <c r="M15" s="5">
        <f t="shared" si="0"/>
        <v>2231777.0298516871</v>
      </c>
      <c r="N15" s="33">
        <f t="shared" si="10"/>
        <v>26.534245363210786</v>
      </c>
      <c r="O15" s="4"/>
      <c r="Q15" s="27" t="s">
        <v>56</v>
      </c>
      <c r="R15" s="29">
        <f t="shared" si="1"/>
        <v>84109.308529497604</v>
      </c>
      <c r="S15" s="29">
        <f t="shared" si="2"/>
        <v>411684.93578857044</v>
      </c>
      <c r="T15" s="35">
        <f t="shared" si="3"/>
        <v>26.534245363210786</v>
      </c>
      <c r="U15" s="42">
        <v>0.91645683631107144</v>
      </c>
      <c r="V15" s="43">
        <f t="shared" si="15"/>
        <v>8.3543163688928557E-2</v>
      </c>
      <c r="W15" s="29">
        <f t="shared" si="11"/>
        <v>377291.47380971984</v>
      </c>
      <c r="X15" s="29">
        <f t="shared" si="4"/>
        <v>1808578.7130701724</v>
      </c>
      <c r="Y15" s="35">
        <f t="shared" si="12"/>
        <v>21.502717650281166</v>
      </c>
      <c r="Z15" s="36">
        <f t="shared" si="13"/>
        <v>5.0315277129296199</v>
      </c>
    </row>
    <row r="16" spans="1:26" s="2" customFormat="1">
      <c r="A16" s="2">
        <v>13</v>
      </c>
      <c r="B16" s="1" t="s">
        <v>57</v>
      </c>
      <c r="C16" s="1">
        <v>5</v>
      </c>
      <c r="D16">
        <v>4335</v>
      </c>
      <c r="E16" s="51">
        <v>52</v>
      </c>
      <c r="F16" s="3">
        <f t="shared" si="5"/>
        <v>1.1995386389850057E-2</v>
      </c>
      <c r="G16" s="2">
        <v>0.5</v>
      </c>
      <c r="H16" s="3">
        <f t="shared" si="6"/>
        <v>5.8230683090705483E-2</v>
      </c>
      <c r="I16" s="3">
        <f t="shared" si="7"/>
        <v>0.94176931690929455</v>
      </c>
      <c r="J16" s="5">
        <f t="shared" si="14"/>
        <v>80564.665785930571</v>
      </c>
      <c r="K16" s="5">
        <f t="shared" si="8"/>
        <v>4691.3355216891259</v>
      </c>
      <c r="L16" s="5">
        <f t="shared" si="9"/>
        <v>391094.99012543005</v>
      </c>
      <c r="M16" s="5">
        <f t="shared" si="0"/>
        <v>1820092.0940631169</v>
      </c>
      <c r="N16" s="33">
        <f t="shared" si="10"/>
        <v>22.591691733685181</v>
      </c>
      <c r="O16" s="4"/>
      <c r="Q16" s="27" t="s">
        <v>58</v>
      </c>
      <c r="R16" s="29">
        <f t="shared" si="1"/>
        <v>80564.665785930571</v>
      </c>
      <c r="S16" s="29">
        <f t="shared" si="2"/>
        <v>391094.99012543005</v>
      </c>
      <c r="T16" s="35">
        <f t="shared" si="3"/>
        <v>22.591691733685181</v>
      </c>
      <c r="U16" s="42">
        <v>0.8859396016463057</v>
      </c>
      <c r="V16" s="43">
        <f t="shared" si="15"/>
        <v>0.1140603983536943</v>
      </c>
      <c r="W16" s="29">
        <f t="shared" si="11"/>
        <v>346486.53975758934</v>
      </c>
      <c r="X16" s="29">
        <f t="shared" si="4"/>
        <v>1431287.2392604526</v>
      </c>
      <c r="Y16" s="35">
        <f t="shared" si="12"/>
        <v>17.765694492714022</v>
      </c>
      <c r="Z16" s="36">
        <f t="shared" si="13"/>
        <v>4.8259972409711587</v>
      </c>
    </row>
    <row r="17" spans="1:26" s="2" customFormat="1">
      <c r="A17" s="2">
        <v>14</v>
      </c>
      <c r="B17" s="1" t="s">
        <v>59</v>
      </c>
      <c r="C17" s="1">
        <v>5</v>
      </c>
      <c r="D17">
        <v>3392</v>
      </c>
      <c r="E17" s="51">
        <v>69</v>
      </c>
      <c r="F17" s="3">
        <f t="shared" si="5"/>
        <v>2.0341981132075471E-2</v>
      </c>
      <c r="G17" s="2">
        <v>0.5</v>
      </c>
      <c r="H17" s="3">
        <f t="shared" si="6"/>
        <v>9.6787768270444649E-2</v>
      </c>
      <c r="I17" s="3">
        <f t="shared" si="7"/>
        <v>0.90321223172955534</v>
      </c>
      <c r="J17" s="5">
        <f t="shared" si="14"/>
        <v>75873.330264241449</v>
      </c>
      <c r="K17" s="5">
        <f t="shared" si="8"/>
        <v>7343.6103075223164</v>
      </c>
      <c r="L17" s="5">
        <f t="shared" si="9"/>
        <v>361007.62555240141</v>
      </c>
      <c r="M17" s="5">
        <f t="shared" si="0"/>
        <v>1428997.1039376869</v>
      </c>
      <c r="N17" s="33">
        <f t="shared" si="10"/>
        <v>18.833984207111612</v>
      </c>
      <c r="O17" s="4"/>
      <c r="Q17" s="27" t="s">
        <v>60</v>
      </c>
      <c r="R17" s="29">
        <f t="shared" si="1"/>
        <v>75873.330264241449</v>
      </c>
      <c r="S17" s="29">
        <f t="shared" si="2"/>
        <v>361007.62555240141</v>
      </c>
      <c r="T17" s="35">
        <f t="shared" si="3"/>
        <v>18.833984207111612</v>
      </c>
      <c r="U17" s="42">
        <v>0.85631920960893304</v>
      </c>
      <c r="V17" s="43">
        <f t="shared" si="15"/>
        <v>0.14368079039106696</v>
      </c>
      <c r="W17" s="29">
        <f t="shared" si="11"/>
        <v>309137.76457583002</v>
      </c>
      <c r="X17" s="29">
        <f t="shared" si="4"/>
        <v>1084800.6995028632</v>
      </c>
      <c r="Y17" s="35">
        <f t="shared" si="12"/>
        <v>14.297523197213895</v>
      </c>
      <c r="Z17" s="36">
        <f t="shared" si="13"/>
        <v>4.5364610098977174</v>
      </c>
    </row>
    <row r="18" spans="1:26" s="2" customFormat="1">
      <c r="A18" s="2">
        <v>15</v>
      </c>
      <c r="B18" s="1" t="s">
        <v>61</v>
      </c>
      <c r="C18" s="1">
        <v>5</v>
      </c>
      <c r="D18">
        <v>2249</v>
      </c>
      <c r="E18" s="51">
        <v>62</v>
      </c>
      <c r="F18" s="3">
        <f t="shared" si="5"/>
        <v>2.7567807914628723E-2</v>
      </c>
      <c r="G18" s="2">
        <v>0.5</v>
      </c>
      <c r="H18" s="3">
        <f t="shared" si="6"/>
        <v>0.12895174708818635</v>
      </c>
      <c r="I18" s="3">
        <f t="shared" si="7"/>
        <v>0.87104825291181365</v>
      </c>
      <c r="J18" s="5">
        <f t="shared" si="14"/>
        <v>68529.719956719127</v>
      </c>
      <c r="K18" s="5">
        <f t="shared" si="8"/>
        <v>8837.0271158830819</v>
      </c>
      <c r="L18" s="5">
        <f t="shared" si="9"/>
        <v>320556.03199388797</v>
      </c>
      <c r="M18" s="5">
        <f t="shared" si="0"/>
        <v>1067989.4783852855</v>
      </c>
      <c r="N18" s="33">
        <f t="shared" si="10"/>
        <v>15.584325735750689</v>
      </c>
      <c r="O18" s="4"/>
      <c r="Q18" s="27" t="s">
        <v>62</v>
      </c>
      <c r="R18" s="29">
        <f t="shared" si="1"/>
        <v>68529.719956719127</v>
      </c>
      <c r="S18" s="29">
        <f t="shared" si="2"/>
        <v>320556.03199388797</v>
      </c>
      <c r="T18" s="35">
        <f t="shared" si="3"/>
        <v>15.584325735750689</v>
      </c>
      <c r="U18" s="42">
        <v>0.77613843304153718</v>
      </c>
      <c r="V18" s="43">
        <f t="shared" si="15"/>
        <v>0.22386156695846282</v>
      </c>
      <c r="W18" s="29">
        <f t="shared" si="11"/>
        <v>248795.85637374906</v>
      </c>
      <c r="X18" s="29">
        <f t="shared" si="4"/>
        <v>775662.93492703326</v>
      </c>
      <c r="Y18" s="35">
        <f t="shared" si="12"/>
        <v>11.318635701662194</v>
      </c>
      <c r="Z18" s="36">
        <f t="shared" si="13"/>
        <v>4.2656900340884949</v>
      </c>
    </row>
    <row r="19" spans="1:26" s="2" customFormat="1">
      <c r="A19" s="2">
        <v>16</v>
      </c>
      <c r="B19" s="1" t="s">
        <v>63</v>
      </c>
      <c r="C19" s="1">
        <v>5</v>
      </c>
      <c r="D19">
        <v>1457</v>
      </c>
      <c r="E19" s="51">
        <v>79</v>
      </c>
      <c r="F19" s="3">
        <f t="shared" si="5"/>
        <v>5.4221002059025393E-2</v>
      </c>
      <c r="G19" s="2">
        <v>0.5</v>
      </c>
      <c r="H19" s="3">
        <f t="shared" si="6"/>
        <v>0.23874282260501661</v>
      </c>
      <c r="I19" s="3">
        <f t="shared" si="7"/>
        <v>0.76125717739498344</v>
      </c>
      <c r="J19" s="5">
        <f t="shared" si="14"/>
        <v>59692.692840836047</v>
      </c>
      <c r="K19" s="5">
        <f t="shared" si="8"/>
        <v>14251.201977715466</v>
      </c>
      <c r="L19" s="5">
        <f t="shared" si="9"/>
        <v>262835.45925989159</v>
      </c>
      <c r="M19" s="5">
        <f t="shared" si="0"/>
        <v>747433.44639139762</v>
      </c>
      <c r="N19" s="33">
        <f t="shared" si="10"/>
        <v>12.521355811243867</v>
      </c>
      <c r="O19" s="4"/>
      <c r="Q19" s="27" t="s">
        <v>64</v>
      </c>
      <c r="R19" s="29">
        <f t="shared" si="1"/>
        <v>59692.692840836047</v>
      </c>
      <c r="S19" s="29">
        <f t="shared" si="2"/>
        <v>262835.45925989159</v>
      </c>
      <c r="T19" s="35">
        <f t="shared" si="3"/>
        <v>12.521355811243867</v>
      </c>
      <c r="U19" s="42">
        <v>0.73716277889453141</v>
      </c>
      <c r="V19" s="43">
        <f t="shared" si="15"/>
        <v>0.26283722110546859</v>
      </c>
      <c r="W19" s="29">
        <f t="shared" si="11"/>
        <v>193752.51754004208</v>
      </c>
      <c r="X19" s="29">
        <f t="shared" si="4"/>
        <v>526867.07855328417</v>
      </c>
      <c r="Y19" s="35">
        <f t="shared" si="12"/>
        <v>8.826324521128857</v>
      </c>
      <c r="Z19" s="36">
        <f t="shared" si="13"/>
        <v>3.6950312901150095</v>
      </c>
    </row>
    <row r="20" spans="1:26" s="2" customFormat="1">
      <c r="A20" s="2">
        <v>17</v>
      </c>
      <c r="B20" s="1" t="s">
        <v>65</v>
      </c>
      <c r="C20" s="1">
        <v>5</v>
      </c>
      <c r="D20">
        <v>902</v>
      </c>
      <c r="E20" s="51">
        <v>68</v>
      </c>
      <c r="F20" s="3">
        <f t="shared" si="5"/>
        <v>7.5388026607538808E-2</v>
      </c>
      <c r="G20" s="2">
        <v>0.5</v>
      </c>
      <c r="H20" s="3">
        <f t="shared" si="6"/>
        <v>0.31716417910447764</v>
      </c>
      <c r="I20" s="3">
        <f t="shared" si="7"/>
        <v>0.68283582089552231</v>
      </c>
      <c r="J20" s="5">
        <f t="shared" si="14"/>
        <v>45441.490863120584</v>
      </c>
      <c r="K20" s="5">
        <f t="shared" si="8"/>
        <v>14412.413146885261</v>
      </c>
      <c r="L20" s="5">
        <f t="shared" si="9"/>
        <v>191176.42144838974</v>
      </c>
      <c r="M20" s="5">
        <f t="shared" si="0"/>
        <v>484597.98713150597</v>
      </c>
      <c r="N20" s="33">
        <f t="shared" si="10"/>
        <v>10.66421849122904</v>
      </c>
      <c r="O20" s="4"/>
      <c r="Q20" s="27" t="s">
        <v>66</v>
      </c>
      <c r="R20" s="29">
        <f t="shared" si="1"/>
        <v>45441.490863120584</v>
      </c>
      <c r="S20" s="29">
        <f t="shared" si="2"/>
        <v>191176.42144838974</v>
      </c>
      <c r="T20" s="35">
        <f t="shared" si="3"/>
        <v>10.66421849122904</v>
      </c>
      <c r="U20" s="42">
        <v>0.7271372759570951</v>
      </c>
      <c r="V20" s="43">
        <f t="shared" si="15"/>
        <v>0.2728627240429049</v>
      </c>
      <c r="W20" s="29">
        <f t="shared" si="11"/>
        <v>139011.50231920768</v>
      </c>
      <c r="X20" s="29">
        <f t="shared" si="4"/>
        <v>333114.56101324206</v>
      </c>
      <c r="Y20" s="35">
        <f t="shared" si="12"/>
        <v>7.3306257054077255</v>
      </c>
      <c r="Z20" s="36">
        <f t="shared" si="13"/>
        <v>3.3335927858213141</v>
      </c>
    </row>
    <row r="21" spans="1:26" s="2" customFormat="1">
      <c r="A21" s="2">
        <v>18</v>
      </c>
      <c r="B21" s="1" t="s">
        <v>67</v>
      </c>
      <c r="C21" s="1">
        <v>5</v>
      </c>
      <c r="D21">
        <v>380</v>
      </c>
      <c r="E21" s="51">
        <v>39</v>
      </c>
      <c r="F21" s="3">
        <f t="shared" si="5"/>
        <v>0.10263157894736842</v>
      </c>
      <c r="G21" s="2">
        <v>0.5</v>
      </c>
      <c r="H21" s="3">
        <f t="shared" si="6"/>
        <v>0.40837696335078538</v>
      </c>
      <c r="I21" s="3">
        <f t="shared" si="7"/>
        <v>0.59162303664921456</v>
      </c>
      <c r="J21" s="5">
        <f t="shared" si="14"/>
        <v>31029.077716235319</v>
      </c>
      <c r="K21" s="5">
        <f t="shared" si="8"/>
        <v>12671.560533331702</v>
      </c>
      <c r="L21" s="5">
        <f t="shared" si="9"/>
        <v>123466.48724784733</v>
      </c>
      <c r="M21" s="5">
        <f>L21+M22</f>
        <v>293421.56568311626</v>
      </c>
      <c r="N21" s="33">
        <f t="shared" si="10"/>
        <v>9.4563418341496348</v>
      </c>
      <c r="O21" s="4"/>
      <c r="Q21" s="27" t="s">
        <v>68</v>
      </c>
      <c r="R21" s="29">
        <f t="shared" si="1"/>
        <v>31029.077716235319</v>
      </c>
      <c r="S21" s="29">
        <f t="shared" si="2"/>
        <v>123466.48724784733</v>
      </c>
      <c r="T21" s="35">
        <f t="shared" si="3"/>
        <v>9.4563418341496348</v>
      </c>
      <c r="U21" s="42">
        <v>0.68635947845240242</v>
      </c>
      <c r="V21" s="43">
        <f t="shared" si="15"/>
        <v>0.31364052154759758</v>
      </c>
      <c r="W21" s="29">
        <f t="shared" si="11"/>
        <v>84742.393793782685</v>
      </c>
      <c r="X21" s="29">
        <f>X22+W21</f>
        <v>194103.05869403438</v>
      </c>
      <c r="Y21" s="35">
        <f t="shared" si="12"/>
        <v>6.255521368347793</v>
      </c>
      <c r="Z21" s="36">
        <f t="shared" si="13"/>
        <v>3.2008204658018418</v>
      </c>
    </row>
    <row r="22" spans="1:26" s="2" customFormat="1">
      <c r="A22" s="12">
        <v>19</v>
      </c>
      <c r="B22" s="13" t="s">
        <v>69</v>
      </c>
      <c r="C22" s="12"/>
      <c r="D22" s="56">
        <v>287</v>
      </c>
      <c r="E22" s="57">
        <v>31</v>
      </c>
      <c r="F22" s="17">
        <f t="shared" si="5"/>
        <v>0.10801393728222997</v>
      </c>
      <c r="G22" s="12"/>
      <c r="H22" s="17">
        <v>1</v>
      </c>
      <c r="I22" s="17">
        <f t="shared" si="7"/>
        <v>0</v>
      </c>
      <c r="J22" s="21">
        <f t="shared" si="14"/>
        <v>18357.517182903615</v>
      </c>
      <c r="K22" s="21">
        <f t="shared" si="8"/>
        <v>18357.517182903615</v>
      </c>
      <c r="L22" s="21">
        <f>K22/F22</f>
        <v>169955.07843526895</v>
      </c>
      <c r="M22" s="21">
        <f>L22</f>
        <v>169955.07843526895</v>
      </c>
      <c r="N22" s="34">
        <f t="shared" si="10"/>
        <v>9.258064516129032</v>
      </c>
      <c r="O22" s="4"/>
      <c r="Q22" s="30" t="s">
        <v>69</v>
      </c>
      <c r="R22" s="31">
        <f t="shared" si="1"/>
        <v>18357.517182903615</v>
      </c>
      <c r="S22" s="31">
        <f t="shared" si="2"/>
        <v>169955.07843526895</v>
      </c>
      <c r="T22" s="38">
        <f t="shared" si="3"/>
        <v>9.258064516129032</v>
      </c>
      <c r="U22" s="44">
        <v>0.64346806172022719</v>
      </c>
      <c r="V22" s="45">
        <f t="shared" si="15"/>
        <v>0.35653193827977281</v>
      </c>
      <c r="W22" s="31">
        <f t="shared" si="11"/>
        <v>109360.66490025169</v>
      </c>
      <c r="X22" s="31">
        <f>W22</f>
        <v>109360.66490025169</v>
      </c>
      <c r="Y22" s="38">
        <f t="shared" si="12"/>
        <v>5.9572688294743612</v>
      </c>
      <c r="Z22" s="37">
        <f t="shared" si="13"/>
        <v>3.3007956866546708</v>
      </c>
    </row>
    <row r="23" spans="1:26" s="2" customFormat="1" ht="13.2">
      <c r="B23" s="2" t="s">
        <v>70</v>
      </c>
      <c r="D23" s="25">
        <f>SUM(D4:D22)</f>
        <v>57787</v>
      </c>
      <c r="E23" s="58">
        <f>SUM(E4:E22)</f>
        <v>595</v>
      </c>
    </row>
    <row r="24" spans="1:26" s="2" customFormat="1" ht="13.2">
      <c r="D24" s="14"/>
      <c r="E24" s="14"/>
      <c r="F24" s="5"/>
    </row>
    <row r="25" spans="1:26">
      <c r="D25" s="15"/>
      <c r="E25" s="15"/>
      <c r="K25" s="16"/>
    </row>
    <row r="26" spans="1:26" s="2" customFormat="1" ht="18" thickBot="1">
      <c r="B26" s="76" t="s">
        <v>88</v>
      </c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Q26" s="63" t="s">
        <v>91</v>
      </c>
      <c r="R26" s="64"/>
      <c r="S26" s="64"/>
      <c r="T26" s="64"/>
      <c r="U26" s="64"/>
      <c r="V26" s="64"/>
      <c r="W26" s="64"/>
      <c r="X26" s="64"/>
      <c r="Y26" s="64"/>
      <c r="Z26" s="65"/>
    </row>
    <row r="27" spans="1:26" s="9" customFormat="1" ht="14.25" customHeight="1">
      <c r="A27" s="7"/>
      <c r="B27" s="70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6" t="s">
        <v>14</v>
      </c>
      <c r="S27" s="66"/>
      <c r="T27" s="66"/>
      <c r="U27" s="67" t="s">
        <v>15</v>
      </c>
      <c r="V27" s="68" t="s">
        <v>16</v>
      </c>
      <c r="W27" s="69" t="s">
        <v>17</v>
      </c>
      <c r="X27" s="69" t="s">
        <v>18</v>
      </c>
      <c r="Y27" s="62" t="s">
        <v>19</v>
      </c>
      <c r="Z27" s="62" t="s">
        <v>20</v>
      </c>
    </row>
    <row r="28" spans="1:26" s="10" customFormat="1" ht="32.549999999999997" customHeight="1" thickBot="1">
      <c r="B28" s="71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7"/>
      <c r="V28" s="68"/>
      <c r="W28" s="69"/>
      <c r="X28" s="69"/>
      <c r="Y28" s="62"/>
      <c r="Z28" s="62"/>
    </row>
    <row r="29" spans="1:26" s="2" customFormat="1">
      <c r="A29" s="2">
        <v>1</v>
      </c>
      <c r="B29" s="1">
        <v>0</v>
      </c>
      <c r="C29" s="1">
        <v>1</v>
      </c>
      <c r="D29">
        <v>420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7973727.3296890929</v>
      </c>
      <c r="N29" s="32">
        <f>M29/J29</f>
        <v>79.737273296890933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79.737273296890933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7038922.0240164036</v>
      </c>
      <c r="Y29" s="40">
        <f>X29/R29</f>
        <v>70.389220240164036</v>
      </c>
      <c r="Z29" s="36">
        <f>T29-Y29</f>
        <v>9.3480530567268971</v>
      </c>
    </row>
    <row r="30" spans="1:26" s="2" customFormat="1">
      <c r="A30" s="2">
        <v>2</v>
      </c>
      <c r="B30" s="1" t="s">
        <v>35</v>
      </c>
      <c r="C30" s="1">
        <v>4</v>
      </c>
      <c r="D30">
        <v>1903</v>
      </c>
      <c r="E30" s="51">
        <v>2</v>
      </c>
      <c r="F30" s="3">
        <f t="shared" ref="F30:F47" si="21">E30/D30</f>
        <v>1.0509721492380452E-3</v>
      </c>
      <c r="G30" s="2">
        <v>0.4</v>
      </c>
      <c r="H30" s="3">
        <f t="shared" ref="H30:H46" si="22">C30*F30/(1+(1-G30)*C30*F30)</f>
        <v>4.1933116678897157E-3</v>
      </c>
      <c r="I30" s="3">
        <f t="shared" ref="I30:I47" si="23">1-H30</f>
        <v>0.99580668833211028</v>
      </c>
      <c r="J30" s="5">
        <f>I29*J29</f>
        <v>100000</v>
      </c>
      <c r="K30" s="5">
        <f t="shared" ref="K30:K47" si="24">J30*H30</f>
        <v>419.33116678897159</v>
      </c>
      <c r="L30" s="5">
        <f t="shared" ref="L30:L46" si="25">C30*(J31+G30*K30)</f>
        <v>398993.60519970645</v>
      </c>
      <c r="M30" s="5">
        <f t="shared" si="16"/>
        <v>7873727.3296890929</v>
      </c>
      <c r="N30" s="33">
        <f t="shared" ref="N30:N47" si="26">M30/J30</f>
        <v>78.737273296890933</v>
      </c>
      <c r="O30" s="4"/>
      <c r="Q30" s="27" t="s">
        <v>36</v>
      </c>
      <c r="R30" s="29">
        <f t="shared" si="17"/>
        <v>100000</v>
      </c>
      <c r="S30" s="29">
        <f t="shared" si="18"/>
        <v>398993.60519970645</v>
      </c>
      <c r="T30" s="35">
        <f t="shared" si="19"/>
        <v>78.737273296890933</v>
      </c>
      <c r="U30" s="42">
        <v>0.95864674002964168</v>
      </c>
      <c r="V30" s="43">
        <f>1-U30</f>
        <v>4.1353259970358325E-2</v>
      </c>
      <c r="W30" s="29">
        <f t="shared" ref="W30:W47" si="27">S30*U30</f>
        <v>382493.91891737247</v>
      </c>
      <c r="X30" s="29">
        <f t="shared" si="20"/>
        <v>6943057.3500134395</v>
      </c>
      <c r="Y30" s="35">
        <f t="shared" ref="Y30:Y47" si="28">X30/R30</f>
        <v>69.4305735001344</v>
      </c>
      <c r="Z30" s="36">
        <f t="shared" ref="Z30:Z47" si="29">T30-Y30</f>
        <v>9.3066997967565328</v>
      </c>
    </row>
    <row r="31" spans="1:26" s="2" customFormat="1">
      <c r="A31" s="2">
        <v>3</v>
      </c>
      <c r="B31" s="1" t="s">
        <v>37</v>
      </c>
      <c r="C31" s="1">
        <v>5</v>
      </c>
      <c r="D31">
        <v>3068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99580.668833211021</v>
      </c>
      <c r="K31" s="5">
        <f t="shared" si="24"/>
        <v>0</v>
      </c>
      <c r="L31" s="5">
        <f t="shared" si="25"/>
        <v>497903.34416605509</v>
      </c>
      <c r="M31" s="5">
        <f t="shared" si="16"/>
        <v>7474733.7244893862</v>
      </c>
      <c r="N31" s="33">
        <f t="shared" si="26"/>
        <v>75.062096007900053</v>
      </c>
      <c r="O31" s="4"/>
      <c r="Q31" s="27" t="s">
        <v>38</v>
      </c>
      <c r="R31" s="29">
        <f t="shared" si="17"/>
        <v>99580.668833211021</v>
      </c>
      <c r="S31" s="29">
        <f t="shared" si="18"/>
        <v>497903.34416605509</v>
      </c>
      <c r="T31" s="35">
        <f t="shared" si="19"/>
        <v>75.062096007900053</v>
      </c>
      <c r="U31" s="42">
        <v>0.95864674002964168</v>
      </c>
      <c r="V31" s="43">
        <f>1-U31</f>
        <v>4.1353259970358325E-2</v>
      </c>
      <c r="W31" s="29">
        <f t="shared" si="27"/>
        <v>477313.41773464542</v>
      </c>
      <c r="X31" s="29">
        <f t="shared" si="20"/>
        <v>6560563.4310960667</v>
      </c>
      <c r="Y31" s="35">
        <f t="shared" si="28"/>
        <v>65.881897641041562</v>
      </c>
      <c r="Z31" s="36">
        <f t="shared" si="29"/>
        <v>9.180198366858491</v>
      </c>
    </row>
    <row r="32" spans="1:26" s="2" customFormat="1">
      <c r="A32" s="2">
        <v>4</v>
      </c>
      <c r="B32" s="1" t="s">
        <v>39</v>
      </c>
      <c r="C32" s="1">
        <v>5</v>
      </c>
      <c r="D32">
        <v>3350</v>
      </c>
      <c r="E32" s="51">
        <v>2</v>
      </c>
      <c r="F32" s="3">
        <f t="shared" si="21"/>
        <v>5.9701492537313433E-4</v>
      </c>
      <c r="G32" s="2">
        <v>0.5</v>
      </c>
      <c r="H32" s="3">
        <f t="shared" si="22"/>
        <v>2.9806259314456036E-3</v>
      </c>
      <c r="I32" s="3">
        <f t="shared" si="23"/>
        <v>0.99701937406855434</v>
      </c>
      <c r="J32" s="5">
        <f t="shared" si="30"/>
        <v>99580.668833211021</v>
      </c>
      <c r="K32" s="5">
        <f t="shared" si="24"/>
        <v>296.81272379496579</v>
      </c>
      <c r="L32" s="5">
        <f t="shared" si="25"/>
        <v>497161.31235656765</v>
      </c>
      <c r="M32" s="5">
        <f t="shared" si="16"/>
        <v>6976830.3803233309</v>
      </c>
      <c r="N32" s="33">
        <f t="shared" si="26"/>
        <v>70.062096007900053</v>
      </c>
      <c r="O32" s="4"/>
      <c r="Q32" s="27" t="s">
        <v>40</v>
      </c>
      <c r="R32" s="29">
        <f t="shared" si="17"/>
        <v>99580.668833211021</v>
      </c>
      <c r="S32" s="29">
        <f t="shared" si="18"/>
        <v>497161.31235656765</v>
      </c>
      <c r="T32" s="35">
        <f t="shared" si="19"/>
        <v>70.062096007900053</v>
      </c>
      <c r="U32" s="42">
        <v>0.95864674002964168</v>
      </c>
      <c r="V32" s="43">
        <f>1-U32</f>
        <v>4.1353259970358325E-2</v>
      </c>
      <c r="W32" s="29">
        <f t="shared" si="27"/>
        <v>476602.07135948201</v>
      </c>
      <c r="X32" s="29">
        <f t="shared" si="20"/>
        <v>6083250.0133614214</v>
      </c>
      <c r="Y32" s="35">
        <f t="shared" si="28"/>
        <v>61.088663940893362</v>
      </c>
      <c r="Z32" s="36">
        <f t="shared" si="29"/>
        <v>8.9734320670066907</v>
      </c>
    </row>
    <row r="33" spans="1:26" s="2" customFormat="1">
      <c r="A33" s="2">
        <v>5</v>
      </c>
      <c r="B33" s="1" t="s">
        <v>41</v>
      </c>
      <c r="C33" s="1">
        <v>5</v>
      </c>
      <c r="D33">
        <v>3507</v>
      </c>
      <c r="E33" s="51">
        <v>1</v>
      </c>
      <c r="F33" s="3">
        <f t="shared" si="21"/>
        <v>2.8514399771884804E-4</v>
      </c>
      <c r="G33" s="2">
        <v>0.5</v>
      </c>
      <c r="H33" s="3">
        <f t="shared" si="22"/>
        <v>1.4247043738424277E-3</v>
      </c>
      <c r="I33" s="3">
        <f t="shared" si="23"/>
        <v>0.99857529562615754</v>
      </c>
      <c r="J33" s="5">
        <f t="shared" si="30"/>
        <v>99283.856109416054</v>
      </c>
      <c r="K33" s="5">
        <f t="shared" si="24"/>
        <v>141.45014405102728</v>
      </c>
      <c r="L33" s="5">
        <f t="shared" si="25"/>
        <v>496065.65518695267</v>
      </c>
      <c r="M33" s="5">
        <f t="shared" si="16"/>
        <v>6479669.0679667629</v>
      </c>
      <c r="N33" s="33">
        <f t="shared" si="26"/>
        <v>65.264075368162835</v>
      </c>
      <c r="O33" s="4"/>
      <c r="Q33" s="27" t="s">
        <v>42</v>
      </c>
      <c r="R33" s="29">
        <f t="shared" si="17"/>
        <v>99283.856109416054</v>
      </c>
      <c r="S33" s="29">
        <f t="shared" si="18"/>
        <v>496065.65518695267</v>
      </c>
      <c r="T33" s="35">
        <f t="shared" si="19"/>
        <v>65.264075368162835</v>
      </c>
      <c r="U33" s="42">
        <v>0.95864674002964168</v>
      </c>
      <c r="V33" s="43">
        <f>1-U33</f>
        <v>4.1353259970358325E-2</v>
      </c>
      <c r="W33" s="29">
        <f t="shared" si="27"/>
        <v>475551.72318564047</v>
      </c>
      <c r="X33" s="29">
        <f t="shared" si="20"/>
        <v>5606647.9420019398</v>
      </c>
      <c r="Y33" s="35">
        <f t="shared" si="28"/>
        <v>56.470892264932957</v>
      </c>
      <c r="Z33" s="36">
        <f t="shared" si="29"/>
        <v>8.7931831032298788</v>
      </c>
    </row>
    <row r="34" spans="1:26" s="2" customFormat="1">
      <c r="A34" s="2">
        <v>6</v>
      </c>
      <c r="B34" s="1" t="s">
        <v>43</v>
      </c>
      <c r="C34" s="1">
        <v>5</v>
      </c>
      <c r="D34">
        <v>3959</v>
      </c>
      <c r="E34" s="51">
        <v>3</v>
      </c>
      <c r="F34" s="3">
        <f t="shared" si="21"/>
        <v>7.5776711290729984E-4</v>
      </c>
      <c r="G34" s="2">
        <v>0.5</v>
      </c>
      <c r="H34" s="3">
        <f t="shared" si="22"/>
        <v>3.781671498802471E-3</v>
      </c>
      <c r="I34" s="3">
        <f t="shared" si="23"/>
        <v>0.99621832850119751</v>
      </c>
      <c r="J34" s="5">
        <f t="shared" si="30"/>
        <v>99142.405965365018</v>
      </c>
      <c r="K34" s="5">
        <f t="shared" si="24"/>
        <v>374.92401096192498</v>
      </c>
      <c r="L34" s="5">
        <f t="shared" si="25"/>
        <v>494774.71979942027</v>
      </c>
      <c r="M34" s="5">
        <f t="shared" si="16"/>
        <v>5983603.4127798099</v>
      </c>
      <c r="N34" s="33">
        <f t="shared" si="26"/>
        <v>60.353623200047785</v>
      </c>
      <c r="O34" s="4"/>
      <c r="Q34" s="27" t="s">
        <v>44</v>
      </c>
      <c r="R34" s="29">
        <f t="shared" si="17"/>
        <v>99142.405965365018</v>
      </c>
      <c r="S34" s="29">
        <f t="shared" si="18"/>
        <v>494774.71979942027</v>
      </c>
      <c r="T34" s="35">
        <f t="shared" si="19"/>
        <v>60.353623200047785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479525.87043191033</v>
      </c>
      <c r="X34" s="29">
        <f t="shared" si="20"/>
        <v>5131096.218816299</v>
      </c>
      <c r="Y34" s="35">
        <f t="shared" si="28"/>
        <v>51.754808337098716</v>
      </c>
      <c r="Z34" s="36">
        <f t="shared" si="29"/>
        <v>8.5988148629490695</v>
      </c>
    </row>
    <row r="35" spans="1:26" s="2" customFormat="1">
      <c r="A35" s="2">
        <v>7</v>
      </c>
      <c r="B35" s="1" t="s">
        <v>45</v>
      </c>
      <c r="C35" s="1">
        <v>5</v>
      </c>
      <c r="D35">
        <v>4368</v>
      </c>
      <c r="E35" s="51">
        <v>6</v>
      </c>
      <c r="F35" s="3">
        <f t="shared" si="21"/>
        <v>1.3736263736263737E-3</v>
      </c>
      <c r="G35" s="2">
        <v>0.5</v>
      </c>
      <c r="H35" s="3">
        <f t="shared" si="22"/>
        <v>6.8446269678302538E-3</v>
      </c>
      <c r="I35" s="3">
        <f t="shared" si="23"/>
        <v>0.99315537303216972</v>
      </c>
      <c r="J35" s="5">
        <f t="shared" si="30"/>
        <v>98767.481954403091</v>
      </c>
      <c r="K35" s="5">
        <f t="shared" si="24"/>
        <v>676.02657052979532</v>
      </c>
      <c r="L35" s="5">
        <f t="shared" si="25"/>
        <v>492147.34334569098</v>
      </c>
      <c r="M35" s="5">
        <f t="shared" si="16"/>
        <v>5488828.69298039</v>
      </c>
      <c r="N35" s="33">
        <f t="shared" si="26"/>
        <v>55.573237105653433</v>
      </c>
      <c r="O35" s="4"/>
      <c r="Q35" s="27" t="s">
        <v>46</v>
      </c>
      <c r="R35" s="29">
        <f t="shared" si="17"/>
        <v>98767.481954403091</v>
      </c>
      <c r="S35" s="29">
        <f t="shared" si="18"/>
        <v>492147.34334569098</v>
      </c>
      <c r="T35" s="35">
        <f t="shared" si="19"/>
        <v>55.573237105653433</v>
      </c>
      <c r="U35" s="42">
        <v>0.96192878092594225</v>
      </c>
      <c r="V35" s="43">
        <f t="shared" si="31"/>
        <v>3.8071219074057749E-2</v>
      </c>
      <c r="W35" s="29">
        <f t="shared" si="27"/>
        <v>473410.69402046164</v>
      </c>
      <c r="X35" s="29">
        <f t="shared" si="20"/>
        <v>4651570.3483843887</v>
      </c>
      <c r="Y35" s="35">
        <f t="shared" si="28"/>
        <v>47.096172306304503</v>
      </c>
      <c r="Z35" s="36">
        <f t="shared" si="29"/>
        <v>8.4770647993489305</v>
      </c>
    </row>
    <row r="36" spans="1:26" s="2" customFormat="1">
      <c r="A36" s="2">
        <v>8</v>
      </c>
      <c r="B36" s="1" t="s">
        <v>47</v>
      </c>
      <c r="C36" s="1">
        <v>5</v>
      </c>
      <c r="D36">
        <v>4140</v>
      </c>
      <c r="E36" s="51">
        <v>2</v>
      </c>
      <c r="F36" s="3">
        <f t="shared" si="21"/>
        <v>4.8309178743961351E-4</v>
      </c>
      <c r="G36" s="2">
        <v>0.5</v>
      </c>
      <c r="H36" s="3">
        <f t="shared" si="22"/>
        <v>2.4125452352231603E-3</v>
      </c>
      <c r="I36" s="3">
        <f t="shared" si="23"/>
        <v>0.99758745476477684</v>
      </c>
      <c r="J36" s="5">
        <f t="shared" si="30"/>
        <v>98091.455383873297</v>
      </c>
      <c r="K36" s="5">
        <f t="shared" si="24"/>
        <v>236.65007330246874</v>
      </c>
      <c r="L36" s="5">
        <f t="shared" si="25"/>
        <v>489865.65173611033</v>
      </c>
      <c r="M36" s="5">
        <f t="shared" si="16"/>
        <v>4996681.3496346986</v>
      </c>
      <c r="N36" s="33">
        <f t="shared" si="26"/>
        <v>50.939007175299558</v>
      </c>
      <c r="O36" s="4"/>
      <c r="Q36" s="27" t="s">
        <v>48</v>
      </c>
      <c r="R36" s="29">
        <f t="shared" si="17"/>
        <v>98091.455383873297</v>
      </c>
      <c r="S36" s="29">
        <f t="shared" si="18"/>
        <v>489865.65173611033</v>
      </c>
      <c r="T36" s="35">
        <f t="shared" si="19"/>
        <v>50.939007175299558</v>
      </c>
      <c r="U36" s="42">
        <v>0.95558309086652893</v>
      </c>
      <c r="V36" s="43">
        <f t="shared" si="31"/>
        <v>4.4416909133471072E-2</v>
      </c>
      <c r="W36" s="29">
        <f t="shared" si="27"/>
        <v>468107.33359533892</v>
      </c>
      <c r="X36" s="29">
        <f t="shared" si="20"/>
        <v>4178159.6543639274</v>
      </c>
      <c r="Y36" s="35">
        <f t="shared" si="28"/>
        <v>42.594532194603737</v>
      </c>
      <c r="Z36" s="36">
        <f t="shared" si="29"/>
        <v>8.3444749806958214</v>
      </c>
    </row>
    <row r="37" spans="1:26" s="2" customFormat="1">
      <c r="A37" s="2">
        <v>9</v>
      </c>
      <c r="B37" s="1" t="s">
        <v>49</v>
      </c>
      <c r="C37" s="1">
        <v>5</v>
      </c>
      <c r="D37">
        <v>4017</v>
      </c>
      <c r="E37" s="51">
        <v>3</v>
      </c>
      <c r="F37" s="3">
        <f t="shared" si="21"/>
        <v>7.468259895444362E-4</v>
      </c>
      <c r="G37" s="2">
        <v>0.5</v>
      </c>
      <c r="H37" s="3">
        <f t="shared" si="22"/>
        <v>3.727171077152442E-3</v>
      </c>
      <c r="I37" s="3">
        <f t="shared" si="23"/>
        <v>0.99627282892284752</v>
      </c>
      <c r="J37" s="5">
        <f t="shared" si="30"/>
        <v>97854.805310570824</v>
      </c>
      <c r="K37" s="5">
        <f t="shared" si="24"/>
        <v>364.72160011394277</v>
      </c>
      <c r="L37" s="5">
        <f t="shared" si="25"/>
        <v>488362.22255256923</v>
      </c>
      <c r="M37" s="5">
        <f t="shared" si="16"/>
        <v>4506815.6978985881</v>
      </c>
      <c r="N37" s="33">
        <f t="shared" si="26"/>
        <v>46.056151086243453</v>
      </c>
      <c r="O37" s="4"/>
      <c r="Q37" s="27" t="s">
        <v>50</v>
      </c>
      <c r="R37" s="29">
        <f t="shared" si="17"/>
        <v>97854.805310570824</v>
      </c>
      <c r="S37" s="29">
        <f t="shared" si="18"/>
        <v>488362.22255256923</v>
      </c>
      <c r="T37" s="35">
        <f t="shared" si="19"/>
        <v>46.056151086243453</v>
      </c>
      <c r="U37" s="42">
        <v>0.95343645724036619</v>
      </c>
      <c r="V37" s="43">
        <f t="shared" si="31"/>
        <v>4.6563542759633814E-2</v>
      </c>
      <c r="W37" s="29">
        <f t="shared" si="27"/>
        <v>465622.34732055286</v>
      </c>
      <c r="X37" s="29">
        <f t="shared" si="20"/>
        <v>3710052.3207685887</v>
      </c>
      <c r="Y37" s="35">
        <f t="shared" si="28"/>
        <v>37.913849084811453</v>
      </c>
      <c r="Z37" s="36">
        <f t="shared" si="29"/>
        <v>8.1423020014320002</v>
      </c>
    </row>
    <row r="38" spans="1:26" s="2" customFormat="1">
      <c r="A38" s="2">
        <v>10</v>
      </c>
      <c r="B38" s="1" t="s">
        <v>51</v>
      </c>
      <c r="C38" s="1">
        <v>5</v>
      </c>
      <c r="D38">
        <v>4715</v>
      </c>
      <c r="E38" s="51">
        <v>12</v>
      </c>
      <c r="F38" s="3">
        <f t="shared" si="21"/>
        <v>2.5450689289501591E-3</v>
      </c>
      <c r="G38" s="2">
        <v>0.5</v>
      </c>
      <c r="H38" s="3">
        <f t="shared" si="22"/>
        <v>1.2644889357218126E-2</v>
      </c>
      <c r="I38" s="3">
        <f t="shared" si="23"/>
        <v>0.98735511064278192</v>
      </c>
      <c r="J38" s="5">
        <f t="shared" si="30"/>
        <v>97490.083710456878</v>
      </c>
      <c r="K38" s="5">
        <f t="shared" si="24"/>
        <v>1232.7513219446603</v>
      </c>
      <c r="L38" s="5">
        <f t="shared" si="25"/>
        <v>484368.54024742276</v>
      </c>
      <c r="M38" s="5">
        <f t="shared" si="16"/>
        <v>4018453.475346019</v>
      </c>
      <c r="N38" s="33">
        <f t="shared" si="26"/>
        <v>41.219099649977998</v>
      </c>
      <c r="O38" s="4"/>
      <c r="Q38" s="27" t="s">
        <v>52</v>
      </c>
      <c r="R38" s="29">
        <f t="shared" si="17"/>
        <v>97490.083710456878</v>
      </c>
      <c r="S38" s="29">
        <f t="shared" si="18"/>
        <v>484368.54024742276</v>
      </c>
      <c r="T38" s="35">
        <f t="shared" si="19"/>
        <v>41.219099649977998</v>
      </c>
      <c r="U38" s="42">
        <v>0.93748024841036759</v>
      </c>
      <c r="V38" s="43">
        <f t="shared" si="31"/>
        <v>6.2519751589632411E-2</v>
      </c>
      <c r="W38" s="29">
        <f t="shared" si="27"/>
        <v>454085.93943332101</v>
      </c>
      <c r="X38" s="29">
        <f t="shared" si="20"/>
        <v>3244429.9734480358</v>
      </c>
      <c r="Y38" s="35">
        <f t="shared" si="28"/>
        <v>33.279589574298775</v>
      </c>
      <c r="Z38" s="36">
        <f t="shared" si="29"/>
        <v>7.9395100756792232</v>
      </c>
    </row>
    <row r="39" spans="1:26" s="2" customFormat="1">
      <c r="A39" s="2">
        <v>11</v>
      </c>
      <c r="B39" s="1" t="s">
        <v>53</v>
      </c>
      <c r="C39" s="1">
        <v>5</v>
      </c>
      <c r="D39">
        <v>5020</v>
      </c>
      <c r="E39" s="51">
        <v>17</v>
      </c>
      <c r="F39" s="3">
        <f t="shared" si="21"/>
        <v>3.3864541832669321E-3</v>
      </c>
      <c r="G39" s="2">
        <v>0.5</v>
      </c>
      <c r="H39" s="3">
        <f t="shared" si="22"/>
        <v>1.679012345679012E-2</v>
      </c>
      <c r="I39" s="3">
        <f t="shared" si="23"/>
        <v>0.9832098765432099</v>
      </c>
      <c r="J39" s="5">
        <f t="shared" si="30"/>
        <v>96257.332388512223</v>
      </c>
      <c r="K39" s="5">
        <f t="shared" si="24"/>
        <v>1616.1724944244024</v>
      </c>
      <c r="L39" s="5">
        <f t="shared" si="25"/>
        <v>477246.23070650006</v>
      </c>
      <c r="M39" s="5">
        <f t="shared" si="16"/>
        <v>3534084.9350985964</v>
      </c>
      <c r="N39" s="33">
        <f t="shared" si="26"/>
        <v>36.714968588931825</v>
      </c>
      <c r="O39" s="4"/>
      <c r="Q39" s="27" t="s">
        <v>54</v>
      </c>
      <c r="R39" s="29">
        <f t="shared" si="17"/>
        <v>96257.332388512223</v>
      </c>
      <c r="S39" s="29">
        <f t="shared" si="18"/>
        <v>477246.23070650006</v>
      </c>
      <c r="T39" s="35">
        <f t="shared" si="19"/>
        <v>36.714968588931825</v>
      </c>
      <c r="U39" s="42">
        <v>0.91788799906018037</v>
      </c>
      <c r="V39" s="43">
        <f t="shared" si="31"/>
        <v>8.2112000939819629E-2</v>
      </c>
      <c r="W39" s="29">
        <f t="shared" si="27"/>
        <v>438058.58776220254</v>
      </c>
      <c r="X39" s="29">
        <f t="shared" si="20"/>
        <v>2790344.0340147149</v>
      </c>
      <c r="Y39" s="35">
        <f t="shared" si="28"/>
        <v>28.988379012544989</v>
      </c>
      <c r="Z39" s="36">
        <f t="shared" si="29"/>
        <v>7.7265895763868357</v>
      </c>
    </row>
    <row r="40" spans="1:26" s="2" customFormat="1">
      <c r="A40" s="2">
        <v>12</v>
      </c>
      <c r="B40" s="1" t="s">
        <v>55</v>
      </c>
      <c r="C40" s="1">
        <v>5</v>
      </c>
      <c r="D40">
        <v>5003</v>
      </c>
      <c r="E40" s="51">
        <v>22</v>
      </c>
      <c r="F40" s="3">
        <f t="shared" si="21"/>
        <v>4.3973615830501696E-3</v>
      </c>
      <c r="G40" s="2">
        <v>0.5</v>
      </c>
      <c r="H40" s="3">
        <f t="shared" si="22"/>
        <v>2.1747726374060892E-2</v>
      </c>
      <c r="I40" s="3">
        <f t="shared" si="23"/>
        <v>0.97825227362593914</v>
      </c>
      <c r="J40" s="5">
        <f t="shared" si="30"/>
        <v>94641.159894087818</v>
      </c>
      <c r="K40" s="5">
        <f t="shared" si="24"/>
        <v>2058.2300491003675</v>
      </c>
      <c r="L40" s="5">
        <f t="shared" si="25"/>
        <v>468060.22434768814</v>
      </c>
      <c r="M40" s="5">
        <f t="shared" si="16"/>
        <v>3056838.7043920965</v>
      </c>
      <c r="N40" s="33">
        <f t="shared" si="26"/>
        <v>32.299252331786519</v>
      </c>
      <c r="O40" s="4"/>
      <c r="Q40" s="27" t="s">
        <v>56</v>
      </c>
      <c r="R40" s="29">
        <f t="shared" si="17"/>
        <v>94641.159894087818</v>
      </c>
      <c r="S40" s="29">
        <f t="shared" si="18"/>
        <v>468060.22434768814</v>
      </c>
      <c r="T40" s="35">
        <f t="shared" si="19"/>
        <v>32.299252331786519</v>
      </c>
      <c r="U40" s="42">
        <v>0.89571782863194893</v>
      </c>
      <c r="V40" s="43">
        <f t="shared" si="31"/>
        <v>0.10428217136805107</v>
      </c>
      <c r="W40" s="29">
        <f t="shared" si="27"/>
        <v>419249.88782169408</v>
      </c>
      <c r="X40" s="29">
        <f t="shared" si="20"/>
        <v>2352285.4462525123</v>
      </c>
      <c r="Y40" s="35">
        <f t="shared" si="28"/>
        <v>24.854782516242789</v>
      </c>
      <c r="Z40" s="36">
        <f t="shared" si="29"/>
        <v>7.4444698155437301</v>
      </c>
    </row>
    <row r="41" spans="1:26" s="2" customFormat="1">
      <c r="A41" s="2">
        <v>13</v>
      </c>
      <c r="B41" s="1" t="s">
        <v>57</v>
      </c>
      <c r="C41" s="1">
        <v>5</v>
      </c>
      <c r="D41">
        <v>4525</v>
      </c>
      <c r="E41" s="51">
        <v>27</v>
      </c>
      <c r="F41" s="3">
        <f t="shared" si="21"/>
        <v>5.9668508287292815E-3</v>
      </c>
      <c r="G41" s="2">
        <v>0.5</v>
      </c>
      <c r="H41" s="3">
        <f t="shared" si="22"/>
        <v>2.9395753946652153E-2</v>
      </c>
      <c r="I41" s="3">
        <f t="shared" si="23"/>
        <v>0.97060424605334783</v>
      </c>
      <c r="J41" s="5">
        <f t="shared" si="30"/>
        <v>92582.929844987448</v>
      </c>
      <c r="K41" s="5">
        <f t="shared" si="24"/>
        <v>2721.5450253834092</v>
      </c>
      <c r="L41" s="5">
        <f t="shared" si="25"/>
        <v>456110.78666147869</v>
      </c>
      <c r="M41" s="5">
        <f t="shared" si="16"/>
        <v>2588778.4800444082</v>
      </c>
      <c r="N41" s="33">
        <f t="shared" si="26"/>
        <v>27.961725605128578</v>
      </c>
      <c r="O41" s="4"/>
      <c r="Q41" s="27" t="s">
        <v>58</v>
      </c>
      <c r="R41" s="29">
        <f t="shared" si="17"/>
        <v>92582.929844987448</v>
      </c>
      <c r="S41" s="29">
        <f t="shared" si="18"/>
        <v>456110.78666147869</v>
      </c>
      <c r="T41" s="35">
        <f t="shared" si="19"/>
        <v>27.961725605128578</v>
      </c>
      <c r="U41" s="42">
        <v>0.86473435856680392</v>
      </c>
      <c r="V41" s="43">
        <f t="shared" si="31"/>
        <v>0.13526564143319608</v>
      </c>
      <c r="W41" s="29">
        <f t="shared" si="27"/>
        <v>394414.66853911412</v>
      </c>
      <c r="X41" s="29">
        <f t="shared" si="20"/>
        <v>1933035.5584308184</v>
      </c>
      <c r="Y41" s="35">
        <f t="shared" si="28"/>
        <v>20.878962911060601</v>
      </c>
      <c r="Z41" s="36">
        <f t="shared" si="29"/>
        <v>7.0827626940679771</v>
      </c>
    </row>
    <row r="42" spans="1:26" s="2" customFormat="1">
      <c r="A42" s="2">
        <v>14</v>
      </c>
      <c r="B42" s="1" t="s">
        <v>59</v>
      </c>
      <c r="C42" s="1">
        <v>5</v>
      </c>
      <c r="D42">
        <v>3625</v>
      </c>
      <c r="E42" s="51">
        <v>35</v>
      </c>
      <c r="F42" s="3">
        <f t="shared" si="21"/>
        <v>9.655172413793104E-3</v>
      </c>
      <c r="G42" s="2">
        <v>0.5</v>
      </c>
      <c r="H42" s="3">
        <f t="shared" si="22"/>
        <v>4.7138047138047139E-2</v>
      </c>
      <c r="I42" s="3">
        <f t="shared" si="23"/>
        <v>0.95286195286195285</v>
      </c>
      <c r="J42" s="5">
        <f t="shared" si="30"/>
        <v>89861.384819604034</v>
      </c>
      <c r="K42" s="5">
        <f t="shared" si="24"/>
        <v>4235.8901935166887</v>
      </c>
      <c r="L42" s="5">
        <f t="shared" si="25"/>
        <v>438717.1986142284</v>
      </c>
      <c r="M42" s="5">
        <f t="shared" si="16"/>
        <v>2132667.6933829295</v>
      </c>
      <c r="N42" s="33">
        <f t="shared" si="26"/>
        <v>23.732860312182389</v>
      </c>
      <c r="O42" s="4"/>
      <c r="Q42" s="27" t="s">
        <v>60</v>
      </c>
      <c r="R42" s="29">
        <f t="shared" si="17"/>
        <v>89861.384819604034</v>
      </c>
      <c r="S42" s="29">
        <f t="shared" si="18"/>
        <v>438717.1986142284</v>
      </c>
      <c r="T42" s="35">
        <f t="shared" si="19"/>
        <v>23.732860312182389</v>
      </c>
      <c r="U42" s="42">
        <v>0.81758889711164551</v>
      </c>
      <c r="V42" s="43">
        <f t="shared" si="31"/>
        <v>0.18241110288835449</v>
      </c>
      <c r="W42" s="29">
        <f t="shared" si="27"/>
        <v>358690.31055891776</v>
      </c>
      <c r="X42" s="29">
        <f t="shared" si="20"/>
        <v>1538620.8898917043</v>
      </c>
      <c r="Y42" s="35">
        <f t="shared" si="28"/>
        <v>17.122158677840016</v>
      </c>
      <c r="Z42" s="36">
        <f t="shared" si="29"/>
        <v>6.610701634342373</v>
      </c>
    </row>
    <row r="43" spans="1:26" s="2" customFormat="1">
      <c r="A43" s="2">
        <v>15</v>
      </c>
      <c r="B43" s="1" t="s">
        <v>61</v>
      </c>
      <c r="C43" s="1">
        <v>5</v>
      </c>
      <c r="D43">
        <v>2573</v>
      </c>
      <c r="E43" s="51">
        <v>39</v>
      </c>
      <c r="F43" s="3">
        <f t="shared" si="21"/>
        <v>1.5157403808783521E-2</v>
      </c>
      <c r="G43" s="2">
        <v>0.5</v>
      </c>
      <c r="H43" s="3">
        <f t="shared" si="22"/>
        <v>7.3020033701554007E-2</v>
      </c>
      <c r="I43" s="3">
        <f t="shared" si="23"/>
        <v>0.92697996629844603</v>
      </c>
      <c r="J43" s="5">
        <f t="shared" si="30"/>
        <v>85625.49462608734</v>
      </c>
      <c r="K43" s="5">
        <f t="shared" si="24"/>
        <v>6252.3765033091295</v>
      </c>
      <c r="L43" s="5">
        <f t="shared" si="25"/>
        <v>412496.53187216388</v>
      </c>
      <c r="M43" s="5">
        <f t="shared" si="16"/>
        <v>1693950.494768701</v>
      </c>
      <c r="N43" s="33">
        <f t="shared" si="26"/>
        <v>19.783249161548301</v>
      </c>
      <c r="O43" s="4"/>
      <c r="Q43" s="27" t="s">
        <v>62</v>
      </c>
      <c r="R43" s="29">
        <f t="shared" si="17"/>
        <v>85625.49462608734</v>
      </c>
      <c r="S43" s="29">
        <f t="shared" si="18"/>
        <v>412496.53187216388</v>
      </c>
      <c r="T43" s="35">
        <f t="shared" si="19"/>
        <v>19.783249161548301</v>
      </c>
      <c r="U43" s="42">
        <v>0.77888026534586052</v>
      </c>
      <c r="V43" s="43">
        <f t="shared" si="31"/>
        <v>0.22111973465413948</v>
      </c>
      <c r="W43" s="29">
        <f t="shared" si="27"/>
        <v>321285.40819883824</v>
      </c>
      <c r="X43" s="29">
        <f t="shared" si="20"/>
        <v>1179930.5793327866</v>
      </c>
      <c r="Y43" s="35">
        <f t="shared" si="28"/>
        <v>13.780131542426146</v>
      </c>
      <c r="Z43" s="36">
        <f t="shared" si="29"/>
        <v>6.0031176191221558</v>
      </c>
    </row>
    <row r="44" spans="1:26" s="2" customFormat="1">
      <c r="A44" s="2">
        <v>16</v>
      </c>
      <c r="B44" s="1" t="s">
        <v>63</v>
      </c>
      <c r="C44" s="1">
        <v>5</v>
      </c>
      <c r="D44">
        <v>1777</v>
      </c>
      <c r="E44" s="51">
        <v>38</v>
      </c>
      <c r="F44" s="3">
        <f t="shared" si="21"/>
        <v>2.1384355655599326E-2</v>
      </c>
      <c r="G44" s="2">
        <v>0.5</v>
      </c>
      <c r="H44" s="3">
        <f t="shared" si="22"/>
        <v>0.1014957264957265</v>
      </c>
      <c r="I44" s="3">
        <f t="shared" si="23"/>
        <v>0.89850427350427353</v>
      </c>
      <c r="J44" s="5">
        <f t="shared" si="30"/>
        <v>79373.118122778222</v>
      </c>
      <c r="K44" s="5">
        <f t="shared" si="24"/>
        <v>8056.0322881024904</v>
      </c>
      <c r="L44" s="5">
        <f t="shared" si="25"/>
        <v>376725.50989363488</v>
      </c>
      <c r="M44" s="5">
        <f t="shared" si="16"/>
        <v>1281453.9628965373</v>
      </c>
      <c r="N44" s="33">
        <f t="shared" si="26"/>
        <v>16.144684664073818</v>
      </c>
      <c r="O44" s="4"/>
      <c r="Q44" s="27" t="s">
        <v>64</v>
      </c>
      <c r="R44" s="29">
        <f t="shared" si="17"/>
        <v>79373.118122778222</v>
      </c>
      <c r="S44" s="29">
        <f t="shared" si="18"/>
        <v>376725.50989363488</v>
      </c>
      <c r="T44" s="35">
        <f t="shared" si="19"/>
        <v>16.144684664073818</v>
      </c>
      <c r="U44" s="42">
        <v>0.71980976748499381</v>
      </c>
      <c r="V44" s="43">
        <f t="shared" si="31"/>
        <v>0.28019023251500619</v>
      </c>
      <c r="W44" s="29">
        <f t="shared" si="27"/>
        <v>271170.70168220304</v>
      </c>
      <c r="X44" s="29">
        <f t="shared" si="20"/>
        <v>858645.17113394826</v>
      </c>
      <c r="Y44" s="35">
        <f t="shared" si="28"/>
        <v>10.817833435820852</v>
      </c>
      <c r="Z44" s="36">
        <f t="shared" si="29"/>
        <v>5.3268512282529663</v>
      </c>
    </row>
    <row r="45" spans="1:26" s="2" customFormat="1">
      <c r="A45" s="2">
        <v>17</v>
      </c>
      <c r="B45" s="1" t="s">
        <v>65</v>
      </c>
      <c r="C45" s="1">
        <v>5</v>
      </c>
      <c r="D45">
        <v>1130</v>
      </c>
      <c r="E45" s="51">
        <v>44</v>
      </c>
      <c r="F45" s="3">
        <f t="shared" si="21"/>
        <v>3.8938053097345132E-2</v>
      </c>
      <c r="G45" s="2">
        <v>0.5</v>
      </c>
      <c r="H45" s="3">
        <f t="shared" si="22"/>
        <v>0.17741935483870969</v>
      </c>
      <c r="I45" s="3">
        <f t="shared" si="23"/>
        <v>0.82258064516129026</v>
      </c>
      <c r="J45" s="5">
        <f t="shared" si="30"/>
        <v>71317.08583467573</v>
      </c>
      <c r="K45" s="5">
        <f t="shared" si="24"/>
        <v>12653.03135776505</v>
      </c>
      <c r="L45" s="5">
        <f t="shared" si="25"/>
        <v>324952.85077896604</v>
      </c>
      <c r="M45" s="5">
        <f t="shared" si="16"/>
        <v>904728.45300290245</v>
      </c>
      <c r="N45" s="33">
        <f t="shared" si="26"/>
        <v>12.685998627316403</v>
      </c>
      <c r="O45" s="4"/>
      <c r="Q45" s="27" t="s">
        <v>66</v>
      </c>
      <c r="R45" s="29">
        <f t="shared" si="17"/>
        <v>71317.08583467573</v>
      </c>
      <c r="S45" s="29">
        <f t="shared" si="18"/>
        <v>324952.85077896604</v>
      </c>
      <c r="T45" s="35">
        <f t="shared" si="19"/>
        <v>12.685998627316403</v>
      </c>
      <c r="U45" s="42">
        <v>0.68480776711742686</v>
      </c>
      <c r="V45" s="43">
        <f t="shared" si="31"/>
        <v>0.31519223288257314</v>
      </c>
      <c r="W45" s="29">
        <f t="shared" si="27"/>
        <v>222530.23616038612</v>
      </c>
      <c r="X45" s="29">
        <f t="shared" si="20"/>
        <v>587474.46945174516</v>
      </c>
      <c r="Y45" s="35">
        <f t="shared" si="28"/>
        <v>8.237499647890882</v>
      </c>
      <c r="Z45" s="36">
        <f t="shared" si="29"/>
        <v>4.448498979425521</v>
      </c>
    </row>
    <row r="46" spans="1:26" s="2" customFormat="1">
      <c r="A46" s="2">
        <v>18</v>
      </c>
      <c r="B46" s="1" t="s">
        <v>67</v>
      </c>
      <c r="C46" s="1">
        <v>5</v>
      </c>
      <c r="D46">
        <v>648</v>
      </c>
      <c r="E46" s="51">
        <v>51</v>
      </c>
      <c r="F46" s="3">
        <f t="shared" si="21"/>
        <v>7.8703703703703706E-2</v>
      </c>
      <c r="G46" s="2">
        <v>0.5</v>
      </c>
      <c r="H46" s="3">
        <f t="shared" si="22"/>
        <v>0.32882011605415862</v>
      </c>
      <c r="I46" s="3">
        <f t="shared" si="23"/>
        <v>0.67117988394584138</v>
      </c>
      <c r="J46" s="5">
        <f t="shared" si="30"/>
        <v>58664.054476910678</v>
      </c>
      <c r="K46" s="5">
        <f t="shared" si="24"/>
        <v>19289.921201305253</v>
      </c>
      <c r="L46" s="5">
        <f t="shared" si="25"/>
        <v>245095.46938129026</v>
      </c>
      <c r="M46" s="5">
        <f>L46+M47</f>
        <v>579775.60222393635</v>
      </c>
      <c r="N46" s="33">
        <f t="shared" si="26"/>
        <v>9.8829787234042552</v>
      </c>
      <c r="O46" s="4"/>
      <c r="Q46" s="27" t="s">
        <v>68</v>
      </c>
      <c r="R46" s="29">
        <f t="shared" si="17"/>
        <v>58664.054476910678</v>
      </c>
      <c r="S46" s="29">
        <f t="shared" si="18"/>
        <v>245095.46938129026</v>
      </c>
      <c r="T46" s="35">
        <f t="shared" si="19"/>
        <v>9.8829787234042552</v>
      </c>
      <c r="U46" s="42">
        <v>0.65629805890441617</v>
      </c>
      <c r="V46" s="43">
        <f t="shared" si="31"/>
        <v>0.34370194109558383</v>
      </c>
      <c r="W46" s="29">
        <f t="shared" si="27"/>
        <v>160855.68080120755</v>
      </c>
      <c r="X46" s="29">
        <f>X47+W46</f>
        <v>364944.23329135904</v>
      </c>
      <c r="Y46" s="35">
        <f t="shared" si="28"/>
        <v>6.2209173325208162</v>
      </c>
      <c r="Z46" s="36">
        <f t="shared" si="29"/>
        <v>3.662061390883439</v>
      </c>
    </row>
    <row r="47" spans="1:26" s="2" customFormat="1">
      <c r="A47" s="12">
        <v>19</v>
      </c>
      <c r="B47" s="13" t="s">
        <v>69</v>
      </c>
      <c r="C47" s="12"/>
      <c r="D47" s="56">
        <v>476</v>
      </c>
      <c r="E47" s="57">
        <v>56</v>
      </c>
      <c r="F47" s="17">
        <f t="shared" si="21"/>
        <v>0.11764705882352941</v>
      </c>
      <c r="G47" s="12"/>
      <c r="H47" s="17">
        <v>1</v>
      </c>
      <c r="I47" s="17">
        <f t="shared" si="23"/>
        <v>0</v>
      </c>
      <c r="J47" s="21">
        <f t="shared" si="30"/>
        <v>39374.133275605425</v>
      </c>
      <c r="K47" s="21">
        <f t="shared" si="24"/>
        <v>39374.133275605425</v>
      </c>
      <c r="L47" s="21">
        <f>K47/F47</f>
        <v>334680.1328426461</v>
      </c>
      <c r="M47" s="21">
        <f>L47</f>
        <v>334680.1328426461</v>
      </c>
      <c r="N47" s="34">
        <f t="shared" si="26"/>
        <v>8.5</v>
      </c>
      <c r="O47" s="4"/>
      <c r="Q47" s="30" t="s">
        <v>69</v>
      </c>
      <c r="R47" s="31">
        <f t="shared" si="17"/>
        <v>39374.133275605425</v>
      </c>
      <c r="S47" s="31">
        <f t="shared" si="18"/>
        <v>334680.1328426461</v>
      </c>
      <c r="T47" s="38">
        <f t="shared" si="19"/>
        <v>8.5</v>
      </c>
      <c r="U47" s="44">
        <v>0.6098018151143324</v>
      </c>
      <c r="V47" s="45">
        <f t="shared" si="31"/>
        <v>0.3901981848856676</v>
      </c>
      <c r="W47" s="31">
        <f t="shared" si="27"/>
        <v>204088.55249015149</v>
      </c>
      <c r="X47" s="31">
        <f>W47</f>
        <v>204088.55249015149</v>
      </c>
      <c r="Y47" s="38">
        <f t="shared" si="28"/>
        <v>5.1833154284718255</v>
      </c>
      <c r="Z47" s="37">
        <f t="shared" si="29"/>
        <v>3.3166845715281745</v>
      </c>
    </row>
    <row r="48" spans="1:26" s="2" customFormat="1" ht="13.2">
      <c r="B48" s="2" t="s">
        <v>70</v>
      </c>
      <c r="D48" s="25">
        <f>SUM(D29:D47)</f>
        <v>58224</v>
      </c>
      <c r="E48" s="59">
        <f>SUM(E29:E47)</f>
        <v>360</v>
      </c>
    </row>
    <row r="51" spans="1:26" s="2" customFormat="1" ht="18" thickBot="1">
      <c r="B51" s="77" t="s">
        <v>89</v>
      </c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Q51" s="63" t="s">
        <v>92</v>
      </c>
      <c r="R51" s="64"/>
      <c r="S51" s="64"/>
      <c r="T51" s="64"/>
      <c r="U51" s="64"/>
      <c r="V51" s="64"/>
      <c r="W51" s="64"/>
      <c r="X51" s="64"/>
      <c r="Y51" s="64"/>
      <c r="Z51" s="65"/>
    </row>
    <row r="52" spans="1:26" s="9" customFormat="1" ht="14.25" customHeight="1">
      <c r="A52" s="7"/>
      <c r="B52" s="70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6" t="s">
        <v>14</v>
      </c>
      <c r="S52" s="66"/>
      <c r="T52" s="66"/>
      <c r="U52" s="67" t="s">
        <v>15</v>
      </c>
      <c r="V52" s="68" t="s">
        <v>16</v>
      </c>
      <c r="W52" s="69" t="s">
        <v>17</v>
      </c>
      <c r="X52" s="69" t="s">
        <v>18</v>
      </c>
      <c r="Y52" s="62" t="s">
        <v>19</v>
      </c>
      <c r="Z52" s="62" t="s">
        <v>20</v>
      </c>
    </row>
    <row r="53" spans="1:26" s="10" customFormat="1" ht="35.549999999999997" customHeight="1" thickBot="1">
      <c r="B53" s="71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7"/>
      <c r="V53" s="68"/>
      <c r="W53" s="69"/>
      <c r="X53" s="69"/>
      <c r="Y53" s="62"/>
      <c r="Z53" s="62"/>
    </row>
    <row r="54" spans="1:26" s="2" customFormat="1" ht="13.2">
      <c r="A54" s="2">
        <v>1</v>
      </c>
      <c r="B54" s="1">
        <v>0</v>
      </c>
      <c r="C54" s="1">
        <v>1</v>
      </c>
      <c r="D54" s="49">
        <f>D4+D29</f>
        <v>858</v>
      </c>
      <c r="E54" s="49">
        <f>E4+E29</f>
        <v>4</v>
      </c>
      <c r="F54" s="3">
        <f>E54/D54</f>
        <v>4.662004662004662E-3</v>
      </c>
      <c r="G54" s="2">
        <v>0.3</v>
      </c>
      <c r="H54" s="18">
        <f>C54*F54/(1+(1-G54)*C54*F54)</f>
        <v>4.6468401486988841E-3</v>
      </c>
      <c r="I54" s="18">
        <f>1-H54</f>
        <v>0.99535315985130113</v>
      </c>
      <c r="J54" s="19">
        <v>100000</v>
      </c>
      <c r="K54" s="20">
        <f>J54*H54</f>
        <v>464.68401486988841</v>
      </c>
      <c r="L54" s="20">
        <f>C54*(J55+G54*K54)</f>
        <v>99674.721189591088</v>
      </c>
      <c r="M54" s="5">
        <f t="shared" ref="M54:M70" si="32">L54+M55</f>
        <v>7460463.0027643982</v>
      </c>
      <c r="N54" s="32">
        <f>M54/J54</f>
        <v>74.604630027643978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99674.721189591088</v>
      </c>
      <c r="T54" s="35">
        <f t="shared" ref="T54:T72" si="35">N54</f>
        <v>74.604630027643978</v>
      </c>
      <c r="U54" s="42">
        <v>0.96170886472285344</v>
      </c>
      <c r="V54" s="43">
        <f>1-U54</f>
        <v>3.829113527714656E-2</v>
      </c>
      <c r="W54" s="29">
        <f>S54*U54</f>
        <v>95858.062956808586</v>
      </c>
      <c r="X54" s="29">
        <f t="shared" ref="X54:X70" si="36">X55+W54</f>
        <v>6630091.9406797206</v>
      </c>
      <c r="Y54" s="40">
        <f>X54/R54</f>
        <v>66.300919406797206</v>
      </c>
      <c r="Z54" s="36">
        <f>T54-Y54</f>
        <v>8.3037106208467719</v>
      </c>
    </row>
    <row r="55" spans="1:26" s="2" customFormat="1" ht="13.2">
      <c r="A55" s="2">
        <v>2</v>
      </c>
      <c r="B55" s="1" t="s">
        <v>35</v>
      </c>
      <c r="C55" s="1">
        <v>4</v>
      </c>
      <c r="D55" s="49">
        <f t="shared" ref="D55:E70" si="37">D5+D30</f>
        <v>3950</v>
      </c>
      <c r="E55" s="49">
        <f t="shared" si="37"/>
        <v>3</v>
      </c>
      <c r="F55" s="3">
        <f t="shared" ref="F55:F72" si="38">E55/D55</f>
        <v>7.5949367088607594E-4</v>
      </c>
      <c r="G55" s="2">
        <v>0.4</v>
      </c>
      <c r="H55" s="3">
        <f t="shared" ref="H55:H71" si="39">C55*F55/(1+(1-G55)*C55*F55)</f>
        <v>3.0324471848781963E-3</v>
      </c>
      <c r="I55" s="3">
        <f t="shared" ref="I55:I72" si="40">1-H55</f>
        <v>0.99696755281512184</v>
      </c>
      <c r="J55" s="5">
        <f>I54*J54</f>
        <v>99535.315985130117</v>
      </c>
      <c r="K55" s="5">
        <f t="shared" ref="K55:K72" si="41">J55*H55</f>
        <v>301.83558875506958</v>
      </c>
      <c r="L55" s="5">
        <f t="shared" ref="L55:L71" si="42">C55*(J56+G55*K55)</f>
        <v>397416.85852750827</v>
      </c>
      <c r="M55" s="5">
        <f t="shared" si="32"/>
        <v>7360788.2815748071</v>
      </c>
      <c r="N55" s="33">
        <f t="shared" ref="N55:N72" si="43">M55/J55</f>
        <v>73.951523725252031</v>
      </c>
      <c r="O55" s="4"/>
      <c r="Q55" s="27" t="s">
        <v>36</v>
      </c>
      <c r="R55" s="29">
        <f t="shared" si="33"/>
        <v>99535.315985130117</v>
      </c>
      <c r="S55" s="29">
        <f t="shared" si="34"/>
        <v>397416.85852750827</v>
      </c>
      <c r="T55" s="35">
        <f t="shared" si="35"/>
        <v>73.951523725252031</v>
      </c>
      <c r="U55" s="42">
        <v>0.96170886472285344</v>
      </c>
      <c r="V55" s="43">
        <f>1-U55</f>
        <v>3.829113527714656E-2</v>
      </c>
      <c r="W55" s="29">
        <f t="shared" ref="W55:W72" si="44">S55*U55</f>
        <v>382199.31583621283</v>
      </c>
      <c r="X55" s="29">
        <f t="shared" si="36"/>
        <v>6534233.8777229125</v>
      </c>
      <c r="Y55" s="35">
        <f t="shared" ref="Y55:Y72" si="45">X55/R55</f>
        <v>65.647391712697043</v>
      </c>
      <c r="Z55" s="36">
        <f t="shared" ref="Z55:Z72" si="46">T55-Y55</f>
        <v>8.3041320125549873</v>
      </c>
    </row>
    <row r="56" spans="1:26" s="2" customFormat="1" ht="13.2">
      <c r="A56" s="2">
        <v>3</v>
      </c>
      <c r="B56" s="1" t="s">
        <v>37</v>
      </c>
      <c r="C56" s="1">
        <v>5</v>
      </c>
      <c r="D56" s="49">
        <f t="shared" si="37"/>
        <v>6261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99233.480396375046</v>
      </c>
      <c r="K56" s="5">
        <f t="shared" si="41"/>
        <v>0</v>
      </c>
      <c r="L56" s="5">
        <f t="shared" si="42"/>
        <v>496167.40198187524</v>
      </c>
      <c r="M56" s="5">
        <f t="shared" si="32"/>
        <v>6963371.4230472986</v>
      </c>
      <c r="N56" s="33">
        <f t="shared" si="43"/>
        <v>70.171593248901786</v>
      </c>
      <c r="O56" s="4"/>
      <c r="Q56" s="27" t="s">
        <v>38</v>
      </c>
      <c r="R56" s="29">
        <f t="shared" si="33"/>
        <v>99233.480396375046</v>
      </c>
      <c r="S56" s="29">
        <f t="shared" si="34"/>
        <v>496167.40198187524</v>
      </c>
      <c r="T56" s="35">
        <f t="shared" si="35"/>
        <v>70.171593248901786</v>
      </c>
      <c r="U56" s="42">
        <v>0.96170886472285344</v>
      </c>
      <c r="V56" s="43">
        <f>1-U56</f>
        <v>3.829113527714656E-2</v>
      </c>
      <c r="W56" s="29">
        <f t="shared" si="44"/>
        <v>477168.58887247689</v>
      </c>
      <c r="X56" s="29">
        <f t="shared" si="36"/>
        <v>6152034.5618866999</v>
      </c>
      <c r="Y56" s="35">
        <f t="shared" si="45"/>
        <v>61.995553691286545</v>
      </c>
      <c r="Z56" s="36">
        <f t="shared" si="46"/>
        <v>8.1760395576152405</v>
      </c>
    </row>
    <row r="57" spans="1:26" s="2" customFormat="1" ht="13.2">
      <c r="A57" s="2">
        <v>4</v>
      </c>
      <c r="B57" s="1" t="s">
        <v>39</v>
      </c>
      <c r="C57" s="1">
        <v>5</v>
      </c>
      <c r="D57" s="49">
        <f t="shared" si="37"/>
        <v>6973</v>
      </c>
      <c r="E57" s="49">
        <f t="shared" si="37"/>
        <v>3</v>
      </c>
      <c r="F57" s="3">
        <f t="shared" si="38"/>
        <v>4.3023089057794351E-4</v>
      </c>
      <c r="G57" s="2">
        <v>0.5</v>
      </c>
      <c r="H57" s="3">
        <f t="shared" si="39"/>
        <v>2.1488432060740637E-3</v>
      </c>
      <c r="I57" s="3">
        <f t="shared" si="40"/>
        <v>0.99785115679392589</v>
      </c>
      <c r="J57" s="5">
        <f t="shared" si="47"/>
        <v>99233.480396375046</v>
      </c>
      <c r="K57" s="5">
        <f t="shared" si="41"/>
        <v>213.23719016483432</v>
      </c>
      <c r="L57" s="5">
        <f t="shared" si="42"/>
        <v>495634.3090064631</v>
      </c>
      <c r="M57" s="5">
        <f t="shared" si="32"/>
        <v>6467204.0210654233</v>
      </c>
      <c r="N57" s="33">
        <f t="shared" si="43"/>
        <v>65.171593248901786</v>
      </c>
      <c r="O57" s="4"/>
      <c r="Q57" s="27" t="s">
        <v>40</v>
      </c>
      <c r="R57" s="29">
        <f t="shared" si="33"/>
        <v>99233.480396375046</v>
      </c>
      <c r="S57" s="29">
        <f t="shared" si="34"/>
        <v>495634.3090064631</v>
      </c>
      <c r="T57" s="35">
        <f t="shared" si="35"/>
        <v>65.171593248901786</v>
      </c>
      <c r="U57" s="42">
        <v>0.96170886472285344</v>
      </c>
      <c r="V57" s="43">
        <f>1-U57</f>
        <v>3.829113527714656E-2</v>
      </c>
      <c r="W57" s="29">
        <f t="shared" si="44"/>
        <v>476655.90863230155</v>
      </c>
      <c r="X57" s="29">
        <f t="shared" si="36"/>
        <v>5674865.9730142234</v>
      </c>
      <c r="Y57" s="35">
        <f t="shared" si="45"/>
        <v>57.187009367672282</v>
      </c>
      <c r="Z57" s="36">
        <f t="shared" si="46"/>
        <v>7.9845838812295042</v>
      </c>
    </row>
    <row r="58" spans="1:26" s="2" customFormat="1" ht="13.2">
      <c r="A58" s="2">
        <v>5</v>
      </c>
      <c r="B58" s="1" t="s">
        <v>41</v>
      </c>
      <c r="C58" s="1">
        <v>5</v>
      </c>
      <c r="D58" s="49">
        <f t="shared" si="37"/>
        <v>7408</v>
      </c>
      <c r="E58" s="49">
        <f t="shared" si="37"/>
        <v>6</v>
      </c>
      <c r="F58" s="3">
        <f t="shared" si="38"/>
        <v>8.0993520518358531E-4</v>
      </c>
      <c r="G58" s="2">
        <v>0.5</v>
      </c>
      <c r="H58" s="3">
        <f t="shared" si="39"/>
        <v>4.0414926579550037E-3</v>
      </c>
      <c r="I58" s="3">
        <f t="shared" si="40"/>
        <v>0.99595850734204494</v>
      </c>
      <c r="J58" s="5">
        <f t="shared" si="47"/>
        <v>99020.243206210202</v>
      </c>
      <c r="K58" s="5">
        <f t="shared" si="41"/>
        <v>400.18958590681734</v>
      </c>
      <c r="L58" s="5">
        <f t="shared" si="42"/>
        <v>494100.742066284</v>
      </c>
      <c r="M58" s="5">
        <f t="shared" si="32"/>
        <v>5971569.7120589605</v>
      </c>
      <c r="N58" s="33">
        <f t="shared" si="43"/>
        <v>60.306554687238382</v>
      </c>
      <c r="O58" s="4"/>
      <c r="Q58" s="27" t="s">
        <v>42</v>
      </c>
      <c r="R58" s="29">
        <f t="shared" si="33"/>
        <v>99020.243206210202</v>
      </c>
      <c r="S58" s="29">
        <f t="shared" si="34"/>
        <v>494100.742066284</v>
      </c>
      <c r="T58" s="35">
        <f t="shared" si="35"/>
        <v>60.306554687238382</v>
      </c>
      <c r="U58" s="42">
        <v>0.96170886472285344</v>
      </c>
      <c r="V58" s="43">
        <f>1-U58</f>
        <v>3.829113527714656E-2</v>
      </c>
      <c r="W58" s="29">
        <f t="shared" si="44"/>
        <v>475181.06371128542</v>
      </c>
      <c r="X58" s="29">
        <f t="shared" si="36"/>
        <v>5198210.0643819217</v>
      </c>
      <c r="Y58" s="35">
        <f t="shared" si="45"/>
        <v>52.496438062231583</v>
      </c>
      <c r="Z58" s="36">
        <f t="shared" si="46"/>
        <v>7.810116625006799</v>
      </c>
    </row>
    <row r="59" spans="1:26" s="2" customFormat="1" ht="13.2">
      <c r="A59" s="2">
        <v>6</v>
      </c>
      <c r="B59" s="1" t="s">
        <v>43</v>
      </c>
      <c r="C59" s="1">
        <v>5</v>
      </c>
      <c r="D59" s="49">
        <f t="shared" si="37"/>
        <v>7821</v>
      </c>
      <c r="E59" s="49">
        <f t="shared" si="37"/>
        <v>12</v>
      </c>
      <c r="F59" s="3">
        <f t="shared" si="38"/>
        <v>1.5343306482546988E-3</v>
      </c>
      <c r="G59" s="2">
        <v>0.5</v>
      </c>
      <c r="H59" s="3">
        <f t="shared" si="39"/>
        <v>7.6423385555980132E-3</v>
      </c>
      <c r="I59" s="3">
        <f t="shared" si="40"/>
        <v>0.99235766144440196</v>
      </c>
      <c r="J59" s="5">
        <f t="shared" si="47"/>
        <v>98620.053620303384</v>
      </c>
      <c r="K59" s="5">
        <f t="shared" si="41"/>
        <v>753.68783813758796</v>
      </c>
      <c r="L59" s="5">
        <f t="shared" si="42"/>
        <v>491216.04850617296</v>
      </c>
      <c r="M59" s="5">
        <f t="shared" si="32"/>
        <v>5477468.9699926767</v>
      </c>
      <c r="N59" s="33">
        <f t="shared" si="43"/>
        <v>55.541127477799343</v>
      </c>
      <c r="O59" s="4"/>
      <c r="Q59" s="27" t="s">
        <v>44</v>
      </c>
      <c r="R59" s="29">
        <f t="shared" si="33"/>
        <v>98620.053620303384</v>
      </c>
      <c r="S59" s="29">
        <f t="shared" si="34"/>
        <v>491216.04850617296</v>
      </c>
      <c r="T59" s="35">
        <f t="shared" si="35"/>
        <v>55.541127477799343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473086.09387387458</v>
      </c>
      <c r="X59" s="29">
        <f t="shared" si="36"/>
        <v>4723029.0006706361</v>
      </c>
      <c r="Y59" s="35">
        <f t="shared" si="45"/>
        <v>47.891162367998177</v>
      </c>
      <c r="Z59" s="36">
        <f t="shared" si="46"/>
        <v>7.6499651098011654</v>
      </c>
    </row>
    <row r="60" spans="1:26" s="2" customFormat="1" ht="13.2">
      <c r="A60" s="2">
        <v>7</v>
      </c>
      <c r="B60" s="1" t="s">
        <v>45</v>
      </c>
      <c r="C60" s="1">
        <v>5</v>
      </c>
      <c r="D60" s="49">
        <f t="shared" si="37"/>
        <v>9017</v>
      </c>
      <c r="E60" s="49">
        <f t="shared" si="37"/>
        <v>17</v>
      </c>
      <c r="F60" s="3">
        <f t="shared" si="38"/>
        <v>1.8853277143174004E-3</v>
      </c>
      <c r="G60" s="2">
        <v>0.5</v>
      </c>
      <c r="H60" s="3">
        <f t="shared" si="39"/>
        <v>9.3824162481373121E-3</v>
      </c>
      <c r="I60" s="3">
        <f t="shared" si="40"/>
        <v>0.99061758375186271</v>
      </c>
      <c r="J60" s="5">
        <f t="shared" si="47"/>
        <v>97866.365782165798</v>
      </c>
      <c r="K60" s="5">
        <f t="shared" si="41"/>
        <v>918.22298046074184</v>
      </c>
      <c r="L60" s="5">
        <f t="shared" si="42"/>
        <v>487036.27145967714</v>
      </c>
      <c r="M60" s="5">
        <f t="shared" si="32"/>
        <v>4986252.9214865034</v>
      </c>
      <c r="N60" s="33">
        <f t="shared" si="43"/>
        <v>50.949607473777768</v>
      </c>
      <c r="O60" s="4"/>
      <c r="Q60" s="27" t="s">
        <v>46</v>
      </c>
      <c r="R60" s="29">
        <f t="shared" si="33"/>
        <v>97866.365782165798</v>
      </c>
      <c r="S60" s="29">
        <f t="shared" si="34"/>
        <v>487036.27145967714</v>
      </c>
      <c r="T60" s="35">
        <f t="shared" si="35"/>
        <v>50.949607473777768</v>
      </c>
      <c r="U60" s="42">
        <v>0.95736753435116873</v>
      </c>
      <c r="V60" s="43">
        <f t="shared" si="48"/>
        <v>4.2632465648831275E-2</v>
      </c>
      <c r="W60" s="29">
        <f t="shared" si="44"/>
        <v>466272.7143469376</v>
      </c>
      <c r="X60" s="29">
        <f t="shared" si="36"/>
        <v>4249942.9067967618</v>
      </c>
      <c r="Y60" s="35">
        <f t="shared" si="45"/>
        <v>43.425980650557982</v>
      </c>
      <c r="Z60" s="36">
        <f t="shared" si="46"/>
        <v>7.5236268232197858</v>
      </c>
    </row>
    <row r="61" spans="1:26" s="2" customFormat="1" ht="13.2">
      <c r="A61" s="2">
        <v>8</v>
      </c>
      <c r="B61" s="1" t="s">
        <v>47</v>
      </c>
      <c r="C61" s="1">
        <v>5</v>
      </c>
      <c r="D61" s="49">
        <f t="shared" si="37"/>
        <v>8612</v>
      </c>
      <c r="E61" s="49">
        <f t="shared" si="37"/>
        <v>18</v>
      </c>
      <c r="F61" s="3">
        <f t="shared" si="38"/>
        <v>2.0901068276823038E-3</v>
      </c>
      <c r="G61" s="2">
        <v>0.5</v>
      </c>
      <c r="H61" s="3">
        <f t="shared" si="39"/>
        <v>1.0396211158599978E-2</v>
      </c>
      <c r="I61" s="3">
        <f t="shared" si="40"/>
        <v>0.98960378884139999</v>
      </c>
      <c r="J61" s="5">
        <f t="shared" si="47"/>
        <v>96948.142801705064</v>
      </c>
      <c r="K61" s="5">
        <f t="shared" si="41"/>
        <v>1007.8933640006303</v>
      </c>
      <c r="L61" s="5">
        <f t="shared" si="42"/>
        <v>482220.98059852375</v>
      </c>
      <c r="M61" s="5">
        <f t="shared" si="32"/>
        <v>4499216.6500268262</v>
      </c>
      <c r="N61" s="33">
        <f t="shared" si="43"/>
        <v>46.408487259311343</v>
      </c>
      <c r="O61" s="4"/>
      <c r="Q61" s="27" t="s">
        <v>48</v>
      </c>
      <c r="R61" s="29">
        <f t="shared" si="33"/>
        <v>96948.142801705064</v>
      </c>
      <c r="S61" s="29">
        <f t="shared" si="34"/>
        <v>482220.98059852375</v>
      </c>
      <c r="T61" s="35">
        <f t="shared" si="35"/>
        <v>46.408487259311343</v>
      </c>
      <c r="U61" s="42">
        <v>0.95681081085376496</v>
      </c>
      <c r="V61" s="43">
        <f t="shared" si="48"/>
        <v>4.3189189146235041E-2</v>
      </c>
      <c r="W61" s="29">
        <f t="shared" si="44"/>
        <v>461394.24745717115</v>
      </c>
      <c r="X61" s="29">
        <f t="shared" si="36"/>
        <v>3783670.1924498244</v>
      </c>
      <c r="Y61" s="35">
        <f t="shared" si="45"/>
        <v>39.027773850076059</v>
      </c>
      <c r="Z61" s="36">
        <f t="shared" si="46"/>
        <v>7.380713409235284</v>
      </c>
    </row>
    <row r="62" spans="1:26" s="2" customFormat="1" ht="13.2">
      <c r="A62" s="2">
        <v>9</v>
      </c>
      <c r="B62" s="1" t="s">
        <v>49</v>
      </c>
      <c r="C62" s="1">
        <v>5</v>
      </c>
      <c r="D62" s="49">
        <f t="shared" si="37"/>
        <v>8169</v>
      </c>
      <c r="E62" s="49">
        <f t="shared" si="37"/>
        <v>18</v>
      </c>
      <c r="F62" s="3">
        <f t="shared" si="38"/>
        <v>2.2034520749173708E-3</v>
      </c>
      <c r="G62" s="2">
        <v>0.5</v>
      </c>
      <c r="H62" s="3">
        <f t="shared" si="39"/>
        <v>1.095690284879474E-2</v>
      </c>
      <c r="I62" s="3">
        <f t="shared" si="40"/>
        <v>0.98904309715120531</v>
      </c>
      <c r="J62" s="5">
        <f t="shared" si="47"/>
        <v>95940.249437704435</v>
      </c>
      <c r="K62" s="5">
        <f t="shared" si="41"/>
        <v>1051.2079923780618</v>
      </c>
      <c r="L62" s="5">
        <f t="shared" si="42"/>
        <v>477073.22720757709</v>
      </c>
      <c r="M62" s="5">
        <f t="shared" si="32"/>
        <v>4016995.669428302</v>
      </c>
      <c r="N62" s="33">
        <f t="shared" si="43"/>
        <v>41.86976470221294</v>
      </c>
      <c r="O62" s="4"/>
      <c r="Q62" s="27" t="s">
        <v>50</v>
      </c>
      <c r="R62" s="29">
        <f t="shared" si="33"/>
        <v>95940.249437704435</v>
      </c>
      <c r="S62" s="29">
        <f t="shared" si="34"/>
        <v>477073.22720757709</v>
      </c>
      <c r="T62" s="35">
        <f t="shared" si="35"/>
        <v>41.86976470221294</v>
      </c>
      <c r="U62" s="42">
        <v>0.94800928093814252</v>
      </c>
      <c r="V62" s="43">
        <f t="shared" si="48"/>
        <v>5.1990719061857482E-2</v>
      </c>
      <c r="W62" s="29">
        <f t="shared" si="44"/>
        <v>452269.84707989427</v>
      </c>
      <c r="X62" s="29">
        <f t="shared" si="36"/>
        <v>3322275.9449926531</v>
      </c>
      <c r="Y62" s="35">
        <f t="shared" si="45"/>
        <v>34.628593989114663</v>
      </c>
      <c r="Z62" s="36">
        <f t="shared" si="46"/>
        <v>7.2411707130982776</v>
      </c>
    </row>
    <row r="63" spans="1:26" s="2" customFormat="1" ht="13.2">
      <c r="A63" s="2">
        <v>10</v>
      </c>
      <c r="B63" s="1" t="s">
        <v>51</v>
      </c>
      <c r="C63" s="1">
        <v>5</v>
      </c>
      <c r="D63" s="49">
        <f t="shared" si="37"/>
        <v>9373</v>
      </c>
      <c r="E63" s="49">
        <f t="shared" si="37"/>
        <v>50</v>
      </c>
      <c r="F63" s="3">
        <f t="shared" si="38"/>
        <v>5.3344713538888301E-3</v>
      </c>
      <c r="G63" s="2">
        <v>0.5</v>
      </c>
      <c r="H63" s="3">
        <f t="shared" si="39"/>
        <v>2.6321330806485577E-2</v>
      </c>
      <c r="I63" s="3">
        <f t="shared" si="40"/>
        <v>0.97367866919351442</v>
      </c>
      <c r="J63" s="5">
        <f t="shared" si="47"/>
        <v>94889.04144532638</v>
      </c>
      <c r="K63" s="5">
        <f t="shared" si="41"/>
        <v>2497.6058497927561</v>
      </c>
      <c r="L63" s="5">
        <f t="shared" si="42"/>
        <v>468201.19260214997</v>
      </c>
      <c r="M63" s="5">
        <f t="shared" si="32"/>
        <v>3539922.4422207251</v>
      </c>
      <c r="N63" s="33">
        <f t="shared" si="43"/>
        <v>37.305914237318696</v>
      </c>
      <c r="O63" s="4"/>
      <c r="Q63" s="27" t="s">
        <v>52</v>
      </c>
      <c r="R63" s="29">
        <f t="shared" si="33"/>
        <v>94889.04144532638</v>
      </c>
      <c r="S63" s="29">
        <f t="shared" si="34"/>
        <v>468201.19260214997</v>
      </c>
      <c r="T63" s="35">
        <f t="shared" si="35"/>
        <v>37.305914237318696</v>
      </c>
      <c r="U63" s="42">
        <v>0.94216194080535964</v>
      </c>
      <c r="V63" s="43">
        <f t="shared" si="48"/>
        <v>5.7838059194640357E-2</v>
      </c>
      <c r="W63" s="29">
        <f t="shared" si="44"/>
        <v>441121.34430942562</v>
      </c>
      <c r="X63" s="29">
        <f t="shared" si="36"/>
        <v>2870006.0979127591</v>
      </c>
      <c r="Y63" s="35">
        <f t="shared" si="45"/>
        <v>30.245917275562455</v>
      </c>
      <c r="Z63" s="36">
        <f t="shared" si="46"/>
        <v>7.0599969617562408</v>
      </c>
    </row>
    <row r="64" spans="1:26" s="2" customFormat="1" ht="13.2">
      <c r="A64" s="2">
        <v>11</v>
      </c>
      <c r="B64" s="1" t="s">
        <v>53</v>
      </c>
      <c r="C64" s="1">
        <v>5</v>
      </c>
      <c r="D64" s="49">
        <f t="shared" si="37"/>
        <v>9932</v>
      </c>
      <c r="E64" s="49">
        <f t="shared" si="37"/>
        <v>70</v>
      </c>
      <c r="F64" s="3">
        <f t="shared" si="38"/>
        <v>7.0479258960934356E-3</v>
      </c>
      <c r="G64" s="2">
        <v>0.5</v>
      </c>
      <c r="H64" s="3">
        <f t="shared" si="39"/>
        <v>3.462946472741664E-2</v>
      </c>
      <c r="I64" s="3">
        <f t="shared" si="40"/>
        <v>0.96537053527258332</v>
      </c>
      <c r="J64" s="5">
        <f t="shared" si="47"/>
        <v>92391.435595533621</v>
      </c>
      <c r="K64" s="5">
        <f t="shared" si="41"/>
        <v>3199.4659600709178</v>
      </c>
      <c r="L64" s="5">
        <f t="shared" si="42"/>
        <v>453958.51307749079</v>
      </c>
      <c r="M64" s="5">
        <f t="shared" si="32"/>
        <v>3071721.249618575</v>
      </c>
      <c r="N64" s="33">
        <f t="shared" si="43"/>
        <v>33.246818060775624</v>
      </c>
      <c r="O64" s="4"/>
      <c r="Q64" s="27" t="s">
        <v>54</v>
      </c>
      <c r="R64" s="29">
        <f t="shared" si="33"/>
        <v>92391.435595533621</v>
      </c>
      <c r="S64" s="29">
        <f t="shared" si="34"/>
        <v>453958.51307749079</v>
      </c>
      <c r="T64" s="35">
        <f t="shared" si="35"/>
        <v>33.246818060775624</v>
      </c>
      <c r="U64" s="42">
        <v>0.92489605986448908</v>
      </c>
      <c r="V64" s="43">
        <f t="shared" si="48"/>
        <v>7.5103940135510916E-2</v>
      </c>
      <c r="W64" s="29">
        <f t="shared" si="44"/>
        <v>419864.44008731336</v>
      </c>
      <c r="X64" s="29">
        <f t="shared" si="36"/>
        <v>2428884.7536033336</v>
      </c>
      <c r="Y64" s="35">
        <f t="shared" si="45"/>
        <v>26.289068223123817</v>
      </c>
      <c r="Z64" s="36">
        <f t="shared" si="46"/>
        <v>6.9577498376518072</v>
      </c>
    </row>
    <row r="65" spans="1:26" s="2" customFormat="1" ht="13.2">
      <c r="A65" s="2">
        <v>12</v>
      </c>
      <c r="B65" s="1" t="s">
        <v>55</v>
      </c>
      <c r="C65" s="1">
        <v>5</v>
      </c>
      <c r="D65" s="49">
        <f t="shared" si="37"/>
        <v>9881</v>
      </c>
      <c r="E65" s="49">
        <f t="shared" si="37"/>
        <v>64</v>
      </c>
      <c r="F65" s="3">
        <f t="shared" si="38"/>
        <v>6.4770772189049692E-3</v>
      </c>
      <c r="G65" s="2">
        <v>0.5</v>
      </c>
      <c r="H65" s="3">
        <f t="shared" si="39"/>
        <v>3.1869335723533516E-2</v>
      </c>
      <c r="I65" s="3">
        <f t="shared" si="40"/>
        <v>0.96813066427646643</v>
      </c>
      <c r="J65" s="5">
        <f t="shared" si="47"/>
        <v>89191.969635462694</v>
      </c>
      <c r="K65" s="5">
        <f t="shared" si="41"/>
        <v>2842.4888241557678</v>
      </c>
      <c r="L65" s="5">
        <f t="shared" si="42"/>
        <v>438853.62611692399</v>
      </c>
      <c r="M65" s="5">
        <f t="shared" si="32"/>
        <v>2617762.736541084</v>
      </c>
      <c r="N65" s="33">
        <f t="shared" si="43"/>
        <v>29.349758136748921</v>
      </c>
      <c r="O65" s="4"/>
      <c r="Q65" s="27" t="s">
        <v>56</v>
      </c>
      <c r="R65" s="29">
        <f t="shared" si="33"/>
        <v>89191.969635462694</v>
      </c>
      <c r="S65" s="29">
        <f t="shared" si="34"/>
        <v>438853.62611692399</v>
      </c>
      <c r="T65" s="35">
        <f t="shared" si="35"/>
        <v>29.349758136748921</v>
      </c>
      <c r="U65" s="42">
        <v>0.89970667843387275</v>
      </c>
      <c r="V65" s="43">
        <f t="shared" si="48"/>
        <v>0.10029332156612725</v>
      </c>
      <c r="W65" s="29">
        <f t="shared" si="44"/>
        <v>394839.53827231837</v>
      </c>
      <c r="X65" s="29">
        <f t="shared" si="36"/>
        <v>2009020.3135160203</v>
      </c>
      <c r="Y65" s="35">
        <f t="shared" si="45"/>
        <v>22.524677072690572</v>
      </c>
      <c r="Z65" s="36">
        <f t="shared" si="46"/>
        <v>6.8250810640583488</v>
      </c>
    </row>
    <row r="66" spans="1:26" s="2" customFormat="1" ht="13.2">
      <c r="A66" s="2">
        <v>13</v>
      </c>
      <c r="B66" s="1" t="s">
        <v>57</v>
      </c>
      <c r="C66" s="1">
        <v>5</v>
      </c>
      <c r="D66" s="49">
        <f t="shared" si="37"/>
        <v>8860</v>
      </c>
      <c r="E66" s="49">
        <f t="shared" si="37"/>
        <v>79</v>
      </c>
      <c r="F66" s="3">
        <f t="shared" si="38"/>
        <v>8.9164785553047399E-3</v>
      </c>
      <c r="G66" s="2">
        <v>0.5</v>
      </c>
      <c r="H66" s="3">
        <f t="shared" si="39"/>
        <v>4.3610267733922153E-2</v>
      </c>
      <c r="I66" s="3">
        <f t="shared" si="40"/>
        <v>0.95638973226607782</v>
      </c>
      <c r="J66" s="5">
        <f t="shared" si="47"/>
        <v>86349.480811306916</v>
      </c>
      <c r="K66" s="5">
        <f t="shared" si="41"/>
        <v>3765.723976866268</v>
      </c>
      <c r="L66" s="5">
        <f t="shared" si="42"/>
        <v>422333.0941143689</v>
      </c>
      <c r="M66" s="5">
        <f t="shared" si="32"/>
        <v>2178909.11042416</v>
      </c>
      <c r="N66" s="33">
        <f t="shared" si="43"/>
        <v>25.233609860209441</v>
      </c>
      <c r="O66" s="4"/>
      <c r="Q66" s="27" t="s">
        <v>58</v>
      </c>
      <c r="R66" s="29">
        <f t="shared" si="33"/>
        <v>86349.480811306916</v>
      </c>
      <c r="S66" s="29">
        <f t="shared" si="34"/>
        <v>422333.0941143689</v>
      </c>
      <c r="T66" s="35">
        <f t="shared" si="35"/>
        <v>25.233609860209441</v>
      </c>
      <c r="U66" s="42">
        <v>0.86438699185239576</v>
      </c>
      <c r="V66" s="43">
        <f t="shared" si="48"/>
        <v>0.13561300814760424</v>
      </c>
      <c r="W66" s="29">
        <f t="shared" si="44"/>
        <v>365059.23278123408</v>
      </c>
      <c r="X66" s="29">
        <f t="shared" si="36"/>
        <v>1614180.7752437019</v>
      </c>
      <c r="Y66" s="35">
        <f t="shared" si="45"/>
        <v>18.693578236689699</v>
      </c>
      <c r="Z66" s="36">
        <f t="shared" si="46"/>
        <v>6.5400316235197415</v>
      </c>
    </row>
    <row r="67" spans="1:26" s="2" customFormat="1" ht="13.2">
      <c r="A67" s="2">
        <v>14</v>
      </c>
      <c r="B67" s="1" t="s">
        <v>59</v>
      </c>
      <c r="C67" s="1">
        <v>5</v>
      </c>
      <c r="D67" s="49">
        <f t="shared" si="37"/>
        <v>7017</v>
      </c>
      <c r="E67" s="49">
        <f t="shared" si="37"/>
        <v>104</v>
      </c>
      <c r="F67" s="3">
        <f t="shared" si="38"/>
        <v>1.4821148639019524E-2</v>
      </c>
      <c r="G67" s="2">
        <v>0.5</v>
      </c>
      <c r="H67" s="3">
        <f t="shared" si="39"/>
        <v>7.1458018414181659E-2</v>
      </c>
      <c r="I67" s="3">
        <f t="shared" si="40"/>
        <v>0.92854198158581835</v>
      </c>
      <c r="J67" s="5">
        <f t="shared" si="47"/>
        <v>82583.756834440646</v>
      </c>
      <c r="K67" s="5">
        <f t="shared" si="41"/>
        <v>5901.27161658776</v>
      </c>
      <c r="L67" s="5">
        <f t="shared" si="42"/>
        <v>398165.60513073381</v>
      </c>
      <c r="M67" s="5">
        <f t="shared" si="32"/>
        <v>1756576.0163097912</v>
      </c>
      <c r="N67" s="33">
        <f t="shared" si="43"/>
        <v>21.270236226129526</v>
      </c>
      <c r="O67" s="4"/>
      <c r="Q67" s="27" t="s">
        <v>60</v>
      </c>
      <c r="R67" s="29">
        <f t="shared" si="33"/>
        <v>82583.756834440646</v>
      </c>
      <c r="S67" s="29">
        <f t="shared" si="34"/>
        <v>398165.60513073381</v>
      </c>
      <c r="T67" s="35">
        <f t="shared" si="35"/>
        <v>21.270236226129526</v>
      </c>
      <c r="U67" s="42">
        <v>0.82345390469096191</v>
      </c>
      <c r="V67" s="43">
        <f t="shared" si="48"/>
        <v>0.17654609530903809</v>
      </c>
      <c r="W67" s="29">
        <f t="shared" si="44"/>
        <v>327871.02225854248</v>
      </c>
      <c r="X67" s="29">
        <f t="shared" si="36"/>
        <v>1249121.5424624677</v>
      </c>
      <c r="Y67" s="35">
        <f t="shared" si="45"/>
        <v>15.125511242684654</v>
      </c>
      <c r="Z67" s="36">
        <f t="shared" si="46"/>
        <v>6.1447249834448723</v>
      </c>
    </row>
    <row r="68" spans="1:26" s="2" customFormat="1" ht="13.2">
      <c r="A68" s="2">
        <v>15</v>
      </c>
      <c r="B68" s="1" t="s">
        <v>61</v>
      </c>
      <c r="C68" s="1">
        <v>5</v>
      </c>
      <c r="D68" s="49">
        <f t="shared" si="37"/>
        <v>4822</v>
      </c>
      <c r="E68" s="49">
        <f t="shared" si="37"/>
        <v>101</v>
      </c>
      <c r="F68" s="3">
        <f t="shared" si="38"/>
        <v>2.0945665698880133E-2</v>
      </c>
      <c r="G68" s="2">
        <v>0.5</v>
      </c>
      <c r="H68" s="3">
        <f t="shared" si="39"/>
        <v>9.9517193812198243E-2</v>
      </c>
      <c r="I68" s="3">
        <f t="shared" si="40"/>
        <v>0.90048280618780174</v>
      </c>
      <c r="J68" s="5">
        <f t="shared" si="47"/>
        <v>76682.485217852882</v>
      </c>
      <c r="K68" s="5">
        <f t="shared" si="41"/>
        <v>7631.2257434260919</v>
      </c>
      <c r="L68" s="5">
        <f t="shared" si="42"/>
        <v>364334.36173069919</v>
      </c>
      <c r="M68" s="5">
        <f t="shared" si="32"/>
        <v>1358410.4111790573</v>
      </c>
      <c r="N68" s="33">
        <f t="shared" si="43"/>
        <v>17.714741603898855</v>
      </c>
      <c r="O68" s="4"/>
      <c r="Q68" s="27" t="s">
        <v>62</v>
      </c>
      <c r="R68" s="29">
        <f t="shared" si="33"/>
        <v>76682.485217852882</v>
      </c>
      <c r="S68" s="29">
        <f t="shared" si="34"/>
        <v>364334.36173069919</v>
      </c>
      <c r="T68" s="35">
        <f t="shared" si="35"/>
        <v>17.714741603898855</v>
      </c>
      <c r="U68" s="42">
        <v>0.7557222850963411</v>
      </c>
      <c r="V68" s="43">
        <f t="shared" si="48"/>
        <v>0.2442777149036589</v>
      </c>
      <c r="W68" s="29">
        <f t="shared" si="44"/>
        <v>275335.59638624091</v>
      </c>
      <c r="X68" s="29">
        <f t="shared" si="36"/>
        <v>921250.52020392509</v>
      </c>
      <c r="Y68" s="35">
        <f t="shared" si="45"/>
        <v>12.013832331942256</v>
      </c>
      <c r="Z68" s="36">
        <f t="shared" si="46"/>
        <v>5.7009092719565988</v>
      </c>
    </row>
    <row r="69" spans="1:26" s="2" customFormat="1" ht="13.2">
      <c r="A69" s="2">
        <v>16</v>
      </c>
      <c r="B69" s="1" t="s">
        <v>63</v>
      </c>
      <c r="C69" s="1">
        <v>5</v>
      </c>
      <c r="D69" s="49">
        <f t="shared" si="37"/>
        <v>3234</v>
      </c>
      <c r="E69" s="49">
        <f t="shared" si="37"/>
        <v>117</v>
      </c>
      <c r="F69" s="3">
        <f t="shared" si="38"/>
        <v>3.6178107606679034E-2</v>
      </c>
      <c r="G69" s="2">
        <v>0.5</v>
      </c>
      <c r="H69" s="3">
        <f t="shared" si="39"/>
        <v>0.1658868566567418</v>
      </c>
      <c r="I69" s="3">
        <f t="shared" si="40"/>
        <v>0.83411314334325826</v>
      </c>
      <c r="J69" s="5">
        <f t="shared" si="47"/>
        <v>69051.259474426784</v>
      </c>
      <c r="K69" s="5">
        <f t="shared" si="41"/>
        <v>11454.69638240172</v>
      </c>
      <c r="L69" s="5">
        <f t="shared" si="42"/>
        <v>316619.55641612964</v>
      </c>
      <c r="M69" s="5">
        <f t="shared" si="32"/>
        <v>994076.04944835813</v>
      </c>
      <c r="N69" s="33">
        <f t="shared" si="43"/>
        <v>14.39620445759596</v>
      </c>
      <c r="O69" s="4"/>
      <c r="Q69" s="27" t="s">
        <v>64</v>
      </c>
      <c r="R69" s="29">
        <f t="shared" si="33"/>
        <v>69051.259474426784</v>
      </c>
      <c r="S69" s="29">
        <f t="shared" si="34"/>
        <v>316619.55641612964</v>
      </c>
      <c r="T69" s="35">
        <f t="shared" si="35"/>
        <v>14.39620445759596</v>
      </c>
      <c r="U69" s="42">
        <v>0.69850988448397933</v>
      </c>
      <c r="V69" s="43">
        <f t="shared" si="48"/>
        <v>0.30149011551602067</v>
      </c>
      <c r="W69" s="29">
        <f t="shared" si="44"/>
        <v>221161.88977759948</v>
      </c>
      <c r="X69" s="29">
        <f t="shared" si="36"/>
        <v>645914.92381768418</v>
      </c>
      <c r="Y69" s="35">
        <f t="shared" si="45"/>
        <v>9.3541367490465479</v>
      </c>
      <c r="Z69" s="36">
        <f t="shared" si="46"/>
        <v>5.0420677085494123</v>
      </c>
    </row>
    <row r="70" spans="1:26" s="2" customFormat="1" ht="13.2">
      <c r="A70" s="2">
        <v>17</v>
      </c>
      <c r="B70" s="1" t="s">
        <v>65</v>
      </c>
      <c r="C70" s="1">
        <v>5</v>
      </c>
      <c r="D70" s="49">
        <f t="shared" si="37"/>
        <v>2032</v>
      </c>
      <c r="E70" s="49">
        <f t="shared" si="37"/>
        <v>112</v>
      </c>
      <c r="F70" s="3">
        <f t="shared" si="38"/>
        <v>5.5118110236220472E-2</v>
      </c>
      <c r="G70" s="2">
        <v>0.5</v>
      </c>
      <c r="H70" s="3">
        <f t="shared" si="39"/>
        <v>0.24221453287197234</v>
      </c>
      <c r="I70" s="3">
        <f t="shared" si="40"/>
        <v>0.75778546712802763</v>
      </c>
      <c r="J70" s="5">
        <f t="shared" si="47"/>
        <v>57596.56309202507</v>
      </c>
      <c r="K70" s="5">
        <f t="shared" si="41"/>
        <v>13950.724624365936</v>
      </c>
      <c r="L70" s="5">
        <f t="shared" si="42"/>
        <v>253106.00389921048</v>
      </c>
      <c r="M70" s="5">
        <f t="shared" si="32"/>
        <v>677456.49303222843</v>
      </c>
      <c r="N70" s="33">
        <f t="shared" si="43"/>
        <v>11.762099275781793</v>
      </c>
      <c r="O70" s="4"/>
      <c r="Q70" s="27" t="s">
        <v>66</v>
      </c>
      <c r="R70" s="29">
        <f t="shared" si="33"/>
        <v>57596.56309202507</v>
      </c>
      <c r="S70" s="29">
        <f t="shared" si="34"/>
        <v>253106.00389921048</v>
      </c>
      <c r="T70" s="35">
        <f t="shared" si="35"/>
        <v>11.762099275781793</v>
      </c>
      <c r="U70" s="42">
        <v>0.67065690345363116</v>
      </c>
      <c r="V70" s="43">
        <f t="shared" si="48"/>
        <v>0.32934309654636884</v>
      </c>
      <c r="W70" s="29">
        <f t="shared" si="44"/>
        <v>169747.28882056719</v>
      </c>
      <c r="X70" s="29">
        <f t="shared" si="36"/>
        <v>424753.03404008463</v>
      </c>
      <c r="Y70" s="35">
        <f t="shared" si="45"/>
        <v>7.3746246518465748</v>
      </c>
      <c r="Z70" s="36">
        <f t="shared" si="46"/>
        <v>4.3874746239352183</v>
      </c>
    </row>
    <row r="71" spans="1:26" s="2" customFormat="1" ht="13.2">
      <c r="A71" s="2">
        <v>18</v>
      </c>
      <c r="B71" s="1" t="s">
        <v>67</v>
      </c>
      <c r="C71" s="1">
        <v>5</v>
      </c>
      <c r="D71" s="49">
        <f t="shared" ref="D71:E72" si="49">D21+D46</f>
        <v>1028</v>
      </c>
      <c r="E71" s="49">
        <f t="shared" si="49"/>
        <v>90</v>
      </c>
      <c r="F71" s="3">
        <f t="shared" si="38"/>
        <v>8.7548638132295714E-2</v>
      </c>
      <c r="G71" s="2">
        <v>0.5</v>
      </c>
      <c r="H71" s="3">
        <f t="shared" si="39"/>
        <v>0.35913806863527531</v>
      </c>
      <c r="I71" s="3">
        <f t="shared" si="40"/>
        <v>0.64086193136472469</v>
      </c>
      <c r="J71" s="5">
        <f t="shared" si="47"/>
        <v>43645.83846765913</v>
      </c>
      <c r="K71" s="5">
        <f t="shared" si="41"/>
        <v>15674.882131242304</v>
      </c>
      <c r="L71" s="5">
        <f t="shared" si="42"/>
        <v>179041.98701018991</v>
      </c>
      <c r="M71" s="5">
        <f>L71+M72</f>
        <v>424350.48913301795</v>
      </c>
      <c r="N71" s="33">
        <f t="shared" si="43"/>
        <v>9.722587628771409</v>
      </c>
      <c r="O71" s="4"/>
      <c r="Q71" s="27" t="s">
        <v>68</v>
      </c>
      <c r="R71" s="29">
        <f t="shared" si="33"/>
        <v>43645.83846765913</v>
      </c>
      <c r="S71" s="29">
        <f t="shared" si="34"/>
        <v>179041.98701018991</v>
      </c>
      <c r="T71" s="35">
        <f t="shared" si="35"/>
        <v>9.722587628771409</v>
      </c>
      <c r="U71" s="42">
        <v>0.63527807449444496</v>
      </c>
      <c r="V71" s="43">
        <f t="shared" si="48"/>
        <v>0.36472192550555504</v>
      </c>
      <c r="W71" s="29">
        <f t="shared" si="44"/>
        <v>113741.44876149288</v>
      </c>
      <c r="X71" s="29">
        <f>X72+W71</f>
        <v>255005.74521951744</v>
      </c>
      <c r="Y71" s="35">
        <f t="shared" si="45"/>
        <v>5.8426130456509071</v>
      </c>
      <c r="Z71" s="36">
        <f t="shared" si="46"/>
        <v>3.8799745831205019</v>
      </c>
    </row>
    <row r="72" spans="1:26" s="2" customFormat="1" ht="13.2">
      <c r="A72" s="12">
        <v>19</v>
      </c>
      <c r="B72" s="13" t="s">
        <v>69</v>
      </c>
      <c r="C72" s="12"/>
      <c r="D72" s="50">
        <f t="shared" si="49"/>
        <v>763</v>
      </c>
      <c r="E72" s="50">
        <f t="shared" si="49"/>
        <v>87</v>
      </c>
      <c r="F72" s="17">
        <f t="shared" si="38"/>
        <v>0.11402359108781127</v>
      </c>
      <c r="G72" s="12"/>
      <c r="H72" s="17">
        <v>1</v>
      </c>
      <c r="I72" s="17">
        <f t="shared" si="40"/>
        <v>0</v>
      </c>
      <c r="J72" s="21">
        <f t="shared" si="47"/>
        <v>27970.956336416828</v>
      </c>
      <c r="K72" s="21">
        <f t="shared" si="41"/>
        <v>27970.956336416828</v>
      </c>
      <c r="L72" s="21">
        <f>K72/F72</f>
        <v>245308.50212282807</v>
      </c>
      <c r="M72" s="21">
        <f>L72</f>
        <v>245308.50212282807</v>
      </c>
      <c r="N72" s="34">
        <f t="shared" si="43"/>
        <v>8.7701149425287372</v>
      </c>
      <c r="O72" s="4"/>
      <c r="Q72" s="30" t="s">
        <v>69</v>
      </c>
      <c r="R72" s="31">
        <f t="shared" si="33"/>
        <v>27970.956336416828</v>
      </c>
      <c r="S72" s="31">
        <f t="shared" si="34"/>
        <v>245308.50212282807</v>
      </c>
      <c r="T72" s="38">
        <f t="shared" si="35"/>
        <v>8.7701149425287372</v>
      </c>
      <c r="U72" s="44">
        <v>0.57586384179742911</v>
      </c>
      <c r="V72" s="45">
        <f t="shared" si="48"/>
        <v>0.42413615820257089</v>
      </c>
      <c r="W72" s="31">
        <f t="shared" si="44"/>
        <v>141264.29645802456</v>
      </c>
      <c r="X72" s="31">
        <f>W72</f>
        <v>141264.29645802456</v>
      </c>
      <c r="Y72" s="38">
        <f t="shared" si="45"/>
        <v>5.050392083809637</v>
      </c>
      <c r="Z72" s="37">
        <f t="shared" si="46"/>
        <v>3.7197228587191002</v>
      </c>
    </row>
    <row r="73" spans="1:26" s="2" customFormat="1" ht="13.2">
      <c r="B73" s="2" t="s">
        <v>70</v>
      </c>
      <c r="D73" s="25">
        <f>SUM(D54:D72)</f>
        <v>116011</v>
      </c>
      <c r="E73" s="25">
        <f>SUM(E54:E72)</f>
        <v>955</v>
      </c>
    </row>
    <row r="77" spans="1:26" s="52" customFormat="1" ht="17.399999999999999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>
      <c r="C78" s="53" t="s">
        <v>84</v>
      </c>
      <c r="D78" s="54">
        <v>0</v>
      </c>
      <c r="E78" s="55">
        <f>$N$4</f>
        <v>70.047678956194346</v>
      </c>
      <c r="F78" s="55">
        <f>$Y$4</f>
        <v>63.844673977056956</v>
      </c>
      <c r="G78" s="55">
        <f>E78-F78</f>
        <v>6.2030049791373898</v>
      </c>
    </row>
    <row r="79" spans="1:26" s="52" customFormat="1" ht="17.399999999999999">
      <c r="C79" s="53" t="s">
        <v>85</v>
      </c>
      <c r="D79" s="54">
        <v>0</v>
      </c>
      <c r="E79" s="55">
        <f>$N$29</f>
        <v>79.737273296890933</v>
      </c>
      <c r="F79" s="55">
        <f>$Y$29</f>
        <v>70.389220240164036</v>
      </c>
      <c r="G79" s="55">
        <f t="shared" ref="G79:G80" si="50">E79-F79</f>
        <v>9.3480530567268971</v>
      </c>
    </row>
    <row r="80" spans="1:26" s="52" customFormat="1" ht="17.399999999999999">
      <c r="C80" s="53" t="s">
        <v>86</v>
      </c>
      <c r="D80" s="54">
        <v>0</v>
      </c>
      <c r="E80" s="55">
        <f>$N$54</f>
        <v>74.604630027643978</v>
      </c>
      <c r="F80" s="55">
        <f>$Y$54</f>
        <v>66.300919406797206</v>
      </c>
      <c r="G80" s="55">
        <f t="shared" si="50"/>
        <v>8.3037106208467719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17067-14EF-7D4B-AEF8-D2A4A5516B0E}">
  <dimension ref="A1:Z80"/>
  <sheetViews>
    <sheetView topLeftCell="A34" workbookViewId="0">
      <selection activeCell="D54" sqref="D54:E72"/>
    </sheetView>
  </sheetViews>
  <sheetFormatPr defaultColWidth="8.796875" defaultRowHeight="13.8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>
      <c r="B1" s="75" t="s">
        <v>87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Q1" s="63" t="s">
        <v>90</v>
      </c>
      <c r="R1" s="64"/>
      <c r="S1" s="64"/>
      <c r="T1" s="64"/>
      <c r="U1" s="64"/>
      <c r="V1" s="64"/>
      <c r="W1" s="64"/>
      <c r="X1" s="64"/>
      <c r="Y1" s="64"/>
      <c r="Z1" s="65"/>
    </row>
    <row r="2" spans="1:26" s="9" customFormat="1" ht="35.549999999999997" customHeight="1">
      <c r="A2" s="7"/>
      <c r="B2" s="70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2" t="s">
        <v>14</v>
      </c>
      <c r="S2" s="72"/>
      <c r="T2" s="72"/>
      <c r="U2" s="67" t="s">
        <v>15</v>
      </c>
      <c r="V2" s="67" t="s">
        <v>16</v>
      </c>
      <c r="W2" s="73" t="s">
        <v>17</v>
      </c>
      <c r="X2" s="73" t="s">
        <v>18</v>
      </c>
      <c r="Y2" s="74" t="s">
        <v>19</v>
      </c>
      <c r="Z2" s="74" t="s">
        <v>20</v>
      </c>
    </row>
    <row r="3" spans="1:26" s="10" customFormat="1" ht="23.25" customHeight="1" thickBot="1">
      <c r="B3" s="71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7"/>
      <c r="V3" s="67"/>
      <c r="W3" s="73"/>
      <c r="X3" s="73"/>
      <c r="Y3" s="74"/>
      <c r="Z3" s="74"/>
    </row>
    <row r="4" spans="1:26" s="2" customFormat="1" ht="15.6">
      <c r="A4" s="2">
        <v>1</v>
      </c>
      <c r="B4" s="1">
        <v>0</v>
      </c>
      <c r="C4" s="1">
        <v>1</v>
      </c>
      <c r="D4" s="60">
        <v>436</v>
      </c>
      <c r="E4">
        <v>4</v>
      </c>
      <c r="F4" s="3">
        <f>E4/D4</f>
        <v>9.1743119266055051E-3</v>
      </c>
      <c r="G4" s="2">
        <v>0.3</v>
      </c>
      <c r="H4" s="18">
        <f>C4*F4/(1+(1-G4)*C4*F4)</f>
        <v>9.1157702825888798E-3</v>
      </c>
      <c r="I4" s="18">
        <f>1-H4</f>
        <v>0.99088422971741108</v>
      </c>
      <c r="J4" s="41">
        <v>100000</v>
      </c>
      <c r="K4" s="20">
        <f>J4*H4</f>
        <v>911.57702825888794</v>
      </c>
      <c r="L4" s="20">
        <f>C4*(J5+G4*K4)</f>
        <v>99361.896080218779</v>
      </c>
      <c r="M4" s="5">
        <f t="shared" ref="M4:M20" si="0">L4+M5</f>
        <v>7256456.9828705769</v>
      </c>
      <c r="N4" s="32">
        <f>M4/J4</f>
        <v>72.564569828705771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99361.896080218779</v>
      </c>
      <c r="T4" s="35">
        <f t="shared" ref="T4:T22" si="3">N4</f>
        <v>72.564569828705771</v>
      </c>
      <c r="U4" s="42">
        <v>0.96680194174873568</v>
      </c>
      <c r="V4" s="43">
        <f>1-U4</f>
        <v>3.3198058251264317E-2</v>
      </c>
      <c r="W4" s="29">
        <f>S4*U4</f>
        <v>96063.274066191603</v>
      </c>
      <c r="X4" s="29">
        <f t="shared" ref="X4:X20" si="4">X5+W4</f>
        <v>6594431.1310254838</v>
      </c>
      <c r="Y4" s="40">
        <f>X4/R4</f>
        <v>65.944311310254832</v>
      </c>
      <c r="Z4" s="36">
        <f>T4-Y4</f>
        <v>6.6202585184509388</v>
      </c>
    </row>
    <row r="5" spans="1:26" s="2" customFormat="1" ht="15.6">
      <c r="A5" s="2">
        <v>2</v>
      </c>
      <c r="B5" s="1" t="s">
        <v>35</v>
      </c>
      <c r="C5" s="1">
        <v>4</v>
      </c>
      <c r="D5" s="61">
        <v>2043</v>
      </c>
      <c r="E5">
        <v>2</v>
      </c>
      <c r="F5" s="3">
        <f t="shared" ref="F5:F22" si="5">E5/D5</f>
        <v>9.7895252080274116E-4</v>
      </c>
      <c r="G5" s="2">
        <v>0.4</v>
      </c>
      <c r="H5" s="3">
        <f t="shared" ref="H5:H21" si="6">C5*F5/(1+(1-G5)*C5*F5)</f>
        <v>3.9066315069831038E-3</v>
      </c>
      <c r="I5" s="3">
        <f t="shared" ref="I5:I22" si="7">1-H5</f>
        <v>0.99609336849301688</v>
      </c>
      <c r="J5" s="5">
        <f>I4*J4</f>
        <v>99088.422971741107</v>
      </c>
      <c r="K5" s="5">
        <f t="shared" ref="K5:K22" si="8">J5*H5</f>
        <v>387.10195515867218</v>
      </c>
      <c r="L5" s="5">
        <f t="shared" ref="L5:L21" si="9">C5*(J6+G5*K5)</f>
        <v>395424.64719458361</v>
      </c>
      <c r="M5" s="5">
        <f t="shared" si="0"/>
        <v>7157095.0867903577</v>
      </c>
      <c r="N5" s="33">
        <f t="shared" ref="N5:N22" si="10">M5/J5</f>
        <v>72.229377278831862</v>
      </c>
      <c r="O5" s="4"/>
      <c r="Q5" s="27" t="s">
        <v>36</v>
      </c>
      <c r="R5" s="29">
        <f t="shared" si="1"/>
        <v>99088.422971741107</v>
      </c>
      <c r="S5" s="29">
        <f t="shared" si="2"/>
        <v>395424.64719458361</v>
      </c>
      <c r="T5" s="35">
        <f t="shared" si="3"/>
        <v>72.229377278831862</v>
      </c>
      <c r="U5" s="42">
        <v>0.96680194174873568</v>
      </c>
      <c r="V5" s="43">
        <f>1-U5</f>
        <v>3.3198058251264317E-2</v>
      </c>
      <c r="W5" s="29">
        <f t="shared" ref="W5:W22" si="11">S5*U5</f>
        <v>382297.31672303216</v>
      </c>
      <c r="X5" s="29">
        <f t="shared" si="4"/>
        <v>6498367.8569592927</v>
      </c>
      <c r="Y5" s="35">
        <f t="shared" ref="Y5:Y22" si="12">X5/R5</f>
        <v>65.58150449939599</v>
      </c>
      <c r="Z5" s="36">
        <f t="shared" ref="Z5:Z22" si="13">T5-Y5</f>
        <v>6.6478727794358718</v>
      </c>
    </row>
    <row r="6" spans="1:26" s="2" customFormat="1" ht="15.6">
      <c r="A6" s="2">
        <v>3</v>
      </c>
      <c r="B6" s="1" t="s">
        <v>37</v>
      </c>
      <c r="C6" s="1">
        <v>5</v>
      </c>
      <c r="D6" s="61">
        <v>3190</v>
      </c>
      <c r="E6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98701.321016582428</v>
      </c>
      <c r="K6" s="5">
        <f t="shared" si="8"/>
        <v>0</v>
      </c>
      <c r="L6" s="5">
        <f t="shared" si="9"/>
        <v>493506.60508291214</v>
      </c>
      <c r="M6" s="5">
        <f t="shared" si="0"/>
        <v>6761670.4395957738</v>
      </c>
      <c r="N6" s="33">
        <f t="shared" si="10"/>
        <v>68.506382386308402</v>
      </c>
      <c r="O6" s="4"/>
      <c r="Q6" s="27" t="s">
        <v>38</v>
      </c>
      <c r="R6" s="29">
        <f t="shared" si="1"/>
        <v>98701.321016582428</v>
      </c>
      <c r="S6" s="29">
        <f t="shared" si="2"/>
        <v>493506.60508291214</v>
      </c>
      <c r="T6" s="35">
        <f t="shared" si="3"/>
        <v>68.506382386308402</v>
      </c>
      <c r="U6" s="42">
        <v>0.96680194174873568</v>
      </c>
      <c r="V6" s="43">
        <f>1-U6</f>
        <v>3.3198058251264317E-2</v>
      </c>
      <c r="W6" s="29">
        <f t="shared" si="11"/>
        <v>477123.14405998593</v>
      </c>
      <c r="X6" s="29">
        <f t="shared" si="4"/>
        <v>6116070.5402362607</v>
      </c>
      <c r="Y6" s="35">
        <f t="shared" si="12"/>
        <v>61.965437516370457</v>
      </c>
      <c r="Z6" s="36">
        <f t="shared" si="13"/>
        <v>6.5409448699379453</v>
      </c>
    </row>
    <row r="7" spans="1:26" s="2" customFormat="1" ht="15.6">
      <c r="A7" s="2">
        <v>4</v>
      </c>
      <c r="B7" s="1" t="s">
        <v>39</v>
      </c>
      <c r="C7" s="1">
        <v>5</v>
      </c>
      <c r="D7" s="61">
        <v>3622</v>
      </c>
      <c r="E7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98701.321016582428</v>
      </c>
      <c r="K7" s="5">
        <f t="shared" si="8"/>
        <v>0</v>
      </c>
      <c r="L7" s="5">
        <f t="shared" si="9"/>
        <v>493506.60508291214</v>
      </c>
      <c r="M7" s="5">
        <f t="shared" si="0"/>
        <v>6268163.8345128614</v>
      </c>
      <c r="N7" s="33">
        <f t="shared" si="10"/>
        <v>63.506382386308402</v>
      </c>
      <c r="O7" s="4"/>
      <c r="Q7" s="27" t="s">
        <v>40</v>
      </c>
      <c r="R7" s="29">
        <f t="shared" si="1"/>
        <v>98701.321016582428</v>
      </c>
      <c r="S7" s="29">
        <f t="shared" si="2"/>
        <v>493506.60508291214</v>
      </c>
      <c r="T7" s="35">
        <f t="shared" si="3"/>
        <v>63.506382386308402</v>
      </c>
      <c r="U7" s="42">
        <v>0.96680194174873568</v>
      </c>
      <c r="V7" s="43">
        <f>1-U7</f>
        <v>3.3198058251264317E-2</v>
      </c>
      <c r="W7" s="29">
        <f t="shared" si="11"/>
        <v>477123.14405998593</v>
      </c>
      <c r="X7" s="29">
        <f t="shared" si="4"/>
        <v>5638947.3961762749</v>
      </c>
      <c r="Y7" s="35">
        <f t="shared" si="12"/>
        <v>57.131427807626778</v>
      </c>
      <c r="Z7" s="36">
        <f t="shared" si="13"/>
        <v>6.3749545786816242</v>
      </c>
    </row>
    <row r="8" spans="1:26" s="2" customFormat="1" ht="15.6">
      <c r="A8" s="2">
        <v>5</v>
      </c>
      <c r="B8" s="1" t="s">
        <v>41</v>
      </c>
      <c r="C8" s="1">
        <v>5</v>
      </c>
      <c r="D8" s="61">
        <v>3900</v>
      </c>
      <c r="E8">
        <v>5</v>
      </c>
      <c r="F8" s="3">
        <f t="shared" si="5"/>
        <v>1.2820512820512821E-3</v>
      </c>
      <c r="G8" s="2">
        <v>0.5</v>
      </c>
      <c r="H8" s="3">
        <f t="shared" si="6"/>
        <v>6.3897763578274758E-3</v>
      </c>
      <c r="I8" s="3">
        <f t="shared" si="7"/>
        <v>0.99361022364217255</v>
      </c>
      <c r="J8" s="5">
        <f t="shared" si="14"/>
        <v>98701.321016582428</v>
      </c>
      <c r="K8" s="5">
        <f t="shared" si="8"/>
        <v>630.6793675180985</v>
      </c>
      <c r="L8" s="5">
        <f t="shared" si="9"/>
        <v>491929.90666411695</v>
      </c>
      <c r="M8" s="5">
        <f t="shared" si="0"/>
        <v>5774657.2294299491</v>
      </c>
      <c r="N8" s="33">
        <f t="shared" si="10"/>
        <v>58.506382386308395</v>
      </c>
      <c r="O8" s="4"/>
      <c r="Q8" s="27" t="s">
        <v>42</v>
      </c>
      <c r="R8" s="29">
        <f t="shared" si="1"/>
        <v>98701.321016582428</v>
      </c>
      <c r="S8" s="29">
        <f t="shared" si="2"/>
        <v>491929.90666411695</v>
      </c>
      <c r="T8" s="35">
        <f t="shared" si="3"/>
        <v>58.506382386308395</v>
      </c>
      <c r="U8" s="42">
        <v>0.96680194174873568</v>
      </c>
      <c r="V8" s="43">
        <f>1-U8</f>
        <v>3.3198058251264317E-2</v>
      </c>
      <c r="W8" s="29">
        <f t="shared" si="11"/>
        <v>475598.78896714258</v>
      </c>
      <c r="X8" s="29">
        <f t="shared" si="4"/>
        <v>5161824.252116289</v>
      </c>
      <c r="Y8" s="35">
        <f t="shared" si="12"/>
        <v>52.297418098883099</v>
      </c>
      <c r="Z8" s="36">
        <f t="shared" si="13"/>
        <v>6.2089642874252959</v>
      </c>
    </row>
    <row r="9" spans="1:26" s="2" customFormat="1" ht="15.6">
      <c r="A9" s="2">
        <v>6</v>
      </c>
      <c r="B9" s="1" t="s">
        <v>43</v>
      </c>
      <c r="C9" s="1">
        <v>5</v>
      </c>
      <c r="D9" s="61">
        <v>3852</v>
      </c>
      <c r="E9">
        <v>3</v>
      </c>
      <c r="F9" s="3">
        <f t="shared" si="5"/>
        <v>7.7881619937694702E-4</v>
      </c>
      <c r="G9" s="2">
        <v>0.5</v>
      </c>
      <c r="H9" s="3">
        <f t="shared" si="6"/>
        <v>3.88651379712398E-3</v>
      </c>
      <c r="I9" s="3">
        <f t="shared" si="7"/>
        <v>0.99611348620287599</v>
      </c>
      <c r="J9" s="5">
        <f t="shared" si="14"/>
        <v>98070.641649064331</v>
      </c>
      <c r="K9" s="5">
        <f t="shared" si="8"/>
        <v>381.15290186189014</v>
      </c>
      <c r="L9" s="5">
        <f t="shared" si="9"/>
        <v>489400.32599066698</v>
      </c>
      <c r="M9" s="5">
        <f t="shared" si="0"/>
        <v>5282727.3227658318</v>
      </c>
      <c r="N9" s="33">
        <f t="shared" si="10"/>
        <v>53.866552047956681</v>
      </c>
      <c r="O9" s="4"/>
      <c r="Q9" s="27" t="s">
        <v>44</v>
      </c>
      <c r="R9" s="29">
        <f t="shared" si="1"/>
        <v>98070.641649064331</v>
      </c>
      <c r="S9" s="29">
        <f t="shared" si="2"/>
        <v>489400.32599066698</v>
      </c>
      <c r="T9" s="35">
        <f t="shared" si="3"/>
        <v>53.866552047956681</v>
      </c>
      <c r="U9" s="42">
        <v>0.9555940589531835</v>
      </c>
      <c r="V9" s="43">
        <f t="shared" ref="V9:V22" si="15">1-U9</f>
        <v>4.4405941046816499E-2</v>
      </c>
      <c r="W9" s="29">
        <f t="shared" si="11"/>
        <v>467668.04396643263</v>
      </c>
      <c r="X9" s="29">
        <f t="shared" si="4"/>
        <v>4686225.4631491462</v>
      </c>
      <c r="Y9" s="35">
        <f t="shared" si="12"/>
        <v>47.784182751840454</v>
      </c>
      <c r="Z9" s="36">
        <f t="shared" si="13"/>
        <v>6.0823692961162266</v>
      </c>
    </row>
    <row r="10" spans="1:26" s="2" customFormat="1" ht="15.6">
      <c r="A10" s="2">
        <v>7</v>
      </c>
      <c r="B10" s="1" t="s">
        <v>45</v>
      </c>
      <c r="C10" s="1">
        <v>5</v>
      </c>
      <c r="D10" s="61">
        <v>4635</v>
      </c>
      <c r="E10">
        <v>4</v>
      </c>
      <c r="F10" s="3">
        <f t="shared" si="5"/>
        <v>8.6299892125134845E-4</v>
      </c>
      <c r="G10" s="2">
        <v>0.5</v>
      </c>
      <c r="H10" s="3">
        <f t="shared" si="6"/>
        <v>4.3057050592034442E-3</v>
      </c>
      <c r="I10" s="3">
        <f t="shared" si="7"/>
        <v>0.99569429494079653</v>
      </c>
      <c r="J10" s="5">
        <f t="shared" si="14"/>
        <v>97689.488747202442</v>
      </c>
      <c r="K10" s="5">
        <f t="shared" si="8"/>
        <v>420.62212592982746</v>
      </c>
      <c r="L10" s="5">
        <f t="shared" si="9"/>
        <v>487395.88842118764</v>
      </c>
      <c r="M10" s="5">
        <f t="shared" si="0"/>
        <v>4793326.9967751652</v>
      </c>
      <c r="N10" s="33">
        <f t="shared" si="10"/>
        <v>49.066967779708364</v>
      </c>
      <c r="O10" s="4"/>
      <c r="Q10" s="27" t="s">
        <v>46</v>
      </c>
      <c r="R10" s="29">
        <f t="shared" si="1"/>
        <v>97689.488747202442</v>
      </c>
      <c r="S10" s="29">
        <f t="shared" si="2"/>
        <v>487395.88842118764</v>
      </c>
      <c r="T10" s="35">
        <f t="shared" si="3"/>
        <v>49.066967779708364</v>
      </c>
      <c r="U10" s="42">
        <v>0.96363095511775332</v>
      </c>
      <c r="V10" s="43">
        <f t="shared" si="15"/>
        <v>3.6369044882246682E-2</v>
      </c>
      <c r="W10" s="29">
        <f t="shared" si="11"/>
        <v>469669.76547977497</v>
      </c>
      <c r="X10" s="29">
        <f t="shared" si="4"/>
        <v>4218557.4191827131</v>
      </c>
      <c r="Y10" s="35">
        <f t="shared" si="12"/>
        <v>43.183329888227313</v>
      </c>
      <c r="Z10" s="36">
        <f t="shared" si="13"/>
        <v>5.883637891481051</v>
      </c>
    </row>
    <row r="11" spans="1:26" s="2" customFormat="1" ht="15.6">
      <c r="A11" s="2">
        <v>8</v>
      </c>
      <c r="B11" s="1" t="s">
        <v>47</v>
      </c>
      <c r="C11" s="1">
        <v>5</v>
      </c>
      <c r="D11" s="61">
        <v>4466</v>
      </c>
      <c r="E11">
        <v>15</v>
      </c>
      <c r="F11" s="3">
        <f t="shared" si="5"/>
        <v>3.3587102552619795E-3</v>
      </c>
      <c r="G11" s="2">
        <v>0.5</v>
      </c>
      <c r="H11" s="3">
        <f t="shared" si="6"/>
        <v>1.6653713778172534E-2</v>
      </c>
      <c r="I11" s="3">
        <f t="shared" si="7"/>
        <v>0.98334628622182751</v>
      </c>
      <c r="J11" s="5">
        <f t="shared" si="14"/>
        <v>97268.866621272609</v>
      </c>
      <c r="K11" s="5">
        <f t="shared" si="8"/>
        <v>1619.8878642379141</v>
      </c>
      <c r="L11" s="5">
        <f t="shared" si="9"/>
        <v>482294.61344576825</v>
      </c>
      <c r="M11" s="5">
        <f t="shared" si="0"/>
        <v>4305931.1083539771</v>
      </c>
      <c r="N11" s="33">
        <f t="shared" si="10"/>
        <v>44.268338451188185</v>
      </c>
      <c r="O11" s="4"/>
      <c r="Q11" s="27" t="s">
        <v>48</v>
      </c>
      <c r="R11" s="29">
        <f t="shared" si="1"/>
        <v>97268.866621272609</v>
      </c>
      <c r="S11" s="29">
        <f t="shared" si="2"/>
        <v>482294.61344576825</v>
      </c>
      <c r="T11" s="35">
        <f t="shared" si="3"/>
        <v>44.268338451188185</v>
      </c>
      <c r="U11" s="42">
        <v>0.96005435016735896</v>
      </c>
      <c r="V11" s="43">
        <f t="shared" si="15"/>
        <v>3.9945649832641039E-2</v>
      </c>
      <c r="W11" s="29">
        <f t="shared" si="11"/>
        <v>463029.0417008946</v>
      </c>
      <c r="X11" s="29">
        <f t="shared" si="4"/>
        <v>3748887.653702938</v>
      </c>
      <c r="Y11" s="35">
        <f t="shared" si="12"/>
        <v>38.541496204532315</v>
      </c>
      <c r="Z11" s="36">
        <f t="shared" si="13"/>
        <v>5.7268422466558704</v>
      </c>
    </row>
    <row r="12" spans="1:26" s="2" customFormat="1" ht="15.6">
      <c r="A12" s="2">
        <v>9</v>
      </c>
      <c r="B12" s="1" t="s">
        <v>49</v>
      </c>
      <c r="C12" s="1">
        <v>5</v>
      </c>
      <c r="D12" s="61">
        <v>4145</v>
      </c>
      <c r="E12">
        <v>9</v>
      </c>
      <c r="F12" s="3">
        <f t="shared" si="5"/>
        <v>2.1712907117008443E-3</v>
      </c>
      <c r="G12" s="2">
        <v>0.5</v>
      </c>
      <c r="H12" s="3">
        <f t="shared" si="6"/>
        <v>1.0797840431913617E-2</v>
      </c>
      <c r="I12" s="3">
        <f t="shared" si="7"/>
        <v>0.98920215956808644</v>
      </c>
      <c r="J12" s="5">
        <f t="shared" si="14"/>
        <v>95648.978757034696</v>
      </c>
      <c r="K12" s="5">
        <f t="shared" si="8"/>
        <v>1032.8024100939558</v>
      </c>
      <c r="L12" s="5">
        <f t="shared" si="9"/>
        <v>475662.8877599386</v>
      </c>
      <c r="M12" s="5">
        <f t="shared" si="0"/>
        <v>3823636.494908209</v>
      </c>
      <c r="N12" s="33">
        <f t="shared" si="10"/>
        <v>39.975716882674945</v>
      </c>
      <c r="O12" s="4"/>
      <c r="Q12" s="27" t="s">
        <v>50</v>
      </c>
      <c r="R12" s="29">
        <f t="shared" si="1"/>
        <v>95648.978757034696</v>
      </c>
      <c r="S12" s="29">
        <f t="shared" si="2"/>
        <v>475662.8877599386</v>
      </c>
      <c r="T12" s="35">
        <f t="shared" si="3"/>
        <v>39.975716882674945</v>
      </c>
      <c r="U12" s="42">
        <v>0.94127750867207383</v>
      </c>
      <c r="V12" s="43">
        <f t="shared" si="15"/>
        <v>5.8722491327926174E-2</v>
      </c>
      <c r="W12" s="29">
        <f t="shared" si="11"/>
        <v>447730.77795843931</v>
      </c>
      <c r="X12" s="29">
        <f t="shared" si="4"/>
        <v>3285858.6120020435</v>
      </c>
      <c r="Y12" s="35">
        <f t="shared" si="12"/>
        <v>34.353305750903047</v>
      </c>
      <c r="Z12" s="36">
        <f t="shared" si="13"/>
        <v>5.6224111317718979</v>
      </c>
    </row>
    <row r="13" spans="1:26" s="2" customFormat="1" ht="15.6">
      <c r="A13" s="2">
        <v>10</v>
      </c>
      <c r="B13" s="1" t="s">
        <v>51</v>
      </c>
      <c r="C13" s="1">
        <v>5</v>
      </c>
      <c r="D13" s="61">
        <v>4642</v>
      </c>
      <c r="E13">
        <v>20</v>
      </c>
      <c r="F13" s="3">
        <f t="shared" si="5"/>
        <v>4.3084877208099956E-3</v>
      </c>
      <c r="G13" s="2">
        <v>0.5</v>
      </c>
      <c r="H13" s="3">
        <f t="shared" si="6"/>
        <v>2.1312872975277064E-2</v>
      </c>
      <c r="I13" s="3">
        <f t="shared" si="7"/>
        <v>0.97868712702472294</v>
      </c>
      <c r="J13" s="5">
        <f t="shared" si="14"/>
        <v>94616.176346940745</v>
      </c>
      <c r="K13" s="5">
        <f t="shared" si="8"/>
        <v>2016.5425478887623</v>
      </c>
      <c r="L13" s="5">
        <f t="shared" si="9"/>
        <v>468039.52536498185</v>
      </c>
      <c r="M13" s="5">
        <f t="shared" si="0"/>
        <v>3347973.6071482706</v>
      </c>
      <c r="N13" s="33">
        <f t="shared" si="10"/>
        <v>35.384790808622881</v>
      </c>
      <c r="O13" s="4"/>
      <c r="Q13" s="27" t="s">
        <v>52</v>
      </c>
      <c r="R13" s="29">
        <f t="shared" si="1"/>
        <v>94616.176346940745</v>
      </c>
      <c r="S13" s="29">
        <f t="shared" si="2"/>
        <v>468039.52536498185</v>
      </c>
      <c r="T13" s="35">
        <f t="shared" si="3"/>
        <v>35.384790808622881</v>
      </c>
      <c r="U13" s="42">
        <v>0.95386474178345915</v>
      </c>
      <c r="V13" s="43">
        <f t="shared" si="15"/>
        <v>4.6135258216540853E-2</v>
      </c>
      <c r="W13" s="29">
        <f t="shared" si="11"/>
        <v>446446.40100672119</v>
      </c>
      <c r="X13" s="29">
        <f t="shared" si="4"/>
        <v>2838127.8340436043</v>
      </c>
      <c r="Y13" s="35">
        <f t="shared" si="12"/>
        <v>29.996222037516002</v>
      </c>
      <c r="Z13" s="36">
        <f t="shared" si="13"/>
        <v>5.388568771106879</v>
      </c>
    </row>
    <row r="14" spans="1:26" s="2" customFormat="1" ht="15.6">
      <c r="A14" s="2">
        <v>11</v>
      </c>
      <c r="B14" s="1" t="s">
        <v>53</v>
      </c>
      <c r="C14" s="1">
        <v>5</v>
      </c>
      <c r="D14" s="61">
        <v>4902</v>
      </c>
      <c r="E14">
        <v>25</v>
      </c>
      <c r="F14" s="3">
        <f t="shared" si="5"/>
        <v>5.0999592003263972E-3</v>
      </c>
      <c r="G14" s="2">
        <v>0.5</v>
      </c>
      <c r="H14" s="3">
        <f t="shared" si="6"/>
        <v>2.517876926175848E-2</v>
      </c>
      <c r="I14" s="3">
        <f t="shared" si="7"/>
        <v>0.97482123073824156</v>
      </c>
      <c r="J14" s="5">
        <f t="shared" si="14"/>
        <v>92599.633799051982</v>
      </c>
      <c r="K14" s="5">
        <f t="shared" si="8"/>
        <v>2331.5448131496614</v>
      </c>
      <c r="L14" s="5">
        <f t="shared" si="9"/>
        <v>457169.30696238583</v>
      </c>
      <c r="M14" s="5">
        <f t="shared" si="0"/>
        <v>2879934.0817832886</v>
      </c>
      <c r="N14" s="33">
        <f t="shared" si="10"/>
        <v>31.100923012643413</v>
      </c>
      <c r="O14" s="4"/>
      <c r="Q14" s="27" t="s">
        <v>54</v>
      </c>
      <c r="R14" s="29">
        <f t="shared" si="1"/>
        <v>92599.633799051982</v>
      </c>
      <c r="S14" s="29">
        <f t="shared" si="2"/>
        <v>457169.30696238583</v>
      </c>
      <c r="T14" s="35">
        <f t="shared" si="3"/>
        <v>31.100923012643413</v>
      </c>
      <c r="U14" s="42">
        <v>0.94210046609890041</v>
      </c>
      <c r="V14" s="43">
        <f t="shared" si="15"/>
        <v>5.7899533901099587E-2</v>
      </c>
      <c r="W14" s="29">
        <f t="shared" si="11"/>
        <v>430699.41717537498</v>
      </c>
      <c r="X14" s="29">
        <f t="shared" si="4"/>
        <v>2391681.4330368834</v>
      </c>
      <c r="Y14" s="35">
        <f t="shared" si="12"/>
        <v>25.828195370912677</v>
      </c>
      <c r="Z14" s="36">
        <f t="shared" si="13"/>
        <v>5.2727276417307358</v>
      </c>
    </row>
    <row r="15" spans="1:26" s="2" customFormat="1" ht="15.6">
      <c r="A15" s="2">
        <v>12</v>
      </c>
      <c r="B15" s="1" t="s">
        <v>55</v>
      </c>
      <c r="C15" s="1">
        <v>5</v>
      </c>
      <c r="D15" s="61">
        <v>4858</v>
      </c>
      <c r="E15">
        <v>43</v>
      </c>
      <c r="F15" s="3">
        <f t="shared" si="5"/>
        <v>8.8513791683820509E-3</v>
      </c>
      <c r="G15" s="2">
        <v>0.5</v>
      </c>
      <c r="H15" s="3">
        <f t="shared" si="6"/>
        <v>4.329876145403283E-2</v>
      </c>
      <c r="I15" s="3">
        <f t="shared" si="7"/>
        <v>0.95670123854596723</v>
      </c>
      <c r="J15" s="5">
        <f t="shared" si="14"/>
        <v>90268.08898590233</v>
      </c>
      <c r="K15" s="5">
        <f t="shared" si="8"/>
        <v>3908.4964519119931</v>
      </c>
      <c r="L15" s="5">
        <f t="shared" si="9"/>
        <v>441569.20379973168</v>
      </c>
      <c r="M15" s="5">
        <f t="shared" si="0"/>
        <v>2422764.7748209029</v>
      </c>
      <c r="N15" s="33">
        <f t="shared" si="10"/>
        <v>26.83965953017217</v>
      </c>
      <c r="O15" s="4"/>
      <c r="Q15" s="27" t="s">
        <v>56</v>
      </c>
      <c r="R15" s="29">
        <f t="shared" si="1"/>
        <v>90268.08898590233</v>
      </c>
      <c r="S15" s="29">
        <f t="shared" si="2"/>
        <v>441569.20379973168</v>
      </c>
      <c r="T15" s="35">
        <f t="shared" si="3"/>
        <v>26.83965953017217</v>
      </c>
      <c r="U15" s="42">
        <v>0.91645683631107144</v>
      </c>
      <c r="V15" s="43">
        <f t="shared" si="15"/>
        <v>8.3543163688928557E-2</v>
      </c>
      <c r="W15" s="29">
        <f t="shared" si="11"/>
        <v>404679.11552670086</v>
      </c>
      <c r="X15" s="29">
        <f t="shared" si="4"/>
        <v>1960982.0158615084</v>
      </c>
      <c r="Y15" s="35">
        <f t="shared" si="12"/>
        <v>21.723978405788184</v>
      </c>
      <c r="Z15" s="36">
        <f t="shared" si="13"/>
        <v>5.1156811243839861</v>
      </c>
    </row>
    <row r="16" spans="1:26" s="2" customFormat="1" ht="15.6">
      <c r="A16" s="2">
        <v>13</v>
      </c>
      <c r="B16" s="1" t="s">
        <v>57</v>
      </c>
      <c r="C16" s="1">
        <v>5</v>
      </c>
      <c r="D16" s="61">
        <v>4314</v>
      </c>
      <c r="E16">
        <v>61</v>
      </c>
      <c r="F16" s="3">
        <f t="shared" si="5"/>
        <v>1.4140009272137228E-2</v>
      </c>
      <c r="G16" s="2">
        <v>0.5</v>
      </c>
      <c r="H16" s="3">
        <f t="shared" si="6"/>
        <v>6.8286130079480575E-2</v>
      </c>
      <c r="I16" s="3">
        <f t="shared" si="7"/>
        <v>0.93171386992051941</v>
      </c>
      <c r="J16" s="5">
        <f t="shared" si="14"/>
        <v>86359.592533990348</v>
      </c>
      <c r="K16" s="5">
        <f t="shared" si="8"/>
        <v>5897.1623693870042</v>
      </c>
      <c r="L16" s="5">
        <f t="shared" si="9"/>
        <v>417055.05674648419</v>
      </c>
      <c r="M16" s="5">
        <f t="shared" si="0"/>
        <v>1981195.5710211711</v>
      </c>
      <c r="N16" s="33">
        <f t="shared" si="10"/>
        <v>22.941233427443404</v>
      </c>
      <c r="O16" s="4"/>
      <c r="Q16" s="27" t="s">
        <v>58</v>
      </c>
      <c r="R16" s="29">
        <f t="shared" si="1"/>
        <v>86359.592533990348</v>
      </c>
      <c r="S16" s="29">
        <f t="shared" si="2"/>
        <v>417055.05674648419</v>
      </c>
      <c r="T16" s="35">
        <f t="shared" si="3"/>
        <v>22.941233427443404</v>
      </c>
      <c r="U16" s="42">
        <v>0.8859396016463057</v>
      </c>
      <c r="V16" s="43">
        <f t="shared" si="15"/>
        <v>0.1140603983536943</v>
      </c>
      <c r="W16" s="29">
        <f t="shared" si="11"/>
        <v>369485.59083855763</v>
      </c>
      <c r="X16" s="29">
        <f t="shared" si="4"/>
        <v>1556302.9003348076</v>
      </c>
      <c r="Y16" s="35">
        <f t="shared" si="12"/>
        <v>18.021193183863865</v>
      </c>
      <c r="Z16" s="36">
        <f t="shared" si="13"/>
        <v>4.920040243579539</v>
      </c>
    </row>
    <row r="17" spans="1:26" s="2" customFormat="1" ht="15.6">
      <c r="A17" s="2">
        <v>14</v>
      </c>
      <c r="B17" s="1" t="s">
        <v>59</v>
      </c>
      <c r="C17" s="1">
        <v>5</v>
      </c>
      <c r="D17" s="61">
        <v>3374</v>
      </c>
      <c r="E17">
        <v>53</v>
      </c>
      <c r="F17" s="3">
        <f t="shared" si="5"/>
        <v>1.5708358032009484E-2</v>
      </c>
      <c r="G17" s="2">
        <v>0.5</v>
      </c>
      <c r="H17" s="3">
        <f t="shared" si="6"/>
        <v>7.5573934122344213E-2</v>
      </c>
      <c r="I17" s="3">
        <f t="shared" si="7"/>
        <v>0.92442606587765574</v>
      </c>
      <c r="J17" s="5">
        <f t="shared" si="14"/>
        <v>80462.430164603342</v>
      </c>
      <c r="K17" s="5">
        <f t="shared" si="8"/>
        <v>6080.8623965834549</v>
      </c>
      <c r="L17" s="5">
        <f t="shared" si="9"/>
        <v>387109.99483155808</v>
      </c>
      <c r="M17" s="5">
        <f t="shared" si="0"/>
        <v>1564140.5142746868</v>
      </c>
      <c r="N17" s="33">
        <f t="shared" si="10"/>
        <v>19.439389427772667</v>
      </c>
      <c r="O17" s="4"/>
      <c r="Q17" s="27" t="s">
        <v>60</v>
      </c>
      <c r="R17" s="29">
        <f t="shared" si="1"/>
        <v>80462.430164603342</v>
      </c>
      <c r="S17" s="29">
        <f t="shared" si="2"/>
        <v>387109.99483155808</v>
      </c>
      <c r="T17" s="35">
        <f t="shared" si="3"/>
        <v>19.439389427772667</v>
      </c>
      <c r="U17" s="42">
        <v>0.85631920960893304</v>
      </c>
      <c r="V17" s="43">
        <f t="shared" si="15"/>
        <v>0.14368079039106696</v>
      </c>
      <c r="W17" s="29">
        <f t="shared" si="11"/>
        <v>331489.72480587795</v>
      </c>
      <c r="X17" s="29">
        <f t="shared" si="4"/>
        <v>1186817.30949625</v>
      </c>
      <c r="Y17" s="35">
        <f t="shared" si="12"/>
        <v>14.749956061087863</v>
      </c>
      <c r="Z17" s="36">
        <f t="shared" si="13"/>
        <v>4.6894333666848045</v>
      </c>
    </row>
    <row r="18" spans="1:26" s="2" customFormat="1" ht="15.6">
      <c r="A18" s="2">
        <v>15</v>
      </c>
      <c r="B18" s="1" t="s">
        <v>61</v>
      </c>
      <c r="C18" s="1">
        <v>5</v>
      </c>
      <c r="D18" s="61">
        <v>2225</v>
      </c>
      <c r="E18">
        <v>70</v>
      </c>
      <c r="F18" s="3">
        <f t="shared" si="5"/>
        <v>3.1460674157303373E-2</v>
      </c>
      <c r="G18" s="2">
        <v>0.5</v>
      </c>
      <c r="H18" s="3">
        <f t="shared" si="6"/>
        <v>0.14583333333333334</v>
      </c>
      <c r="I18" s="3">
        <f t="shared" si="7"/>
        <v>0.85416666666666663</v>
      </c>
      <c r="J18" s="5">
        <f t="shared" si="14"/>
        <v>74381.567768019886</v>
      </c>
      <c r="K18" s="5">
        <f t="shared" si="8"/>
        <v>10847.311966169567</v>
      </c>
      <c r="L18" s="5">
        <f t="shared" si="9"/>
        <v>344789.55892467551</v>
      </c>
      <c r="M18" s="5">
        <f t="shared" si="0"/>
        <v>1177030.5194431287</v>
      </c>
      <c r="N18" s="33">
        <f t="shared" si="10"/>
        <v>15.824223053674181</v>
      </c>
      <c r="O18" s="4"/>
      <c r="Q18" s="27" t="s">
        <v>62</v>
      </c>
      <c r="R18" s="29">
        <f t="shared" si="1"/>
        <v>74381.567768019886</v>
      </c>
      <c r="S18" s="29">
        <f t="shared" si="2"/>
        <v>344789.55892467551</v>
      </c>
      <c r="T18" s="35">
        <f t="shared" si="3"/>
        <v>15.824223053674181</v>
      </c>
      <c r="U18" s="42">
        <v>0.77613843304153718</v>
      </c>
      <c r="V18" s="43">
        <f t="shared" si="15"/>
        <v>0.22386156695846282</v>
      </c>
      <c r="W18" s="29">
        <f t="shared" si="11"/>
        <v>267604.4279928804</v>
      </c>
      <c r="X18" s="29">
        <f t="shared" si="4"/>
        <v>855327.58469037199</v>
      </c>
      <c r="Y18" s="35">
        <f t="shared" si="12"/>
        <v>11.499187370693164</v>
      </c>
      <c r="Z18" s="36">
        <f t="shared" si="13"/>
        <v>4.3250356829810173</v>
      </c>
    </row>
    <row r="19" spans="1:26" s="2" customFormat="1" ht="15.6">
      <c r="A19" s="2">
        <v>16</v>
      </c>
      <c r="B19" s="1" t="s">
        <v>63</v>
      </c>
      <c r="C19" s="1">
        <v>5</v>
      </c>
      <c r="D19" s="61">
        <v>1427</v>
      </c>
      <c r="E19">
        <v>57</v>
      </c>
      <c r="F19" s="3">
        <f t="shared" si="5"/>
        <v>3.9943938332165384E-2</v>
      </c>
      <c r="G19" s="2">
        <v>0.5</v>
      </c>
      <c r="H19" s="3">
        <f t="shared" si="6"/>
        <v>0.18158649251353937</v>
      </c>
      <c r="I19" s="3">
        <f t="shared" si="7"/>
        <v>0.81841350748646069</v>
      </c>
      <c r="J19" s="5">
        <f t="shared" si="14"/>
        <v>63534.255801850319</v>
      </c>
      <c r="K19" s="5">
        <f t="shared" si="8"/>
        <v>11536.962665515988</v>
      </c>
      <c r="L19" s="5">
        <f t="shared" si="9"/>
        <v>288828.87234546163</v>
      </c>
      <c r="M19" s="5">
        <f t="shared" si="0"/>
        <v>832240.96051845327</v>
      </c>
      <c r="N19" s="33">
        <f t="shared" si="10"/>
        <v>13.099090404301482</v>
      </c>
      <c r="O19" s="4"/>
      <c r="Q19" s="27" t="s">
        <v>64</v>
      </c>
      <c r="R19" s="29">
        <f t="shared" si="1"/>
        <v>63534.255801850319</v>
      </c>
      <c r="S19" s="29">
        <f t="shared" si="2"/>
        <v>288828.87234546163</v>
      </c>
      <c r="T19" s="35">
        <f t="shared" si="3"/>
        <v>13.099090404301482</v>
      </c>
      <c r="U19" s="42">
        <v>0.73716277889453141</v>
      </c>
      <c r="V19" s="43">
        <f t="shared" si="15"/>
        <v>0.26283722110546859</v>
      </c>
      <c r="W19" s="29">
        <f t="shared" si="11"/>
        <v>212913.89416315436</v>
      </c>
      <c r="X19" s="29">
        <f t="shared" si="4"/>
        <v>587723.15669749165</v>
      </c>
      <c r="Y19" s="35">
        <f t="shared" si="12"/>
        <v>9.2504924985738999</v>
      </c>
      <c r="Z19" s="36">
        <f t="shared" si="13"/>
        <v>3.8485979057275816</v>
      </c>
    </row>
    <row r="20" spans="1:26" s="2" customFormat="1" ht="15.6">
      <c r="A20" s="2">
        <v>17</v>
      </c>
      <c r="B20" s="1" t="s">
        <v>65</v>
      </c>
      <c r="C20" s="1">
        <v>5</v>
      </c>
      <c r="D20" s="61">
        <v>886</v>
      </c>
      <c r="E20">
        <v>59</v>
      </c>
      <c r="F20" s="3">
        <f t="shared" si="5"/>
        <v>6.6591422121896157E-2</v>
      </c>
      <c r="G20" s="2">
        <v>0.5</v>
      </c>
      <c r="H20" s="3">
        <f t="shared" si="6"/>
        <v>0.28543783260764394</v>
      </c>
      <c r="I20" s="3">
        <f t="shared" si="7"/>
        <v>0.71456216739235612</v>
      </c>
      <c r="J20" s="5">
        <f t="shared" si="14"/>
        <v>51997.293136334338</v>
      </c>
      <c r="K20" s="5">
        <f t="shared" si="8"/>
        <v>14841.994654299593</v>
      </c>
      <c r="L20" s="5">
        <f t="shared" si="9"/>
        <v>222881.47904592272</v>
      </c>
      <c r="M20" s="5">
        <f t="shared" si="0"/>
        <v>543412.08817299164</v>
      </c>
      <c r="N20" s="33">
        <f t="shared" si="10"/>
        <v>10.450776480771642</v>
      </c>
      <c r="O20" s="4"/>
      <c r="Q20" s="27" t="s">
        <v>66</v>
      </c>
      <c r="R20" s="29">
        <f t="shared" si="1"/>
        <v>51997.293136334338</v>
      </c>
      <c r="S20" s="29">
        <f t="shared" si="2"/>
        <v>222881.47904592272</v>
      </c>
      <c r="T20" s="35">
        <f t="shared" si="3"/>
        <v>10.450776480771642</v>
      </c>
      <c r="U20" s="42">
        <v>0.7271372759570951</v>
      </c>
      <c r="V20" s="43">
        <f t="shared" si="15"/>
        <v>0.2728627240429049</v>
      </c>
      <c r="W20" s="29">
        <f t="shared" si="11"/>
        <v>162065.43153474061</v>
      </c>
      <c r="X20" s="29">
        <f t="shared" si="4"/>
        <v>374809.26253433735</v>
      </c>
      <c r="Y20" s="35">
        <f t="shared" si="12"/>
        <v>7.2082456590885595</v>
      </c>
      <c r="Z20" s="36">
        <f t="shared" si="13"/>
        <v>3.2425308216830828</v>
      </c>
    </row>
    <row r="21" spans="1:26" s="2" customFormat="1" ht="15.6">
      <c r="A21" s="2">
        <v>18</v>
      </c>
      <c r="B21" s="1" t="s">
        <v>67</v>
      </c>
      <c r="C21" s="1">
        <v>5</v>
      </c>
      <c r="D21" s="61">
        <v>374</v>
      </c>
      <c r="E21">
        <v>34</v>
      </c>
      <c r="F21" s="3">
        <f t="shared" si="5"/>
        <v>9.0909090909090912E-2</v>
      </c>
      <c r="G21" s="2">
        <v>0.5</v>
      </c>
      <c r="H21" s="3">
        <f t="shared" si="6"/>
        <v>0.37037037037037041</v>
      </c>
      <c r="I21" s="3">
        <f t="shared" si="7"/>
        <v>0.62962962962962954</v>
      </c>
      <c r="J21" s="5">
        <f t="shared" si="14"/>
        <v>37155.298482034748</v>
      </c>
      <c r="K21" s="5">
        <f t="shared" si="8"/>
        <v>13761.22166001287</v>
      </c>
      <c r="L21" s="5">
        <f t="shared" si="9"/>
        <v>151373.43826014156</v>
      </c>
      <c r="M21" s="5">
        <f>L21+M22</f>
        <v>320530.60912706895</v>
      </c>
      <c r="N21" s="33">
        <f t="shared" si="10"/>
        <v>8.6267806267806257</v>
      </c>
      <c r="O21" s="4"/>
      <c r="Q21" s="27" t="s">
        <v>68</v>
      </c>
      <c r="R21" s="29">
        <f t="shared" si="1"/>
        <v>37155.298482034748</v>
      </c>
      <c r="S21" s="29">
        <f t="shared" si="2"/>
        <v>151373.43826014156</v>
      </c>
      <c r="T21" s="35">
        <f t="shared" si="3"/>
        <v>8.6267806267806257</v>
      </c>
      <c r="U21" s="42">
        <v>0.68635947845240242</v>
      </c>
      <c r="V21" s="43">
        <f t="shared" si="15"/>
        <v>0.31364052154759758</v>
      </c>
      <c r="W21" s="29">
        <f t="shared" si="11"/>
        <v>103896.59413577769</v>
      </c>
      <c r="X21" s="29">
        <f>X22+W21</f>
        <v>212743.83099959674</v>
      </c>
      <c r="Y21" s="35">
        <f t="shared" si="12"/>
        <v>5.7258006177089973</v>
      </c>
      <c r="Z21" s="36">
        <f t="shared" si="13"/>
        <v>2.9009800090716285</v>
      </c>
    </row>
    <row r="22" spans="1:26" s="2" customFormat="1" ht="15.6">
      <c r="A22" s="12">
        <v>19</v>
      </c>
      <c r="B22" s="13" t="s">
        <v>69</v>
      </c>
      <c r="C22" s="12"/>
      <c r="D22" s="61">
        <v>282</v>
      </c>
      <c r="E22">
        <v>39</v>
      </c>
      <c r="F22" s="17">
        <f t="shared" si="5"/>
        <v>0.13829787234042554</v>
      </c>
      <c r="G22" s="12"/>
      <c r="H22" s="17">
        <v>1</v>
      </c>
      <c r="I22" s="17">
        <f t="shared" si="7"/>
        <v>0</v>
      </c>
      <c r="J22" s="21">
        <f t="shared" si="14"/>
        <v>23394.076822021874</v>
      </c>
      <c r="K22" s="21">
        <f t="shared" si="8"/>
        <v>23394.076822021874</v>
      </c>
      <c r="L22" s="21">
        <f>K22/F22</f>
        <v>169157.17086692739</v>
      </c>
      <c r="M22" s="21">
        <f>L22</f>
        <v>169157.17086692739</v>
      </c>
      <c r="N22" s="34">
        <f t="shared" si="10"/>
        <v>7.2307692307692308</v>
      </c>
      <c r="O22" s="4"/>
      <c r="Q22" s="30" t="s">
        <v>69</v>
      </c>
      <c r="R22" s="31">
        <f t="shared" si="1"/>
        <v>23394.076822021874</v>
      </c>
      <c r="S22" s="31">
        <f t="shared" si="2"/>
        <v>169157.17086692739</v>
      </c>
      <c r="T22" s="38">
        <f t="shared" si="3"/>
        <v>7.2307692307692308</v>
      </c>
      <c r="U22" s="44">
        <v>0.64346806172022719</v>
      </c>
      <c r="V22" s="45">
        <f t="shared" si="15"/>
        <v>0.35653193827977281</v>
      </c>
      <c r="W22" s="31">
        <f t="shared" si="11"/>
        <v>108847.23686381905</v>
      </c>
      <c r="X22" s="31">
        <f>W22</f>
        <v>108847.23686381905</v>
      </c>
      <c r="Y22" s="38">
        <f t="shared" si="12"/>
        <v>4.6527690616693347</v>
      </c>
      <c r="Z22" s="37">
        <f t="shared" si="13"/>
        <v>2.5780001690998962</v>
      </c>
    </row>
    <row r="23" spans="1:26" s="2" customFormat="1" ht="13.2">
      <c r="B23" s="2" t="s">
        <v>70</v>
      </c>
      <c r="D23" s="25">
        <f>SUM(D4:D22)</f>
        <v>57573</v>
      </c>
      <c r="E23" s="58">
        <f>SUM(E4:E22)</f>
        <v>503</v>
      </c>
    </row>
    <row r="24" spans="1:26" s="2" customFormat="1" ht="13.2">
      <c r="D24" s="14"/>
      <c r="E24" s="14"/>
      <c r="F24" s="5"/>
    </row>
    <row r="25" spans="1:26">
      <c r="D25" s="15"/>
      <c r="E25" s="15"/>
      <c r="K25" s="16"/>
    </row>
    <row r="26" spans="1:26" s="2" customFormat="1" ht="18" thickBot="1">
      <c r="B26" s="76" t="s">
        <v>88</v>
      </c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Q26" s="63" t="s">
        <v>91</v>
      </c>
      <c r="R26" s="64"/>
      <c r="S26" s="64"/>
      <c r="T26" s="64"/>
      <c r="U26" s="64"/>
      <c r="V26" s="64"/>
      <c r="W26" s="64"/>
      <c r="X26" s="64"/>
      <c r="Y26" s="64"/>
      <c r="Z26" s="65"/>
    </row>
    <row r="27" spans="1:26" s="9" customFormat="1" ht="14.25" customHeight="1">
      <c r="A27" s="7"/>
      <c r="B27" s="70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6" t="s">
        <v>14</v>
      </c>
      <c r="S27" s="66"/>
      <c r="T27" s="66"/>
      <c r="U27" s="67" t="s">
        <v>15</v>
      </c>
      <c r="V27" s="68" t="s">
        <v>16</v>
      </c>
      <c r="W27" s="69" t="s">
        <v>17</v>
      </c>
      <c r="X27" s="69" t="s">
        <v>18</v>
      </c>
      <c r="Y27" s="62" t="s">
        <v>19</v>
      </c>
      <c r="Z27" s="62" t="s">
        <v>20</v>
      </c>
    </row>
    <row r="28" spans="1:26" s="10" customFormat="1" ht="32.549999999999997" customHeight="1" thickBot="1">
      <c r="B28" s="71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7"/>
      <c r="V28" s="68"/>
      <c r="W28" s="69"/>
      <c r="X28" s="69"/>
      <c r="Y28" s="62"/>
      <c r="Z28" s="62"/>
    </row>
    <row r="29" spans="1:26" s="2" customFormat="1" ht="15.6">
      <c r="A29" s="2">
        <v>1</v>
      </c>
      <c r="B29" s="1">
        <v>0</v>
      </c>
      <c r="C29" s="1">
        <v>1</v>
      </c>
      <c r="D29" s="60">
        <v>421</v>
      </c>
      <c r="E29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7970743.2050373107</v>
      </c>
      <c r="N29" s="32">
        <f>M29/J29</f>
        <v>79.7074320503731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79.7074320503731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7056819.8022194486</v>
      </c>
      <c r="Y29" s="40">
        <f>X29/R29</f>
        <v>70.56819802219448</v>
      </c>
      <c r="Z29" s="36">
        <f>T29-Y29</f>
        <v>9.1392340281786204</v>
      </c>
    </row>
    <row r="30" spans="1:26" s="2" customFormat="1" ht="15.6">
      <c r="A30" s="2">
        <v>2</v>
      </c>
      <c r="B30" s="1" t="s">
        <v>35</v>
      </c>
      <c r="C30" s="1">
        <v>4</v>
      </c>
      <c r="D30" s="61">
        <v>1900</v>
      </c>
      <c r="E30">
        <v>2</v>
      </c>
      <c r="F30" s="3">
        <f t="shared" ref="F30:F47" si="21">E30/D30</f>
        <v>1.0526315789473684E-3</v>
      </c>
      <c r="G30" s="2">
        <v>0.4</v>
      </c>
      <c r="H30" s="3">
        <f t="shared" ref="H30:H46" si="22">C30*F30/(1+(1-G30)*C30*F30)</f>
        <v>4.1999160016799658E-3</v>
      </c>
      <c r="I30" s="3">
        <f t="shared" ref="I30:I47" si="23">1-H30</f>
        <v>0.99580008399831998</v>
      </c>
      <c r="J30" s="5">
        <f>I29*J29</f>
        <v>100000</v>
      </c>
      <c r="K30" s="5">
        <f t="shared" ref="K30:K47" si="24">J30*H30</f>
        <v>419.99160016799658</v>
      </c>
      <c r="L30" s="5">
        <f t="shared" ref="L30:L46" si="25">C30*(J31+G30*K30)</f>
        <v>398992.02015959681</v>
      </c>
      <c r="M30" s="5">
        <f t="shared" si="16"/>
        <v>7870743.2050373107</v>
      </c>
      <c r="N30" s="33">
        <f t="shared" ref="N30:N47" si="26">M30/J30</f>
        <v>78.7074320503731</v>
      </c>
      <c r="O30" s="4"/>
      <c r="Q30" s="27" t="s">
        <v>36</v>
      </c>
      <c r="R30" s="29">
        <f t="shared" si="17"/>
        <v>100000</v>
      </c>
      <c r="S30" s="29">
        <f t="shared" si="18"/>
        <v>398992.02015959681</v>
      </c>
      <c r="T30" s="35">
        <f t="shared" si="19"/>
        <v>78.7074320503731</v>
      </c>
      <c r="U30" s="42">
        <v>0.95864674002964168</v>
      </c>
      <c r="V30" s="43">
        <f>1-U30</f>
        <v>4.1353259970358325E-2</v>
      </c>
      <c r="W30" s="29">
        <f t="shared" ref="W30:W47" si="27">S30*U30</f>
        <v>382492.39942383853</v>
      </c>
      <c r="X30" s="29">
        <f t="shared" si="20"/>
        <v>6960955.1282164846</v>
      </c>
      <c r="Y30" s="35">
        <f t="shared" ref="Y30:Y47" si="28">X30/R30</f>
        <v>69.609551282164844</v>
      </c>
      <c r="Z30" s="36">
        <f t="shared" ref="Z30:Z47" si="29">T30-Y30</f>
        <v>9.0978807682082561</v>
      </c>
    </row>
    <row r="31" spans="1:26" s="2" customFormat="1" ht="15.6">
      <c r="A31" s="2">
        <v>3</v>
      </c>
      <c r="B31" s="1" t="s">
        <v>37</v>
      </c>
      <c r="C31" s="1">
        <v>5</v>
      </c>
      <c r="D31" s="61">
        <v>3064</v>
      </c>
      <c r="E31">
        <v>1</v>
      </c>
      <c r="F31" s="3">
        <f t="shared" si="21"/>
        <v>3.2637075718015666E-4</v>
      </c>
      <c r="G31" s="2">
        <v>0.5</v>
      </c>
      <c r="H31" s="3">
        <f t="shared" si="22"/>
        <v>1.6305233980107613E-3</v>
      </c>
      <c r="I31" s="3">
        <f t="shared" si="23"/>
        <v>0.99836947660198927</v>
      </c>
      <c r="J31" s="5">
        <f t="shared" ref="J31:J47" si="30">I30*J30</f>
        <v>99580.008399832004</v>
      </c>
      <c r="K31" s="5">
        <f t="shared" si="24"/>
        <v>162.36753367003425</v>
      </c>
      <c r="L31" s="5">
        <f t="shared" si="25"/>
        <v>497494.12316498498</v>
      </c>
      <c r="M31" s="5">
        <f t="shared" si="16"/>
        <v>7471751.1848777141</v>
      </c>
      <c r="N31" s="33">
        <f t="shared" si="26"/>
        <v>75.032642645271352</v>
      </c>
      <c r="O31" s="4"/>
      <c r="Q31" s="27" t="s">
        <v>38</v>
      </c>
      <c r="R31" s="29">
        <f t="shared" si="17"/>
        <v>99580.008399832004</v>
      </c>
      <c r="S31" s="29">
        <f t="shared" si="18"/>
        <v>497494.12316498498</v>
      </c>
      <c r="T31" s="35">
        <f t="shared" si="19"/>
        <v>75.032642645271352</v>
      </c>
      <c r="U31" s="42">
        <v>0.95864674002964168</v>
      </c>
      <c r="V31" s="43">
        <f>1-U31</f>
        <v>4.1353259970358325E-2</v>
      </c>
      <c r="W31" s="29">
        <f t="shared" si="27"/>
        <v>476921.11935601791</v>
      </c>
      <c r="X31" s="29">
        <f t="shared" si="20"/>
        <v>6578462.728792646</v>
      </c>
      <c r="Y31" s="35">
        <f t="shared" si="28"/>
        <v>66.062082485260603</v>
      </c>
      <c r="Z31" s="36">
        <f t="shared" si="29"/>
        <v>8.9705601600107485</v>
      </c>
    </row>
    <row r="32" spans="1:26" s="2" customFormat="1" ht="15.6">
      <c r="A32" s="2">
        <v>4</v>
      </c>
      <c r="B32" s="1" t="s">
        <v>39</v>
      </c>
      <c r="C32" s="1">
        <v>5</v>
      </c>
      <c r="D32" s="61">
        <v>3349</v>
      </c>
      <c r="E32">
        <v>1</v>
      </c>
      <c r="F32" s="3">
        <f t="shared" si="21"/>
        <v>2.9859659599880563E-4</v>
      </c>
      <c r="G32" s="2">
        <v>0.5</v>
      </c>
      <c r="H32" s="3">
        <f t="shared" si="22"/>
        <v>1.4918693122482471E-3</v>
      </c>
      <c r="I32" s="3">
        <f t="shared" si="23"/>
        <v>0.99850813068775179</v>
      </c>
      <c r="J32" s="5">
        <f t="shared" si="30"/>
        <v>99417.640866161979</v>
      </c>
      <c r="K32" s="5">
        <f t="shared" si="24"/>
        <v>148.31812750434429</v>
      </c>
      <c r="L32" s="5">
        <f t="shared" si="25"/>
        <v>496717.40901204903</v>
      </c>
      <c r="M32" s="5">
        <f t="shared" si="16"/>
        <v>6974257.0617127288</v>
      </c>
      <c r="N32" s="33">
        <f t="shared" si="26"/>
        <v>70.151101966919668</v>
      </c>
      <c r="O32" s="4"/>
      <c r="Q32" s="27" t="s">
        <v>40</v>
      </c>
      <c r="R32" s="29">
        <f t="shared" si="17"/>
        <v>99417.640866161979</v>
      </c>
      <c r="S32" s="29">
        <f t="shared" si="18"/>
        <v>496717.40901204903</v>
      </c>
      <c r="T32" s="35">
        <f t="shared" si="19"/>
        <v>70.151101966919668</v>
      </c>
      <c r="U32" s="42">
        <v>0.95864674002964168</v>
      </c>
      <c r="V32" s="43">
        <f>1-U32</f>
        <v>4.1353259970358325E-2</v>
      </c>
      <c r="W32" s="29">
        <f t="shared" si="27"/>
        <v>476176.52486537094</v>
      </c>
      <c r="X32" s="29">
        <f t="shared" si="20"/>
        <v>6101541.6094366284</v>
      </c>
      <c r="Y32" s="35">
        <f t="shared" si="28"/>
        <v>61.372826354335302</v>
      </c>
      <c r="Z32" s="36">
        <f t="shared" si="29"/>
        <v>8.7782756125843662</v>
      </c>
    </row>
    <row r="33" spans="1:26" s="2" customFormat="1" ht="15.6">
      <c r="A33" s="2">
        <v>5</v>
      </c>
      <c r="B33" s="1" t="s">
        <v>41</v>
      </c>
      <c r="C33" s="1">
        <v>5</v>
      </c>
      <c r="D33" s="61">
        <v>3507</v>
      </c>
      <c r="E33">
        <v>2</v>
      </c>
      <c r="F33" s="3">
        <f t="shared" si="21"/>
        <v>5.7028799543769608E-4</v>
      </c>
      <c r="G33" s="2">
        <v>0.5</v>
      </c>
      <c r="H33" s="3">
        <f t="shared" si="22"/>
        <v>2.8473804100227788E-3</v>
      </c>
      <c r="I33" s="3">
        <f t="shared" si="23"/>
        <v>0.99715261958997725</v>
      </c>
      <c r="J33" s="5">
        <f t="shared" si="30"/>
        <v>99269.322738657633</v>
      </c>
      <c r="K33" s="5">
        <f t="shared" si="24"/>
        <v>282.65752488228253</v>
      </c>
      <c r="L33" s="5">
        <f t="shared" si="25"/>
        <v>495639.96988108254</v>
      </c>
      <c r="M33" s="5">
        <f t="shared" si="16"/>
        <v>6477539.6527006794</v>
      </c>
      <c r="N33" s="33">
        <f t="shared" si="26"/>
        <v>65.252179364150976</v>
      </c>
      <c r="O33" s="4"/>
      <c r="Q33" s="27" t="s">
        <v>42</v>
      </c>
      <c r="R33" s="29">
        <f t="shared" si="17"/>
        <v>99269.322738657633</v>
      </c>
      <c r="S33" s="29">
        <f t="shared" si="18"/>
        <v>495639.96988108254</v>
      </c>
      <c r="T33" s="35">
        <f t="shared" si="19"/>
        <v>65.252179364150976</v>
      </c>
      <c r="U33" s="42">
        <v>0.95864674002964168</v>
      </c>
      <c r="V33" s="43">
        <f>1-U33</f>
        <v>4.1353259970358325E-2</v>
      </c>
      <c r="W33" s="29">
        <f t="shared" si="27"/>
        <v>475143.64135488955</v>
      </c>
      <c r="X33" s="29">
        <f t="shared" si="20"/>
        <v>5625365.0845712572</v>
      </c>
      <c r="Y33" s="35">
        <f t="shared" si="28"/>
        <v>56.66770890923604</v>
      </c>
      <c r="Z33" s="36">
        <f t="shared" si="29"/>
        <v>8.5844704549149355</v>
      </c>
    </row>
    <row r="34" spans="1:26" s="2" customFormat="1" ht="15.6">
      <c r="A34" s="2">
        <v>6</v>
      </c>
      <c r="B34" s="1" t="s">
        <v>43</v>
      </c>
      <c r="C34" s="1">
        <v>5</v>
      </c>
      <c r="D34" s="61">
        <v>3955</v>
      </c>
      <c r="E34">
        <v>3</v>
      </c>
      <c r="F34" s="3">
        <f t="shared" si="21"/>
        <v>7.5853350189633378E-4</v>
      </c>
      <c r="G34" s="2">
        <v>0.5</v>
      </c>
      <c r="H34" s="3">
        <f t="shared" si="22"/>
        <v>3.7854889589905363E-3</v>
      </c>
      <c r="I34" s="3">
        <f t="shared" si="23"/>
        <v>0.99621451104100944</v>
      </c>
      <c r="J34" s="5">
        <f t="shared" si="30"/>
        <v>98986.665213775355</v>
      </c>
      <c r="K34" s="5">
        <f t="shared" si="24"/>
        <v>374.71292825403918</v>
      </c>
      <c r="L34" s="5">
        <f t="shared" si="25"/>
        <v>493996.54374824167</v>
      </c>
      <c r="M34" s="5">
        <f t="shared" si="16"/>
        <v>5981899.6828195965</v>
      </c>
      <c r="N34" s="33">
        <f t="shared" si="26"/>
        <v>60.43136891116454</v>
      </c>
      <c r="O34" s="4"/>
      <c r="Q34" s="27" t="s">
        <v>44</v>
      </c>
      <c r="R34" s="29">
        <f t="shared" si="17"/>
        <v>98986.665213775355</v>
      </c>
      <c r="S34" s="29">
        <f t="shared" si="18"/>
        <v>493996.54374824167</v>
      </c>
      <c r="T34" s="35">
        <f t="shared" si="19"/>
        <v>60.43136891116454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478771.67759755941</v>
      </c>
      <c r="X34" s="29">
        <f t="shared" si="20"/>
        <v>5150221.4432163676</v>
      </c>
      <c r="Y34" s="35">
        <f t="shared" si="28"/>
        <v>52.029446916852429</v>
      </c>
      <c r="Z34" s="36">
        <f t="shared" si="29"/>
        <v>8.4019219943121115</v>
      </c>
    </row>
    <row r="35" spans="1:26" s="2" customFormat="1" ht="15.6">
      <c r="A35" s="2">
        <v>7</v>
      </c>
      <c r="B35" s="1" t="s">
        <v>45</v>
      </c>
      <c r="C35" s="1">
        <v>5</v>
      </c>
      <c r="D35" s="61">
        <v>4359</v>
      </c>
      <c r="E35">
        <v>1</v>
      </c>
      <c r="F35" s="3">
        <f t="shared" si="21"/>
        <v>2.2941041523285156E-4</v>
      </c>
      <c r="G35" s="2">
        <v>0.5</v>
      </c>
      <c r="H35" s="3">
        <f t="shared" si="22"/>
        <v>1.1463945890175398E-3</v>
      </c>
      <c r="I35" s="3">
        <f t="shared" si="23"/>
        <v>0.99885360541098245</v>
      </c>
      <c r="J35" s="5">
        <f t="shared" si="30"/>
        <v>98611.952285521314</v>
      </c>
      <c r="K35" s="5">
        <f t="shared" si="24"/>
        <v>113.04820851257746</v>
      </c>
      <c r="L35" s="5">
        <f t="shared" si="25"/>
        <v>492777.14090632508</v>
      </c>
      <c r="M35" s="5">
        <f t="shared" si="16"/>
        <v>5487903.1390713546</v>
      </c>
      <c r="N35" s="33">
        <f t="shared" si="26"/>
        <v>55.65150077529816</v>
      </c>
      <c r="O35" s="4"/>
      <c r="Q35" s="27" t="s">
        <v>46</v>
      </c>
      <c r="R35" s="29">
        <f t="shared" si="17"/>
        <v>98611.952285521314</v>
      </c>
      <c r="S35" s="29">
        <f t="shared" si="18"/>
        <v>492777.14090632508</v>
      </c>
      <c r="T35" s="35">
        <f t="shared" si="19"/>
        <v>55.65150077529816</v>
      </c>
      <c r="U35" s="42">
        <v>0.96192878092594225</v>
      </c>
      <c r="V35" s="43">
        <f t="shared" si="31"/>
        <v>3.8071219074057749E-2</v>
      </c>
      <c r="W35" s="29">
        <f t="shared" si="27"/>
        <v>474016.51442019257</v>
      </c>
      <c r="X35" s="29">
        <f t="shared" si="20"/>
        <v>4671449.7656188086</v>
      </c>
      <c r="Y35" s="35">
        <f t="shared" si="28"/>
        <v>47.372044233472636</v>
      </c>
      <c r="Z35" s="36">
        <f t="shared" si="29"/>
        <v>8.2794565418255246</v>
      </c>
    </row>
    <row r="36" spans="1:26" s="2" customFormat="1" ht="15.6">
      <c r="A36" s="2">
        <v>8</v>
      </c>
      <c r="B36" s="1" t="s">
        <v>47</v>
      </c>
      <c r="C36" s="1">
        <v>5</v>
      </c>
      <c r="D36" s="61">
        <v>4133</v>
      </c>
      <c r="E36">
        <v>3</v>
      </c>
      <c r="F36" s="3">
        <f t="shared" si="21"/>
        <v>7.2586498911202514E-4</v>
      </c>
      <c r="G36" s="2">
        <v>0.5</v>
      </c>
      <c r="H36" s="3">
        <f t="shared" si="22"/>
        <v>3.6227508754981277E-3</v>
      </c>
      <c r="I36" s="3">
        <f t="shared" si="23"/>
        <v>0.99637724912450187</v>
      </c>
      <c r="J36" s="5">
        <f t="shared" si="30"/>
        <v>98498.90407700873</v>
      </c>
      <c r="K36" s="5">
        <f t="shared" si="24"/>
        <v>356.83699098058946</v>
      </c>
      <c r="L36" s="5">
        <f t="shared" si="25"/>
        <v>491602.42790759215</v>
      </c>
      <c r="M36" s="5">
        <f t="shared" si="16"/>
        <v>4995125.99816503</v>
      </c>
      <c r="N36" s="33">
        <f t="shared" si="26"/>
        <v>50.712503301150683</v>
      </c>
      <c r="O36" s="4"/>
      <c r="Q36" s="27" t="s">
        <v>48</v>
      </c>
      <c r="R36" s="29">
        <f t="shared" si="17"/>
        <v>98498.90407700873</v>
      </c>
      <c r="S36" s="29">
        <f t="shared" si="18"/>
        <v>491602.42790759215</v>
      </c>
      <c r="T36" s="35">
        <f t="shared" si="19"/>
        <v>50.712503301150683</v>
      </c>
      <c r="U36" s="42">
        <v>0.95558309086652893</v>
      </c>
      <c r="V36" s="43">
        <f t="shared" si="31"/>
        <v>4.4416909133471072E-2</v>
      </c>
      <c r="W36" s="29">
        <f t="shared" si="27"/>
        <v>469766.96753742686</v>
      </c>
      <c r="X36" s="29">
        <f t="shared" si="20"/>
        <v>4197433.2511986159</v>
      </c>
      <c r="Y36" s="35">
        <f t="shared" si="28"/>
        <v>42.61400967382302</v>
      </c>
      <c r="Z36" s="36">
        <f t="shared" si="29"/>
        <v>8.0984936273276631</v>
      </c>
    </row>
    <row r="37" spans="1:26" s="2" customFormat="1" ht="15.6">
      <c r="A37" s="2">
        <v>9</v>
      </c>
      <c r="B37" s="1" t="s">
        <v>49</v>
      </c>
      <c r="C37" s="1">
        <v>5</v>
      </c>
      <c r="D37" s="61">
        <v>4000</v>
      </c>
      <c r="E37">
        <v>3</v>
      </c>
      <c r="F37" s="3">
        <f t="shared" si="21"/>
        <v>7.5000000000000002E-4</v>
      </c>
      <c r="G37" s="2">
        <v>0.5</v>
      </c>
      <c r="H37" s="3">
        <f t="shared" si="22"/>
        <v>3.7429819089207731E-3</v>
      </c>
      <c r="I37" s="3">
        <f t="shared" si="23"/>
        <v>0.99625701809107925</v>
      </c>
      <c r="J37" s="5">
        <f t="shared" si="30"/>
        <v>98142.067086028139</v>
      </c>
      <c r="K37" s="5">
        <f t="shared" si="24"/>
        <v>367.34398160709219</v>
      </c>
      <c r="L37" s="5">
        <f t="shared" si="25"/>
        <v>489791.97547612299</v>
      </c>
      <c r="M37" s="5">
        <f t="shared" si="16"/>
        <v>4503523.5702574383</v>
      </c>
      <c r="N37" s="33">
        <f t="shared" si="26"/>
        <v>45.887800246858426</v>
      </c>
      <c r="O37" s="4"/>
      <c r="Q37" s="27" t="s">
        <v>50</v>
      </c>
      <c r="R37" s="29">
        <f t="shared" si="17"/>
        <v>98142.067086028139</v>
      </c>
      <c r="S37" s="29">
        <f t="shared" si="18"/>
        <v>489791.97547612299</v>
      </c>
      <c r="T37" s="35">
        <f t="shared" si="19"/>
        <v>45.887800246858426</v>
      </c>
      <c r="U37" s="42">
        <v>0.95343645724036619</v>
      </c>
      <c r="V37" s="43">
        <f t="shared" si="31"/>
        <v>4.6563542759633814E-2</v>
      </c>
      <c r="W37" s="29">
        <f t="shared" si="27"/>
        <v>466985.52588271501</v>
      </c>
      <c r="X37" s="29">
        <f t="shared" si="20"/>
        <v>3727666.283661189</v>
      </c>
      <c r="Y37" s="35">
        <f t="shared" si="28"/>
        <v>37.982349407758427</v>
      </c>
      <c r="Z37" s="36">
        <f t="shared" si="29"/>
        <v>7.9054508390999985</v>
      </c>
    </row>
    <row r="38" spans="1:26" s="2" customFormat="1" ht="15.6">
      <c r="A38" s="2">
        <v>10</v>
      </c>
      <c r="B38" s="1" t="s">
        <v>51</v>
      </c>
      <c r="C38" s="1">
        <v>5</v>
      </c>
      <c r="D38" s="61">
        <v>4710</v>
      </c>
      <c r="E38">
        <v>7</v>
      </c>
      <c r="F38" s="3">
        <f t="shared" si="21"/>
        <v>1.48619957537155E-3</v>
      </c>
      <c r="G38" s="2">
        <v>0.5</v>
      </c>
      <c r="H38" s="3">
        <f t="shared" si="22"/>
        <v>7.4034902168164992E-3</v>
      </c>
      <c r="I38" s="3">
        <f t="shared" si="23"/>
        <v>0.99259650978318348</v>
      </c>
      <c r="J38" s="5">
        <f t="shared" si="30"/>
        <v>97774.723104421049</v>
      </c>
      <c r="K38" s="5">
        <f t="shared" si="24"/>
        <v>723.87420595552339</v>
      </c>
      <c r="L38" s="5">
        <f t="shared" si="25"/>
        <v>487063.93000721646</v>
      </c>
      <c r="M38" s="5">
        <f t="shared" si="16"/>
        <v>4013731.5947813154</v>
      </c>
      <c r="N38" s="33">
        <f t="shared" si="26"/>
        <v>41.050810141336292</v>
      </c>
      <c r="O38" s="4"/>
      <c r="Q38" s="27" t="s">
        <v>52</v>
      </c>
      <c r="R38" s="29">
        <f t="shared" si="17"/>
        <v>97774.723104421049</v>
      </c>
      <c r="S38" s="29">
        <f t="shared" si="18"/>
        <v>487063.93000721646</v>
      </c>
      <c r="T38" s="35">
        <f t="shared" si="19"/>
        <v>41.050810141336292</v>
      </c>
      <c r="U38" s="42">
        <v>0.93748024841036759</v>
      </c>
      <c r="V38" s="43">
        <f t="shared" si="31"/>
        <v>6.2519751589632411E-2</v>
      </c>
      <c r="W38" s="29">
        <f t="shared" si="27"/>
        <v>456612.81409489521</v>
      </c>
      <c r="X38" s="29">
        <f t="shared" si="20"/>
        <v>3260680.7577784741</v>
      </c>
      <c r="Y38" s="35">
        <f t="shared" si="28"/>
        <v>33.348913239019311</v>
      </c>
      <c r="Z38" s="36">
        <f t="shared" si="29"/>
        <v>7.7018969023169817</v>
      </c>
    </row>
    <row r="39" spans="1:26" s="2" customFormat="1" ht="15.6">
      <c r="A39" s="2">
        <v>11</v>
      </c>
      <c r="B39" s="1" t="s">
        <v>53</v>
      </c>
      <c r="C39" s="1">
        <v>5</v>
      </c>
      <c r="D39" s="61">
        <v>5007</v>
      </c>
      <c r="E39">
        <v>9</v>
      </c>
      <c r="F39" s="3">
        <f t="shared" si="21"/>
        <v>1.7974835230677051E-3</v>
      </c>
      <c r="G39" s="2">
        <v>0.5</v>
      </c>
      <c r="H39" s="3">
        <f t="shared" si="22"/>
        <v>8.947211452430659E-3</v>
      </c>
      <c r="I39" s="3">
        <f t="shared" si="23"/>
        <v>0.99105278854756929</v>
      </c>
      <c r="J39" s="5">
        <f t="shared" si="30"/>
        <v>97050.848898465527</v>
      </c>
      <c r="K39" s="5">
        <f t="shared" si="24"/>
        <v>868.33446673246817</v>
      </c>
      <c r="L39" s="5">
        <f t="shared" si="25"/>
        <v>483083.40832549642</v>
      </c>
      <c r="M39" s="5">
        <f t="shared" si="16"/>
        <v>3526667.6647740989</v>
      </c>
      <c r="N39" s="33">
        <f t="shared" si="26"/>
        <v>36.338349481761817</v>
      </c>
      <c r="O39" s="4"/>
      <c r="Q39" s="27" t="s">
        <v>54</v>
      </c>
      <c r="R39" s="29">
        <f t="shared" si="17"/>
        <v>97050.848898465527</v>
      </c>
      <c r="S39" s="29">
        <f t="shared" si="18"/>
        <v>483083.40832549642</v>
      </c>
      <c r="T39" s="35">
        <f t="shared" si="19"/>
        <v>36.338349481761817</v>
      </c>
      <c r="U39" s="42">
        <v>0.91788799906018037</v>
      </c>
      <c r="V39" s="43">
        <f t="shared" si="31"/>
        <v>8.2112000939819629E-2</v>
      </c>
      <c r="W39" s="29">
        <f t="shared" si="27"/>
        <v>443416.46304706199</v>
      </c>
      <c r="X39" s="29">
        <f t="shared" si="20"/>
        <v>2804067.9436835791</v>
      </c>
      <c r="Y39" s="35">
        <f t="shared" si="28"/>
        <v>28.892770908343021</v>
      </c>
      <c r="Z39" s="36">
        <f t="shared" si="29"/>
        <v>7.4455785734187963</v>
      </c>
    </row>
    <row r="40" spans="1:26" s="2" customFormat="1" ht="15.6">
      <c r="A40" s="2">
        <v>12</v>
      </c>
      <c r="B40" s="1" t="s">
        <v>55</v>
      </c>
      <c r="C40" s="1">
        <v>5</v>
      </c>
      <c r="D40" s="61">
        <v>4997</v>
      </c>
      <c r="E40">
        <v>13</v>
      </c>
      <c r="F40" s="3">
        <f t="shared" si="21"/>
        <v>2.6015609365619371E-3</v>
      </c>
      <c r="G40" s="2">
        <v>0.5</v>
      </c>
      <c r="H40" s="3">
        <f t="shared" si="22"/>
        <v>1.2923749875733173E-2</v>
      </c>
      <c r="I40" s="3">
        <f t="shared" si="23"/>
        <v>0.98707625012426681</v>
      </c>
      <c r="J40" s="5">
        <f t="shared" si="30"/>
        <v>96182.514431733056</v>
      </c>
      <c r="K40" s="5">
        <f t="shared" si="24"/>
        <v>1243.0387589348143</v>
      </c>
      <c r="L40" s="5">
        <f t="shared" si="25"/>
        <v>477804.97526132828</v>
      </c>
      <c r="M40" s="5">
        <f t="shared" si="16"/>
        <v>3043584.2564486023</v>
      </c>
      <c r="N40" s="33">
        <f t="shared" si="26"/>
        <v>31.643841652827977</v>
      </c>
      <c r="O40" s="4"/>
      <c r="Q40" s="27" t="s">
        <v>56</v>
      </c>
      <c r="R40" s="29">
        <f t="shared" si="17"/>
        <v>96182.514431733056</v>
      </c>
      <c r="S40" s="29">
        <f t="shared" si="18"/>
        <v>477804.97526132828</v>
      </c>
      <c r="T40" s="35">
        <f t="shared" si="19"/>
        <v>31.643841652827977</v>
      </c>
      <c r="U40" s="42">
        <v>0.89571782863194893</v>
      </c>
      <c r="V40" s="43">
        <f t="shared" si="31"/>
        <v>0.10428217136805107</v>
      </c>
      <c r="W40" s="29">
        <f t="shared" si="27"/>
        <v>427978.43495061906</v>
      </c>
      <c r="X40" s="29">
        <f t="shared" si="20"/>
        <v>2360651.4806365171</v>
      </c>
      <c r="Y40" s="35">
        <f t="shared" si="28"/>
        <v>24.543457764477804</v>
      </c>
      <c r="Z40" s="36">
        <f t="shared" si="29"/>
        <v>7.1003838883501729</v>
      </c>
    </row>
    <row r="41" spans="1:26" s="2" customFormat="1" ht="15.6">
      <c r="A41" s="2">
        <v>13</v>
      </c>
      <c r="B41" s="1" t="s">
        <v>57</v>
      </c>
      <c r="C41" s="1">
        <v>5</v>
      </c>
      <c r="D41" s="61">
        <v>4520</v>
      </c>
      <c r="E41">
        <v>18</v>
      </c>
      <c r="F41" s="3">
        <f t="shared" si="21"/>
        <v>3.9823008849557522E-3</v>
      </c>
      <c r="G41" s="2">
        <v>0.5</v>
      </c>
      <c r="H41" s="3">
        <f t="shared" si="22"/>
        <v>1.9715224534501641E-2</v>
      </c>
      <c r="I41" s="3">
        <f t="shared" si="23"/>
        <v>0.98028477546549841</v>
      </c>
      <c r="J41" s="5">
        <f t="shared" si="30"/>
        <v>94939.475672798246</v>
      </c>
      <c r="K41" s="5">
        <f t="shared" si="24"/>
        <v>1871.7530800770737</v>
      </c>
      <c r="L41" s="5">
        <f t="shared" si="25"/>
        <v>470017.99566379859</v>
      </c>
      <c r="M41" s="5">
        <f t="shared" si="16"/>
        <v>2565779.281187274</v>
      </c>
      <c r="N41" s="33">
        <f t="shared" si="26"/>
        <v>27.025420806304421</v>
      </c>
      <c r="O41" s="4"/>
      <c r="Q41" s="27" t="s">
        <v>58</v>
      </c>
      <c r="R41" s="29">
        <f t="shared" si="17"/>
        <v>94939.475672798246</v>
      </c>
      <c r="S41" s="29">
        <f t="shared" si="18"/>
        <v>470017.99566379859</v>
      </c>
      <c r="T41" s="35">
        <f t="shared" si="19"/>
        <v>27.025420806304421</v>
      </c>
      <c r="U41" s="42">
        <v>0.86473435856680392</v>
      </c>
      <c r="V41" s="43">
        <f t="shared" si="31"/>
        <v>0.13526564143319608</v>
      </c>
      <c r="W41" s="29">
        <f t="shared" si="27"/>
        <v>406440.70999518968</v>
      </c>
      <c r="X41" s="29">
        <f t="shared" si="20"/>
        <v>1932673.045685898</v>
      </c>
      <c r="Y41" s="35">
        <f t="shared" si="28"/>
        <v>20.356896138195562</v>
      </c>
      <c r="Z41" s="36">
        <f t="shared" si="29"/>
        <v>6.6685246681088586</v>
      </c>
    </row>
    <row r="42" spans="1:26" s="2" customFormat="1" ht="15.6">
      <c r="A42" s="2">
        <v>14</v>
      </c>
      <c r="B42" s="1" t="s">
        <v>59</v>
      </c>
      <c r="C42" s="1">
        <v>5</v>
      </c>
      <c r="D42" s="61">
        <v>3621</v>
      </c>
      <c r="E42">
        <v>27</v>
      </c>
      <c r="F42" s="3">
        <f t="shared" si="21"/>
        <v>7.4565037282518639E-3</v>
      </c>
      <c r="G42" s="2">
        <v>0.5</v>
      </c>
      <c r="H42" s="3">
        <f t="shared" si="22"/>
        <v>3.6600244001626668E-2</v>
      </c>
      <c r="I42" s="3">
        <f t="shared" si="23"/>
        <v>0.96339975599837335</v>
      </c>
      <c r="J42" s="5">
        <f t="shared" si="30"/>
        <v>93067.722592721184</v>
      </c>
      <c r="K42" s="5">
        <f t="shared" si="24"/>
        <v>3406.3013555692983</v>
      </c>
      <c r="L42" s="5">
        <f t="shared" si="25"/>
        <v>456822.85957468266</v>
      </c>
      <c r="M42" s="5">
        <f t="shared" si="16"/>
        <v>2095761.2855234756</v>
      </c>
      <c r="N42" s="33">
        <f t="shared" si="26"/>
        <v>22.518669492911659</v>
      </c>
      <c r="O42" s="4"/>
      <c r="Q42" s="27" t="s">
        <v>60</v>
      </c>
      <c r="R42" s="29">
        <f t="shared" si="17"/>
        <v>93067.722592721184</v>
      </c>
      <c r="S42" s="29">
        <f t="shared" si="18"/>
        <v>456822.85957468266</v>
      </c>
      <c r="T42" s="35">
        <f t="shared" si="19"/>
        <v>22.518669492911659</v>
      </c>
      <c r="U42" s="42">
        <v>0.81758889711164551</v>
      </c>
      <c r="V42" s="43">
        <f t="shared" si="31"/>
        <v>0.18241110288835449</v>
      </c>
      <c r="W42" s="29">
        <f t="shared" si="27"/>
        <v>373493.29793505289</v>
      </c>
      <c r="X42" s="29">
        <f t="shared" si="20"/>
        <v>1526232.3356907084</v>
      </c>
      <c r="Y42" s="35">
        <f t="shared" si="28"/>
        <v>16.399158517821888</v>
      </c>
      <c r="Z42" s="36">
        <f t="shared" si="29"/>
        <v>6.1195109750897707</v>
      </c>
    </row>
    <row r="43" spans="1:26" s="2" customFormat="1" ht="15.6">
      <c r="A43" s="2">
        <v>15</v>
      </c>
      <c r="B43" s="1" t="s">
        <v>61</v>
      </c>
      <c r="C43" s="1">
        <v>5</v>
      </c>
      <c r="D43" s="61">
        <v>2569</v>
      </c>
      <c r="E43">
        <v>37</v>
      </c>
      <c r="F43" s="3">
        <f t="shared" si="21"/>
        <v>1.4402491241728299E-2</v>
      </c>
      <c r="G43" s="2">
        <v>0.5</v>
      </c>
      <c r="H43" s="3">
        <f t="shared" si="22"/>
        <v>6.9509674995303403E-2</v>
      </c>
      <c r="I43" s="3">
        <f t="shared" si="23"/>
        <v>0.93049032500469664</v>
      </c>
      <c r="J43" s="5">
        <f t="shared" si="30"/>
        <v>89661.421237151881</v>
      </c>
      <c r="K43" s="5">
        <f t="shared" si="24"/>
        <v>6232.3362498114211</v>
      </c>
      <c r="L43" s="5">
        <f t="shared" si="25"/>
        <v>432726.26556123089</v>
      </c>
      <c r="M43" s="5">
        <f t="shared" si="16"/>
        <v>1638938.4259487928</v>
      </c>
      <c r="N43" s="33">
        <f t="shared" si="26"/>
        <v>18.279193027889306</v>
      </c>
      <c r="O43" s="4"/>
      <c r="Q43" s="27" t="s">
        <v>62</v>
      </c>
      <c r="R43" s="29">
        <f t="shared" si="17"/>
        <v>89661.421237151881</v>
      </c>
      <c r="S43" s="29">
        <f t="shared" si="18"/>
        <v>432726.26556123089</v>
      </c>
      <c r="T43" s="35">
        <f t="shared" si="19"/>
        <v>18.279193027889306</v>
      </c>
      <c r="U43" s="42">
        <v>0.77888026534586052</v>
      </c>
      <c r="V43" s="43">
        <f t="shared" si="31"/>
        <v>0.22111973465413948</v>
      </c>
      <c r="W43" s="29">
        <f t="shared" si="27"/>
        <v>337041.9485424548</v>
      </c>
      <c r="X43" s="29">
        <f t="shared" si="20"/>
        <v>1152739.0377556556</v>
      </c>
      <c r="Y43" s="35">
        <f t="shared" si="28"/>
        <v>12.85657779957217</v>
      </c>
      <c r="Z43" s="36">
        <f t="shared" si="29"/>
        <v>5.4226152283171363</v>
      </c>
    </row>
    <row r="44" spans="1:26" s="2" customFormat="1" ht="15.6">
      <c r="A44" s="2">
        <v>16</v>
      </c>
      <c r="B44" s="1" t="s">
        <v>63</v>
      </c>
      <c r="C44" s="1">
        <v>5</v>
      </c>
      <c r="D44" s="61">
        <v>1776</v>
      </c>
      <c r="E44">
        <v>41</v>
      </c>
      <c r="F44" s="3">
        <f t="shared" si="21"/>
        <v>2.3085585585585586E-2</v>
      </c>
      <c r="G44" s="2">
        <v>0.5</v>
      </c>
      <c r="H44" s="3">
        <f t="shared" si="22"/>
        <v>0.10912962470055897</v>
      </c>
      <c r="I44" s="3">
        <f t="shared" si="23"/>
        <v>0.89087037529944102</v>
      </c>
      <c r="J44" s="5">
        <f t="shared" si="30"/>
        <v>83429.084987340466</v>
      </c>
      <c r="K44" s="5">
        <f t="shared" si="24"/>
        <v>9104.5847337795039</v>
      </c>
      <c r="L44" s="5">
        <f t="shared" si="25"/>
        <v>394383.96310225362</v>
      </c>
      <c r="M44" s="5">
        <f t="shared" si="16"/>
        <v>1206212.1603875619</v>
      </c>
      <c r="N44" s="33">
        <f t="shared" si="26"/>
        <v>14.457933472128966</v>
      </c>
      <c r="O44" s="4"/>
      <c r="Q44" s="27" t="s">
        <v>64</v>
      </c>
      <c r="R44" s="29">
        <f t="shared" si="17"/>
        <v>83429.084987340466</v>
      </c>
      <c r="S44" s="29">
        <f t="shared" si="18"/>
        <v>394383.96310225362</v>
      </c>
      <c r="T44" s="35">
        <f t="shared" si="19"/>
        <v>14.457933472128966</v>
      </c>
      <c r="U44" s="42">
        <v>0.71980976748499381</v>
      </c>
      <c r="V44" s="43">
        <f t="shared" si="31"/>
        <v>0.28019023251500619</v>
      </c>
      <c r="W44" s="29">
        <f t="shared" si="27"/>
        <v>283881.42878044356</v>
      </c>
      <c r="X44" s="29">
        <f t="shared" si="20"/>
        <v>815697.08921320084</v>
      </c>
      <c r="Y44" s="35">
        <f t="shared" si="28"/>
        <v>9.7771309530360391</v>
      </c>
      <c r="Z44" s="36">
        <f t="shared" si="29"/>
        <v>4.6808025190929268</v>
      </c>
    </row>
    <row r="45" spans="1:26" s="2" customFormat="1" ht="15.6">
      <c r="A45" s="2">
        <v>17</v>
      </c>
      <c r="B45" s="1" t="s">
        <v>65</v>
      </c>
      <c r="C45" s="1">
        <v>5</v>
      </c>
      <c r="D45" s="61">
        <v>1129</v>
      </c>
      <c r="E45">
        <v>45</v>
      </c>
      <c r="F45" s="3">
        <f t="shared" si="21"/>
        <v>3.9858281665190433E-2</v>
      </c>
      <c r="G45" s="2">
        <v>0.5</v>
      </c>
      <c r="H45" s="3">
        <f t="shared" si="22"/>
        <v>0.18123238018525975</v>
      </c>
      <c r="I45" s="3">
        <f t="shared" si="23"/>
        <v>0.81876761981474022</v>
      </c>
      <c r="J45" s="5">
        <f t="shared" si="30"/>
        <v>74324.500253560967</v>
      </c>
      <c r="K45" s="5">
        <f t="shared" si="24"/>
        <v>13470.006087032796</v>
      </c>
      <c r="L45" s="5">
        <f t="shared" si="25"/>
        <v>337947.48605022277</v>
      </c>
      <c r="M45" s="5">
        <f t="shared" si="16"/>
        <v>811828.19728530827</v>
      </c>
      <c r="N45" s="33">
        <f t="shared" si="26"/>
        <v>10.922753526975955</v>
      </c>
      <c r="O45" s="4"/>
      <c r="Q45" s="27" t="s">
        <v>66</v>
      </c>
      <c r="R45" s="29">
        <f t="shared" si="17"/>
        <v>74324.500253560967</v>
      </c>
      <c r="S45" s="29">
        <f t="shared" si="18"/>
        <v>337947.48605022277</v>
      </c>
      <c r="T45" s="35">
        <f t="shared" si="19"/>
        <v>10.922753526975955</v>
      </c>
      <c r="U45" s="42">
        <v>0.68480776711742686</v>
      </c>
      <c r="V45" s="43">
        <f t="shared" si="31"/>
        <v>0.31519223288257314</v>
      </c>
      <c r="W45" s="29">
        <f t="shared" si="27"/>
        <v>231429.06332500081</v>
      </c>
      <c r="X45" s="29">
        <f t="shared" si="20"/>
        <v>531815.66043275734</v>
      </c>
      <c r="Y45" s="35">
        <f t="shared" si="28"/>
        <v>7.1553210397439235</v>
      </c>
      <c r="Z45" s="36">
        <f t="shared" si="29"/>
        <v>3.7674324872320311</v>
      </c>
    </row>
    <row r="46" spans="1:26" s="2" customFormat="1" ht="15.6">
      <c r="A46" s="2">
        <v>18</v>
      </c>
      <c r="B46" s="1" t="s">
        <v>67</v>
      </c>
      <c r="C46" s="1">
        <v>5</v>
      </c>
      <c r="D46" s="61">
        <v>647</v>
      </c>
      <c r="E46">
        <v>62</v>
      </c>
      <c r="F46" s="3">
        <f t="shared" si="21"/>
        <v>9.5826893353941262E-2</v>
      </c>
      <c r="G46" s="2">
        <v>0.5</v>
      </c>
      <c r="H46" s="3">
        <f t="shared" si="22"/>
        <v>0.38653366583541143</v>
      </c>
      <c r="I46" s="3">
        <f t="shared" si="23"/>
        <v>0.61346633416458851</v>
      </c>
      <c r="J46" s="5">
        <f t="shared" si="30"/>
        <v>60854.494166528166</v>
      </c>
      <c r="K46" s="5">
        <f t="shared" si="24"/>
        <v>23522.310712747792</v>
      </c>
      <c r="L46" s="5">
        <f t="shared" si="25"/>
        <v>245466.69405077133</v>
      </c>
      <c r="M46" s="5">
        <f>L46+M47</f>
        <v>473880.71123508544</v>
      </c>
      <c r="N46" s="33">
        <f t="shared" si="26"/>
        <v>7.7871111694448087</v>
      </c>
      <c r="O46" s="4"/>
      <c r="Q46" s="27" t="s">
        <v>68</v>
      </c>
      <c r="R46" s="29">
        <f t="shared" si="17"/>
        <v>60854.494166528166</v>
      </c>
      <c r="S46" s="29">
        <f t="shared" si="18"/>
        <v>245466.69405077133</v>
      </c>
      <c r="T46" s="35">
        <f t="shared" si="19"/>
        <v>7.7871111694448087</v>
      </c>
      <c r="U46" s="42">
        <v>0.65629805890441617</v>
      </c>
      <c r="V46" s="43">
        <f t="shared" si="31"/>
        <v>0.34370194109558383</v>
      </c>
      <c r="W46" s="29">
        <f t="shared" si="27"/>
        <v>161099.31483120541</v>
      </c>
      <c r="X46" s="29">
        <f>X47+W46</f>
        <v>300386.59710775648</v>
      </c>
      <c r="Y46" s="35">
        <f t="shared" si="28"/>
        <v>4.9361448356755595</v>
      </c>
      <c r="Z46" s="36">
        <f t="shared" si="29"/>
        <v>2.8509663337692492</v>
      </c>
    </row>
    <row r="47" spans="1:26" s="2" customFormat="1" ht="15.6">
      <c r="A47" s="12">
        <v>19</v>
      </c>
      <c r="B47" s="13" t="s">
        <v>69</v>
      </c>
      <c r="C47" s="12"/>
      <c r="D47" s="61">
        <v>465</v>
      </c>
      <c r="E47">
        <v>76</v>
      </c>
      <c r="F47" s="17">
        <f t="shared" si="21"/>
        <v>0.16344086021505377</v>
      </c>
      <c r="G47" s="12"/>
      <c r="H47" s="17">
        <v>1</v>
      </c>
      <c r="I47" s="17">
        <f t="shared" si="23"/>
        <v>0</v>
      </c>
      <c r="J47" s="21">
        <f t="shared" si="30"/>
        <v>37332.183453780373</v>
      </c>
      <c r="K47" s="21">
        <f t="shared" si="24"/>
        <v>37332.183453780373</v>
      </c>
      <c r="L47" s="21">
        <f>K47/F47</f>
        <v>228414.01718431411</v>
      </c>
      <c r="M47" s="21">
        <f>L47</f>
        <v>228414.01718431411</v>
      </c>
      <c r="N47" s="34">
        <f t="shared" si="26"/>
        <v>6.1184210526315788</v>
      </c>
      <c r="O47" s="4"/>
      <c r="Q47" s="30" t="s">
        <v>69</v>
      </c>
      <c r="R47" s="31">
        <f t="shared" si="17"/>
        <v>37332.183453780373</v>
      </c>
      <c r="S47" s="31">
        <f t="shared" si="18"/>
        <v>228414.01718431411</v>
      </c>
      <c r="T47" s="38">
        <f t="shared" si="19"/>
        <v>6.1184210526315788</v>
      </c>
      <c r="U47" s="44">
        <v>0.6098018151143324</v>
      </c>
      <c r="V47" s="45">
        <f t="shared" si="31"/>
        <v>0.3901981848856676</v>
      </c>
      <c r="W47" s="31">
        <f t="shared" si="27"/>
        <v>139287.28227655106</v>
      </c>
      <c r="X47" s="31">
        <f>W47</f>
        <v>139287.28227655106</v>
      </c>
      <c r="Y47" s="38">
        <f t="shared" si="28"/>
        <v>3.7310242635284809</v>
      </c>
      <c r="Z47" s="37">
        <f t="shared" si="29"/>
        <v>2.3873967891030978</v>
      </c>
    </row>
    <row r="48" spans="1:26" s="2" customFormat="1" ht="13.2">
      <c r="B48" s="2" t="s">
        <v>70</v>
      </c>
      <c r="D48" s="25">
        <f>SUM(D29:D47)</f>
        <v>58129</v>
      </c>
      <c r="E48" s="59">
        <f>SUM(E29:E47)</f>
        <v>351</v>
      </c>
    </row>
    <row r="51" spans="1:26" s="2" customFormat="1" ht="18" thickBot="1">
      <c r="B51" s="77" t="s">
        <v>89</v>
      </c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Q51" s="63" t="s">
        <v>92</v>
      </c>
      <c r="R51" s="64"/>
      <c r="S51" s="64"/>
      <c r="T51" s="64"/>
      <c r="U51" s="64"/>
      <c r="V51" s="64"/>
      <c r="W51" s="64"/>
      <c r="X51" s="64"/>
      <c r="Y51" s="64"/>
      <c r="Z51" s="65"/>
    </row>
    <row r="52" spans="1:26" s="9" customFormat="1" ht="14.25" customHeight="1">
      <c r="A52" s="7"/>
      <c r="B52" s="70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6" t="s">
        <v>14</v>
      </c>
      <c r="S52" s="66"/>
      <c r="T52" s="66"/>
      <c r="U52" s="67" t="s">
        <v>15</v>
      </c>
      <c r="V52" s="68" t="s">
        <v>16</v>
      </c>
      <c r="W52" s="69" t="s">
        <v>17</v>
      </c>
      <c r="X52" s="69" t="s">
        <v>18</v>
      </c>
      <c r="Y52" s="62" t="s">
        <v>19</v>
      </c>
      <c r="Z52" s="62" t="s">
        <v>20</v>
      </c>
    </row>
    <row r="53" spans="1:26" s="10" customFormat="1" ht="35.549999999999997" customHeight="1" thickBot="1">
      <c r="B53" s="71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7"/>
      <c r="V53" s="68"/>
      <c r="W53" s="69"/>
      <c r="X53" s="69"/>
      <c r="Y53" s="62"/>
      <c r="Z53" s="62"/>
    </row>
    <row r="54" spans="1:26" s="2" customFormat="1" ht="13.2">
      <c r="A54" s="2">
        <v>1</v>
      </c>
      <c r="B54" s="1">
        <v>0</v>
      </c>
      <c r="C54" s="1">
        <v>1</v>
      </c>
      <c r="D54" s="49">
        <v>857</v>
      </c>
      <c r="E54" s="49">
        <v>4</v>
      </c>
      <c r="F54" s="3">
        <f>E54/D54</f>
        <v>4.6674445740956822E-3</v>
      </c>
      <c r="G54" s="2">
        <v>0.3</v>
      </c>
      <c r="H54" s="18">
        <f>C54*F54/(1+(1-G54)*C54*F54)</f>
        <v>4.6522447080716437E-3</v>
      </c>
      <c r="I54" s="18">
        <f>1-H54</f>
        <v>0.99534775529192832</v>
      </c>
      <c r="J54" s="19">
        <v>100000</v>
      </c>
      <c r="K54" s="20">
        <f>J54*H54</f>
        <v>465.22447080716438</v>
      </c>
      <c r="L54" s="20">
        <f>C54*(J55+G54*K54)</f>
        <v>99674.342870434979</v>
      </c>
      <c r="M54" s="5">
        <f t="shared" ref="M54:M70" si="32">L54+M55</f>
        <v>7597045.4519646186</v>
      </c>
      <c r="N54" s="32">
        <f>M54/J54</f>
        <v>75.970454519646182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99674.342870434979</v>
      </c>
      <c r="T54" s="35">
        <f t="shared" ref="T54:T72" si="35">N54</f>
        <v>75.970454519646182</v>
      </c>
      <c r="U54" s="42">
        <v>0.96170886472285344</v>
      </c>
      <c r="V54" s="43">
        <f>1-U54</f>
        <v>3.829113527714656E-2</v>
      </c>
      <c r="W54" s="29">
        <f>S54*U54</f>
        <v>95857.699123922459</v>
      </c>
      <c r="X54" s="29">
        <f t="shared" ref="X54:X70" si="36">X55+W54</f>
        <v>6750263.9378259424</v>
      </c>
      <c r="Y54" s="40">
        <f>X54/R54</f>
        <v>67.502639378259431</v>
      </c>
      <c r="Z54" s="36">
        <f>T54-Y54</f>
        <v>8.4678151413867511</v>
      </c>
    </row>
    <row r="55" spans="1:26" s="2" customFormat="1" ht="13.2">
      <c r="A55" s="2">
        <v>2</v>
      </c>
      <c r="B55" s="1" t="s">
        <v>35</v>
      </c>
      <c r="C55" s="1">
        <v>4</v>
      </c>
      <c r="D55" s="49">
        <v>3943</v>
      </c>
      <c r="E55" s="49">
        <v>4</v>
      </c>
      <c r="F55" s="3">
        <f t="shared" ref="F55:F72" si="37">E55/D55</f>
        <v>1.014455997971088E-3</v>
      </c>
      <c r="G55" s="2">
        <v>0.4</v>
      </c>
      <c r="H55" s="3">
        <f t="shared" ref="H55:H71" si="38">C55*F55/(1+(1-G55)*C55*F55)</f>
        <v>4.0479684258462783E-3</v>
      </c>
      <c r="I55" s="3">
        <f t="shared" ref="I55:I72" si="39">1-H55</f>
        <v>0.99595203157415368</v>
      </c>
      <c r="J55" s="5">
        <f>I54*J54</f>
        <v>99534.775529192833</v>
      </c>
      <c r="K55" s="5">
        <f t="shared" ref="K55:K72" si="40">J55*H55</f>
        <v>402.91362861586936</v>
      </c>
      <c r="L55" s="5">
        <f t="shared" ref="L55:L71" si="41">C55*(J56+G55*K55)</f>
        <v>397172.10940809321</v>
      </c>
      <c r="M55" s="5">
        <f t="shared" si="32"/>
        <v>7497371.1090941839</v>
      </c>
      <c r="N55" s="33">
        <f t="shared" ref="N55:N72" si="42">M55/J55</f>
        <v>75.324137410600372</v>
      </c>
      <c r="O55" s="4"/>
      <c r="Q55" s="27" t="s">
        <v>36</v>
      </c>
      <c r="R55" s="29">
        <f t="shared" si="33"/>
        <v>99534.775529192833</v>
      </c>
      <c r="S55" s="29">
        <f t="shared" si="34"/>
        <v>397172.10940809321</v>
      </c>
      <c r="T55" s="35">
        <f t="shared" si="35"/>
        <v>75.324137410600372</v>
      </c>
      <c r="U55" s="42">
        <v>0.96170886472285344</v>
      </c>
      <c r="V55" s="43">
        <f>1-U55</f>
        <v>3.829113527714656E-2</v>
      </c>
      <c r="W55" s="29">
        <f t="shared" ref="W55:W72" si="43">S55*U55</f>
        <v>381963.93843843829</v>
      </c>
      <c r="X55" s="29">
        <f t="shared" si="36"/>
        <v>6654406.2387020197</v>
      </c>
      <c r="Y55" s="35">
        <f t="shared" ref="Y55:Y72" si="44">X55/R55</f>
        <v>66.85508861925679</v>
      </c>
      <c r="Z55" s="36">
        <f t="shared" ref="Z55:Z72" si="45">T55-Y55</f>
        <v>8.4690487913435817</v>
      </c>
    </row>
    <row r="56" spans="1:26" s="2" customFormat="1" ht="13.2">
      <c r="A56" s="2">
        <v>3</v>
      </c>
      <c r="B56" s="1" t="s">
        <v>37</v>
      </c>
      <c r="C56" s="1">
        <v>5</v>
      </c>
      <c r="D56" s="49">
        <v>6254</v>
      </c>
      <c r="E56" s="49">
        <v>1</v>
      </c>
      <c r="F56" s="3">
        <f t="shared" si="37"/>
        <v>1.5989766549408379E-4</v>
      </c>
      <c r="G56" s="2">
        <v>0.5</v>
      </c>
      <c r="H56" s="3">
        <f t="shared" si="38"/>
        <v>7.991688643810438E-4</v>
      </c>
      <c r="I56" s="3">
        <f t="shared" si="39"/>
        <v>0.99920083113561897</v>
      </c>
      <c r="J56" s="5">
        <f t="shared" ref="J56:J72" si="46">I55*J55</f>
        <v>99131.861900576958</v>
      </c>
      <c r="K56" s="5">
        <f t="shared" si="40"/>
        <v>79.223097499062547</v>
      </c>
      <c r="L56" s="5">
        <f t="shared" si="41"/>
        <v>495461.25175913709</v>
      </c>
      <c r="M56" s="5">
        <f t="shared" si="32"/>
        <v>7100198.9996860903</v>
      </c>
      <c r="N56" s="33">
        <f t="shared" si="42"/>
        <v>71.623783348356199</v>
      </c>
      <c r="O56" s="4"/>
      <c r="Q56" s="27" t="s">
        <v>38</v>
      </c>
      <c r="R56" s="29">
        <f t="shared" si="33"/>
        <v>99131.861900576958</v>
      </c>
      <c r="S56" s="29">
        <f t="shared" si="34"/>
        <v>495461.25175913709</v>
      </c>
      <c r="T56" s="35">
        <f t="shared" si="35"/>
        <v>71.623783348356199</v>
      </c>
      <c r="U56" s="42">
        <v>0.96170886472285344</v>
      </c>
      <c r="V56" s="43">
        <f>1-U56</f>
        <v>3.829113527714656E-2</v>
      </c>
      <c r="W56" s="29">
        <f t="shared" si="43"/>
        <v>476489.47794344358</v>
      </c>
      <c r="X56" s="29">
        <f t="shared" si="36"/>
        <v>6272442.3002635818</v>
      </c>
      <c r="Y56" s="35">
        <f t="shared" si="44"/>
        <v>63.273726327812227</v>
      </c>
      <c r="Z56" s="36">
        <f t="shared" si="45"/>
        <v>8.3500570205439715</v>
      </c>
    </row>
    <row r="57" spans="1:26" s="2" customFormat="1" ht="13.2">
      <c r="A57" s="2">
        <v>4</v>
      </c>
      <c r="B57" s="1" t="s">
        <v>39</v>
      </c>
      <c r="C57" s="1">
        <v>5</v>
      </c>
      <c r="D57" s="49">
        <v>6971</v>
      </c>
      <c r="E57" s="49">
        <v>1</v>
      </c>
      <c r="F57" s="3">
        <f t="shared" si="37"/>
        <v>1.4345144168698896E-4</v>
      </c>
      <c r="G57" s="2">
        <v>0.5</v>
      </c>
      <c r="H57" s="3">
        <f t="shared" si="38"/>
        <v>7.1700007170000734E-4</v>
      </c>
      <c r="I57" s="3">
        <f t="shared" si="39"/>
        <v>0.99928299992829994</v>
      </c>
      <c r="J57" s="5">
        <f t="shared" si="46"/>
        <v>99052.638803077891</v>
      </c>
      <c r="K57" s="5">
        <f t="shared" si="40"/>
        <v>71.020749123881771</v>
      </c>
      <c r="L57" s="5">
        <f t="shared" si="41"/>
        <v>495085.64214257977</v>
      </c>
      <c r="M57" s="5">
        <f t="shared" si="32"/>
        <v>6604737.7479269532</v>
      </c>
      <c r="N57" s="33">
        <f t="shared" si="42"/>
        <v>66.679069106452943</v>
      </c>
      <c r="O57" s="4"/>
      <c r="Q57" s="27" t="s">
        <v>40</v>
      </c>
      <c r="R57" s="29">
        <f t="shared" si="33"/>
        <v>99052.638803077891</v>
      </c>
      <c r="S57" s="29">
        <f t="shared" si="34"/>
        <v>495085.64214257977</v>
      </c>
      <c r="T57" s="35">
        <f t="shared" si="35"/>
        <v>66.679069106452943</v>
      </c>
      <c r="U57" s="42">
        <v>0.96170886472285344</v>
      </c>
      <c r="V57" s="43">
        <f>1-U57</f>
        <v>3.829113527714656E-2</v>
      </c>
      <c r="W57" s="29">
        <f t="shared" si="43"/>
        <v>476128.2508455253</v>
      </c>
      <c r="X57" s="29">
        <f t="shared" si="36"/>
        <v>5795952.8223201381</v>
      </c>
      <c r="Y57" s="35">
        <f t="shared" si="44"/>
        <v>58.513865883399752</v>
      </c>
      <c r="Z57" s="36">
        <f t="shared" si="45"/>
        <v>8.1652032230531901</v>
      </c>
    </row>
    <row r="58" spans="1:26" s="2" customFormat="1" ht="13.2">
      <c r="A58" s="2">
        <v>5</v>
      </c>
      <c r="B58" s="1" t="s">
        <v>41</v>
      </c>
      <c r="C58" s="1">
        <v>5</v>
      </c>
      <c r="D58" s="49">
        <v>7407</v>
      </c>
      <c r="E58" s="49">
        <v>7</v>
      </c>
      <c r="F58" s="3">
        <f t="shared" si="37"/>
        <v>9.4505197785878226E-4</v>
      </c>
      <c r="G58" s="2">
        <v>0.5</v>
      </c>
      <c r="H58" s="3">
        <f t="shared" si="38"/>
        <v>4.7141221631086267E-3</v>
      </c>
      <c r="I58" s="3">
        <f t="shared" si="39"/>
        <v>0.99528587783689138</v>
      </c>
      <c r="J58" s="5">
        <f t="shared" si="46"/>
        <v>98981.618053954007</v>
      </c>
      <c r="K58" s="5">
        <f t="shared" si="40"/>
        <v>466.61143940849757</v>
      </c>
      <c r="L58" s="5">
        <f t="shared" si="41"/>
        <v>493741.56167124875</v>
      </c>
      <c r="M58" s="5">
        <f t="shared" si="32"/>
        <v>6109652.1057843734</v>
      </c>
      <c r="N58" s="33">
        <f t="shared" si="42"/>
        <v>61.725118521037473</v>
      </c>
      <c r="O58" s="4"/>
      <c r="Q58" s="27" t="s">
        <v>42</v>
      </c>
      <c r="R58" s="29">
        <f t="shared" si="33"/>
        <v>98981.618053954007</v>
      </c>
      <c r="S58" s="29">
        <f t="shared" si="34"/>
        <v>493741.56167124875</v>
      </c>
      <c r="T58" s="35">
        <f t="shared" si="35"/>
        <v>61.725118521037473</v>
      </c>
      <c r="U58" s="42">
        <v>0.96170886472285344</v>
      </c>
      <c r="V58" s="43">
        <f>1-U58</f>
        <v>3.829113527714656E-2</v>
      </c>
      <c r="W58" s="29">
        <f t="shared" si="43"/>
        <v>474835.63674134534</v>
      </c>
      <c r="X58" s="29">
        <f t="shared" si="36"/>
        <v>5319824.5714746127</v>
      </c>
      <c r="Y58" s="35">
        <f t="shared" si="44"/>
        <v>53.745581008534565</v>
      </c>
      <c r="Z58" s="36">
        <f t="shared" si="45"/>
        <v>7.9795375125029082</v>
      </c>
    </row>
    <row r="59" spans="1:26" s="2" customFormat="1" ht="13.2">
      <c r="A59" s="2">
        <v>6</v>
      </c>
      <c r="B59" s="1" t="s">
        <v>43</v>
      </c>
      <c r="C59" s="1">
        <v>5</v>
      </c>
      <c r="D59" s="49">
        <v>7807</v>
      </c>
      <c r="E59" s="49">
        <v>6</v>
      </c>
      <c r="F59" s="3">
        <f t="shared" si="37"/>
        <v>7.685410529012425E-4</v>
      </c>
      <c r="G59" s="2">
        <v>0.5</v>
      </c>
      <c r="H59" s="3">
        <f t="shared" si="38"/>
        <v>3.8353362311429307E-3</v>
      </c>
      <c r="I59" s="3">
        <f t="shared" si="39"/>
        <v>0.99616466376885704</v>
      </c>
      <c r="J59" s="5">
        <f t="shared" si="46"/>
        <v>98515.006614545506</v>
      </c>
      <c r="K59" s="5">
        <f t="shared" si="40"/>
        <v>377.83817418005185</v>
      </c>
      <c r="L59" s="5">
        <f t="shared" si="41"/>
        <v>491630.43763727735</v>
      </c>
      <c r="M59" s="5">
        <f t="shared" si="32"/>
        <v>5615910.5441131247</v>
      </c>
      <c r="N59" s="33">
        <f t="shared" si="42"/>
        <v>57.005635355496679</v>
      </c>
      <c r="O59" s="4"/>
      <c r="Q59" s="27" t="s">
        <v>44</v>
      </c>
      <c r="R59" s="29">
        <f t="shared" si="33"/>
        <v>98515.006614545506</v>
      </c>
      <c r="S59" s="29">
        <f t="shared" si="34"/>
        <v>491630.43763727735</v>
      </c>
      <c r="T59" s="35">
        <f t="shared" si="35"/>
        <v>57.005635355496679</v>
      </c>
      <c r="U59" s="42">
        <v>0.963091689110254</v>
      </c>
      <c r="V59" s="43">
        <f t="shared" ref="V59:V72" si="47">1-U59</f>
        <v>3.6908310889745999E-2</v>
      </c>
      <c r="W59" s="29">
        <f t="shared" si="43"/>
        <v>473485.18860209885</v>
      </c>
      <c r="X59" s="29">
        <f t="shared" si="36"/>
        <v>4844988.9347332669</v>
      </c>
      <c r="Y59" s="35">
        <f t="shared" si="44"/>
        <v>49.180212246140336</v>
      </c>
      <c r="Z59" s="36">
        <f t="shared" si="45"/>
        <v>7.8254231093563433</v>
      </c>
    </row>
    <row r="60" spans="1:26" s="2" customFormat="1" ht="13.2">
      <c r="A60" s="2">
        <v>7</v>
      </c>
      <c r="B60" s="1" t="s">
        <v>45</v>
      </c>
      <c r="C60" s="1">
        <v>5</v>
      </c>
      <c r="D60" s="49">
        <v>8994</v>
      </c>
      <c r="E60" s="49">
        <v>5</v>
      </c>
      <c r="F60" s="3">
        <f t="shared" si="37"/>
        <v>5.5592617300422508E-4</v>
      </c>
      <c r="G60" s="2">
        <v>0.5</v>
      </c>
      <c r="H60" s="3">
        <f t="shared" si="38"/>
        <v>2.775773052795204E-3</v>
      </c>
      <c r="I60" s="3">
        <f t="shared" si="39"/>
        <v>0.99722422694720481</v>
      </c>
      <c r="J60" s="5">
        <f t="shared" si="46"/>
        <v>98137.168440365451</v>
      </c>
      <c r="K60" s="5">
        <f t="shared" si="40"/>
        <v>272.40650763439038</v>
      </c>
      <c r="L60" s="5">
        <f t="shared" si="41"/>
        <v>490004.82593274128</v>
      </c>
      <c r="M60" s="5">
        <f t="shared" si="32"/>
        <v>5124280.1064758478</v>
      </c>
      <c r="N60" s="33">
        <f t="shared" si="42"/>
        <v>52.215487647676476</v>
      </c>
      <c r="O60" s="4"/>
      <c r="Q60" s="27" t="s">
        <v>46</v>
      </c>
      <c r="R60" s="29">
        <f t="shared" si="33"/>
        <v>98137.168440365451</v>
      </c>
      <c r="S60" s="29">
        <f t="shared" si="34"/>
        <v>490004.82593274128</v>
      </c>
      <c r="T60" s="35">
        <f t="shared" si="35"/>
        <v>52.215487647676476</v>
      </c>
      <c r="U60" s="42">
        <v>0.95736753435116873</v>
      </c>
      <c r="V60" s="43">
        <f t="shared" si="47"/>
        <v>4.2632465648831275E-2</v>
      </c>
      <c r="W60" s="29">
        <f t="shared" si="43"/>
        <v>469114.71202340216</v>
      </c>
      <c r="X60" s="29">
        <f t="shared" si="36"/>
        <v>4371503.7461311677</v>
      </c>
      <c r="Y60" s="35">
        <f t="shared" si="44"/>
        <v>44.544832662331999</v>
      </c>
      <c r="Z60" s="36">
        <f t="shared" si="45"/>
        <v>7.670654985344477</v>
      </c>
    </row>
    <row r="61" spans="1:26" s="2" customFormat="1" ht="13.2">
      <c r="A61" s="2">
        <v>8</v>
      </c>
      <c r="B61" s="1" t="s">
        <v>47</v>
      </c>
      <c r="C61" s="1">
        <v>5</v>
      </c>
      <c r="D61" s="49">
        <v>8599</v>
      </c>
      <c r="E61" s="49">
        <v>18</v>
      </c>
      <c r="F61" s="3">
        <f t="shared" si="37"/>
        <v>2.093266658913827E-3</v>
      </c>
      <c r="G61" s="2">
        <v>0.5</v>
      </c>
      <c r="H61" s="3">
        <f t="shared" si="38"/>
        <v>1.0411846367422489E-2</v>
      </c>
      <c r="I61" s="3">
        <f t="shared" si="39"/>
        <v>0.98958815363257746</v>
      </c>
      <c r="J61" s="5">
        <f t="shared" si="46"/>
        <v>97864.761932731068</v>
      </c>
      <c r="K61" s="5">
        <f t="shared" si="40"/>
        <v>1018.9528660279726</v>
      </c>
      <c r="L61" s="5">
        <f t="shared" si="41"/>
        <v>486776.42749858543</v>
      </c>
      <c r="M61" s="5">
        <f t="shared" si="32"/>
        <v>4634275.2805431066</v>
      </c>
      <c r="N61" s="33">
        <f t="shared" si="42"/>
        <v>47.353870678483347</v>
      </c>
      <c r="O61" s="4"/>
      <c r="Q61" s="27" t="s">
        <v>48</v>
      </c>
      <c r="R61" s="29">
        <f t="shared" si="33"/>
        <v>97864.761932731068</v>
      </c>
      <c r="S61" s="29">
        <f t="shared" si="34"/>
        <v>486776.42749858543</v>
      </c>
      <c r="T61" s="35">
        <f t="shared" si="35"/>
        <v>47.353870678483347</v>
      </c>
      <c r="U61" s="42">
        <v>0.95681081085376496</v>
      </c>
      <c r="V61" s="43">
        <f t="shared" si="47"/>
        <v>4.3189189146235041E-2</v>
      </c>
      <c r="W61" s="29">
        <f t="shared" si="43"/>
        <v>465752.94829942047</v>
      </c>
      <c r="X61" s="29">
        <f t="shared" si="36"/>
        <v>3902389.0341077656</v>
      </c>
      <c r="Y61" s="35">
        <f t="shared" si="44"/>
        <v>39.875323426323114</v>
      </c>
      <c r="Z61" s="36">
        <f t="shared" si="45"/>
        <v>7.478547252160233</v>
      </c>
    </row>
    <row r="62" spans="1:26" s="2" customFormat="1" ht="13.2">
      <c r="A62" s="2">
        <v>9</v>
      </c>
      <c r="B62" s="1" t="s">
        <v>49</v>
      </c>
      <c r="C62" s="1">
        <v>5</v>
      </c>
      <c r="D62" s="49">
        <v>8145</v>
      </c>
      <c r="E62" s="49">
        <v>12</v>
      </c>
      <c r="F62" s="3">
        <f t="shared" si="37"/>
        <v>1.4732965009208103E-3</v>
      </c>
      <c r="G62" s="2">
        <v>0.5</v>
      </c>
      <c r="H62" s="3">
        <f t="shared" si="38"/>
        <v>7.3394495412844041E-3</v>
      </c>
      <c r="I62" s="3">
        <f t="shared" si="39"/>
        <v>0.9926605504587156</v>
      </c>
      <c r="J62" s="5">
        <f t="shared" si="46"/>
        <v>96845.809066703092</v>
      </c>
      <c r="K62" s="5">
        <f t="shared" si="40"/>
        <v>710.79492892993096</v>
      </c>
      <c r="L62" s="5">
        <f t="shared" si="41"/>
        <v>482452.05801119067</v>
      </c>
      <c r="M62" s="5">
        <f t="shared" si="32"/>
        <v>4147498.8530445211</v>
      </c>
      <c r="N62" s="33">
        <f t="shared" si="42"/>
        <v>42.82579590189502</v>
      </c>
      <c r="O62" s="4"/>
      <c r="Q62" s="27" t="s">
        <v>50</v>
      </c>
      <c r="R62" s="29">
        <f t="shared" si="33"/>
        <v>96845.809066703092</v>
      </c>
      <c r="S62" s="29">
        <f t="shared" si="34"/>
        <v>482452.05801119067</v>
      </c>
      <c r="T62" s="35">
        <f t="shared" si="35"/>
        <v>42.82579590189502</v>
      </c>
      <c r="U62" s="42">
        <v>0.94800928093814252</v>
      </c>
      <c r="V62" s="43">
        <f t="shared" si="47"/>
        <v>5.1990719061857482E-2</v>
      </c>
      <c r="W62" s="29">
        <f t="shared" si="43"/>
        <v>457369.02860231587</v>
      </c>
      <c r="X62" s="29">
        <f t="shared" si="36"/>
        <v>3436636.0858083451</v>
      </c>
      <c r="Y62" s="35">
        <f t="shared" si="44"/>
        <v>35.485645883151669</v>
      </c>
      <c r="Z62" s="36">
        <f t="shared" si="45"/>
        <v>7.3401500187433513</v>
      </c>
    </row>
    <row r="63" spans="1:26" s="2" customFormat="1" ht="13.2">
      <c r="A63" s="2">
        <v>10</v>
      </c>
      <c r="B63" s="1" t="s">
        <v>51</v>
      </c>
      <c r="C63" s="1">
        <v>5</v>
      </c>
      <c r="D63" s="49">
        <v>9352</v>
      </c>
      <c r="E63" s="49">
        <v>27</v>
      </c>
      <c r="F63" s="3">
        <f t="shared" si="37"/>
        <v>2.887082976903336E-3</v>
      </c>
      <c r="G63" s="2">
        <v>0.5</v>
      </c>
      <c r="H63" s="3">
        <f t="shared" si="38"/>
        <v>1.4331970911407185E-2</v>
      </c>
      <c r="I63" s="3">
        <f t="shared" si="39"/>
        <v>0.98566802908859286</v>
      </c>
      <c r="J63" s="5">
        <f t="shared" si="46"/>
        <v>96135.014137773163</v>
      </c>
      <c r="K63" s="5">
        <f t="shared" si="40"/>
        <v>1377.8042261902835</v>
      </c>
      <c r="L63" s="5">
        <f t="shared" si="41"/>
        <v>477230.56012339017</v>
      </c>
      <c r="M63" s="5">
        <f t="shared" si="32"/>
        <v>3665046.7950333306</v>
      </c>
      <c r="N63" s="33">
        <f t="shared" si="42"/>
        <v>38.123953357731587</v>
      </c>
      <c r="O63" s="4"/>
      <c r="Q63" s="27" t="s">
        <v>52</v>
      </c>
      <c r="R63" s="29">
        <f t="shared" si="33"/>
        <v>96135.014137773163</v>
      </c>
      <c r="S63" s="29">
        <f t="shared" si="34"/>
        <v>477230.56012339017</v>
      </c>
      <c r="T63" s="35">
        <f t="shared" si="35"/>
        <v>38.123953357731587</v>
      </c>
      <c r="U63" s="42">
        <v>0.94216194080535964</v>
      </c>
      <c r="V63" s="43">
        <f t="shared" si="47"/>
        <v>5.7838059194640357E-2</v>
      </c>
      <c r="W63" s="29">
        <f t="shared" si="43"/>
        <v>449628.47073748213</v>
      </c>
      <c r="X63" s="29">
        <f t="shared" si="36"/>
        <v>2979267.0572060291</v>
      </c>
      <c r="Y63" s="35">
        <f t="shared" si="44"/>
        <v>30.990446965934566</v>
      </c>
      <c r="Z63" s="36">
        <f t="shared" si="45"/>
        <v>7.1335063917970203</v>
      </c>
    </row>
    <row r="64" spans="1:26" s="2" customFormat="1" ht="13.2">
      <c r="A64" s="2">
        <v>11</v>
      </c>
      <c r="B64" s="1" t="s">
        <v>53</v>
      </c>
      <c r="C64" s="1">
        <v>5</v>
      </c>
      <c r="D64" s="49">
        <v>9909</v>
      </c>
      <c r="E64" s="49">
        <v>34</v>
      </c>
      <c r="F64" s="3">
        <f t="shared" si="37"/>
        <v>3.4312241396710062E-3</v>
      </c>
      <c r="G64" s="2">
        <v>0.5</v>
      </c>
      <c r="H64" s="3">
        <f t="shared" si="38"/>
        <v>1.7010206123674206E-2</v>
      </c>
      <c r="I64" s="3">
        <f t="shared" si="39"/>
        <v>0.98298979387632579</v>
      </c>
      <c r="J64" s="5">
        <f t="shared" si="46"/>
        <v>94757.20991158289</v>
      </c>
      <c r="K64" s="5">
        <f t="shared" si="40"/>
        <v>1611.8396723002895</v>
      </c>
      <c r="L64" s="5">
        <f t="shared" si="41"/>
        <v>469756.45037716371</v>
      </c>
      <c r="M64" s="5">
        <f t="shared" si="32"/>
        <v>3187816.2349099405</v>
      </c>
      <c r="N64" s="33">
        <f t="shared" si="42"/>
        <v>33.641938569998665</v>
      </c>
      <c r="O64" s="4"/>
      <c r="Q64" s="27" t="s">
        <v>54</v>
      </c>
      <c r="R64" s="29">
        <f t="shared" si="33"/>
        <v>94757.20991158289</v>
      </c>
      <c r="S64" s="29">
        <f t="shared" si="34"/>
        <v>469756.45037716371</v>
      </c>
      <c r="T64" s="35">
        <f t="shared" si="35"/>
        <v>33.641938569998665</v>
      </c>
      <c r="U64" s="42">
        <v>0.92489605986448908</v>
      </c>
      <c r="V64" s="43">
        <f t="shared" si="47"/>
        <v>7.5103940135510916E-2</v>
      </c>
      <c r="W64" s="29">
        <f t="shared" si="43"/>
        <v>434475.8900497671</v>
      </c>
      <c r="X64" s="29">
        <f t="shared" si="36"/>
        <v>2529638.5864685471</v>
      </c>
      <c r="Y64" s="35">
        <f t="shared" si="44"/>
        <v>26.696001167920947</v>
      </c>
      <c r="Z64" s="36">
        <f t="shared" si="45"/>
        <v>6.9459374020777176</v>
      </c>
    </row>
    <row r="65" spans="1:26" s="2" customFormat="1" ht="13.2">
      <c r="A65" s="2">
        <v>12</v>
      </c>
      <c r="B65" s="1" t="s">
        <v>55</v>
      </c>
      <c r="C65" s="1">
        <v>5</v>
      </c>
      <c r="D65" s="49">
        <v>9855</v>
      </c>
      <c r="E65" s="49">
        <v>56</v>
      </c>
      <c r="F65" s="3">
        <f t="shared" si="37"/>
        <v>5.6823947234906141E-3</v>
      </c>
      <c r="G65" s="2">
        <v>0.5</v>
      </c>
      <c r="H65" s="3">
        <f t="shared" si="38"/>
        <v>2.8014007003501751E-2</v>
      </c>
      <c r="I65" s="3">
        <f t="shared" si="39"/>
        <v>0.97198599299649824</v>
      </c>
      <c r="J65" s="5">
        <f t="shared" si="46"/>
        <v>93145.370239282594</v>
      </c>
      <c r="K65" s="5">
        <f t="shared" si="40"/>
        <v>2609.3750542270263</v>
      </c>
      <c r="L65" s="5">
        <f t="shared" si="41"/>
        <v>459203.41356084537</v>
      </c>
      <c r="M65" s="5">
        <f t="shared" si="32"/>
        <v>2718059.784532777</v>
      </c>
      <c r="N65" s="33">
        <f t="shared" si="42"/>
        <v>29.180836122614693</v>
      </c>
      <c r="O65" s="4"/>
      <c r="Q65" s="27" t="s">
        <v>56</v>
      </c>
      <c r="R65" s="29">
        <f t="shared" si="33"/>
        <v>93145.370239282594</v>
      </c>
      <c r="S65" s="29">
        <f t="shared" si="34"/>
        <v>459203.41356084537</v>
      </c>
      <c r="T65" s="35">
        <f t="shared" si="35"/>
        <v>29.180836122614693</v>
      </c>
      <c r="U65" s="42">
        <v>0.89970667843387275</v>
      </c>
      <c r="V65" s="43">
        <f t="shared" si="47"/>
        <v>0.10029332156612725</v>
      </c>
      <c r="W65" s="29">
        <f t="shared" si="43"/>
        <v>413148.37794032419</v>
      </c>
      <c r="X65" s="29">
        <f t="shared" si="36"/>
        <v>2095162.6964187801</v>
      </c>
      <c r="Y65" s="35">
        <f t="shared" si="44"/>
        <v>22.493471130518714</v>
      </c>
      <c r="Z65" s="36">
        <f t="shared" si="45"/>
        <v>6.6873649920959792</v>
      </c>
    </row>
    <row r="66" spans="1:26" s="2" customFormat="1" ht="13.2">
      <c r="A66" s="2">
        <v>13</v>
      </c>
      <c r="B66" s="1" t="s">
        <v>57</v>
      </c>
      <c r="C66" s="1">
        <v>5</v>
      </c>
      <c r="D66" s="49">
        <v>8834</v>
      </c>
      <c r="E66" s="49">
        <v>79</v>
      </c>
      <c r="F66" s="3">
        <f t="shared" si="37"/>
        <v>8.9427213040525252E-3</v>
      </c>
      <c r="G66" s="2">
        <v>0.5</v>
      </c>
      <c r="H66" s="3">
        <f t="shared" si="38"/>
        <v>4.3735813541493668E-2</v>
      </c>
      <c r="I66" s="3">
        <f t="shared" si="39"/>
        <v>0.9562641864585063</v>
      </c>
      <c r="J66" s="5">
        <f t="shared" si="46"/>
        <v>90535.995185055566</v>
      </c>
      <c r="K66" s="5">
        <f t="shared" si="40"/>
        <v>3959.6654042071586</v>
      </c>
      <c r="L66" s="5">
        <f t="shared" si="41"/>
        <v>442780.81241475994</v>
      </c>
      <c r="M66" s="5">
        <f t="shared" si="32"/>
        <v>2258856.3709719316</v>
      </c>
      <c r="N66" s="33">
        <f t="shared" si="42"/>
        <v>24.949815444728138</v>
      </c>
      <c r="O66" s="4"/>
      <c r="Q66" s="27" t="s">
        <v>58</v>
      </c>
      <c r="R66" s="29">
        <f t="shared" si="33"/>
        <v>90535.995185055566</v>
      </c>
      <c r="S66" s="29">
        <f t="shared" si="34"/>
        <v>442780.81241475994</v>
      </c>
      <c r="T66" s="35">
        <f t="shared" si="35"/>
        <v>24.949815444728138</v>
      </c>
      <c r="U66" s="42">
        <v>0.86438699185239576</v>
      </c>
      <c r="V66" s="43">
        <f t="shared" si="47"/>
        <v>0.13561300814760424</v>
      </c>
      <c r="W66" s="29">
        <f t="shared" si="43"/>
        <v>382733.97449315427</v>
      </c>
      <c r="X66" s="29">
        <f t="shared" si="36"/>
        <v>1682014.318478456</v>
      </c>
      <c r="Y66" s="35">
        <f t="shared" si="44"/>
        <v>18.578404258333041</v>
      </c>
      <c r="Z66" s="36">
        <f t="shared" si="45"/>
        <v>6.3714111863950968</v>
      </c>
    </row>
    <row r="67" spans="1:26" s="2" customFormat="1" ht="13.2">
      <c r="A67" s="2">
        <v>14</v>
      </c>
      <c r="B67" s="1" t="s">
        <v>59</v>
      </c>
      <c r="C67" s="1">
        <v>5</v>
      </c>
      <c r="D67" s="49">
        <v>6995</v>
      </c>
      <c r="E67" s="49">
        <v>80</v>
      </c>
      <c r="F67" s="3">
        <f t="shared" si="37"/>
        <v>1.143674052894925E-2</v>
      </c>
      <c r="G67" s="2">
        <v>0.5</v>
      </c>
      <c r="H67" s="3">
        <f t="shared" si="38"/>
        <v>5.5594162612925643E-2</v>
      </c>
      <c r="I67" s="3">
        <f t="shared" si="39"/>
        <v>0.9444058373870744</v>
      </c>
      <c r="J67" s="5">
        <f t="shared" si="46"/>
        <v>86576.329780848406</v>
      </c>
      <c r="K67" s="5">
        <f t="shared" si="40"/>
        <v>4813.1385562667638</v>
      </c>
      <c r="L67" s="5">
        <f t="shared" si="41"/>
        <v>420848.80251357512</v>
      </c>
      <c r="M67" s="5">
        <f t="shared" si="32"/>
        <v>1816075.5585571718</v>
      </c>
      <c r="N67" s="33">
        <f t="shared" si="42"/>
        <v>20.976582896898304</v>
      </c>
      <c r="O67" s="4"/>
      <c r="Q67" s="27" t="s">
        <v>60</v>
      </c>
      <c r="R67" s="29">
        <f t="shared" si="33"/>
        <v>86576.329780848406</v>
      </c>
      <c r="S67" s="29">
        <f t="shared" si="34"/>
        <v>420848.80251357512</v>
      </c>
      <c r="T67" s="35">
        <f t="shared" si="35"/>
        <v>20.976582896898304</v>
      </c>
      <c r="U67" s="42">
        <v>0.82345390469096191</v>
      </c>
      <c r="V67" s="43">
        <f t="shared" si="47"/>
        <v>0.17654609530903809</v>
      </c>
      <c r="W67" s="29">
        <f t="shared" si="43"/>
        <v>346549.58971431892</v>
      </c>
      <c r="X67" s="29">
        <f t="shared" si="36"/>
        <v>1299280.3439853017</v>
      </c>
      <c r="Y67" s="35">
        <f t="shared" si="44"/>
        <v>15.007339156951836</v>
      </c>
      <c r="Z67" s="36">
        <f t="shared" si="45"/>
        <v>5.9692437399464673</v>
      </c>
    </row>
    <row r="68" spans="1:26" s="2" customFormat="1" ht="13.2">
      <c r="A68" s="2">
        <v>15</v>
      </c>
      <c r="B68" s="1" t="s">
        <v>61</v>
      </c>
      <c r="C68" s="1">
        <v>5</v>
      </c>
      <c r="D68" s="49">
        <v>4794</v>
      </c>
      <c r="E68" s="49">
        <v>107</v>
      </c>
      <c r="F68" s="3">
        <f t="shared" si="37"/>
        <v>2.2319566124322069E-2</v>
      </c>
      <c r="G68" s="2">
        <v>0.5</v>
      </c>
      <c r="H68" s="3">
        <f t="shared" si="38"/>
        <v>0.10569989133656031</v>
      </c>
      <c r="I68" s="3">
        <f t="shared" si="39"/>
        <v>0.89430010866343967</v>
      </c>
      <c r="J68" s="5">
        <f t="shared" si="46"/>
        <v>81763.191224581649</v>
      </c>
      <c r="K68" s="5">
        <f t="shared" si="40"/>
        <v>8642.3604277686827</v>
      </c>
      <c r="L68" s="5">
        <f t="shared" si="41"/>
        <v>387210.05505348661</v>
      </c>
      <c r="M68" s="5">
        <f t="shared" si="32"/>
        <v>1395226.7560435967</v>
      </c>
      <c r="N68" s="33">
        <f t="shared" si="42"/>
        <v>17.064240462572961</v>
      </c>
      <c r="O68" s="4"/>
      <c r="Q68" s="27" t="s">
        <v>62</v>
      </c>
      <c r="R68" s="29">
        <f t="shared" si="33"/>
        <v>81763.191224581649</v>
      </c>
      <c r="S68" s="29">
        <f t="shared" si="34"/>
        <v>387210.05505348661</v>
      </c>
      <c r="T68" s="35">
        <f t="shared" si="35"/>
        <v>17.064240462572961</v>
      </c>
      <c r="U68" s="42">
        <v>0.7557222850963411</v>
      </c>
      <c r="V68" s="43">
        <f t="shared" si="47"/>
        <v>0.2442777149036589</v>
      </c>
      <c r="W68" s="29">
        <f t="shared" si="43"/>
        <v>292623.26761730091</v>
      </c>
      <c r="X68" s="29">
        <f t="shared" si="36"/>
        <v>952730.7542709827</v>
      </c>
      <c r="Y68" s="35">
        <f t="shared" si="44"/>
        <v>11.652318604518332</v>
      </c>
      <c r="Z68" s="36">
        <f t="shared" si="45"/>
        <v>5.4119218580546296</v>
      </c>
    </row>
    <row r="69" spans="1:26" s="2" customFormat="1" ht="13.2">
      <c r="A69" s="2">
        <v>16</v>
      </c>
      <c r="B69" s="1" t="s">
        <v>63</v>
      </c>
      <c r="C69" s="1">
        <v>5</v>
      </c>
      <c r="D69" s="49">
        <v>3203</v>
      </c>
      <c r="E69" s="49">
        <v>98</v>
      </c>
      <c r="F69" s="3">
        <f t="shared" si="37"/>
        <v>3.0596315953793318E-2</v>
      </c>
      <c r="G69" s="2">
        <v>0.5</v>
      </c>
      <c r="H69" s="3">
        <f t="shared" si="38"/>
        <v>0.14211136890951276</v>
      </c>
      <c r="I69" s="3">
        <f t="shared" si="39"/>
        <v>0.85788863109048719</v>
      </c>
      <c r="J69" s="5">
        <f t="shared" si="46"/>
        <v>73120.830796812967</v>
      </c>
      <c r="K69" s="5">
        <f t="shared" si="40"/>
        <v>10391.301360335949</v>
      </c>
      <c r="L69" s="5">
        <f t="shared" si="41"/>
        <v>339625.90058322495</v>
      </c>
      <c r="M69" s="5">
        <f t="shared" si="32"/>
        <v>1008016.7009901101</v>
      </c>
      <c r="N69" s="33">
        <f t="shared" si="42"/>
        <v>13.785629758381319</v>
      </c>
      <c r="O69" s="4"/>
      <c r="Q69" s="27" t="s">
        <v>64</v>
      </c>
      <c r="R69" s="29">
        <f t="shared" si="33"/>
        <v>73120.830796812967</v>
      </c>
      <c r="S69" s="29">
        <f t="shared" si="34"/>
        <v>339625.90058322495</v>
      </c>
      <c r="T69" s="35">
        <f t="shared" si="35"/>
        <v>13.785629758381319</v>
      </c>
      <c r="U69" s="42">
        <v>0.69850988448397933</v>
      </c>
      <c r="V69" s="43">
        <f t="shared" si="47"/>
        <v>0.30149011551602067</v>
      </c>
      <c r="W69" s="29">
        <f t="shared" si="43"/>
        <v>237232.04858415591</v>
      </c>
      <c r="X69" s="29">
        <f t="shared" si="36"/>
        <v>660107.48665368184</v>
      </c>
      <c r="Y69" s="35">
        <f t="shared" si="44"/>
        <v>9.0276256363658991</v>
      </c>
      <c r="Z69" s="36">
        <f t="shared" si="45"/>
        <v>4.7580041220154197</v>
      </c>
    </row>
    <row r="70" spans="1:26" s="2" customFormat="1" ht="13.2">
      <c r="A70" s="2">
        <v>17</v>
      </c>
      <c r="B70" s="1" t="s">
        <v>65</v>
      </c>
      <c r="C70" s="1">
        <v>5</v>
      </c>
      <c r="D70" s="49">
        <v>2015</v>
      </c>
      <c r="E70" s="49">
        <v>104</v>
      </c>
      <c r="F70" s="3">
        <f t="shared" si="37"/>
        <v>5.1612903225806452E-2</v>
      </c>
      <c r="G70" s="2">
        <v>0.5</v>
      </c>
      <c r="H70" s="3">
        <f t="shared" si="38"/>
        <v>0.22857142857142859</v>
      </c>
      <c r="I70" s="3">
        <f t="shared" si="39"/>
        <v>0.77142857142857135</v>
      </c>
      <c r="J70" s="5">
        <f t="shared" si="46"/>
        <v>62729.529436477016</v>
      </c>
      <c r="K70" s="5">
        <f t="shared" si="40"/>
        <v>14338.178156909034</v>
      </c>
      <c r="L70" s="5">
        <f t="shared" si="41"/>
        <v>277802.20179011248</v>
      </c>
      <c r="M70" s="5">
        <f t="shared" si="32"/>
        <v>668390.8004068851</v>
      </c>
      <c r="N70" s="33">
        <f t="shared" si="42"/>
        <v>10.655122179478969</v>
      </c>
      <c r="O70" s="4"/>
      <c r="Q70" s="27" t="s">
        <v>66</v>
      </c>
      <c r="R70" s="29">
        <f t="shared" si="33"/>
        <v>62729.529436477016</v>
      </c>
      <c r="S70" s="29">
        <f t="shared" si="34"/>
        <v>277802.20179011248</v>
      </c>
      <c r="T70" s="35">
        <f t="shared" si="35"/>
        <v>10.655122179478969</v>
      </c>
      <c r="U70" s="42">
        <v>0.67065690345363116</v>
      </c>
      <c r="V70" s="43">
        <f t="shared" si="47"/>
        <v>0.32934309654636884</v>
      </c>
      <c r="W70" s="29">
        <f t="shared" si="43"/>
        <v>186309.96442515764</v>
      </c>
      <c r="X70" s="29">
        <f t="shared" si="36"/>
        <v>422875.43806952587</v>
      </c>
      <c r="Y70" s="35">
        <f t="shared" si="44"/>
        <v>6.7412499642253847</v>
      </c>
      <c r="Z70" s="36">
        <f t="shared" si="45"/>
        <v>3.9138722152535843</v>
      </c>
    </row>
    <row r="71" spans="1:26" s="2" customFormat="1" ht="13.2">
      <c r="A71" s="2">
        <v>18</v>
      </c>
      <c r="B71" s="1" t="s">
        <v>67</v>
      </c>
      <c r="C71" s="1">
        <v>5</v>
      </c>
      <c r="D71" s="49">
        <v>1021</v>
      </c>
      <c r="E71" s="49">
        <v>96</v>
      </c>
      <c r="F71" s="3">
        <f t="shared" si="37"/>
        <v>9.4025465230166499E-2</v>
      </c>
      <c r="G71" s="2">
        <v>0.5</v>
      </c>
      <c r="H71" s="3">
        <f t="shared" si="38"/>
        <v>0.38065027755749409</v>
      </c>
      <c r="I71" s="3">
        <f t="shared" si="39"/>
        <v>0.61934972244250597</v>
      </c>
      <c r="J71" s="5">
        <f t="shared" si="46"/>
        <v>48391.351279567978</v>
      </c>
      <c r="K71" s="5">
        <f t="shared" si="40"/>
        <v>18420.181295949747</v>
      </c>
      <c r="L71" s="5">
        <f t="shared" si="41"/>
        <v>195906.30315796554</v>
      </c>
      <c r="M71" s="5">
        <f>L71+M72</f>
        <v>390588.59861677268</v>
      </c>
      <c r="N71" s="33">
        <f t="shared" si="42"/>
        <v>8.0714546771023699</v>
      </c>
      <c r="O71" s="4"/>
      <c r="Q71" s="27" t="s">
        <v>68</v>
      </c>
      <c r="R71" s="29">
        <f t="shared" si="33"/>
        <v>48391.351279567978</v>
      </c>
      <c r="S71" s="29">
        <f t="shared" si="34"/>
        <v>195906.30315796554</v>
      </c>
      <c r="T71" s="35">
        <f t="shared" si="35"/>
        <v>8.0714546771023699</v>
      </c>
      <c r="U71" s="42">
        <v>0.63527807449444496</v>
      </c>
      <c r="V71" s="43">
        <f t="shared" si="47"/>
        <v>0.36472192550555504</v>
      </c>
      <c r="W71" s="29">
        <f t="shared" si="43"/>
        <v>124454.97905151735</v>
      </c>
      <c r="X71" s="29">
        <f>X72+W71</f>
        <v>236565.47364436823</v>
      </c>
      <c r="Y71" s="35">
        <f t="shared" si="44"/>
        <v>4.8885899523176164</v>
      </c>
      <c r="Z71" s="36">
        <f t="shared" si="45"/>
        <v>3.1828647247847535</v>
      </c>
    </row>
    <row r="72" spans="1:26" s="2" customFormat="1" ht="13.2">
      <c r="A72" s="12">
        <v>19</v>
      </c>
      <c r="B72" s="13" t="s">
        <v>69</v>
      </c>
      <c r="C72" s="12"/>
      <c r="D72" s="50">
        <v>747</v>
      </c>
      <c r="E72" s="50">
        <v>115</v>
      </c>
      <c r="F72" s="17">
        <f t="shared" si="37"/>
        <v>0.15394912985274431</v>
      </c>
      <c r="G72" s="12"/>
      <c r="H72" s="17">
        <v>1</v>
      </c>
      <c r="I72" s="17">
        <f t="shared" si="39"/>
        <v>0</v>
      </c>
      <c r="J72" s="21">
        <f t="shared" si="46"/>
        <v>29971.169983618234</v>
      </c>
      <c r="K72" s="21">
        <f t="shared" si="40"/>
        <v>29971.169983618234</v>
      </c>
      <c r="L72" s="21">
        <f>K72/F72</f>
        <v>194682.29545880714</v>
      </c>
      <c r="M72" s="21">
        <f>L72</f>
        <v>194682.29545880714</v>
      </c>
      <c r="N72" s="34">
        <f t="shared" si="42"/>
        <v>6.4956521739130437</v>
      </c>
      <c r="O72" s="4"/>
      <c r="Q72" s="30" t="s">
        <v>69</v>
      </c>
      <c r="R72" s="31">
        <f t="shared" si="33"/>
        <v>29971.169983618234</v>
      </c>
      <c r="S72" s="31">
        <f t="shared" si="34"/>
        <v>194682.29545880714</v>
      </c>
      <c r="T72" s="38">
        <f t="shared" si="35"/>
        <v>6.4956521739130437</v>
      </c>
      <c r="U72" s="44">
        <v>0.57586384179742911</v>
      </c>
      <c r="V72" s="45">
        <f t="shared" si="47"/>
        <v>0.42413615820257089</v>
      </c>
      <c r="W72" s="31">
        <f t="shared" si="43"/>
        <v>112110.49459285087</v>
      </c>
      <c r="X72" s="31">
        <f>W72</f>
        <v>112110.49459285087</v>
      </c>
      <c r="Y72" s="38">
        <f t="shared" si="44"/>
        <v>3.7406112158493876</v>
      </c>
      <c r="Z72" s="37">
        <f t="shared" si="45"/>
        <v>2.7550409580636561</v>
      </c>
    </row>
    <row r="73" spans="1:26" s="2" customFormat="1" ht="13.2">
      <c r="B73" s="2" t="s">
        <v>70</v>
      </c>
      <c r="D73" s="25">
        <f>SUM(D54:D72)</f>
        <v>115702</v>
      </c>
      <c r="E73" s="25">
        <f>SUM(E54:E72)</f>
        <v>854</v>
      </c>
    </row>
    <row r="77" spans="1:26" s="52" customFormat="1" ht="17.399999999999999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>
      <c r="C78" s="53" t="s">
        <v>84</v>
      </c>
      <c r="D78" s="54">
        <v>0</v>
      </c>
      <c r="E78" s="55">
        <f>$N$4</f>
        <v>72.564569828705771</v>
      </c>
      <c r="F78" s="55">
        <f>$Y$4</f>
        <v>65.944311310254832</v>
      </c>
      <c r="G78" s="55">
        <f>E78-F78</f>
        <v>6.6202585184509388</v>
      </c>
    </row>
    <row r="79" spans="1:26" s="52" customFormat="1" ht="17.399999999999999">
      <c r="C79" s="53" t="s">
        <v>85</v>
      </c>
      <c r="D79" s="54">
        <v>0</v>
      </c>
      <c r="E79" s="55">
        <f>$N$29</f>
        <v>79.7074320503731</v>
      </c>
      <c r="F79" s="55">
        <f>$Y$29</f>
        <v>70.56819802219448</v>
      </c>
      <c r="G79" s="55">
        <f t="shared" ref="G79:G80" si="48">E79-F79</f>
        <v>9.1392340281786204</v>
      </c>
    </row>
    <row r="80" spans="1:26" s="52" customFormat="1" ht="17.399999999999999">
      <c r="C80" s="53" t="s">
        <v>86</v>
      </c>
      <c r="D80" s="54">
        <v>0</v>
      </c>
      <c r="E80" s="55">
        <f>$N$54</f>
        <v>75.970454519646182</v>
      </c>
      <c r="F80" s="55">
        <f>$Y$54</f>
        <v>67.502639378259431</v>
      </c>
      <c r="G80" s="55">
        <f t="shared" si="48"/>
        <v>8.4678151413867511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18384-C20F-4A43-A91A-2168A43121B1}">
  <dimension ref="A1:Z80"/>
  <sheetViews>
    <sheetView tabSelected="1" topLeftCell="A37" workbookViewId="0">
      <selection activeCell="D54" sqref="D54:E72"/>
    </sheetView>
  </sheetViews>
  <sheetFormatPr defaultColWidth="8.796875" defaultRowHeight="13.8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>
      <c r="B1" s="75" t="s">
        <v>87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Q1" s="63" t="s">
        <v>90</v>
      </c>
      <c r="R1" s="64"/>
      <c r="S1" s="64"/>
      <c r="T1" s="64"/>
      <c r="U1" s="64"/>
      <c r="V1" s="64"/>
      <c r="W1" s="64"/>
      <c r="X1" s="64"/>
      <c r="Y1" s="64"/>
      <c r="Z1" s="65"/>
    </row>
    <row r="2" spans="1:26" s="9" customFormat="1" ht="35.549999999999997" customHeight="1">
      <c r="A2" s="7"/>
      <c r="B2" s="70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2" t="s">
        <v>14</v>
      </c>
      <c r="S2" s="72"/>
      <c r="T2" s="72"/>
      <c r="U2" s="67" t="s">
        <v>15</v>
      </c>
      <c r="V2" s="67" t="s">
        <v>16</v>
      </c>
      <c r="W2" s="73" t="s">
        <v>17</v>
      </c>
      <c r="X2" s="73" t="s">
        <v>18</v>
      </c>
      <c r="Y2" s="74" t="s">
        <v>19</v>
      </c>
      <c r="Z2" s="74" t="s">
        <v>20</v>
      </c>
    </row>
    <row r="3" spans="1:26" s="10" customFormat="1" ht="23.25" customHeight="1" thickBot="1">
      <c r="B3" s="71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67"/>
      <c r="V3" s="67"/>
      <c r="W3" s="73"/>
      <c r="X3" s="73"/>
      <c r="Y3" s="74"/>
      <c r="Z3" s="74"/>
    </row>
    <row r="4" spans="1:26" s="2" customFormat="1" ht="15.6">
      <c r="A4" s="2">
        <v>1</v>
      </c>
      <c r="B4" s="1">
        <v>0</v>
      </c>
      <c r="C4" s="1">
        <v>1</v>
      </c>
      <c r="D4" s="60">
        <v>396</v>
      </c>
      <c r="E4">
        <v>1</v>
      </c>
      <c r="F4" s="3">
        <f>E4/D4</f>
        <v>2.5252525252525255E-3</v>
      </c>
      <c r="G4" s="2">
        <v>0.3</v>
      </c>
      <c r="H4" s="18">
        <f>C4*F4/(1+(1-G4)*C4*F4)</f>
        <v>2.5207965717166624E-3</v>
      </c>
      <c r="I4" s="18">
        <f>1-H4</f>
        <v>0.99747920342828333</v>
      </c>
      <c r="J4" s="41">
        <v>100000</v>
      </c>
      <c r="K4" s="20">
        <f>J4*H4</f>
        <v>252.07965717166624</v>
      </c>
      <c r="L4" s="20">
        <f>C4*(J5+G4*K4)</f>
        <v>99823.544239979834</v>
      </c>
      <c r="M4" s="5">
        <f t="shared" ref="M4:M20" si="0">L4+M5</f>
        <v>7469697.3159834798</v>
      </c>
      <c r="N4" s="32">
        <f>M4/J4</f>
        <v>74.696973159834798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99823.544239979834</v>
      </c>
      <c r="T4" s="35">
        <f t="shared" ref="T4:T22" si="3">N4</f>
        <v>74.696973159834798</v>
      </c>
      <c r="U4" s="42">
        <v>0.96680194174873568</v>
      </c>
      <c r="V4" s="43">
        <f>1-U4</f>
        <v>3.3198058251264317E-2</v>
      </c>
      <c r="W4" s="29">
        <f>S4*U4</f>
        <v>96509.596403453324</v>
      </c>
      <c r="X4" s="29">
        <f t="shared" ref="X4:X20" si="4">X5+W4</f>
        <v>6755077.6333800936</v>
      </c>
      <c r="Y4" s="40">
        <f>X4/R4</f>
        <v>67.55077633380094</v>
      </c>
      <c r="Z4" s="36">
        <f>T4-Y4</f>
        <v>7.146196826033858</v>
      </c>
    </row>
    <row r="5" spans="1:26" s="2" customFormat="1" ht="15.6">
      <c r="A5" s="2">
        <v>2</v>
      </c>
      <c r="B5" s="1" t="s">
        <v>35</v>
      </c>
      <c r="C5" s="1">
        <v>4</v>
      </c>
      <c r="D5" s="61">
        <v>1957</v>
      </c>
      <c r="E5">
        <v>1</v>
      </c>
      <c r="F5" s="3">
        <f t="shared" ref="F5:F22" si="5">E5/D5</f>
        <v>5.1098620337250899E-4</v>
      </c>
      <c r="G5" s="2">
        <v>0.4</v>
      </c>
      <c r="H5" s="3">
        <f t="shared" ref="H5:H21" si="6">C5*F5/(1+(1-G5)*C5*F5)</f>
        <v>2.0414412575278148E-3</v>
      </c>
      <c r="I5" s="3">
        <f t="shared" ref="I5:I22" si="7">1-H5</f>
        <v>0.99795855874247219</v>
      </c>
      <c r="J5" s="5">
        <f>I4*J4</f>
        <v>99747.920342828336</v>
      </c>
      <c r="K5" s="5">
        <f t="shared" ref="K5:K22" si="8">J5*H5</f>
        <v>203.62951994044778</v>
      </c>
      <c r="L5" s="5">
        <f t="shared" ref="L5:L21" si="9">C5*(J6+G5*K5)</f>
        <v>398502.97052345629</v>
      </c>
      <c r="M5" s="5">
        <f t="shared" si="0"/>
        <v>7369873.7717434997</v>
      </c>
      <c r="N5" s="33">
        <f t="shared" ref="N5:N22" si="10">M5/J5</f>
        <v>73.884986738707255</v>
      </c>
      <c r="O5" s="4"/>
      <c r="Q5" s="27" t="s">
        <v>36</v>
      </c>
      <c r="R5" s="29">
        <f t="shared" si="1"/>
        <v>99747.920342828336</v>
      </c>
      <c r="S5" s="29">
        <f t="shared" si="2"/>
        <v>398502.97052345629</v>
      </c>
      <c r="T5" s="35">
        <f t="shared" si="3"/>
        <v>73.884986738707255</v>
      </c>
      <c r="U5" s="42">
        <v>0.96680194174873568</v>
      </c>
      <c r="V5" s="43">
        <f>1-U5</f>
        <v>3.3198058251264317E-2</v>
      </c>
      <c r="W5" s="29">
        <f t="shared" ref="W5:W22" si="11">S5*U5</f>
        <v>385273.44569471671</v>
      </c>
      <c r="X5" s="29">
        <f t="shared" si="4"/>
        <v>6658568.0369766401</v>
      </c>
      <c r="Y5" s="35">
        <f t="shared" ref="Y5:Y22" si="12">X5/R5</f>
        <v>66.753953506915167</v>
      </c>
      <c r="Z5" s="36">
        <f t="shared" ref="Z5:Z22" si="13">T5-Y5</f>
        <v>7.1310332317920881</v>
      </c>
    </row>
    <row r="6" spans="1:26" s="2" customFormat="1" ht="15.6">
      <c r="A6" s="2">
        <v>3</v>
      </c>
      <c r="B6" s="1" t="s">
        <v>37</v>
      </c>
      <c r="C6" s="1">
        <v>5</v>
      </c>
      <c r="D6" s="61">
        <v>3064</v>
      </c>
      <c r="E6">
        <v>2</v>
      </c>
      <c r="F6" s="3">
        <f t="shared" si="5"/>
        <v>6.5274151436031332E-4</v>
      </c>
      <c r="G6" s="2">
        <v>0.5</v>
      </c>
      <c r="H6" s="3">
        <f t="shared" si="6"/>
        <v>3.2583903551645483E-3</v>
      </c>
      <c r="I6" s="3">
        <f t="shared" si="7"/>
        <v>0.99674160964483549</v>
      </c>
      <c r="J6" s="5">
        <f t="shared" ref="J6:J22" si="14">I5*J5</f>
        <v>99544.290822887895</v>
      </c>
      <c r="K6" s="5">
        <f t="shared" si="8"/>
        <v>324.35415712899277</v>
      </c>
      <c r="L6" s="5">
        <f t="shared" si="9"/>
        <v>496910.56872161699</v>
      </c>
      <c r="M6" s="5">
        <f t="shared" si="0"/>
        <v>6971370.8012200436</v>
      </c>
      <c r="N6" s="33">
        <f t="shared" si="10"/>
        <v>70.032854155580949</v>
      </c>
      <c r="O6" s="4"/>
      <c r="Q6" s="27" t="s">
        <v>38</v>
      </c>
      <c r="R6" s="29">
        <f t="shared" si="1"/>
        <v>99544.290822887895</v>
      </c>
      <c r="S6" s="29">
        <f t="shared" si="2"/>
        <v>496910.56872161699</v>
      </c>
      <c r="T6" s="35">
        <f t="shared" si="3"/>
        <v>70.032854155580949</v>
      </c>
      <c r="U6" s="42">
        <v>0.96680194174873568</v>
      </c>
      <c r="V6" s="43">
        <f>1-U6</f>
        <v>3.3198058251264317E-2</v>
      </c>
      <c r="W6" s="29">
        <f t="shared" si="11"/>
        <v>480414.10271552787</v>
      </c>
      <c r="X6" s="29">
        <f t="shared" si="4"/>
        <v>6273294.5912819235</v>
      </c>
      <c r="Y6" s="35">
        <f t="shared" si="12"/>
        <v>63.020134448931401</v>
      </c>
      <c r="Z6" s="36">
        <f t="shared" si="13"/>
        <v>7.0127197066495484</v>
      </c>
    </row>
    <row r="7" spans="1:26" s="2" customFormat="1" ht="15.6">
      <c r="A7" s="2">
        <v>4</v>
      </c>
      <c r="B7" s="1" t="s">
        <v>39</v>
      </c>
      <c r="C7" s="1">
        <v>5</v>
      </c>
      <c r="D7" s="61">
        <v>3536</v>
      </c>
      <c r="E7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99219.936665758913</v>
      </c>
      <c r="K7" s="5">
        <f t="shared" si="8"/>
        <v>0</v>
      </c>
      <c r="L7" s="5">
        <f t="shared" si="9"/>
        <v>496099.68332879455</v>
      </c>
      <c r="M7" s="5">
        <f t="shared" si="0"/>
        <v>6474460.2324984269</v>
      </c>
      <c r="N7" s="33">
        <f t="shared" si="10"/>
        <v>65.253621903719491</v>
      </c>
      <c r="O7" s="4"/>
      <c r="Q7" s="27" t="s">
        <v>40</v>
      </c>
      <c r="R7" s="29">
        <f t="shared" si="1"/>
        <v>99219.936665758913</v>
      </c>
      <c r="S7" s="29">
        <f t="shared" si="2"/>
        <v>496099.68332879455</v>
      </c>
      <c r="T7" s="35">
        <f t="shared" si="3"/>
        <v>65.253621903719491</v>
      </c>
      <c r="U7" s="42">
        <v>0.96680194174873568</v>
      </c>
      <c r="V7" s="43">
        <f>1-U7</f>
        <v>3.3198058251264317E-2</v>
      </c>
      <c r="W7" s="29">
        <f t="shared" si="11"/>
        <v>479630.13714321144</v>
      </c>
      <c r="X7" s="29">
        <f t="shared" si="4"/>
        <v>5792880.4885663958</v>
      </c>
      <c r="Y7" s="35">
        <f t="shared" si="12"/>
        <v>58.38423892650534</v>
      </c>
      <c r="Z7" s="36">
        <f t="shared" si="13"/>
        <v>6.8693829772141513</v>
      </c>
    </row>
    <row r="8" spans="1:26" s="2" customFormat="1" ht="15.6">
      <c r="A8" s="2">
        <v>5</v>
      </c>
      <c r="B8" s="1" t="s">
        <v>41</v>
      </c>
      <c r="C8" s="1">
        <v>5</v>
      </c>
      <c r="D8" s="61">
        <v>3813</v>
      </c>
      <c r="E8">
        <v>4</v>
      </c>
      <c r="F8" s="3">
        <f t="shared" si="5"/>
        <v>1.049042748492001E-3</v>
      </c>
      <c r="G8" s="2">
        <v>0.5</v>
      </c>
      <c r="H8" s="3">
        <f t="shared" si="6"/>
        <v>5.2314935914203504E-3</v>
      </c>
      <c r="I8" s="3">
        <f t="shared" si="7"/>
        <v>0.99476850640857961</v>
      </c>
      <c r="J8" s="5">
        <f t="shared" si="14"/>
        <v>99219.936665758913</v>
      </c>
      <c r="K8" s="5">
        <f t="shared" si="8"/>
        <v>519.06846280805075</v>
      </c>
      <c r="L8" s="5">
        <f t="shared" si="9"/>
        <v>494802.01217177446</v>
      </c>
      <c r="M8" s="5">
        <f t="shared" si="0"/>
        <v>5978360.5491696326</v>
      </c>
      <c r="N8" s="33">
        <f t="shared" si="10"/>
        <v>60.253621903719498</v>
      </c>
      <c r="O8" s="4"/>
      <c r="Q8" s="27" t="s">
        <v>42</v>
      </c>
      <c r="R8" s="29">
        <f t="shared" si="1"/>
        <v>99219.936665758913</v>
      </c>
      <c r="S8" s="29">
        <f t="shared" si="2"/>
        <v>494802.01217177446</v>
      </c>
      <c r="T8" s="35">
        <f t="shared" si="3"/>
        <v>60.253621903719498</v>
      </c>
      <c r="U8" s="42">
        <v>0.96680194174873568</v>
      </c>
      <c r="V8" s="43">
        <f>1-U8</f>
        <v>3.3198058251264317E-2</v>
      </c>
      <c r="W8" s="29">
        <f t="shared" si="11"/>
        <v>478375.54614885309</v>
      </c>
      <c r="X8" s="29">
        <f t="shared" si="4"/>
        <v>5313250.3514231844</v>
      </c>
      <c r="Y8" s="35">
        <f t="shared" si="12"/>
        <v>53.550229217761661</v>
      </c>
      <c r="Z8" s="36">
        <f t="shared" si="13"/>
        <v>6.7033926859578372</v>
      </c>
    </row>
    <row r="9" spans="1:26" s="2" customFormat="1" ht="15.6">
      <c r="A9" s="2">
        <v>6</v>
      </c>
      <c r="B9" s="1" t="s">
        <v>43</v>
      </c>
      <c r="C9" s="1">
        <v>5</v>
      </c>
      <c r="D9" s="61">
        <v>3798</v>
      </c>
      <c r="E9">
        <v>5</v>
      </c>
      <c r="F9" s="3">
        <f t="shared" si="5"/>
        <v>1.3164823591363876E-3</v>
      </c>
      <c r="G9" s="2">
        <v>0.5</v>
      </c>
      <c r="H9" s="3">
        <f t="shared" si="6"/>
        <v>6.5608187901850159E-3</v>
      </c>
      <c r="I9" s="3">
        <f t="shared" si="7"/>
        <v>0.993439181209815</v>
      </c>
      <c r="J9" s="5">
        <f t="shared" si="14"/>
        <v>98700.868202950864</v>
      </c>
      <c r="K9" s="5">
        <f t="shared" si="8"/>
        <v>647.5585107134948</v>
      </c>
      <c r="L9" s="5">
        <f t="shared" si="9"/>
        <v>491885.44473797054</v>
      </c>
      <c r="M9" s="5">
        <f t="shared" si="0"/>
        <v>5483558.5369978584</v>
      </c>
      <c r="N9" s="33">
        <f t="shared" si="10"/>
        <v>55.557348550596807</v>
      </c>
      <c r="O9" s="4"/>
      <c r="Q9" s="27" t="s">
        <v>44</v>
      </c>
      <c r="R9" s="29">
        <f t="shared" si="1"/>
        <v>98700.868202950864</v>
      </c>
      <c r="S9" s="29">
        <f t="shared" si="2"/>
        <v>491885.44473797054</v>
      </c>
      <c r="T9" s="35">
        <f t="shared" si="3"/>
        <v>55.557348550596807</v>
      </c>
      <c r="U9" s="42">
        <v>0.9555940589531835</v>
      </c>
      <c r="V9" s="43">
        <f t="shared" ref="V9:V22" si="15">1-U9</f>
        <v>4.4405941046816499E-2</v>
      </c>
      <c r="W9" s="29">
        <f t="shared" si="11"/>
        <v>470042.80867714912</v>
      </c>
      <c r="X9" s="29">
        <f t="shared" si="4"/>
        <v>4834874.805274331</v>
      </c>
      <c r="Y9" s="35">
        <f t="shared" si="12"/>
        <v>48.985129445191468</v>
      </c>
      <c r="Z9" s="36">
        <f t="shared" si="13"/>
        <v>6.5722191054053383</v>
      </c>
    </row>
    <row r="10" spans="1:26" s="2" customFormat="1" ht="15.6">
      <c r="A10" s="2">
        <v>7</v>
      </c>
      <c r="B10" s="1" t="s">
        <v>45</v>
      </c>
      <c r="C10" s="1">
        <v>5</v>
      </c>
      <c r="D10" s="61">
        <v>4571</v>
      </c>
      <c r="E10">
        <v>7</v>
      </c>
      <c r="F10" s="3">
        <f t="shared" si="5"/>
        <v>1.5313935681470138E-3</v>
      </c>
      <c r="G10" s="2">
        <v>0.5</v>
      </c>
      <c r="H10" s="3">
        <f t="shared" si="6"/>
        <v>7.6277650648360036E-3</v>
      </c>
      <c r="I10" s="3">
        <f t="shared" si="7"/>
        <v>0.99237223493516402</v>
      </c>
      <c r="J10" s="5">
        <f t="shared" si="14"/>
        <v>98053.309692237366</v>
      </c>
      <c r="K10" s="5">
        <f t="shared" si="8"/>
        <v>747.9276101619937</v>
      </c>
      <c r="L10" s="5">
        <f t="shared" si="9"/>
        <v>488396.72943578189</v>
      </c>
      <c r="M10" s="5">
        <f t="shared" si="0"/>
        <v>4991673.0922598876</v>
      </c>
      <c r="N10" s="33">
        <f t="shared" si="10"/>
        <v>50.907747101320595</v>
      </c>
      <c r="O10" s="4"/>
      <c r="Q10" s="27" t="s">
        <v>46</v>
      </c>
      <c r="R10" s="29">
        <f t="shared" si="1"/>
        <v>98053.309692237366</v>
      </c>
      <c r="S10" s="29">
        <f t="shared" si="2"/>
        <v>488396.72943578189</v>
      </c>
      <c r="T10" s="35">
        <f t="shared" si="3"/>
        <v>50.907747101320595</v>
      </c>
      <c r="U10" s="42">
        <v>0.96363095511775332</v>
      </c>
      <c r="V10" s="43">
        <f t="shared" si="15"/>
        <v>3.6369044882246682E-2</v>
      </c>
      <c r="W10" s="29">
        <f t="shared" si="11"/>
        <v>470634.20686258946</v>
      </c>
      <c r="X10" s="29">
        <f t="shared" si="4"/>
        <v>4364831.996597182</v>
      </c>
      <c r="Y10" s="35">
        <f t="shared" si="12"/>
        <v>44.514886955852901</v>
      </c>
      <c r="Z10" s="36">
        <f t="shared" si="13"/>
        <v>6.3928601454676937</v>
      </c>
    </row>
    <row r="11" spans="1:26" s="2" customFormat="1" ht="15.6">
      <c r="A11" s="2">
        <v>8</v>
      </c>
      <c r="B11" s="1" t="s">
        <v>47</v>
      </c>
      <c r="C11" s="1">
        <v>5</v>
      </c>
      <c r="D11" s="61">
        <v>4492</v>
      </c>
      <c r="E11">
        <v>10</v>
      </c>
      <c r="F11" s="3">
        <f t="shared" si="5"/>
        <v>2.2261798753339269E-3</v>
      </c>
      <c r="G11" s="2">
        <v>0.5</v>
      </c>
      <c r="H11" s="3">
        <f t="shared" si="6"/>
        <v>1.1069293779056896E-2</v>
      </c>
      <c r="I11" s="3">
        <f t="shared" si="7"/>
        <v>0.98893070622094315</v>
      </c>
      <c r="J11" s="5">
        <f t="shared" si="14"/>
        <v>97305.382082075375</v>
      </c>
      <c r="K11" s="5">
        <f t="shared" si="8"/>
        <v>1077.1018605498714</v>
      </c>
      <c r="L11" s="5">
        <f t="shared" si="9"/>
        <v>483834.15575900226</v>
      </c>
      <c r="M11" s="5">
        <f t="shared" si="0"/>
        <v>4503276.3628241057</v>
      </c>
      <c r="N11" s="33">
        <f t="shared" si="10"/>
        <v>46.279828170508303</v>
      </c>
      <c r="O11" s="4"/>
      <c r="Q11" s="27" t="s">
        <v>48</v>
      </c>
      <c r="R11" s="29">
        <f t="shared" si="1"/>
        <v>97305.382082075375</v>
      </c>
      <c r="S11" s="29">
        <f t="shared" si="2"/>
        <v>483834.15575900226</v>
      </c>
      <c r="T11" s="35">
        <f t="shared" si="3"/>
        <v>46.279828170508303</v>
      </c>
      <c r="U11" s="42">
        <v>0.96005435016735896</v>
      </c>
      <c r="V11" s="43">
        <f t="shared" si="15"/>
        <v>3.9945649832641039E-2</v>
      </c>
      <c r="W11" s="29">
        <f t="shared" si="11"/>
        <v>464507.08599598164</v>
      </c>
      <c r="X11" s="29">
        <f t="shared" si="4"/>
        <v>3894197.7897345927</v>
      </c>
      <c r="Y11" s="35">
        <f t="shared" si="12"/>
        <v>40.020374067797249</v>
      </c>
      <c r="Z11" s="36">
        <f t="shared" si="13"/>
        <v>6.2594541027110537</v>
      </c>
    </row>
    <row r="12" spans="1:26" s="2" customFormat="1" ht="15.6">
      <c r="A12" s="2">
        <v>9</v>
      </c>
      <c r="B12" s="1" t="s">
        <v>49</v>
      </c>
      <c r="C12" s="1">
        <v>5</v>
      </c>
      <c r="D12" s="61">
        <v>4123</v>
      </c>
      <c r="E12">
        <v>11</v>
      </c>
      <c r="F12" s="3">
        <f t="shared" si="5"/>
        <v>2.6679602231384912E-3</v>
      </c>
      <c r="G12" s="2">
        <v>0.5</v>
      </c>
      <c r="H12" s="3">
        <f t="shared" si="6"/>
        <v>1.3251415492109382E-2</v>
      </c>
      <c r="I12" s="3">
        <f t="shared" si="7"/>
        <v>0.9867485845078906</v>
      </c>
      <c r="J12" s="5">
        <f t="shared" si="14"/>
        <v>96228.280221525507</v>
      </c>
      <c r="K12" s="5">
        <f t="shared" si="8"/>
        <v>1275.160923306566</v>
      </c>
      <c r="L12" s="5">
        <f t="shared" si="9"/>
        <v>477953.49879936111</v>
      </c>
      <c r="M12" s="5">
        <f t="shared" si="0"/>
        <v>4019442.2070651036</v>
      </c>
      <c r="N12" s="33">
        <f t="shared" si="10"/>
        <v>41.769864304048802</v>
      </c>
      <c r="O12" s="4"/>
      <c r="Q12" s="27" t="s">
        <v>50</v>
      </c>
      <c r="R12" s="29">
        <f t="shared" si="1"/>
        <v>96228.280221525507</v>
      </c>
      <c r="S12" s="29">
        <f t="shared" si="2"/>
        <v>477953.49879936111</v>
      </c>
      <c r="T12" s="35">
        <f t="shared" si="3"/>
        <v>41.769864304048802</v>
      </c>
      <c r="U12" s="42">
        <v>0.94127750867207383</v>
      </c>
      <c r="V12" s="43">
        <f t="shared" si="15"/>
        <v>5.8722491327926174E-2</v>
      </c>
      <c r="W12" s="29">
        <f t="shared" si="11"/>
        <v>449886.87861096364</v>
      </c>
      <c r="X12" s="29">
        <f t="shared" si="4"/>
        <v>3429690.7037386112</v>
      </c>
      <c r="Y12" s="35">
        <f t="shared" si="12"/>
        <v>35.64119296160316</v>
      </c>
      <c r="Z12" s="36">
        <f t="shared" si="13"/>
        <v>6.1286713424456423</v>
      </c>
    </row>
    <row r="13" spans="1:26" s="2" customFormat="1" ht="15.6">
      <c r="A13" s="2">
        <v>10</v>
      </c>
      <c r="B13" s="1" t="s">
        <v>51</v>
      </c>
      <c r="C13" s="1">
        <v>5</v>
      </c>
      <c r="D13" s="61">
        <v>4455</v>
      </c>
      <c r="E13">
        <v>20</v>
      </c>
      <c r="F13" s="3">
        <f t="shared" si="5"/>
        <v>4.4893378226711564E-3</v>
      </c>
      <c r="G13" s="2">
        <v>0.5</v>
      </c>
      <c r="H13" s="3">
        <f t="shared" si="6"/>
        <v>2.2197558268590458E-2</v>
      </c>
      <c r="I13" s="3">
        <f t="shared" si="7"/>
        <v>0.97780244173140951</v>
      </c>
      <c r="J13" s="5">
        <f t="shared" si="14"/>
        <v>94953.119298218939</v>
      </c>
      <c r="K13" s="5">
        <f t="shared" si="8"/>
        <v>2107.727398406636</v>
      </c>
      <c r="L13" s="5">
        <f t="shared" si="9"/>
        <v>469496.27799507807</v>
      </c>
      <c r="M13" s="5">
        <f t="shared" si="0"/>
        <v>3541488.7082657423</v>
      </c>
      <c r="N13" s="33">
        <f t="shared" si="10"/>
        <v>37.297233987047868</v>
      </c>
      <c r="O13" s="4"/>
      <c r="Q13" s="27" t="s">
        <v>52</v>
      </c>
      <c r="R13" s="29">
        <f t="shared" si="1"/>
        <v>94953.119298218939</v>
      </c>
      <c r="S13" s="29">
        <f t="shared" si="2"/>
        <v>469496.27799507807</v>
      </c>
      <c r="T13" s="35">
        <f t="shared" si="3"/>
        <v>37.297233987047868</v>
      </c>
      <c r="U13" s="42">
        <v>0.95386474178345915</v>
      </c>
      <c r="V13" s="43">
        <f t="shared" si="15"/>
        <v>4.6135258216540853E-2</v>
      </c>
      <c r="W13" s="29">
        <f t="shared" si="11"/>
        <v>447835.94597807032</v>
      </c>
      <c r="X13" s="29">
        <f t="shared" si="4"/>
        <v>2979803.8251276477</v>
      </c>
      <c r="Y13" s="35">
        <f t="shared" si="12"/>
        <v>31.381842399184254</v>
      </c>
      <c r="Z13" s="36">
        <f t="shared" si="13"/>
        <v>5.9153915878636134</v>
      </c>
    </row>
    <row r="14" spans="1:26" s="2" customFormat="1" ht="15.6">
      <c r="A14" s="2">
        <v>11</v>
      </c>
      <c r="B14" s="1" t="s">
        <v>53</v>
      </c>
      <c r="C14" s="1">
        <v>5</v>
      </c>
      <c r="D14" s="61">
        <v>4798</v>
      </c>
      <c r="E14">
        <v>18</v>
      </c>
      <c r="F14" s="3">
        <f t="shared" si="5"/>
        <v>3.751563151313047E-3</v>
      </c>
      <c r="G14" s="2">
        <v>0.5</v>
      </c>
      <c r="H14" s="3">
        <f t="shared" si="6"/>
        <v>1.8583522609952507E-2</v>
      </c>
      <c r="I14" s="3">
        <f t="shared" si="7"/>
        <v>0.98141647739004745</v>
      </c>
      <c r="J14" s="5">
        <f t="shared" si="14"/>
        <v>92845.391899812297</v>
      </c>
      <c r="K14" s="5">
        <f t="shared" si="8"/>
        <v>1725.3944396000632</v>
      </c>
      <c r="L14" s="5">
        <f t="shared" si="9"/>
        <v>459913.47340006125</v>
      </c>
      <c r="M14" s="5">
        <f t="shared" si="0"/>
        <v>3071992.4302706644</v>
      </c>
      <c r="N14" s="33">
        <f t="shared" si="10"/>
        <v>33.08718254521014</v>
      </c>
      <c r="O14" s="4"/>
      <c r="Q14" s="27" t="s">
        <v>54</v>
      </c>
      <c r="R14" s="29">
        <f t="shared" si="1"/>
        <v>92845.391899812297</v>
      </c>
      <c r="S14" s="29">
        <f t="shared" si="2"/>
        <v>459913.47340006125</v>
      </c>
      <c r="T14" s="35">
        <f t="shared" si="3"/>
        <v>33.08718254521014</v>
      </c>
      <c r="U14" s="42">
        <v>0.94210046609890041</v>
      </c>
      <c r="V14" s="43">
        <f t="shared" si="15"/>
        <v>5.7899533901099587E-2</v>
      </c>
      <c r="W14" s="29">
        <f t="shared" si="11"/>
        <v>433284.69765536196</v>
      </c>
      <c r="X14" s="29">
        <f t="shared" si="4"/>
        <v>2531967.8791495776</v>
      </c>
      <c r="Y14" s="35">
        <f t="shared" si="12"/>
        <v>27.270797476753355</v>
      </c>
      <c r="Z14" s="36">
        <f t="shared" si="13"/>
        <v>5.8163850684567855</v>
      </c>
    </row>
    <row r="15" spans="1:26" s="2" customFormat="1" ht="15.6">
      <c r="A15" s="2">
        <v>12</v>
      </c>
      <c r="B15" s="1" t="s">
        <v>55</v>
      </c>
      <c r="C15" s="1">
        <v>5</v>
      </c>
      <c r="D15" s="61">
        <v>4913</v>
      </c>
      <c r="E15">
        <v>40</v>
      </c>
      <c r="F15" s="3">
        <f t="shared" si="5"/>
        <v>8.1416649704864653E-3</v>
      </c>
      <c r="G15" s="2">
        <v>0.5</v>
      </c>
      <c r="H15" s="3">
        <f t="shared" si="6"/>
        <v>3.9896269698783161E-2</v>
      </c>
      <c r="I15" s="3">
        <f t="shared" si="7"/>
        <v>0.96010373030121687</v>
      </c>
      <c r="J15" s="5">
        <f t="shared" si="14"/>
        <v>91119.997460212224</v>
      </c>
      <c r="K15" s="5">
        <f t="shared" si="8"/>
        <v>3635.3479936250637</v>
      </c>
      <c r="L15" s="5">
        <f t="shared" si="9"/>
        <v>446511.61731699842</v>
      </c>
      <c r="M15" s="5">
        <f t="shared" si="0"/>
        <v>2612078.9568706029</v>
      </c>
      <c r="N15" s="33">
        <f t="shared" si="10"/>
        <v>28.666363363444713</v>
      </c>
      <c r="O15" s="4"/>
      <c r="Q15" s="27" t="s">
        <v>56</v>
      </c>
      <c r="R15" s="29">
        <f t="shared" si="1"/>
        <v>91119.997460212224</v>
      </c>
      <c r="S15" s="29">
        <f t="shared" si="2"/>
        <v>446511.61731699842</v>
      </c>
      <c r="T15" s="35">
        <f t="shared" si="3"/>
        <v>28.666363363444713</v>
      </c>
      <c r="U15" s="42">
        <v>0.91645683631107144</v>
      </c>
      <c r="V15" s="43">
        <f t="shared" si="15"/>
        <v>8.3543163688928557E-2</v>
      </c>
      <c r="W15" s="29">
        <f t="shared" si="11"/>
        <v>409208.6241824762</v>
      </c>
      <c r="X15" s="29">
        <f t="shared" si="4"/>
        <v>2098683.1814942155</v>
      </c>
      <c r="Y15" s="35">
        <f t="shared" si="12"/>
        <v>23.0320812114883</v>
      </c>
      <c r="Z15" s="36">
        <f t="shared" si="13"/>
        <v>5.6342821519564126</v>
      </c>
    </row>
    <row r="16" spans="1:26" s="2" customFormat="1" ht="15.6">
      <c r="A16" s="2">
        <v>13</v>
      </c>
      <c r="B16" s="1" t="s">
        <v>57</v>
      </c>
      <c r="C16" s="1">
        <v>5</v>
      </c>
      <c r="D16" s="61">
        <v>4387</v>
      </c>
      <c r="E16">
        <v>50</v>
      </c>
      <c r="F16" s="3">
        <f t="shared" si="5"/>
        <v>1.139731023478459E-2</v>
      </c>
      <c r="G16" s="2">
        <v>0.5</v>
      </c>
      <c r="H16" s="3">
        <f t="shared" si="6"/>
        <v>5.5407801418439706E-2</v>
      </c>
      <c r="I16" s="3">
        <f t="shared" si="7"/>
        <v>0.94459219858156029</v>
      </c>
      <c r="J16" s="5">
        <f t="shared" si="14"/>
        <v>87484.649466587158</v>
      </c>
      <c r="K16" s="5">
        <f t="shared" si="8"/>
        <v>4847.3320848064686</v>
      </c>
      <c r="L16" s="5">
        <f t="shared" si="9"/>
        <v>425304.91712091962</v>
      </c>
      <c r="M16" s="5">
        <f t="shared" si="0"/>
        <v>2165567.3395536044</v>
      </c>
      <c r="N16" s="33">
        <f t="shared" si="10"/>
        <v>24.753683677737033</v>
      </c>
      <c r="O16" s="4"/>
      <c r="Q16" s="27" t="s">
        <v>58</v>
      </c>
      <c r="R16" s="29">
        <f t="shared" si="1"/>
        <v>87484.649466587158</v>
      </c>
      <c r="S16" s="29">
        <f t="shared" si="2"/>
        <v>425304.91712091962</v>
      </c>
      <c r="T16" s="35">
        <f t="shared" si="3"/>
        <v>24.753683677737033</v>
      </c>
      <c r="U16" s="42">
        <v>0.8859396016463057</v>
      </c>
      <c r="V16" s="43">
        <f t="shared" si="15"/>
        <v>0.1140603983536943</v>
      </c>
      <c r="W16" s="29">
        <f t="shared" si="11"/>
        <v>376794.46885232261</v>
      </c>
      <c r="X16" s="29">
        <f t="shared" si="4"/>
        <v>1689474.5573117395</v>
      </c>
      <c r="Y16" s="35">
        <f t="shared" si="12"/>
        <v>19.311668591150923</v>
      </c>
      <c r="Z16" s="36">
        <f t="shared" si="13"/>
        <v>5.4420150865861103</v>
      </c>
    </row>
    <row r="17" spans="1:26" s="2" customFormat="1" ht="15.6">
      <c r="A17" s="2">
        <v>14</v>
      </c>
      <c r="B17" s="1" t="s">
        <v>59</v>
      </c>
      <c r="C17" s="1">
        <v>5</v>
      </c>
      <c r="D17" s="61">
        <v>3547</v>
      </c>
      <c r="E17">
        <v>44</v>
      </c>
      <c r="F17" s="3">
        <f t="shared" si="5"/>
        <v>1.2404849168311249E-2</v>
      </c>
      <c r="G17" s="2">
        <v>0.5</v>
      </c>
      <c r="H17" s="3">
        <f t="shared" si="6"/>
        <v>6.0158599945310372E-2</v>
      </c>
      <c r="I17" s="3">
        <f t="shared" si="7"/>
        <v>0.93984140005468964</v>
      </c>
      <c r="J17" s="5">
        <f t="shared" si="14"/>
        <v>82637.317381780696</v>
      </c>
      <c r="K17" s="5">
        <f t="shared" si="8"/>
        <v>4971.3453169241884</v>
      </c>
      <c r="L17" s="5">
        <f t="shared" si="9"/>
        <v>400758.22361659305</v>
      </c>
      <c r="M17" s="5">
        <f t="shared" si="0"/>
        <v>1740262.4224326848</v>
      </c>
      <c r="N17" s="33">
        <f t="shared" si="10"/>
        <v>21.059038187224189</v>
      </c>
      <c r="O17" s="4"/>
      <c r="Q17" s="27" t="s">
        <v>60</v>
      </c>
      <c r="R17" s="29">
        <f t="shared" si="1"/>
        <v>82637.317381780696</v>
      </c>
      <c r="S17" s="29">
        <f t="shared" si="2"/>
        <v>400758.22361659305</v>
      </c>
      <c r="T17" s="35">
        <f t="shared" si="3"/>
        <v>21.059038187224189</v>
      </c>
      <c r="U17" s="42">
        <v>0.85631920960893304</v>
      </c>
      <c r="V17" s="43">
        <f t="shared" si="15"/>
        <v>0.14368079039106696</v>
      </c>
      <c r="W17" s="29">
        <f t="shared" si="11"/>
        <v>343176.96529164101</v>
      </c>
      <c r="X17" s="29">
        <f t="shared" si="4"/>
        <v>1312680.088459417</v>
      </c>
      <c r="Y17" s="35">
        <f t="shared" si="12"/>
        <v>15.884834237719673</v>
      </c>
      <c r="Z17" s="36">
        <f t="shared" si="13"/>
        <v>5.1742039495045162</v>
      </c>
    </row>
    <row r="18" spans="1:26" s="2" customFormat="1" ht="15.6">
      <c r="A18" s="2">
        <v>15</v>
      </c>
      <c r="B18" s="1" t="s">
        <v>61</v>
      </c>
      <c r="C18" s="1">
        <v>5</v>
      </c>
      <c r="D18" s="61">
        <v>2409</v>
      </c>
      <c r="E18">
        <v>51</v>
      </c>
      <c r="F18" s="3">
        <f t="shared" si="5"/>
        <v>2.1170610211706103E-2</v>
      </c>
      <c r="G18" s="2">
        <v>0.5</v>
      </c>
      <c r="H18" s="3">
        <f t="shared" si="6"/>
        <v>0.10053222945002957</v>
      </c>
      <c r="I18" s="3">
        <f t="shared" si="7"/>
        <v>0.8994677705499704</v>
      </c>
      <c r="J18" s="5">
        <f t="shared" si="14"/>
        <v>77665.972064856513</v>
      </c>
      <c r="K18" s="5">
        <f t="shared" si="8"/>
        <v>7807.9333240837414</v>
      </c>
      <c r="L18" s="5">
        <f t="shared" si="9"/>
        <v>368810.02701407322</v>
      </c>
      <c r="M18" s="5">
        <f t="shared" si="0"/>
        <v>1339504.1988160918</v>
      </c>
      <c r="N18" s="33">
        <f t="shared" si="10"/>
        <v>17.246989424113718</v>
      </c>
      <c r="O18" s="4"/>
      <c r="Q18" s="27" t="s">
        <v>62</v>
      </c>
      <c r="R18" s="29">
        <f t="shared" si="1"/>
        <v>77665.972064856513</v>
      </c>
      <c r="S18" s="29">
        <f t="shared" si="2"/>
        <v>368810.02701407322</v>
      </c>
      <c r="T18" s="35">
        <f t="shared" si="3"/>
        <v>17.246989424113718</v>
      </c>
      <c r="U18" s="42">
        <v>0.77613843304153718</v>
      </c>
      <c r="V18" s="43">
        <f t="shared" si="15"/>
        <v>0.22386156695846282</v>
      </c>
      <c r="W18" s="29">
        <f t="shared" si="11"/>
        <v>286247.63645670976</v>
      </c>
      <c r="X18" s="29">
        <f t="shared" si="4"/>
        <v>969503.12316777604</v>
      </c>
      <c r="Y18" s="35">
        <f t="shared" si="12"/>
        <v>12.482984470447022</v>
      </c>
      <c r="Z18" s="36">
        <f t="shared" si="13"/>
        <v>4.7640049536666957</v>
      </c>
    </row>
    <row r="19" spans="1:26" s="2" customFormat="1" ht="15.6">
      <c r="A19" s="2">
        <v>16</v>
      </c>
      <c r="B19" s="1" t="s">
        <v>63</v>
      </c>
      <c r="C19" s="1">
        <v>5</v>
      </c>
      <c r="D19" s="61">
        <v>1506</v>
      </c>
      <c r="E19">
        <v>55</v>
      </c>
      <c r="F19" s="3">
        <f t="shared" si="5"/>
        <v>3.6520584329349272E-2</v>
      </c>
      <c r="G19" s="2">
        <v>0.5</v>
      </c>
      <c r="H19" s="3">
        <f t="shared" si="6"/>
        <v>0.16732582902342563</v>
      </c>
      <c r="I19" s="3">
        <f t="shared" si="7"/>
        <v>0.83267417097657437</v>
      </c>
      <c r="J19" s="5">
        <f t="shared" si="14"/>
        <v>69858.038740772769</v>
      </c>
      <c r="K19" s="5">
        <f t="shared" si="8"/>
        <v>11689.054246250389</v>
      </c>
      <c r="L19" s="5">
        <f t="shared" si="9"/>
        <v>320067.55808823789</v>
      </c>
      <c r="M19" s="5">
        <f t="shared" si="0"/>
        <v>970694.17180201865</v>
      </c>
      <c r="N19" s="33">
        <f t="shared" si="10"/>
        <v>13.895239392620843</v>
      </c>
      <c r="O19" s="4"/>
      <c r="Q19" s="27" t="s">
        <v>64</v>
      </c>
      <c r="R19" s="29">
        <f t="shared" si="1"/>
        <v>69858.038740772769</v>
      </c>
      <c r="S19" s="29">
        <f t="shared" si="2"/>
        <v>320067.55808823789</v>
      </c>
      <c r="T19" s="35">
        <f t="shared" si="3"/>
        <v>13.895239392620843</v>
      </c>
      <c r="U19" s="42">
        <v>0.73716277889453141</v>
      </c>
      <c r="V19" s="43">
        <f t="shared" si="15"/>
        <v>0.26283722110546859</v>
      </c>
      <c r="W19" s="29">
        <f t="shared" si="11"/>
        <v>235941.8905543123</v>
      </c>
      <c r="X19" s="29">
        <f t="shared" si="4"/>
        <v>683255.48671106633</v>
      </c>
      <c r="Y19" s="35">
        <f t="shared" si="12"/>
        <v>9.7806279567405472</v>
      </c>
      <c r="Z19" s="36">
        <f t="shared" si="13"/>
        <v>4.1146114358802954</v>
      </c>
    </row>
    <row r="20" spans="1:26" s="2" customFormat="1" ht="15.6">
      <c r="A20" s="2">
        <v>17</v>
      </c>
      <c r="B20" s="1" t="s">
        <v>65</v>
      </c>
      <c r="C20" s="1">
        <v>5</v>
      </c>
      <c r="D20" s="61">
        <v>907</v>
      </c>
      <c r="E20">
        <v>56</v>
      </c>
      <c r="F20" s="3">
        <f t="shared" si="5"/>
        <v>6.1742006615214992E-2</v>
      </c>
      <c r="G20" s="2">
        <v>0.5</v>
      </c>
      <c r="H20" s="3">
        <f t="shared" si="6"/>
        <v>0.26743075453677173</v>
      </c>
      <c r="I20" s="3">
        <f t="shared" si="7"/>
        <v>0.73256924546322821</v>
      </c>
      <c r="J20" s="5">
        <f t="shared" si="14"/>
        <v>58168.984494522381</v>
      </c>
      <c r="K20" s="5">
        <f t="shared" si="8"/>
        <v>15556.175414007896</v>
      </c>
      <c r="L20" s="5">
        <f t="shared" si="9"/>
        <v>251954.48393759216</v>
      </c>
      <c r="M20" s="5">
        <f t="shared" si="0"/>
        <v>650626.61371378077</v>
      </c>
      <c r="N20" s="33">
        <f t="shared" si="10"/>
        <v>11.185112124057255</v>
      </c>
      <c r="O20" s="4"/>
      <c r="Q20" s="27" t="s">
        <v>66</v>
      </c>
      <c r="R20" s="29">
        <f t="shared" si="1"/>
        <v>58168.984494522381</v>
      </c>
      <c r="S20" s="29">
        <f t="shared" si="2"/>
        <v>251954.48393759216</v>
      </c>
      <c r="T20" s="35">
        <f t="shared" si="3"/>
        <v>11.185112124057255</v>
      </c>
      <c r="U20" s="42">
        <v>0.7271372759570951</v>
      </c>
      <c r="V20" s="43">
        <f t="shared" si="15"/>
        <v>0.2728627240429049</v>
      </c>
      <c r="W20" s="29">
        <f t="shared" si="11"/>
        <v>183205.49711555644</v>
      </c>
      <c r="X20" s="29">
        <f t="shared" si="4"/>
        <v>447313.59615675401</v>
      </c>
      <c r="Y20" s="35">
        <f t="shared" si="12"/>
        <v>7.6898986641046889</v>
      </c>
      <c r="Z20" s="36">
        <f t="shared" si="13"/>
        <v>3.4952134599525664</v>
      </c>
    </row>
    <row r="21" spans="1:26" s="2" customFormat="1" ht="15.6">
      <c r="A21" s="2">
        <v>18</v>
      </c>
      <c r="B21" s="1" t="s">
        <v>67</v>
      </c>
      <c r="C21" s="1">
        <v>5</v>
      </c>
      <c r="D21" s="61">
        <v>424</v>
      </c>
      <c r="E21">
        <v>35</v>
      </c>
      <c r="F21" s="3">
        <f t="shared" si="5"/>
        <v>8.254716981132075E-2</v>
      </c>
      <c r="G21" s="2">
        <v>0.5</v>
      </c>
      <c r="H21" s="3">
        <f t="shared" si="6"/>
        <v>0.34213098729227759</v>
      </c>
      <c r="I21" s="3">
        <f t="shared" si="7"/>
        <v>0.65786901270772247</v>
      </c>
      <c r="J21" s="5">
        <f t="shared" si="14"/>
        <v>42612.809080514482</v>
      </c>
      <c r="K21" s="5">
        <f t="shared" si="8"/>
        <v>14579.16244201375</v>
      </c>
      <c r="L21" s="5">
        <f t="shared" si="9"/>
        <v>176616.13929753803</v>
      </c>
      <c r="M21" s="5">
        <f>L21+M22</f>
        <v>398672.12977618858</v>
      </c>
      <c r="N21" s="33">
        <f t="shared" si="10"/>
        <v>9.3556876061120544</v>
      </c>
      <c r="O21" s="4"/>
      <c r="Q21" s="27" t="s">
        <v>68</v>
      </c>
      <c r="R21" s="29">
        <f t="shared" si="1"/>
        <v>42612.809080514482</v>
      </c>
      <c r="S21" s="29">
        <f t="shared" si="2"/>
        <v>176616.13929753803</v>
      </c>
      <c r="T21" s="35">
        <f t="shared" si="3"/>
        <v>9.3556876061120544</v>
      </c>
      <c r="U21" s="42">
        <v>0.68635947845240242</v>
      </c>
      <c r="V21" s="43">
        <f t="shared" si="15"/>
        <v>0.31364052154759758</v>
      </c>
      <c r="W21" s="29">
        <f t="shared" si="11"/>
        <v>121222.16125453505</v>
      </c>
      <c r="X21" s="29">
        <f>X22+W21</f>
        <v>264108.09904119757</v>
      </c>
      <c r="Y21" s="35">
        <f t="shared" si="12"/>
        <v>6.197857046743394</v>
      </c>
      <c r="Z21" s="36">
        <f t="shared" si="13"/>
        <v>3.1578305593686604</v>
      </c>
    </row>
    <row r="22" spans="1:26" s="2" customFormat="1" ht="15.6">
      <c r="A22" s="12">
        <v>19</v>
      </c>
      <c r="B22" s="13" t="s">
        <v>69</v>
      </c>
      <c r="C22" s="12"/>
      <c r="D22" s="61">
        <v>301</v>
      </c>
      <c r="E22">
        <v>38</v>
      </c>
      <c r="F22" s="17">
        <f t="shared" si="5"/>
        <v>0.12624584717607973</v>
      </c>
      <c r="G22" s="12"/>
      <c r="H22" s="17">
        <v>1</v>
      </c>
      <c r="I22" s="17">
        <f t="shared" si="7"/>
        <v>0</v>
      </c>
      <c r="J22" s="21">
        <f t="shared" si="14"/>
        <v>28033.646638500733</v>
      </c>
      <c r="K22" s="21">
        <f t="shared" si="8"/>
        <v>28033.646638500733</v>
      </c>
      <c r="L22" s="21">
        <f>K22/F22</f>
        <v>222055.99047865055</v>
      </c>
      <c r="M22" s="21">
        <f>L22</f>
        <v>222055.99047865055</v>
      </c>
      <c r="N22" s="34">
        <f t="shared" si="10"/>
        <v>7.9210526315789478</v>
      </c>
      <c r="O22" s="4"/>
      <c r="Q22" s="30" t="s">
        <v>69</v>
      </c>
      <c r="R22" s="31">
        <f t="shared" si="1"/>
        <v>28033.646638500733</v>
      </c>
      <c r="S22" s="31">
        <f t="shared" si="2"/>
        <v>222055.99047865055</v>
      </c>
      <c r="T22" s="38">
        <f t="shared" si="3"/>
        <v>7.9210526315789478</v>
      </c>
      <c r="U22" s="44">
        <v>0.64346806172022719</v>
      </c>
      <c r="V22" s="45">
        <f t="shared" si="15"/>
        <v>0.35653193827977281</v>
      </c>
      <c r="W22" s="31">
        <f t="shared" si="11"/>
        <v>142885.93778666249</v>
      </c>
      <c r="X22" s="31">
        <f>W22</f>
        <v>142885.93778666249</v>
      </c>
      <c r="Y22" s="38">
        <f t="shared" si="12"/>
        <v>5.0969443836260098</v>
      </c>
      <c r="Z22" s="37">
        <f t="shared" si="13"/>
        <v>2.824108247952938</v>
      </c>
    </row>
    <row r="23" spans="1:26" s="2" customFormat="1" ht="13.2">
      <c r="B23" s="2" t="s">
        <v>70</v>
      </c>
      <c r="D23" s="25">
        <f>SUM(D4:D22)</f>
        <v>57397</v>
      </c>
      <c r="E23" s="58">
        <f>SUM(E4:E22)</f>
        <v>448</v>
      </c>
    </row>
    <row r="24" spans="1:26" s="2" customFormat="1" ht="13.2">
      <c r="D24" s="14"/>
      <c r="E24" s="14"/>
      <c r="F24" s="5"/>
    </row>
    <row r="25" spans="1:26">
      <c r="D25" s="15"/>
      <c r="E25" s="15"/>
      <c r="K25" s="16"/>
    </row>
    <row r="26" spans="1:26" s="2" customFormat="1" ht="18" thickBot="1">
      <c r="B26" s="76" t="s">
        <v>88</v>
      </c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Q26" s="63" t="s">
        <v>91</v>
      </c>
      <c r="R26" s="64"/>
      <c r="S26" s="64"/>
      <c r="T26" s="64"/>
      <c r="U26" s="64"/>
      <c r="V26" s="64"/>
      <c r="W26" s="64"/>
      <c r="X26" s="64"/>
      <c r="Y26" s="64"/>
      <c r="Z26" s="65"/>
    </row>
    <row r="27" spans="1:26" s="9" customFormat="1" ht="14.25" customHeight="1">
      <c r="A27" s="7"/>
      <c r="B27" s="70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66" t="s">
        <v>14</v>
      </c>
      <c r="S27" s="66"/>
      <c r="T27" s="66"/>
      <c r="U27" s="67" t="s">
        <v>15</v>
      </c>
      <c r="V27" s="68" t="s">
        <v>16</v>
      </c>
      <c r="W27" s="69" t="s">
        <v>17</v>
      </c>
      <c r="X27" s="69" t="s">
        <v>18</v>
      </c>
      <c r="Y27" s="62" t="s">
        <v>19</v>
      </c>
      <c r="Z27" s="62" t="s">
        <v>20</v>
      </c>
    </row>
    <row r="28" spans="1:26" s="10" customFormat="1" ht="32.549999999999997" customHeight="1" thickBot="1">
      <c r="B28" s="71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67"/>
      <c r="V28" s="68"/>
      <c r="W28" s="69"/>
      <c r="X28" s="69"/>
      <c r="Y28" s="62"/>
      <c r="Z28" s="62"/>
    </row>
    <row r="29" spans="1:26" s="2" customFormat="1" ht="15.6">
      <c r="A29" s="2">
        <v>1</v>
      </c>
      <c r="B29" s="1">
        <v>0</v>
      </c>
      <c r="C29" s="1">
        <v>1</v>
      </c>
      <c r="D29" s="60">
        <v>386</v>
      </c>
      <c r="E29">
        <v>1</v>
      </c>
      <c r="F29" s="3">
        <f>E29/D29</f>
        <v>2.5906735751295338E-3</v>
      </c>
      <c r="G29" s="2">
        <v>0.3</v>
      </c>
      <c r="H29" s="18">
        <f>C29*F29/(1+(1-G29)*C29*F29)</f>
        <v>2.5859839668994056E-3</v>
      </c>
      <c r="I29" s="18">
        <f>1-H29</f>
        <v>0.99741401603310065</v>
      </c>
      <c r="J29" s="19">
        <v>100000</v>
      </c>
      <c r="K29" s="20">
        <f>J29*H29</f>
        <v>258.59839668994056</v>
      </c>
      <c r="L29" s="20">
        <f>C29*(J30+G29*K29)</f>
        <v>99818.98112231704</v>
      </c>
      <c r="M29" s="5">
        <f t="shared" ref="M29:M45" si="16">L29+M30</f>
        <v>8136643.7577461181</v>
      </c>
      <c r="N29" s="32">
        <f>M29/J29</f>
        <v>81.366437577461184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99818.98112231704</v>
      </c>
      <c r="T29" s="35">
        <f t="shared" ref="T29:T47" si="19">N29</f>
        <v>81.366437577461184</v>
      </c>
      <c r="U29" s="42">
        <v>0.95864674002964168</v>
      </c>
      <c r="V29" s="43">
        <f>1-U29</f>
        <v>4.1353259970358325E-2</v>
      </c>
      <c r="W29" s="29">
        <f>S29*U29</f>
        <v>95691.140845989576</v>
      </c>
      <c r="X29" s="29">
        <f t="shared" ref="X29:X45" si="20">X30+W29</f>
        <v>7168335.567634318</v>
      </c>
      <c r="Y29" s="40">
        <f>X29/R29</f>
        <v>71.683355676343183</v>
      </c>
      <c r="Z29" s="36">
        <f>T29-Y29</f>
        <v>9.6830819011180012</v>
      </c>
    </row>
    <row r="30" spans="1:26" s="2" customFormat="1" ht="15.6">
      <c r="A30" s="2">
        <v>2</v>
      </c>
      <c r="B30" s="1" t="s">
        <v>35</v>
      </c>
      <c r="C30" s="1">
        <v>4</v>
      </c>
      <c r="D30" s="61">
        <v>1795</v>
      </c>
      <c r="E30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99741.401603310063</v>
      </c>
      <c r="K30" s="5">
        <f t="shared" ref="K30:K47" si="24">J30*H30</f>
        <v>0</v>
      </c>
      <c r="L30" s="5">
        <f t="shared" ref="L30:L46" si="25">C30*(J31+G30*K30)</f>
        <v>398965.60641324025</v>
      </c>
      <c r="M30" s="5">
        <f t="shared" si="16"/>
        <v>8036824.7766238013</v>
      </c>
      <c r="N30" s="33">
        <f t="shared" ref="N30:N47" si="26">M30/J30</f>
        <v>80.576617607477928</v>
      </c>
      <c r="O30" s="4"/>
      <c r="Q30" s="27" t="s">
        <v>36</v>
      </c>
      <c r="R30" s="29">
        <f t="shared" si="17"/>
        <v>99741.401603310063</v>
      </c>
      <c r="S30" s="29">
        <f t="shared" si="18"/>
        <v>398965.60641324025</v>
      </c>
      <c r="T30" s="35">
        <f t="shared" si="19"/>
        <v>80.576617607477928</v>
      </c>
      <c r="U30" s="42">
        <v>0.95864674002964168</v>
      </c>
      <c r="V30" s="43">
        <f>1-U30</f>
        <v>4.1353259970358325E-2</v>
      </c>
      <c r="W30" s="29">
        <f t="shared" ref="W30:W47" si="27">S30*U30</f>
        <v>382467.07797200186</v>
      </c>
      <c r="X30" s="29">
        <f t="shared" si="20"/>
        <v>7072644.4267883282</v>
      </c>
      <c r="Y30" s="35">
        <f t="shared" ref="Y30:Y47" si="28">X30/R30</f>
        <v>70.909815914935095</v>
      </c>
      <c r="Z30" s="36">
        <f t="shared" ref="Z30:Z47" si="29">T30-Y30</f>
        <v>9.6668016925428333</v>
      </c>
    </row>
    <row r="31" spans="1:26" s="2" customFormat="1" ht="15.6">
      <c r="A31" s="2">
        <v>3</v>
      </c>
      <c r="B31" s="1" t="s">
        <v>37</v>
      </c>
      <c r="C31" s="1">
        <v>5</v>
      </c>
      <c r="D31" s="61">
        <v>2966</v>
      </c>
      <c r="E3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99741.401603310063</v>
      </c>
      <c r="K31" s="5">
        <f t="shared" si="24"/>
        <v>0</v>
      </c>
      <c r="L31" s="5">
        <f t="shared" si="25"/>
        <v>498707.00801655033</v>
      </c>
      <c r="M31" s="5">
        <f t="shared" si="16"/>
        <v>7637859.1702105608</v>
      </c>
      <c r="N31" s="33">
        <f t="shared" si="26"/>
        <v>76.576617607477928</v>
      </c>
      <c r="O31" s="4"/>
      <c r="Q31" s="27" t="s">
        <v>38</v>
      </c>
      <c r="R31" s="29">
        <f t="shared" si="17"/>
        <v>99741.401603310063</v>
      </c>
      <c r="S31" s="29">
        <f t="shared" si="18"/>
        <v>498707.00801655033</v>
      </c>
      <c r="T31" s="35">
        <f t="shared" si="19"/>
        <v>76.576617607477928</v>
      </c>
      <c r="U31" s="42">
        <v>0.95864674002964168</v>
      </c>
      <c r="V31" s="43">
        <f>1-U31</f>
        <v>4.1353259970358325E-2</v>
      </c>
      <c r="W31" s="29">
        <f t="shared" si="27"/>
        <v>478083.84746500233</v>
      </c>
      <c r="X31" s="29">
        <f t="shared" si="20"/>
        <v>6690177.3488163268</v>
      </c>
      <c r="Y31" s="35">
        <f t="shared" si="28"/>
        <v>67.075228954816524</v>
      </c>
      <c r="Z31" s="36">
        <f t="shared" si="29"/>
        <v>9.5013886526614044</v>
      </c>
    </row>
    <row r="32" spans="1:26" s="2" customFormat="1" ht="15.6">
      <c r="A32" s="2">
        <v>4</v>
      </c>
      <c r="B32" s="1" t="s">
        <v>39</v>
      </c>
      <c r="C32" s="1">
        <v>5</v>
      </c>
      <c r="D32" s="61">
        <v>3277</v>
      </c>
      <c r="E32">
        <v>1</v>
      </c>
      <c r="F32" s="3">
        <f t="shared" si="21"/>
        <v>3.0515715593530668E-4</v>
      </c>
      <c r="G32" s="2">
        <v>0.5</v>
      </c>
      <c r="H32" s="3">
        <f t="shared" si="22"/>
        <v>1.5246226558926666E-3</v>
      </c>
      <c r="I32" s="3">
        <f t="shared" si="23"/>
        <v>0.9984753773441073</v>
      </c>
      <c r="J32" s="5">
        <f t="shared" si="30"/>
        <v>99741.401603310063</v>
      </c>
      <c r="K32" s="5">
        <f t="shared" si="24"/>
        <v>152.06800061489565</v>
      </c>
      <c r="L32" s="5">
        <f t="shared" si="25"/>
        <v>498326.83801501303</v>
      </c>
      <c r="M32" s="5">
        <f t="shared" si="16"/>
        <v>7139152.1621940108</v>
      </c>
      <c r="N32" s="33">
        <f t="shared" si="26"/>
        <v>71.576617607477928</v>
      </c>
      <c r="O32" s="4"/>
      <c r="Q32" s="27" t="s">
        <v>40</v>
      </c>
      <c r="R32" s="29">
        <f t="shared" si="17"/>
        <v>99741.401603310063</v>
      </c>
      <c r="S32" s="29">
        <f t="shared" si="18"/>
        <v>498326.83801501303</v>
      </c>
      <c r="T32" s="35">
        <f t="shared" si="19"/>
        <v>71.576617607477928</v>
      </c>
      <c r="U32" s="42">
        <v>0.95864674002964168</v>
      </c>
      <c r="V32" s="43">
        <f>1-U32</f>
        <v>4.1353259970358325E-2</v>
      </c>
      <c r="W32" s="29">
        <f t="shared" si="27"/>
        <v>477719.39873237157</v>
      </c>
      <c r="X32" s="29">
        <f t="shared" si="20"/>
        <v>6212093.5013513248</v>
      </c>
      <c r="Y32" s="35">
        <f t="shared" si="28"/>
        <v>62.281995254668324</v>
      </c>
      <c r="Z32" s="36">
        <f t="shared" si="29"/>
        <v>9.2946223528096041</v>
      </c>
    </row>
    <row r="33" spans="1:26" s="2" customFormat="1" ht="15.6">
      <c r="A33" s="2">
        <v>5</v>
      </c>
      <c r="B33" s="1" t="s">
        <v>41</v>
      </c>
      <c r="C33" s="1">
        <v>5</v>
      </c>
      <c r="D33" s="61">
        <v>3422</v>
      </c>
      <c r="E33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99589.333602695158</v>
      </c>
      <c r="K33" s="5">
        <f t="shared" si="24"/>
        <v>0</v>
      </c>
      <c r="L33" s="5">
        <f t="shared" si="25"/>
        <v>497946.66801347578</v>
      </c>
      <c r="M33" s="5">
        <f t="shared" si="16"/>
        <v>6640825.3241789974</v>
      </c>
      <c r="N33" s="33">
        <f t="shared" si="26"/>
        <v>66.682094195670757</v>
      </c>
      <c r="O33" s="4"/>
      <c r="Q33" s="27" t="s">
        <v>42</v>
      </c>
      <c r="R33" s="29">
        <f t="shared" si="17"/>
        <v>99589.333602695158</v>
      </c>
      <c r="S33" s="29">
        <f t="shared" si="18"/>
        <v>497946.66801347578</v>
      </c>
      <c r="T33" s="35">
        <f t="shared" si="19"/>
        <v>66.682094195670757</v>
      </c>
      <c r="U33" s="42">
        <v>0.95864674002964168</v>
      </c>
      <c r="V33" s="43">
        <f>1-U33</f>
        <v>4.1353259970358325E-2</v>
      </c>
      <c r="W33" s="29">
        <f t="shared" si="27"/>
        <v>477354.94999974081</v>
      </c>
      <c r="X33" s="29">
        <f t="shared" si="20"/>
        <v>5734374.1026189532</v>
      </c>
      <c r="Y33" s="35">
        <f t="shared" si="28"/>
        <v>57.580203573766717</v>
      </c>
      <c r="Z33" s="36">
        <f t="shared" si="29"/>
        <v>9.1018906219040403</v>
      </c>
    </row>
    <row r="34" spans="1:26" s="2" customFormat="1" ht="15.6">
      <c r="A34" s="2">
        <v>6</v>
      </c>
      <c r="B34" s="1" t="s">
        <v>43</v>
      </c>
      <c r="C34" s="1">
        <v>5</v>
      </c>
      <c r="D34" s="61">
        <v>3909</v>
      </c>
      <c r="E34">
        <v>1</v>
      </c>
      <c r="F34" s="3">
        <f t="shared" si="21"/>
        <v>2.5581990278843696E-4</v>
      </c>
      <c r="G34" s="2">
        <v>0.5</v>
      </c>
      <c r="H34" s="3">
        <f t="shared" si="22"/>
        <v>1.2782819890067749E-3</v>
      </c>
      <c r="I34" s="3">
        <f t="shared" si="23"/>
        <v>0.99872171801099319</v>
      </c>
      <c r="J34" s="5">
        <f t="shared" si="30"/>
        <v>99589.333602695158</v>
      </c>
      <c r="K34" s="5">
        <f t="shared" si="24"/>
        <v>127.30325144151242</v>
      </c>
      <c r="L34" s="5">
        <f t="shared" si="25"/>
        <v>497628.40988487203</v>
      </c>
      <c r="M34" s="5">
        <f t="shared" si="16"/>
        <v>6142878.6561655216</v>
      </c>
      <c r="N34" s="33">
        <f t="shared" si="26"/>
        <v>61.682094195670757</v>
      </c>
      <c r="O34" s="4"/>
      <c r="Q34" s="27" t="s">
        <v>44</v>
      </c>
      <c r="R34" s="29">
        <f t="shared" si="17"/>
        <v>99589.333602695158</v>
      </c>
      <c r="S34" s="29">
        <f t="shared" si="18"/>
        <v>497628.40988487203</v>
      </c>
      <c r="T34" s="35">
        <f t="shared" si="19"/>
        <v>61.682094195670757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482291.61040893244</v>
      </c>
      <c r="X34" s="29">
        <f t="shared" si="20"/>
        <v>5257019.1526192129</v>
      </c>
      <c r="Y34" s="35">
        <f t="shared" si="28"/>
        <v>52.78696987361851</v>
      </c>
      <c r="Z34" s="36">
        <f t="shared" si="29"/>
        <v>8.8951243220522471</v>
      </c>
    </row>
    <row r="35" spans="1:26" s="2" customFormat="1" ht="15.6">
      <c r="A35" s="2">
        <v>7</v>
      </c>
      <c r="B35" s="1" t="s">
        <v>45</v>
      </c>
      <c r="C35" s="1">
        <v>5</v>
      </c>
      <c r="D35" s="61">
        <v>4278</v>
      </c>
      <c r="E35">
        <v>1</v>
      </c>
      <c r="F35" s="3">
        <f t="shared" si="21"/>
        <v>2.337540906965872E-4</v>
      </c>
      <c r="G35" s="2">
        <v>0.5</v>
      </c>
      <c r="H35" s="3">
        <f t="shared" si="22"/>
        <v>1.1680878402055834E-3</v>
      </c>
      <c r="I35" s="3">
        <f t="shared" si="23"/>
        <v>0.99883191215979439</v>
      </c>
      <c r="J35" s="5">
        <f t="shared" si="30"/>
        <v>99462.030351253648</v>
      </c>
      <c r="K35" s="5">
        <f t="shared" si="24"/>
        <v>116.18038821545807</v>
      </c>
      <c r="L35" s="5">
        <f t="shared" si="25"/>
        <v>497019.70078572957</v>
      </c>
      <c r="M35" s="5">
        <f t="shared" si="16"/>
        <v>5645250.2462806497</v>
      </c>
      <c r="N35" s="33">
        <f t="shared" si="26"/>
        <v>56.757842428354323</v>
      </c>
      <c r="O35" s="4"/>
      <c r="Q35" s="27" t="s">
        <v>46</v>
      </c>
      <c r="R35" s="29">
        <f t="shared" si="17"/>
        <v>99462.030351253648</v>
      </c>
      <c r="S35" s="29">
        <f t="shared" si="18"/>
        <v>497019.70078572957</v>
      </c>
      <c r="T35" s="35">
        <f t="shared" si="19"/>
        <v>56.757842428354323</v>
      </c>
      <c r="U35" s="42">
        <v>0.96192878092594225</v>
      </c>
      <c r="V35" s="43">
        <f t="shared" si="31"/>
        <v>3.8071219074057749E-2</v>
      </c>
      <c r="W35" s="29">
        <f t="shared" si="27"/>
        <v>478097.55487299344</v>
      </c>
      <c r="X35" s="29">
        <f t="shared" si="20"/>
        <v>4774727.54221028</v>
      </c>
      <c r="Y35" s="35">
        <f t="shared" si="28"/>
        <v>48.00553060648533</v>
      </c>
      <c r="Z35" s="36">
        <f t="shared" si="29"/>
        <v>8.752311821868993</v>
      </c>
    </row>
    <row r="36" spans="1:26" s="2" customFormat="1" ht="15.6">
      <c r="A36" s="2">
        <v>8</v>
      </c>
      <c r="B36" s="1" t="s">
        <v>47</v>
      </c>
      <c r="C36" s="1">
        <v>5</v>
      </c>
      <c r="D36" s="61">
        <v>4174</v>
      </c>
      <c r="E36">
        <v>1</v>
      </c>
      <c r="F36" s="3">
        <f t="shared" si="21"/>
        <v>2.3957834211787255E-4</v>
      </c>
      <c r="G36" s="2">
        <v>0.5</v>
      </c>
      <c r="H36" s="3">
        <f t="shared" si="22"/>
        <v>1.1971746677840297E-3</v>
      </c>
      <c r="I36" s="3">
        <f t="shared" si="23"/>
        <v>0.99880282533221598</v>
      </c>
      <c r="J36" s="5">
        <f t="shared" si="30"/>
        <v>99345.849963038185</v>
      </c>
      <c r="K36" s="5">
        <f t="shared" si="24"/>
        <v>118.9343349252223</v>
      </c>
      <c r="L36" s="5">
        <f t="shared" si="25"/>
        <v>496431.91397787794</v>
      </c>
      <c r="M36" s="5">
        <f t="shared" si="16"/>
        <v>5148230.5454949206</v>
      </c>
      <c r="N36" s="33">
        <f t="shared" si="26"/>
        <v>51.821294471891171</v>
      </c>
      <c r="O36" s="4"/>
      <c r="Q36" s="27" t="s">
        <v>48</v>
      </c>
      <c r="R36" s="29">
        <f t="shared" si="17"/>
        <v>99345.849963038185</v>
      </c>
      <c r="S36" s="29">
        <f t="shared" si="18"/>
        <v>496431.91397787794</v>
      </c>
      <c r="T36" s="35">
        <f t="shared" si="19"/>
        <v>51.821294471891171</v>
      </c>
      <c r="U36" s="42">
        <v>0.95558309086652893</v>
      </c>
      <c r="V36" s="43">
        <f t="shared" si="31"/>
        <v>4.4416909133471072E-2</v>
      </c>
      <c r="W36" s="29">
        <f t="shared" si="27"/>
        <v>474381.94276376738</v>
      </c>
      <c r="X36" s="29">
        <f t="shared" si="20"/>
        <v>4296629.9873372866</v>
      </c>
      <c r="Y36" s="35">
        <f t="shared" si="28"/>
        <v>43.249214626840036</v>
      </c>
      <c r="Z36" s="36">
        <f t="shared" si="29"/>
        <v>8.5720798450511353</v>
      </c>
    </row>
    <row r="37" spans="1:26" s="2" customFormat="1" ht="15.6">
      <c r="A37" s="2">
        <v>9</v>
      </c>
      <c r="B37" s="1" t="s">
        <v>49</v>
      </c>
      <c r="C37" s="1">
        <v>5</v>
      </c>
      <c r="D37" s="61">
        <v>3960</v>
      </c>
      <c r="E37">
        <v>6</v>
      </c>
      <c r="F37" s="3">
        <f t="shared" si="21"/>
        <v>1.5151515151515152E-3</v>
      </c>
      <c r="G37" s="2">
        <v>0.5</v>
      </c>
      <c r="H37" s="3">
        <f t="shared" si="22"/>
        <v>7.5471698113207539E-3</v>
      </c>
      <c r="I37" s="3">
        <f t="shared" si="23"/>
        <v>0.99245283018867925</v>
      </c>
      <c r="J37" s="5">
        <f t="shared" si="30"/>
        <v>99226.915628112969</v>
      </c>
      <c r="K37" s="5">
        <f t="shared" si="24"/>
        <v>748.88238209896576</v>
      </c>
      <c r="L37" s="5">
        <f t="shared" si="25"/>
        <v>494262.37218531745</v>
      </c>
      <c r="M37" s="5">
        <f t="shared" si="16"/>
        <v>4651798.6315170424</v>
      </c>
      <c r="N37" s="33">
        <f t="shared" si="26"/>
        <v>46.88041144956334</v>
      </c>
      <c r="O37" s="4"/>
      <c r="Q37" s="27" t="s">
        <v>50</v>
      </c>
      <c r="R37" s="29">
        <f t="shared" si="17"/>
        <v>99226.915628112969</v>
      </c>
      <c r="S37" s="29">
        <f t="shared" si="18"/>
        <v>494262.37218531745</v>
      </c>
      <c r="T37" s="35">
        <f t="shared" si="19"/>
        <v>46.88041144956334</v>
      </c>
      <c r="U37" s="42">
        <v>0.95343645724036619</v>
      </c>
      <c r="V37" s="43">
        <f t="shared" si="31"/>
        <v>4.6563542759633814E-2</v>
      </c>
      <c r="W37" s="29">
        <f t="shared" si="27"/>
        <v>471247.76508358837</v>
      </c>
      <c r="X37" s="29">
        <f t="shared" si="20"/>
        <v>3822248.0445735189</v>
      </c>
      <c r="Y37" s="35">
        <f t="shared" si="28"/>
        <v>38.520274669210814</v>
      </c>
      <c r="Z37" s="36">
        <f t="shared" si="29"/>
        <v>8.3601367803525264</v>
      </c>
    </row>
    <row r="38" spans="1:26" s="2" customFormat="1" ht="15.6">
      <c r="A38" s="2">
        <v>10</v>
      </c>
      <c r="B38" s="1" t="s">
        <v>51</v>
      </c>
      <c r="C38" s="1">
        <v>5</v>
      </c>
      <c r="D38" s="61">
        <v>4348</v>
      </c>
      <c r="E38">
        <v>6</v>
      </c>
      <c r="F38" s="3">
        <f t="shared" si="21"/>
        <v>1.3799448022079118E-3</v>
      </c>
      <c r="G38" s="2">
        <v>0.5</v>
      </c>
      <c r="H38" s="3">
        <f t="shared" si="22"/>
        <v>6.8760027504011006E-3</v>
      </c>
      <c r="I38" s="3">
        <f t="shared" si="23"/>
        <v>0.99312399724959888</v>
      </c>
      <c r="J38" s="5">
        <f t="shared" si="30"/>
        <v>98478.033246014005</v>
      </c>
      <c r="K38" s="5">
        <f t="shared" si="24"/>
        <v>677.13522745368334</v>
      </c>
      <c r="L38" s="5">
        <f t="shared" si="25"/>
        <v>490697.32816143578</v>
      </c>
      <c r="M38" s="5">
        <f t="shared" si="16"/>
        <v>4157536.2593317246</v>
      </c>
      <c r="N38" s="33">
        <f t="shared" si="26"/>
        <v>42.217905072753929</v>
      </c>
      <c r="O38" s="4"/>
      <c r="Q38" s="27" t="s">
        <v>52</v>
      </c>
      <c r="R38" s="29">
        <f t="shared" si="17"/>
        <v>98478.033246014005</v>
      </c>
      <c r="S38" s="29">
        <f t="shared" si="18"/>
        <v>490697.32816143578</v>
      </c>
      <c r="T38" s="35">
        <f t="shared" si="19"/>
        <v>42.217905072753929</v>
      </c>
      <c r="U38" s="42">
        <v>0.93748024841036759</v>
      </c>
      <c r="V38" s="43">
        <f t="shared" si="31"/>
        <v>6.2519751589632411E-2</v>
      </c>
      <c r="W38" s="29">
        <f t="shared" si="27"/>
        <v>460019.05309908651</v>
      </c>
      <c r="X38" s="29">
        <f t="shared" si="20"/>
        <v>3351000.2794899307</v>
      </c>
      <c r="Y38" s="35">
        <f t="shared" si="28"/>
        <v>34.027896060013624</v>
      </c>
      <c r="Z38" s="36">
        <f t="shared" si="29"/>
        <v>8.1900090127403047</v>
      </c>
    </row>
    <row r="39" spans="1:26" s="2" customFormat="1" ht="15.6">
      <c r="A39" s="2">
        <v>11</v>
      </c>
      <c r="B39" s="1" t="s">
        <v>53</v>
      </c>
      <c r="C39" s="1">
        <v>5</v>
      </c>
      <c r="D39" s="61">
        <v>5098</v>
      </c>
      <c r="E39">
        <v>12</v>
      </c>
      <c r="F39" s="3">
        <f t="shared" si="21"/>
        <v>2.3538642604943117E-3</v>
      </c>
      <c r="G39" s="2">
        <v>0.5</v>
      </c>
      <c r="H39" s="3">
        <f t="shared" si="22"/>
        <v>1.1700468018720749E-2</v>
      </c>
      <c r="I39" s="3">
        <f t="shared" si="23"/>
        <v>0.98829953198127929</v>
      </c>
      <c r="J39" s="5">
        <f t="shared" si="30"/>
        <v>97800.898018560314</v>
      </c>
      <c r="K39" s="5">
        <f t="shared" si="24"/>
        <v>1144.3162794683344</v>
      </c>
      <c r="L39" s="5">
        <f t="shared" si="25"/>
        <v>486143.69939413073</v>
      </c>
      <c r="M39" s="5">
        <f t="shared" si="16"/>
        <v>3666838.9311702889</v>
      </c>
      <c r="N39" s="33">
        <f t="shared" si="26"/>
        <v>37.492896337970322</v>
      </c>
      <c r="O39" s="4"/>
      <c r="Q39" s="27" t="s">
        <v>54</v>
      </c>
      <c r="R39" s="29">
        <f t="shared" si="17"/>
        <v>97800.898018560314</v>
      </c>
      <c r="S39" s="29">
        <f t="shared" si="18"/>
        <v>486143.69939413073</v>
      </c>
      <c r="T39" s="35">
        <f t="shared" si="19"/>
        <v>37.492896337970322</v>
      </c>
      <c r="U39" s="42">
        <v>0.91788799906018037</v>
      </c>
      <c r="V39" s="43">
        <f t="shared" si="31"/>
        <v>8.2112000939819629E-2</v>
      </c>
      <c r="W39" s="29">
        <f t="shared" si="27"/>
        <v>446225.46749259246</v>
      </c>
      <c r="X39" s="29">
        <f t="shared" si="20"/>
        <v>2890981.2263908442</v>
      </c>
      <c r="Y39" s="35">
        <f t="shared" si="28"/>
        <v>29.559863814769919</v>
      </c>
      <c r="Z39" s="36">
        <f t="shared" si="29"/>
        <v>7.9330325232004029</v>
      </c>
    </row>
    <row r="40" spans="1:26" s="2" customFormat="1" ht="15.6">
      <c r="A40" s="2">
        <v>12</v>
      </c>
      <c r="B40" s="1" t="s">
        <v>55</v>
      </c>
      <c r="C40" s="1">
        <v>5</v>
      </c>
      <c r="D40" s="61">
        <v>4999</v>
      </c>
      <c r="E40">
        <v>20</v>
      </c>
      <c r="F40" s="3">
        <f t="shared" si="21"/>
        <v>4.0008001600320064E-3</v>
      </c>
      <c r="G40" s="2">
        <v>0.5</v>
      </c>
      <c r="H40" s="3">
        <f t="shared" si="22"/>
        <v>1.9805902158843335E-2</v>
      </c>
      <c r="I40" s="3">
        <f t="shared" si="23"/>
        <v>0.98019409784115663</v>
      </c>
      <c r="J40" s="5">
        <f t="shared" si="30"/>
        <v>96656.581739091984</v>
      </c>
      <c r="K40" s="5">
        <f t="shared" si="24"/>
        <v>1914.3708009326992</v>
      </c>
      <c r="L40" s="5">
        <f t="shared" si="25"/>
        <v>478496.98169312812</v>
      </c>
      <c r="M40" s="5">
        <f t="shared" si="16"/>
        <v>3180695.2317761583</v>
      </c>
      <c r="N40" s="33">
        <f t="shared" si="26"/>
        <v>32.907176878672416</v>
      </c>
      <c r="O40" s="4"/>
      <c r="Q40" s="27" t="s">
        <v>56</v>
      </c>
      <c r="R40" s="29">
        <f t="shared" si="17"/>
        <v>96656.581739091984</v>
      </c>
      <c r="S40" s="29">
        <f t="shared" si="18"/>
        <v>478496.98169312812</v>
      </c>
      <c r="T40" s="35">
        <f t="shared" si="19"/>
        <v>32.907176878672416</v>
      </c>
      <c r="U40" s="42">
        <v>0.89571782863194893</v>
      </c>
      <c r="V40" s="43">
        <f t="shared" si="31"/>
        <v>0.10428217136805107</v>
      </c>
      <c r="W40" s="29">
        <f t="shared" si="27"/>
        <v>428598.27744911012</v>
      </c>
      <c r="X40" s="29">
        <f t="shared" si="20"/>
        <v>2444755.7588982517</v>
      </c>
      <c r="Y40" s="35">
        <f t="shared" si="28"/>
        <v>25.293215577367036</v>
      </c>
      <c r="Z40" s="36">
        <f t="shared" si="29"/>
        <v>7.6139613013053804</v>
      </c>
    </row>
    <row r="41" spans="1:26" s="2" customFormat="1" ht="15.6">
      <c r="A41" s="2">
        <v>13</v>
      </c>
      <c r="B41" s="1" t="s">
        <v>57</v>
      </c>
      <c r="C41" s="1">
        <v>5</v>
      </c>
      <c r="D41" s="61">
        <v>4653</v>
      </c>
      <c r="E41">
        <v>24</v>
      </c>
      <c r="F41" s="3">
        <f t="shared" si="21"/>
        <v>5.1579626047711154E-3</v>
      </c>
      <c r="G41" s="2">
        <v>0.5</v>
      </c>
      <c r="H41" s="3">
        <f t="shared" si="22"/>
        <v>2.5461489497135587E-2</v>
      </c>
      <c r="I41" s="3">
        <f t="shared" si="23"/>
        <v>0.97453851050286444</v>
      </c>
      <c r="J41" s="5">
        <f t="shared" si="30"/>
        <v>94742.210938159275</v>
      </c>
      <c r="K41" s="5">
        <f t="shared" si="24"/>
        <v>2412.2778087373467</v>
      </c>
      <c r="L41" s="5">
        <f t="shared" si="25"/>
        <v>467680.36016895308</v>
      </c>
      <c r="M41" s="5">
        <f t="shared" si="16"/>
        <v>2702198.2500830302</v>
      </c>
      <c r="N41" s="33">
        <f t="shared" si="26"/>
        <v>28.521587403600133</v>
      </c>
      <c r="O41" s="4"/>
      <c r="Q41" s="27" t="s">
        <v>58</v>
      </c>
      <c r="R41" s="29">
        <f t="shared" si="17"/>
        <v>94742.210938159275</v>
      </c>
      <c r="S41" s="29">
        <f t="shared" si="18"/>
        <v>467680.36016895308</v>
      </c>
      <c r="T41" s="35">
        <f t="shared" si="19"/>
        <v>28.521587403600133</v>
      </c>
      <c r="U41" s="42">
        <v>0.86473435856680392</v>
      </c>
      <c r="V41" s="43">
        <f t="shared" si="31"/>
        <v>0.13526564143319608</v>
      </c>
      <c r="W41" s="29">
        <f t="shared" si="27"/>
        <v>404419.27626499149</v>
      </c>
      <c r="X41" s="29">
        <f t="shared" si="20"/>
        <v>2016157.4814491416</v>
      </c>
      <c r="Y41" s="35">
        <f t="shared" si="28"/>
        <v>21.280456319149451</v>
      </c>
      <c r="Z41" s="36">
        <f t="shared" si="29"/>
        <v>7.2411310844506822</v>
      </c>
    </row>
    <row r="42" spans="1:26" s="2" customFormat="1" ht="15.6">
      <c r="A42" s="2">
        <v>14</v>
      </c>
      <c r="B42" s="1" t="s">
        <v>59</v>
      </c>
      <c r="C42" s="1">
        <v>5</v>
      </c>
      <c r="D42" s="61">
        <v>3752</v>
      </c>
      <c r="E42">
        <v>19</v>
      </c>
      <c r="F42" s="3">
        <f t="shared" si="21"/>
        <v>5.0639658848614074E-3</v>
      </c>
      <c r="G42" s="2">
        <v>0.5</v>
      </c>
      <c r="H42" s="3">
        <f t="shared" si="22"/>
        <v>2.5003289906566653E-2</v>
      </c>
      <c r="I42" s="3">
        <f t="shared" si="23"/>
        <v>0.97499671009343336</v>
      </c>
      <c r="J42" s="5">
        <f t="shared" si="30"/>
        <v>92329.93312942193</v>
      </c>
      <c r="K42" s="5">
        <f t="shared" si="24"/>
        <v>2308.5520850888493</v>
      </c>
      <c r="L42" s="5">
        <f t="shared" si="25"/>
        <v>455878.28543438757</v>
      </c>
      <c r="M42" s="5">
        <f t="shared" si="16"/>
        <v>2234517.8899140772</v>
      </c>
      <c r="N42" s="33">
        <f t="shared" si="26"/>
        <v>24.201445990238934</v>
      </c>
      <c r="O42" s="4"/>
      <c r="Q42" s="27" t="s">
        <v>60</v>
      </c>
      <c r="R42" s="29">
        <f t="shared" si="17"/>
        <v>92329.93312942193</v>
      </c>
      <c r="S42" s="29">
        <f t="shared" si="18"/>
        <v>455878.28543438757</v>
      </c>
      <c r="T42" s="35">
        <f t="shared" si="19"/>
        <v>24.201445990238934</v>
      </c>
      <c r="U42" s="42">
        <v>0.81758889711164551</v>
      </c>
      <c r="V42" s="43">
        <f t="shared" si="31"/>
        <v>0.18241110288835449</v>
      </c>
      <c r="W42" s="29">
        <f t="shared" si="27"/>
        <v>372721.02460544888</v>
      </c>
      <c r="X42" s="29">
        <f t="shared" si="20"/>
        <v>1611738.2051841503</v>
      </c>
      <c r="Y42" s="35">
        <f t="shared" si="28"/>
        <v>17.456291264989041</v>
      </c>
      <c r="Z42" s="36">
        <f t="shared" si="29"/>
        <v>6.7451547252498933</v>
      </c>
    </row>
    <row r="43" spans="1:26" s="2" customFormat="1" ht="15.6">
      <c r="A43" s="2">
        <v>15</v>
      </c>
      <c r="B43" s="1" t="s">
        <v>61</v>
      </c>
      <c r="C43" s="1">
        <v>5</v>
      </c>
      <c r="D43" s="61">
        <v>2782</v>
      </c>
      <c r="E43">
        <v>42</v>
      </c>
      <c r="F43" s="3">
        <f t="shared" si="21"/>
        <v>1.509705248023005E-2</v>
      </c>
      <c r="G43" s="2">
        <v>0.5</v>
      </c>
      <c r="H43" s="3">
        <f t="shared" si="22"/>
        <v>7.2739868375476274E-2</v>
      </c>
      <c r="I43" s="3">
        <f t="shared" si="23"/>
        <v>0.9272601316245237</v>
      </c>
      <c r="J43" s="5">
        <f t="shared" si="30"/>
        <v>90021.381044333088</v>
      </c>
      <c r="K43" s="5">
        <f t="shared" si="24"/>
        <v>6548.1434081433836</v>
      </c>
      <c r="L43" s="5">
        <f t="shared" si="25"/>
        <v>433736.54670130694</v>
      </c>
      <c r="M43" s="5">
        <f t="shared" si="16"/>
        <v>1778639.6044796898</v>
      </c>
      <c r="N43" s="33">
        <f t="shared" si="26"/>
        <v>19.757968427564538</v>
      </c>
      <c r="O43" s="4"/>
      <c r="Q43" s="27" t="s">
        <v>62</v>
      </c>
      <c r="R43" s="29">
        <f t="shared" si="17"/>
        <v>90021.381044333088</v>
      </c>
      <c r="S43" s="29">
        <f t="shared" si="18"/>
        <v>433736.54670130694</v>
      </c>
      <c r="T43" s="35">
        <f t="shared" si="19"/>
        <v>19.757968427564538</v>
      </c>
      <c r="U43" s="42">
        <v>0.77888026534586052</v>
      </c>
      <c r="V43" s="43">
        <f t="shared" si="31"/>
        <v>0.22111973465413948</v>
      </c>
      <c r="W43" s="29">
        <f t="shared" si="27"/>
        <v>337828.83658491116</v>
      </c>
      <c r="X43" s="29">
        <f t="shared" si="20"/>
        <v>1239017.1805787014</v>
      </c>
      <c r="Y43" s="35">
        <f t="shared" si="28"/>
        <v>13.763587785534185</v>
      </c>
      <c r="Z43" s="36">
        <f t="shared" si="29"/>
        <v>5.9943806420303538</v>
      </c>
    </row>
    <row r="44" spans="1:26" s="2" customFormat="1" ht="15.6">
      <c r="A44" s="2">
        <v>16</v>
      </c>
      <c r="B44" s="1" t="s">
        <v>63</v>
      </c>
      <c r="C44" s="1">
        <v>5</v>
      </c>
      <c r="D44" s="61">
        <v>1867</v>
      </c>
      <c r="E44">
        <v>39</v>
      </c>
      <c r="F44" s="3">
        <f t="shared" si="21"/>
        <v>2.088912694161757E-2</v>
      </c>
      <c r="G44" s="2">
        <v>0.5</v>
      </c>
      <c r="H44" s="3">
        <f t="shared" si="22"/>
        <v>9.9261898701959783E-2</v>
      </c>
      <c r="I44" s="3">
        <f t="shared" si="23"/>
        <v>0.90073810129804022</v>
      </c>
      <c r="J44" s="5">
        <f t="shared" si="30"/>
        <v>83473.237636189704</v>
      </c>
      <c r="K44" s="5">
        <f t="shared" si="24"/>
        <v>8285.7120585680786</v>
      </c>
      <c r="L44" s="5">
        <f t="shared" si="25"/>
        <v>396651.90803452831</v>
      </c>
      <c r="M44" s="5">
        <f t="shared" si="16"/>
        <v>1344903.0577783829</v>
      </c>
      <c r="N44" s="33">
        <f t="shared" si="26"/>
        <v>16.111787392745171</v>
      </c>
      <c r="O44" s="4"/>
      <c r="Q44" s="27" t="s">
        <v>64</v>
      </c>
      <c r="R44" s="29">
        <f t="shared" si="17"/>
        <v>83473.237636189704</v>
      </c>
      <c r="S44" s="29">
        <f t="shared" si="18"/>
        <v>396651.90803452831</v>
      </c>
      <c r="T44" s="35">
        <f t="shared" si="19"/>
        <v>16.111787392745171</v>
      </c>
      <c r="U44" s="42">
        <v>0.71980976748499381</v>
      </c>
      <c r="V44" s="43">
        <f t="shared" si="31"/>
        <v>0.28019023251500619</v>
      </c>
      <c r="W44" s="29">
        <f t="shared" si="27"/>
        <v>285513.91769481299</v>
      </c>
      <c r="X44" s="29">
        <f t="shared" si="20"/>
        <v>901188.34399379033</v>
      </c>
      <c r="Y44" s="35">
        <f t="shared" si="28"/>
        <v>10.796135019004959</v>
      </c>
      <c r="Z44" s="36">
        <f t="shared" si="29"/>
        <v>5.3156523737402122</v>
      </c>
    </row>
    <row r="45" spans="1:26" s="2" customFormat="1" ht="15.6">
      <c r="A45" s="2">
        <v>17</v>
      </c>
      <c r="B45" s="1" t="s">
        <v>65</v>
      </c>
      <c r="C45" s="1">
        <v>5</v>
      </c>
      <c r="D45" s="61">
        <v>1202</v>
      </c>
      <c r="E45">
        <v>54</v>
      </c>
      <c r="F45" s="3">
        <f t="shared" si="21"/>
        <v>4.4925124792013313E-2</v>
      </c>
      <c r="G45" s="2">
        <v>0.5</v>
      </c>
      <c r="H45" s="3">
        <f t="shared" si="22"/>
        <v>0.20194465220643235</v>
      </c>
      <c r="I45" s="3">
        <f t="shared" si="23"/>
        <v>0.79805534779356768</v>
      </c>
      <c r="J45" s="5">
        <f t="shared" si="30"/>
        <v>75187.525577621622</v>
      </c>
      <c r="K45" s="5">
        <f t="shared" si="24"/>
        <v>15183.718703035034</v>
      </c>
      <c r="L45" s="5">
        <f t="shared" si="25"/>
        <v>337978.33113052056</v>
      </c>
      <c r="M45" s="5">
        <f t="shared" si="16"/>
        <v>948251.14974385453</v>
      </c>
      <c r="N45" s="33">
        <f t="shared" si="26"/>
        <v>12.611814825118897</v>
      </c>
      <c r="O45" s="4"/>
      <c r="Q45" s="27" t="s">
        <v>66</v>
      </c>
      <c r="R45" s="29">
        <f t="shared" si="17"/>
        <v>75187.525577621622</v>
      </c>
      <c r="S45" s="29">
        <f t="shared" si="18"/>
        <v>337978.33113052056</v>
      </c>
      <c r="T45" s="35">
        <f t="shared" si="19"/>
        <v>12.611814825118897</v>
      </c>
      <c r="U45" s="42">
        <v>0.68480776711742686</v>
      </c>
      <c r="V45" s="43">
        <f t="shared" si="31"/>
        <v>0.31519223288257314</v>
      </c>
      <c r="W45" s="29">
        <f t="shared" si="27"/>
        <v>231450.18627556611</v>
      </c>
      <c r="X45" s="29">
        <f t="shared" si="20"/>
        <v>615674.42629897734</v>
      </c>
      <c r="Y45" s="35">
        <f t="shared" si="28"/>
        <v>8.18851826242601</v>
      </c>
      <c r="Z45" s="36">
        <f t="shared" si="29"/>
        <v>4.4232965626928866</v>
      </c>
    </row>
    <row r="46" spans="1:26" s="2" customFormat="1" ht="15.6">
      <c r="A46" s="2">
        <v>18</v>
      </c>
      <c r="B46" s="1" t="s">
        <v>67</v>
      </c>
      <c r="C46" s="1">
        <v>5</v>
      </c>
      <c r="D46" s="61">
        <v>694</v>
      </c>
      <c r="E46">
        <v>43</v>
      </c>
      <c r="F46" s="3">
        <f t="shared" si="21"/>
        <v>6.1959654178674349E-2</v>
      </c>
      <c r="G46" s="2">
        <v>0.5</v>
      </c>
      <c r="H46" s="3">
        <f t="shared" si="22"/>
        <v>0.26824703680598877</v>
      </c>
      <c r="I46" s="3">
        <f t="shared" si="23"/>
        <v>0.73175296319401117</v>
      </c>
      <c r="J46" s="5">
        <f t="shared" si="30"/>
        <v>60003.806874586589</v>
      </c>
      <c r="K46" s="5">
        <f t="shared" si="24"/>
        <v>16095.84339118667</v>
      </c>
      <c r="L46" s="5">
        <f t="shared" si="25"/>
        <v>259779.42589496626</v>
      </c>
      <c r="M46" s="5">
        <f>L46+M47</f>
        <v>610272.81861333398</v>
      </c>
      <c r="N46" s="33">
        <f t="shared" si="26"/>
        <v>10.170568342253011</v>
      </c>
      <c r="O46" s="4"/>
      <c r="Q46" s="27" t="s">
        <v>68</v>
      </c>
      <c r="R46" s="29">
        <f t="shared" si="17"/>
        <v>60003.806874586589</v>
      </c>
      <c r="S46" s="29">
        <f t="shared" si="18"/>
        <v>259779.42589496626</v>
      </c>
      <c r="T46" s="35">
        <f t="shared" si="19"/>
        <v>10.170568342253011</v>
      </c>
      <c r="U46" s="42">
        <v>0.65629805890441617</v>
      </c>
      <c r="V46" s="43">
        <f t="shared" si="31"/>
        <v>0.34370194109558383</v>
      </c>
      <c r="W46" s="29">
        <f t="shared" si="27"/>
        <v>170492.73295816997</v>
      </c>
      <c r="X46" s="29">
        <f>X47+W46</f>
        <v>384224.24002341117</v>
      </c>
      <c r="Y46" s="35">
        <f t="shared" si="28"/>
        <v>6.4033310557524254</v>
      </c>
      <c r="Z46" s="36">
        <f t="shared" si="29"/>
        <v>3.7672372865005856</v>
      </c>
    </row>
    <row r="47" spans="1:26" s="2" customFormat="1" ht="15.6">
      <c r="A47" s="12">
        <v>19</v>
      </c>
      <c r="B47" s="13" t="s">
        <v>69</v>
      </c>
      <c r="C47" s="12"/>
      <c r="D47" s="61">
        <v>455</v>
      </c>
      <c r="E47">
        <v>57</v>
      </c>
      <c r="F47" s="17">
        <f t="shared" si="21"/>
        <v>0.12527472527472527</v>
      </c>
      <c r="G47" s="12"/>
      <c r="H47" s="17">
        <v>1</v>
      </c>
      <c r="I47" s="17">
        <f t="shared" si="23"/>
        <v>0</v>
      </c>
      <c r="J47" s="21">
        <f t="shared" si="30"/>
        <v>43907.963483399915</v>
      </c>
      <c r="K47" s="21">
        <f t="shared" si="24"/>
        <v>43907.963483399915</v>
      </c>
      <c r="L47" s="21">
        <f>K47/F47</f>
        <v>350493.39271836774</v>
      </c>
      <c r="M47" s="21">
        <f>L47</f>
        <v>350493.39271836774</v>
      </c>
      <c r="N47" s="34">
        <f t="shared" si="26"/>
        <v>7.9824561403508776</v>
      </c>
      <c r="O47" s="4"/>
      <c r="Q47" s="30" t="s">
        <v>69</v>
      </c>
      <c r="R47" s="31">
        <f t="shared" si="17"/>
        <v>43907.963483399915</v>
      </c>
      <c r="S47" s="31">
        <f t="shared" si="18"/>
        <v>350493.39271836774</v>
      </c>
      <c r="T47" s="38">
        <f t="shared" si="19"/>
        <v>7.9824561403508776</v>
      </c>
      <c r="U47" s="44">
        <v>0.6098018151143324</v>
      </c>
      <c r="V47" s="45">
        <f t="shared" si="31"/>
        <v>0.3901981848856676</v>
      </c>
      <c r="W47" s="31">
        <f t="shared" si="27"/>
        <v>213731.5070652412</v>
      </c>
      <c r="X47" s="31">
        <f>W47</f>
        <v>213731.5070652412</v>
      </c>
      <c r="Y47" s="38">
        <f t="shared" si="28"/>
        <v>4.8677162434565133</v>
      </c>
      <c r="Z47" s="37">
        <f t="shared" si="29"/>
        <v>3.1147398968943643</v>
      </c>
    </row>
    <row r="48" spans="1:26" s="2" customFormat="1" ht="13.2">
      <c r="B48" s="2" t="s">
        <v>70</v>
      </c>
      <c r="D48" s="25">
        <f>SUM(D29:D47)</f>
        <v>58017</v>
      </c>
      <c r="E48" s="59">
        <f>SUM(E29:E47)</f>
        <v>327</v>
      </c>
    </row>
    <row r="51" spans="1:26" s="2" customFormat="1" ht="18" thickBot="1">
      <c r="B51" s="77" t="s">
        <v>89</v>
      </c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Q51" s="63" t="s">
        <v>92</v>
      </c>
      <c r="R51" s="64"/>
      <c r="S51" s="64"/>
      <c r="T51" s="64"/>
      <c r="U51" s="64"/>
      <c r="V51" s="64"/>
      <c r="W51" s="64"/>
      <c r="X51" s="64"/>
      <c r="Y51" s="64"/>
      <c r="Z51" s="65"/>
    </row>
    <row r="52" spans="1:26" s="9" customFormat="1" ht="14.25" customHeight="1">
      <c r="A52" s="7"/>
      <c r="B52" s="70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66" t="s">
        <v>14</v>
      </c>
      <c r="S52" s="66"/>
      <c r="T52" s="66"/>
      <c r="U52" s="67" t="s">
        <v>15</v>
      </c>
      <c r="V52" s="68" t="s">
        <v>16</v>
      </c>
      <c r="W52" s="69" t="s">
        <v>17</v>
      </c>
      <c r="X52" s="69" t="s">
        <v>18</v>
      </c>
      <c r="Y52" s="62" t="s">
        <v>19</v>
      </c>
      <c r="Z52" s="62" t="s">
        <v>20</v>
      </c>
    </row>
    <row r="53" spans="1:26" s="10" customFormat="1" ht="35.549999999999997" customHeight="1" thickBot="1">
      <c r="B53" s="71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67"/>
      <c r="V53" s="68"/>
      <c r="W53" s="69"/>
      <c r="X53" s="69"/>
      <c r="Y53" s="62"/>
      <c r="Z53" s="62"/>
    </row>
    <row r="54" spans="1:26" s="2" customFormat="1" ht="13.2">
      <c r="A54" s="2">
        <v>1</v>
      </c>
      <c r="B54" s="1">
        <v>0</v>
      </c>
      <c r="C54" s="1">
        <v>1</v>
      </c>
      <c r="D54" s="49">
        <v>782</v>
      </c>
      <c r="E54" s="49">
        <v>2</v>
      </c>
      <c r="F54" s="3">
        <f>E54/D54</f>
        <v>2.5575447570332483E-3</v>
      </c>
      <c r="G54" s="2">
        <v>0.3</v>
      </c>
      <c r="H54" s="18">
        <f>C54*F54/(1+(1-G54)*C54*F54)</f>
        <v>2.5529742149604292E-3</v>
      </c>
      <c r="I54" s="18">
        <f>1-H54</f>
        <v>0.99744702578503952</v>
      </c>
      <c r="J54" s="19">
        <v>100000</v>
      </c>
      <c r="K54" s="20">
        <f>J54*H54</f>
        <v>255.29742149604292</v>
      </c>
      <c r="L54" s="20">
        <f>C54*(J55+G54*K54)</f>
        <v>99821.291804952765</v>
      </c>
      <c r="M54" s="5">
        <f t="shared" ref="M54:M70" si="32">L54+M55</f>
        <v>7797011.9403895717</v>
      </c>
      <c r="N54" s="32">
        <f>M54/J54</f>
        <v>77.970119403895723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99821.291804952765</v>
      </c>
      <c r="T54" s="35">
        <f t="shared" ref="T54:T72" si="35">N54</f>
        <v>77.970119403895723</v>
      </c>
      <c r="U54" s="42">
        <v>0.96170886472285344</v>
      </c>
      <c r="V54" s="43">
        <f>1-U54</f>
        <v>3.829113527714656E-2</v>
      </c>
      <c r="W54" s="29">
        <f>S54*U54</f>
        <v>95999.021216909794</v>
      </c>
      <c r="X54" s="29">
        <f t="shared" ref="X54:X70" si="36">X55+W54</f>
        <v>6886192.3245954653</v>
      </c>
      <c r="Y54" s="40">
        <f>X54/R54</f>
        <v>68.861923245954657</v>
      </c>
      <c r="Z54" s="36">
        <f>T54-Y54</f>
        <v>9.108196157941066</v>
      </c>
    </row>
    <row r="55" spans="1:26" s="2" customFormat="1" ht="13.2">
      <c r="A55" s="2">
        <v>2</v>
      </c>
      <c r="B55" s="1" t="s">
        <v>35</v>
      </c>
      <c r="C55" s="1">
        <v>4</v>
      </c>
      <c r="D55" s="49">
        <v>3752</v>
      </c>
      <c r="E55" s="49">
        <v>1</v>
      </c>
      <c r="F55" s="3">
        <f t="shared" ref="F55:F72" si="37">E55/D55</f>
        <v>2.6652452025586353E-4</v>
      </c>
      <c r="G55" s="2">
        <v>0.4</v>
      </c>
      <c r="H55" s="3">
        <f t="shared" ref="H55:H71" si="38">C55*F55/(1+(1-G55)*C55*F55)</f>
        <v>1.0654165778819517E-3</v>
      </c>
      <c r="I55" s="3">
        <f t="shared" ref="I55:I72" si="39">1-H55</f>
        <v>0.99893458342211805</v>
      </c>
      <c r="J55" s="5">
        <f>I54*J54</f>
        <v>99744.702578503959</v>
      </c>
      <c r="K55" s="5">
        <f t="shared" ref="K55:K72" si="40">J55*H55</f>
        <v>106.26965968304278</v>
      </c>
      <c r="L55" s="5">
        <f t="shared" ref="L55:L71" si="41">C55*(J56+G55*K55)</f>
        <v>398723.76313077658</v>
      </c>
      <c r="M55" s="5">
        <f t="shared" si="32"/>
        <v>7697190.6485846192</v>
      </c>
      <c r="N55" s="33">
        <f t="shared" ref="N55:N72" si="42">M55/J55</f>
        <v>77.168916740481066</v>
      </c>
      <c r="O55" s="4"/>
      <c r="Q55" s="27" t="s">
        <v>36</v>
      </c>
      <c r="R55" s="29">
        <f t="shared" si="33"/>
        <v>99744.702578503959</v>
      </c>
      <c r="S55" s="29">
        <f t="shared" si="34"/>
        <v>398723.76313077658</v>
      </c>
      <c r="T55" s="35">
        <f t="shared" si="35"/>
        <v>77.168916740481066</v>
      </c>
      <c r="U55" s="42">
        <v>0.96170886472285344</v>
      </c>
      <c r="V55" s="43">
        <f>1-U55</f>
        <v>3.829113527714656E-2</v>
      </c>
      <c r="W55" s="29">
        <f t="shared" ref="W55:W72" si="43">S55*U55</f>
        <v>383456.17757852306</v>
      </c>
      <c r="X55" s="29">
        <f t="shared" si="36"/>
        <v>6790193.3033785559</v>
      </c>
      <c r="Y55" s="35">
        <f t="shared" ref="Y55:Y72" si="44">X55/R55</f>
        <v>68.075728613600731</v>
      </c>
      <c r="Z55" s="36">
        <f t="shared" ref="Z55:Z72" si="45">T55-Y55</f>
        <v>9.0931881268803352</v>
      </c>
    </row>
    <row r="56" spans="1:26" s="2" customFormat="1" ht="13.2">
      <c r="A56" s="2">
        <v>3</v>
      </c>
      <c r="B56" s="1" t="s">
        <v>37</v>
      </c>
      <c r="C56" s="1">
        <v>5</v>
      </c>
      <c r="D56" s="49">
        <v>6030</v>
      </c>
      <c r="E56" s="49">
        <v>2</v>
      </c>
      <c r="F56" s="3">
        <f t="shared" si="37"/>
        <v>3.3167495854063018E-4</v>
      </c>
      <c r="G56" s="2">
        <v>0.5</v>
      </c>
      <c r="H56" s="3">
        <f t="shared" si="38"/>
        <v>1.6570008285004144E-3</v>
      </c>
      <c r="I56" s="3">
        <f t="shared" si="39"/>
        <v>0.9983429991714996</v>
      </c>
      <c r="J56" s="5">
        <f t="shared" ref="J56:J72" si="46">I55*J55</f>
        <v>99638.432918820923</v>
      </c>
      <c r="K56" s="5">
        <f t="shared" si="40"/>
        <v>165.10096589696923</v>
      </c>
      <c r="L56" s="5">
        <f t="shared" si="41"/>
        <v>497779.4121793622</v>
      </c>
      <c r="M56" s="5">
        <f t="shared" si="32"/>
        <v>7298466.8854538426</v>
      </c>
      <c r="N56" s="33">
        <f t="shared" si="42"/>
        <v>73.24951498785785</v>
      </c>
      <c r="O56" s="4"/>
      <c r="Q56" s="27" t="s">
        <v>38</v>
      </c>
      <c r="R56" s="29">
        <f t="shared" si="33"/>
        <v>99638.432918820923</v>
      </c>
      <c r="S56" s="29">
        <f t="shared" si="34"/>
        <v>497779.4121793622</v>
      </c>
      <c r="T56" s="35">
        <f t="shared" si="35"/>
        <v>73.24951498785785</v>
      </c>
      <c r="U56" s="42">
        <v>0.96170886472285344</v>
      </c>
      <c r="V56" s="43">
        <f>1-U56</f>
        <v>3.829113527714656E-2</v>
      </c>
      <c r="W56" s="29">
        <f t="shared" si="43"/>
        <v>478718.87336942373</v>
      </c>
      <c r="X56" s="29">
        <f t="shared" si="36"/>
        <v>6406737.1258000331</v>
      </c>
      <c r="Y56" s="35">
        <f t="shared" si="44"/>
        <v>64.299858379144084</v>
      </c>
      <c r="Z56" s="36">
        <f t="shared" si="45"/>
        <v>8.9496566087137666</v>
      </c>
    </row>
    <row r="57" spans="1:26" s="2" customFormat="1" ht="13.2">
      <c r="A57" s="2">
        <v>4</v>
      </c>
      <c r="B57" s="1" t="s">
        <v>39</v>
      </c>
      <c r="C57" s="1">
        <v>5</v>
      </c>
      <c r="D57" s="49">
        <v>6813</v>
      </c>
      <c r="E57" s="49">
        <v>1</v>
      </c>
      <c r="F57" s="3">
        <f t="shared" si="37"/>
        <v>1.4677821811243211E-4</v>
      </c>
      <c r="G57" s="2">
        <v>0.5</v>
      </c>
      <c r="H57" s="3">
        <f t="shared" si="38"/>
        <v>7.3362189127723577E-4</v>
      </c>
      <c r="I57" s="3">
        <f t="shared" si="39"/>
        <v>0.99926637810872276</v>
      </c>
      <c r="J57" s="5">
        <f t="shared" si="46"/>
        <v>99473.331952923952</v>
      </c>
      <c r="K57" s="5">
        <f t="shared" si="40"/>
        <v>72.975813918952355</v>
      </c>
      <c r="L57" s="5">
        <f t="shared" si="41"/>
        <v>497184.22022982239</v>
      </c>
      <c r="M57" s="5">
        <f t="shared" si="32"/>
        <v>6800687.4732744806</v>
      </c>
      <c r="N57" s="33">
        <f t="shared" si="42"/>
        <v>68.366941568750562</v>
      </c>
      <c r="O57" s="4"/>
      <c r="Q57" s="27" t="s">
        <v>40</v>
      </c>
      <c r="R57" s="29">
        <f t="shared" si="33"/>
        <v>99473.331952923952</v>
      </c>
      <c r="S57" s="29">
        <f t="shared" si="34"/>
        <v>497184.22022982239</v>
      </c>
      <c r="T57" s="35">
        <f t="shared" si="35"/>
        <v>68.366941568750562</v>
      </c>
      <c r="U57" s="42">
        <v>0.96170886472285344</v>
      </c>
      <c r="V57" s="43">
        <f>1-U57</f>
        <v>3.829113527714656E-2</v>
      </c>
      <c r="W57" s="29">
        <f t="shared" si="43"/>
        <v>478146.47199533961</v>
      </c>
      <c r="X57" s="29">
        <f t="shared" si="36"/>
        <v>5928018.2524306094</v>
      </c>
      <c r="Y57" s="35">
        <f t="shared" si="44"/>
        <v>59.594045318961079</v>
      </c>
      <c r="Z57" s="36">
        <f t="shared" si="45"/>
        <v>8.7728962497894827</v>
      </c>
    </row>
    <row r="58" spans="1:26" s="2" customFormat="1" ht="13.2">
      <c r="A58" s="2">
        <v>5</v>
      </c>
      <c r="B58" s="1" t="s">
        <v>41</v>
      </c>
      <c r="C58" s="1">
        <v>5</v>
      </c>
      <c r="D58" s="49">
        <v>7235</v>
      </c>
      <c r="E58" s="49">
        <v>4</v>
      </c>
      <c r="F58" s="3">
        <f t="shared" si="37"/>
        <v>5.5286800276434006E-4</v>
      </c>
      <c r="G58" s="2">
        <v>0.5</v>
      </c>
      <c r="H58" s="3">
        <f t="shared" si="38"/>
        <v>2.7605244996549349E-3</v>
      </c>
      <c r="I58" s="3">
        <f t="shared" si="39"/>
        <v>0.99723947550034509</v>
      </c>
      <c r="J58" s="5">
        <f t="shared" si="46"/>
        <v>99400.356139005002</v>
      </c>
      <c r="K58" s="5">
        <f t="shared" si="40"/>
        <v>274.3971183961491</v>
      </c>
      <c r="L58" s="5">
        <f t="shared" si="41"/>
        <v>496315.78789903468</v>
      </c>
      <c r="M58" s="5">
        <f t="shared" si="32"/>
        <v>6303503.2530446583</v>
      </c>
      <c r="N58" s="33">
        <f t="shared" si="42"/>
        <v>63.41529847468167</v>
      </c>
      <c r="O58" s="4"/>
      <c r="Q58" s="27" t="s">
        <v>42</v>
      </c>
      <c r="R58" s="29">
        <f t="shared" si="33"/>
        <v>99400.356139005002</v>
      </c>
      <c r="S58" s="29">
        <f t="shared" si="34"/>
        <v>496315.78789903468</v>
      </c>
      <c r="T58" s="35">
        <f t="shared" si="35"/>
        <v>63.41529847468167</v>
      </c>
      <c r="U58" s="42">
        <v>0.96170886472285344</v>
      </c>
      <c r="V58" s="43">
        <f>1-U58</f>
        <v>3.829113527714656E-2</v>
      </c>
      <c r="W58" s="29">
        <f t="shared" si="43"/>
        <v>477311.29292440915</v>
      </c>
      <c r="X58" s="29">
        <f t="shared" si="36"/>
        <v>5449871.7804352697</v>
      </c>
      <c r="Y58" s="35">
        <f t="shared" si="44"/>
        <v>54.827487467086883</v>
      </c>
      <c r="Z58" s="36">
        <f t="shared" si="45"/>
        <v>8.5878110075947873</v>
      </c>
    </row>
    <row r="59" spans="1:26" s="2" customFormat="1" ht="13.2">
      <c r="A59" s="2">
        <v>6</v>
      </c>
      <c r="B59" s="1" t="s">
        <v>43</v>
      </c>
      <c r="C59" s="1">
        <v>5</v>
      </c>
      <c r="D59" s="49">
        <v>7707</v>
      </c>
      <c r="E59" s="49">
        <v>6</v>
      </c>
      <c r="F59" s="3">
        <f t="shared" si="37"/>
        <v>7.7851304009342152E-4</v>
      </c>
      <c r="G59" s="2">
        <v>0.5</v>
      </c>
      <c r="H59" s="3">
        <f t="shared" si="38"/>
        <v>3.8850038850038841E-3</v>
      </c>
      <c r="I59" s="3">
        <f t="shared" si="39"/>
        <v>0.9961149961149961</v>
      </c>
      <c r="J59" s="5">
        <f t="shared" si="46"/>
        <v>99125.959020608861</v>
      </c>
      <c r="K59" s="5">
        <f t="shared" si="40"/>
        <v>385.10473589980126</v>
      </c>
      <c r="L59" s="5">
        <f t="shared" si="41"/>
        <v>494667.03326329478</v>
      </c>
      <c r="M59" s="5">
        <f t="shared" si="32"/>
        <v>5807187.4651456233</v>
      </c>
      <c r="N59" s="33">
        <f t="shared" si="42"/>
        <v>58.583922138279391</v>
      </c>
      <c r="O59" s="4"/>
      <c r="Q59" s="27" t="s">
        <v>44</v>
      </c>
      <c r="R59" s="29">
        <f t="shared" si="33"/>
        <v>99125.959020608861</v>
      </c>
      <c r="S59" s="29">
        <f t="shared" si="34"/>
        <v>494667.03326329478</v>
      </c>
      <c r="T59" s="35">
        <f t="shared" si="35"/>
        <v>58.583922138279391</v>
      </c>
      <c r="U59" s="42">
        <v>0.963091689110254</v>
      </c>
      <c r="V59" s="43">
        <f t="shared" ref="V59:V72" si="47">1-U59</f>
        <v>3.6908310889745999E-2</v>
      </c>
      <c r="W59" s="29">
        <f t="shared" si="43"/>
        <v>476409.70861270477</v>
      </c>
      <c r="X59" s="29">
        <f t="shared" si="36"/>
        <v>4972560.4875108609</v>
      </c>
      <c r="Y59" s="35">
        <f t="shared" si="44"/>
        <v>50.164059310407644</v>
      </c>
      <c r="Z59" s="36">
        <f t="shared" si="45"/>
        <v>8.4198628278717464</v>
      </c>
    </row>
    <row r="60" spans="1:26" s="2" customFormat="1" ht="13.2">
      <c r="A60" s="2">
        <v>7</v>
      </c>
      <c r="B60" s="1" t="s">
        <v>45</v>
      </c>
      <c r="C60" s="1">
        <v>5</v>
      </c>
      <c r="D60" s="49">
        <v>8849</v>
      </c>
      <c r="E60" s="49">
        <v>8</v>
      </c>
      <c r="F60" s="3">
        <f t="shared" si="37"/>
        <v>9.0405695558820208E-4</v>
      </c>
      <c r="G60" s="2">
        <v>0.5</v>
      </c>
      <c r="H60" s="3">
        <f t="shared" si="38"/>
        <v>4.5100913293494192E-3</v>
      </c>
      <c r="I60" s="3">
        <f t="shared" si="39"/>
        <v>0.99548990867065057</v>
      </c>
      <c r="J60" s="5">
        <f t="shared" si="46"/>
        <v>98740.854284709058</v>
      </c>
      <c r="K60" s="5">
        <f t="shared" si="40"/>
        <v>445.33027076202075</v>
      </c>
      <c r="L60" s="5">
        <f t="shared" si="41"/>
        <v>492590.94574664027</v>
      </c>
      <c r="M60" s="5">
        <f t="shared" si="32"/>
        <v>5312520.4318823284</v>
      </c>
      <c r="N60" s="33">
        <f t="shared" si="42"/>
        <v>53.802658184060512</v>
      </c>
      <c r="O60" s="4"/>
      <c r="Q60" s="27" t="s">
        <v>46</v>
      </c>
      <c r="R60" s="29">
        <f t="shared" si="33"/>
        <v>98740.854284709058</v>
      </c>
      <c r="S60" s="29">
        <f t="shared" si="34"/>
        <v>492590.94574664027</v>
      </c>
      <c r="T60" s="35">
        <f t="shared" si="35"/>
        <v>53.802658184060512</v>
      </c>
      <c r="U60" s="42">
        <v>0.95736753435116873</v>
      </c>
      <c r="V60" s="43">
        <f t="shared" si="47"/>
        <v>4.2632465648831275E-2</v>
      </c>
      <c r="W60" s="29">
        <f t="shared" si="43"/>
        <v>471590.57917317131</v>
      </c>
      <c r="X60" s="29">
        <f t="shared" si="36"/>
        <v>4496150.7788981562</v>
      </c>
      <c r="Y60" s="35">
        <f t="shared" si="44"/>
        <v>45.534858002483652</v>
      </c>
      <c r="Z60" s="36">
        <f t="shared" si="45"/>
        <v>8.2678001815768596</v>
      </c>
    </row>
    <row r="61" spans="1:26" s="2" customFormat="1" ht="13.2">
      <c r="A61" s="2">
        <v>8</v>
      </c>
      <c r="B61" s="1" t="s">
        <v>47</v>
      </c>
      <c r="C61" s="1">
        <v>5</v>
      </c>
      <c r="D61" s="49">
        <v>8666</v>
      </c>
      <c r="E61" s="49">
        <v>11</v>
      </c>
      <c r="F61" s="3">
        <f t="shared" si="37"/>
        <v>1.2693284098776829E-3</v>
      </c>
      <c r="G61" s="2">
        <v>0.5</v>
      </c>
      <c r="H61" s="3">
        <f t="shared" si="38"/>
        <v>6.3265658250416974E-3</v>
      </c>
      <c r="I61" s="3">
        <f t="shared" si="39"/>
        <v>0.99367343417495835</v>
      </c>
      <c r="J61" s="5">
        <f t="shared" si="46"/>
        <v>98295.524013947041</v>
      </c>
      <c r="K61" s="5">
        <f t="shared" si="40"/>
        <v>621.87310298120281</v>
      </c>
      <c r="L61" s="5">
        <f t="shared" si="41"/>
        <v>489922.93731228216</v>
      </c>
      <c r="M61" s="5">
        <f t="shared" si="32"/>
        <v>4819929.4861356877</v>
      </c>
      <c r="N61" s="33">
        <f t="shared" si="42"/>
        <v>49.035086129168945</v>
      </c>
      <c r="O61" s="4"/>
      <c r="Q61" s="27" t="s">
        <v>48</v>
      </c>
      <c r="R61" s="29">
        <f t="shared" si="33"/>
        <v>98295.524013947041</v>
      </c>
      <c r="S61" s="29">
        <f t="shared" si="34"/>
        <v>489922.93731228216</v>
      </c>
      <c r="T61" s="35">
        <f t="shared" si="35"/>
        <v>49.035086129168945</v>
      </c>
      <c r="U61" s="42">
        <v>0.95681081085376496</v>
      </c>
      <c r="V61" s="43">
        <f t="shared" si="47"/>
        <v>4.3189189146235041E-2</v>
      </c>
      <c r="W61" s="29">
        <f t="shared" si="43"/>
        <v>468763.56290562294</v>
      </c>
      <c r="X61" s="29">
        <f t="shared" si="36"/>
        <v>4024560.1997249848</v>
      </c>
      <c r="Y61" s="35">
        <f t="shared" si="44"/>
        <v>40.943473673876994</v>
      </c>
      <c r="Z61" s="36">
        <f t="shared" si="45"/>
        <v>8.0916124552919513</v>
      </c>
    </row>
    <row r="62" spans="1:26" s="2" customFormat="1" ht="13.2">
      <c r="A62" s="2">
        <v>9</v>
      </c>
      <c r="B62" s="1" t="s">
        <v>49</v>
      </c>
      <c r="C62" s="1">
        <v>5</v>
      </c>
      <c r="D62" s="49">
        <v>8083</v>
      </c>
      <c r="E62" s="49">
        <v>17</v>
      </c>
      <c r="F62" s="3">
        <f t="shared" si="37"/>
        <v>2.103179512557219E-3</v>
      </c>
      <c r="G62" s="2">
        <v>0.5</v>
      </c>
      <c r="H62" s="3">
        <f t="shared" si="38"/>
        <v>1.0460894714171436E-2</v>
      </c>
      <c r="I62" s="3">
        <f t="shared" si="39"/>
        <v>0.98953910528582856</v>
      </c>
      <c r="J62" s="5">
        <f t="shared" si="46"/>
        <v>97673.650910965836</v>
      </c>
      <c r="K62" s="5">
        <f t="shared" si="40"/>
        <v>1021.7537785283486</v>
      </c>
      <c r="L62" s="5">
        <f t="shared" si="41"/>
        <v>485813.87010850827</v>
      </c>
      <c r="M62" s="5">
        <f t="shared" si="32"/>
        <v>4330006.5488234051</v>
      </c>
      <c r="N62" s="33">
        <f t="shared" si="42"/>
        <v>44.33136786061587</v>
      </c>
      <c r="O62" s="4"/>
      <c r="Q62" s="27" t="s">
        <v>50</v>
      </c>
      <c r="R62" s="29">
        <f t="shared" si="33"/>
        <v>97673.650910965836</v>
      </c>
      <c r="S62" s="29">
        <f t="shared" si="34"/>
        <v>485813.87010850827</v>
      </c>
      <c r="T62" s="35">
        <f t="shared" si="35"/>
        <v>44.33136786061587</v>
      </c>
      <c r="U62" s="42">
        <v>0.94800928093814252</v>
      </c>
      <c r="V62" s="43">
        <f t="shared" si="47"/>
        <v>5.1990719061857482E-2</v>
      </c>
      <c r="W62" s="29">
        <f t="shared" si="43"/>
        <v>460556.05767134309</v>
      </c>
      <c r="X62" s="29">
        <f t="shared" si="36"/>
        <v>3555796.6368193617</v>
      </c>
      <c r="Y62" s="35">
        <f t="shared" si="44"/>
        <v>36.404870747184816</v>
      </c>
      <c r="Z62" s="36">
        <f t="shared" si="45"/>
        <v>7.9264971134310542</v>
      </c>
    </row>
    <row r="63" spans="1:26" s="2" customFormat="1" ht="13.2">
      <c r="A63" s="2">
        <v>10</v>
      </c>
      <c r="B63" s="1" t="s">
        <v>51</v>
      </c>
      <c r="C63" s="1">
        <v>5</v>
      </c>
      <c r="D63" s="49">
        <v>8803</v>
      </c>
      <c r="E63" s="49">
        <v>26</v>
      </c>
      <c r="F63" s="3">
        <f t="shared" si="37"/>
        <v>2.9535385663978187E-3</v>
      </c>
      <c r="G63" s="2">
        <v>0.5</v>
      </c>
      <c r="H63" s="3">
        <f t="shared" si="38"/>
        <v>1.4659449706811005E-2</v>
      </c>
      <c r="I63" s="3">
        <f t="shared" si="39"/>
        <v>0.98534055029318901</v>
      </c>
      <c r="J63" s="5">
        <f t="shared" si="46"/>
        <v>96651.897132437487</v>
      </c>
      <c r="K63" s="5">
        <f t="shared" si="40"/>
        <v>1416.8636250808381</v>
      </c>
      <c r="L63" s="5">
        <f t="shared" si="41"/>
        <v>479717.32659948536</v>
      </c>
      <c r="M63" s="5">
        <f t="shared" si="32"/>
        <v>3844192.6787148966</v>
      </c>
      <c r="N63" s="33">
        <f t="shared" si="42"/>
        <v>39.773587407677915</v>
      </c>
      <c r="O63" s="4"/>
      <c r="Q63" s="27" t="s">
        <v>52</v>
      </c>
      <c r="R63" s="29">
        <f t="shared" si="33"/>
        <v>96651.897132437487</v>
      </c>
      <c r="S63" s="29">
        <f t="shared" si="34"/>
        <v>479717.32659948536</v>
      </c>
      <c r="T63" s="35">
        <f t="shared" si="35"/>
        <v>39.773587407677915</v>
      </c>
      <c r="U63" s="42">
        <v>0.94216194080535964</v>
      </c>
      <c r="V63" s="43">
        <f t="shared" si="47"/>
        <v>5.7838059194640357E-2</v>
      </c>
      <c r="W63" s="29">
        <f t="shared" si="43"/>
        <v>451971.4074669297</v>
      </c>
      <c r="X63" s="29">
        <f t="shared" si="36"/>
        <v>3095240.5791480187</v>
      </c>
      <c r="Y63" s="35">
        <f t="shared" si="44"/>
        <v>32.024623116365298</v>
      </c>
      <c r="Z63" s="36">
        <f t="shared" si="45"/>
        <v>7.7489642913126175</v>
      </c>
    </row>
    <row r="64" spans="1:26" s="2" customFormat="1" ht="13.2">
      <c r="A64" s="2">
        <v>11</v>
      </c>
      <c r="B64" s="1" t="s">
        <v>53</v>
      </c>
      <c r="C64" s="1">
        <v>5</v>
      </c>
      <c r="D64" s="49">
        <v>9896</v>
      </c>
      <c r="E64" s="49">
        <v>30</v>
      </c>
      <c r="F64" s="3">
        <f t="shared" si="37"/>
        <v>3.0315278900565883E-3</v>
      </c>
      <c r="G64" s="2">
        <v>0.5</v>
      </c>
      <c r="H64" s="3">
        <f t="shared" si="38"/>
        <v>1.5043626516899007E-2</v>
      </c>
      <c r="I64" s="3">
        <f t="shared" si="39"/>
        <v>0.98495637348310094</v>
      </c>
      <c r="J64" s="5">
        <f t="shared" si="46"/>
        <v>95235.033507356653</v>
      </c>
      <c r="K64" s="5">
        <f t="shared" si="40"/>
        <v>1432.6802754090361</v>
      </c>
      <c r="L64" s="5">
        <f t="shared" si="41"/>
        <v>472593.46684826066</v>
      </c>
      <c r="M64" s="5">
        <f t="shared" si="32"/>
        <v>3364475.3521154113</v>
      </c>
      <c r="N64" s="33">
        <f t="shared" si="42"/>
        <v>35.328126931939543</v>
      </c>
      <c r="O64" s="4"/>
      <c r="Q64" s="27" t="s">
        <v>54</v>
      </c>
      <c r="R64" s="29">
        <f t="shared" si="33"/>
        <v>95235.033507356653</v>
      </c>
      <c r="S64" s="29">
        <f t="shared" si="34"/>
        <v>472593.46684826066</v>
      </c>
      <c r="T64" s="35">
        <f t="shared" si="35"/>
        <v>35.328126931939543</v>
      </c>
      <c r="U64" s="42">
        <v>0.92489605986448908</v>
      </c>
      <c r="V64" s="43">
        <f t="shared" si="47"/>
        <v>7.5103940135510916E-2</v>
      </c>
      <c r="W64" s="29">
        <f t="shared" si="43"/>
        <v>437099.83540565532</v>
      </c>
      <c r="X64" s="29">
        <f t="shared" si="36"/>
        <v>2643269.1716810889</v>
      </c>
      <c r="Y64" s="35">
        <f t="shared" si="44"/>
        <v>27.755218582213271</v>
      </c>
      <c r="Z64" s="36">
        <f t="shared" si="45"/>
        <v>7.5729083497262728</v>
      </c>
    </row>
    <row r="65" spans="1:26" s="2" customFormat="1" ht="13.2">
      <c r="A65" s="2">
        <v>12</v>
      </c>
      <c r="B65" s="1" t="s">
        <v>55</v>
      </c>
      <c r="C65" s="1">
        <v>5</v>
      </c>
      <c r="D65" s="49">
        <v>9912</v>
      </c>
      <c r="E65" s="49">
        <v>60</v>
      </c>
      <c r="F65" s="3">
        <f t="shared" si="37"/>
        <v>6.0532687651331718E-3</v>
      </c>
      <c r="G65" s="2">
        <v>0.5</v>
      </c>
      <c r="H65" s="3">
        <f t="shared" si="38"/>
        <v>2.9815146094215862E-2</v>
      </c>
      <c r="I65" s="3">
        <f t="shared" si="39"/>
        <v>0.97018485390578413</v>
      </c>
      <c r="J65" s="5">
        <f t="shared" si="46"/>
        <v>93802.353231947607</v>
      </c>
      <c r="K65" s="5">
        <f t="shared" si="40"/>
        <v>2796.7308655917591</v>
      </c>
      <c r="L65" s="5">
        <f t="shared" si="41"/>
        <v>462019.93899575865</v>
      </c>
      <c r="M65" s="5">
        <f t="shared" si="32"/>
        <v>2891881.8852671506</v>
      </c>
      <c r="N65" s="33">
        <f t="shared" si="42"/>
        <v>30.829523840583363</v>
      </c>
      <c r="O65" s="4"/>
      <c r="Q65" s="27" t="s">
        <v>56</v>
      </c>
      <c r="R65" s="29">
        <f t="shared" si="33"/>
        <v>93802.353231947607</v>
      </c>
      <c r="S65" s="29">
        <f t="shared" si="34"/>
        <v>462019.93899575865</v>
      </c>
      <c r="T65" s="35">
        <f t="shared" si="35"/>
        <v>30.829523840583363</v>
      </c>
      <c r="U65" s="42">
        <v>0.89970667843387275</v>
      </c>
      <c r="V65" s="43">
        <f t="shared" si="47"/>
        <v>0.10029332156612725</v>
      </c>
      <c r="W65" s="29">
        <f t="shared" si="43"/>
        <v>415682.42468409456</v>
      </c>
      <c r="X65" s="29">
        <f t="shared" si="36"/>
        <v>2206169.3362754337</v>
      </c>
      <c r="Y65" s="35">
        <f t="shared" si="44"/>
        <v>23.519338910615378</v>
      </c>
      <c r="Z65" s="36">
        <f t="shared" si="45"/>
        <v>7.3101849299679849</v>
      </c>
    </row>
    <row r="66" spans="1:26" s="2" customFormat="1" ht="13.2">
      <c r="A66" s="2">
        <v>13</v>
      </c>
      <c r="B66" s="1" t="s">
        <v>57</v>
      </c>
      <c r="C66" s="1">
        <v>5</v>
      </c>
      <c r="D66" s="49">
        <v>9040</v>
      </c>
      <c r="E66" s="49">
        <v>74</v>
      </c>
      <c r="F66" s="3">
        <f t="shared" si="37"/>
        <v>8.1858407079646017E-3</v>
      </c>
      <c r="G66" s="2">
        <v>0.5</v>
      </c>
      <c r="H66" s="3">
        <f t="shared" si="38"/>
        <v>4.0108401084010842E-2</v>
      </c>
      <c r="I66" s="3">
        <f t="shared" si="39"/>
        <v>0.95989159891598919</v>
      </c>
      <c r="J66" s="5">
        <f t="shared" si="46"/>
        <v>91005.622366355848</v>
      </c>
      <c r="K66" s="5">
        <f t="shared" si="40"/>
        <v>3650.0900027698281</v>
      </c>
      <c r="L66" s="5">
        <f t="shared" si="41"/>
        <v>445902.88682485471</v>
      </c>
      <c r="M66" s="5">
        <f t="shared" si="32"/>
        <v>2429861.9462713921</v>
      </c>
      <c r="N66" s="33">
        <f t="shared" si="42"/>
        <v>26.700129981965766</v>
      </c>
      <c r="O66" s="4"/>
      <c r="Q66" s="27" t="s">
        <v>58</v>
      </c>
      <c r="R66" s="29">
        <f t="shared" si="33"/>
        <v>91005.622366355848</v>
      </c>
      <c r="S66" s="29">
        <f t="shared" si="34"/>
        <v>445902.88682485471</v>
      </c>
      <c r="T66" s="35">
        <f t="shared" si="35"/>
        <v>26.700129981965766</v>
      </c>
      <c r="U66" s="42">
        <v>0.86438699185239576</v>
      </c>
      <c r="V66" s="43">
        <f t="shared" si="47"/>
        <v>0.13561300814760424</v>
      </c>
      <c r="W66" s="29">
        <f t="shared" si="43"/>
        <v>385432.65500083542</v>
      </c>
      <c r="X66" s="29">
        <f t="shared" si="36"/>
        <v>1790486.9115913389</v>
      </c>
      <c r="Y66" s="35">
        <f t="shared" si="44"/>
        <v>19.674464775192501</v>
      </c>
      <c r="Z66" s="36">
        <f t="shared" si="45"/>
        <v>7.0256652067732652</v>
      </c>
    </row>
    <row r="67" spans="1:26" s="2" customFormat="1" ht="13.2">
      <c r="A67" s="2">
        <v>14</v>
      </c>
      <c r="B67" s="1" t="s">
        <v>59</v>
      </c>
      <c r="C67" s="1">
        <v>5</v>
      </c>
      <c r="D67" s="49">
        <v>7299</v>
      </c>
      <c r="E67" s="49">
        <v>63</v>
      </c>
      <c r="F67" s="3">
        <f t="shared" si="37"/>
        <v>8.6313193588162754E-3</v>
      </c>
      <c r="G67" s="2">
        <v>0.5</v>
      </c>
      <c r="H67" s="3">
        <f t="shared" si="38"/>
        <v>4.2245021122510551E-2</v>
      </c>
      <c r="I67" s="3">
        <f t="shared" si="39"/>
        <v>0.9577549788774895</v>
      </c>
      <c r="J67" s="5">
        <f t="shared" si="46"/>
        <v>87355.532363586026</v>
      </c>
      <c r="K67" s="5">
        <f t="shared" si="40"/>
        <v>3690.3363098678456</v>
      </c>
      <c r="L67" s="5">
        <f t="shared" si="41"/>
        <v>427551.82104326057</v>
      </c>
      <c r="M67" s="5">
        <f t="shared" si="32"/>
        <v>1983959.0594465374</v>
      </c>
      <c r="N67" s="33">
        <f t="shared" si="42"/>
        <v>22.711315537395166</v>
      </c>
      <c r="O67" s="4"/>
      <c r="Q67" s="27" t="s">
        <v>60</v>
      </c>
      <c r="R67" s="29">
        <f t="shared" si="33"/>
        <v>87355.532363586026</v>
      </c>
      <c r="S67" s="29">
        <f t="shared" si="34"/>
        <v>427551.82104326057</v>
      </c>
      <c r="T67" s="35">
        <f t="shared" si="35"/>
        <v>22.711315537395166</v>
      </c>
      <c r="U67" s="42">
        <v>0.82345390469096191</v>
      </c>
      <c r="V67" s="43">
        <f t="shared" si="47"/>
        <v>0.17654609530903809</v>
      </c>
      <c r="W67" s="29">
        <f t="shared" si="43"/>
        <v>352069.21649580431</v>
      </c>
      <c r="X67" s="29">
        <f t="shared" si="36"/>
        <v>1405054.2565905035</v>
      </c>
      <c r="Y67" s="35">
        <f t="shared" si="44"/>
        <v>16.08431908745596</v>
      </c>
      <c r="Z67" s="36">
        <f t="shared" si="45"/>
        <v>6.626996449939206</v>
      </c>
    </row>
    <row r="68" spans="1:26" s="2" customFormat="1" ht="13.2">
      <c r="A68" s="2">
        <v>15</v>
      </c>
      <c r="B68" s="1" t="s">
        <v>61</v>
      </c>
      <c r="C68" s="1">
        <v>5</v>
      </c>
      <c r="D68" s="49">
        <v>5191</v>
      </c>
      <c r="E68" s="49">
        <v>93</v>
      </c>
      <c r="F68" s="3">
        <f t="shared" si="37"/>
        <v>1.7915623193989597E-2</v>
      </c>
      <c r="G68" s="2">
        <v>0.5</v>
      </c>
      <c r="H68" s="3">
        <f t="shared" si="38"/>
        <v>8.5737992071540522E-2</v>
      </c>
      <c r="I68" s="3">
        <f t="shared" si="39"/>
        <v>0.91426200792845946</v>
      </c>
      <c r="J68" s="5">
        <f t="shared" si="46"/>
        <v>83665.196053718188</v>
      </c>
      <c r="K68" s="5">
        <f t="shared" si="40"/>
        <v>7173.2859159175732</v>
      </c>
      <c r="L68" s="5">
        <f t="shared" si="41"/>
        <v>400392.76547879702</v>
      </c>
      <c r="M68" s="5">
        <f t="shared" si="32"/>
        <v>1556407.2384032768</v>
      </c>
      <c r="N68" s="33">
        <f t="shared" si="42"/>
        <v>18.602803935389908</v>
      </c>
      <c r="O68" s="4"/>
      <c r="Q68" s="27" t="s">
        <v>62</v>
      </c>
      <c r="R68" s="29">
        <f t="shared" si="33"/>
        <v>83665.196053718188</v>
      </c>
      <c r="S68" s="29">
        <f t="shared" si="34"/>
        <v>400392.76547879702</v>
      </c>
      <c r="T68" s="35">
        <f t="shared" si="35"/>
        <v>18.602803935389908</v>
      </c>
      <c r="U68" s="42">
        <v>0.7557222850963411</v>
      </c>
      <c r="V68" s="43">
        <f t="shared" si="47"/>
        <v>0.2442777149036589</v>
      </c>
      <c r="W68" s="29">
        <f t="shared" si="43"/>
        <v>302585.73566367989</v>
      </c>
      <c r="X68" s="29">
        <f t="shared" si="36"/>
        <v>1052985.0400946992</v>
      </c>
      <c r="Y68" s="35">
        <f t="shared" si="44"/>
        <v>12.585699786308016</v>
      </c>
      <c r="Z68" s="36">
        <f t="shared" si="45"/>
        <v>6.0171041490818915</v>
      </c>
    </row>
    <row r="69" spans="1:26" s="2" customFormat="1" ht="13.2">
      <c r="A69" s="2">
        <v>16</v>
      </c>
      <c r="B69" s="1" t="s">
        <v>63</v>
      </c>
      <c r="C69" s="1">
        <v>5</v>
      </c>
      <c r="D69" s="49">
        <v>3373</v>
      </c>
      <c r="E69" s="49">
        <v>94</v>
      </c>
      <c r="F69" s="3">
        <f t="shared" si="37"/>
        <v>2.7868366439371479E-2</v>
      </c>
      <c r="G69" s="2">
        <v>0.5</v>
      </c>
      <c r="H69" s="3">
        <f t="shared" si="38"/>
        <v>0.13026607538802659</v>
      </c>
      <c r="I69" s="3">
        <f t="shared" si="39"/>
        <v>0.86973392461197341</v>
      </c>
      <c r="J69" s="5">
        <f t="shared" si="46"/>
        <v>76491.910137800616</v>
      </c>
      <c r="K69" s="5">
        <f t="shared" si="40"/>
        <v>9964.3009325848907</v>
      </c>
      <c r="L69" s="5">
        <f t="shared" si="41"/>
        <v>357548.79835754086</v>
      </c>
      <c r="M69" s="5">
        <f t="shared" si="32"/>
        <v>1156014.4729244797</v>
      </c>
      <c r="N69" s="33">
        <f t="shared" si="42"/>
        <v>15.112898486152497</v>
      </c>
      <c r="O69" s="4"/>
      <c r="Q69" s="27" t="s">
        <v>64</v>
      </c>
      <c r="R69" s="29">
        <f t="shared" si="33"/>
        <v>76491.910137800616</v>
      </c>
      <c r="S69" s="29">
        <f t="shared" si="34"/>
        <v>357548.79835754086</v>
      </c>
      <c r="T69" s="35">
        <f t="shared" si="35"/>
        <v>15.112898486152497</v>
      </c>
      <c r="U69" s="42">
        <v>0.69850988448397933</v>
      </c>
      <c r="V69" s="43">
        <f t="shared" si="47"/>
        <v>0.30149011551602067</v>
      </c>
      <c r="W69" s="29">
        <f t="shared" si="43"/>
        <v>249751.36983811148</v>
      </c>
      <c r="X69" s="29">
        <f t="shared" si="36"/>
        <v>750399.30443101935</v>
      </c>
      <c r="Y69" s="35">
        <f t="shared" si="44"/>
        <v>9.8101786591440945</v>
      </c>
      <c r="Z69" s="36">
        <f t="shared" si="45"/>
        <v>5.3027198270084028</v>
      </c>
    </row>
    <row r="70" spans="1:26" s="2" customFormat="1" ht="13.2">
      <c r="A70" s="2">
        <v>17</v>
      </c>
      <c r="B70" s="1" t="s">
        <v>65</v>
      </c>
      <c r="C70" s="1">
        <v>5</v>
      </c>
      <c r="D70" s="49">
        <v>2109</v>
      </c>
      <c r="E70" s="49">
        <v>110</v>
      </c>
      <c r="F70" s="3">
        <f t="shared" si="37"/>
        <v>5.215742057847321E-2</v>
      </c>
      <c r="G70" s="2">
        <v>0.5</v>
      </c>
      <c r="H70" s="3">
        <f t="shared" si="38"/>
        <v>0.23070469798657717</v>
      </c>
      <c r="I70" s="3">
        <f t="shared" si="39"/>
        <v>0.76929530201342278</v>
      </c>
      <c r="J70" s="5">
        <f t="shared" si="46"/>
        <v>66527.609205215733</v>
      </c>
      <c r="K70" s="5">
        <f t="shared" si="40"/>
        <v>15348.231989458327</v>
      </c>
      <c r="L70" s="5">
        <f t="shared" si="41"/>
        <v>294267.46605243289</v>
      </c>
      <c r="M70" s="5">
        <f t="shared" si="32"/>
        <v>798465.67456693877</v>
      </c>
      <c r="N70" s="33">
        <f t="shared" si="42"/>
        <v>12.002019674327023</v>
      </c>
      <c r="O70" s="4"/>
      <c r="Q70" s="27" t="s">
        <v>66</v>
      </c>
      <c r="R70" s="29">
        <f t="shared" si="33"/>
        <v>66527.609205215733</v>
      </c>
      <c r="S70" s="29">
        <f t="shared" si="34"/>
        <v>294267.46605243289</v>
      </c>
      <c r="T70" s="35">
        <f t="shared" si="35"/>
        <v>12.002019674327023</v>
      </c>
      <c r="U70" s="42">
        <v>0.67065690345363116</v>
      </c>
      <c r="V70" s="43">
        <f t="shared" si="47"/>
        <v>0.32934309654636884</v>
      </c>
      <c r="W70" s="29">
        <f t="shared" si="43"/>
        <v>197352.50756987117</v>
      </c>
      <c r="X70" s="29">
        <f t="shared" si="36"/>
        <v>500647.9345929079</v>
      </c>
      <c r="Y70" s="35">
        <f t="shared" si="44"/>
        <v>7.5254159975683796</v>
      </c>
      <c r="Z70" s="36">
        <f t="shared" si="45"/>
        <v>4.4766036767586437</v>
      </c>
    </row>
    <row r="71" spans="1:26" s="2" customFormat="1" ht="13.2">
      <c r="A71" s="2">
        <v>18</v>
      </c>
      <c r="B71" s="1" t="s">
        <v>67</v>
      </c>
      <c r="C71" s="1">
        <v>5</v>
      </c>
      <c r="D71" s="49">
        <v>1118</v>
      </c>
      <c r="E71" s="49">
        <v>78</v>
      </c>
      <c r="F71" s="3">
        <f t="shared" si="37"/>
        <v>6.9767441860465115E-2</v>
      </c>
      <c r="G71" s="2">
        <v>0.5</v>
      </c>
      <c r="H71" s="3">
        <f t="shared" si="38"/>
        <v>0.29702970297029702</v>
      </c>
      <c r="I71" s="3">
        <f t="shared" si="39"/>
        <v>0.70297029702970293</v>
      </c>
      <c r="J71" s="5">
        <f t="shared" si="46"/>
        <v>51179.377215757406</v>
      </c>
      <c r="K71" s="5">
        <f t="shared" si="40"/>
        <v>15201.79521260121</v>
      </c>
      <c r="L71" s="5">
        <f t="shared" si="41"/>
        <v>217892.39804728399</v>
      </c>
      <c r="M71" s="5">
        <f>L71+M72</f>
        <v>504198.20851450594</v>
      </c>
      <c r="N71" s="33">
        <f t="shared" si="42"/>
        <v>9.8515893694632624</v>
      </c>
      <c r="O71" s="4"/>
      <c r="Q71" s="27" t="s">
        <v>68</v>
      </c>
      <c r="R71" s="29">
        <f t="shared" si="33"/>
        <v>51179.377215757406</v>
      </c>
      <c r="S71" s="29">
        <f t="shared" si="34"/>
        <v>217892.39804728399</v>
      </c>
      <c r="T71" s="35">
        <f t="shared" si="35"/>
        <v>9.8515893694632624</v>
      </c>
      <c r="U71" s="42">
        <v>0.63527807449444496</v>
      </c>
      <c r="V71" s="43">
        <f t="shared" si="47"/>
        <v>0.36472192550555504</v>
      </c>
      <c r="W71" s="29">
        <f t="shared" si="43"/>
        <v>138422.26307845573</v>
      </c>
      <c r="X71" s="29">
        <f>X72+W71</f>
        <v>303295.42702303675</v>
      </c>
      <c r="Y71" s="35">
        <f t="shared" si="44"/>
        <v>5.9261257858693988</v>
      </c>
      <c r="Z71" s="36">
        <f t="shared" si="45"/>
        <v>3.9254635835938636</v>
      </c>
    </row>
    <row r="72" spans="1:26" s="2" customFormat="1" ht="13.2">
      <c r="A72" s="12">
        <v>19</v>
      </c>
      <c r="B72" s="13" t="s">
        <v>69</v>
      </c>
      <c r="C72" s="12"/>
      <c r="D72" s="50">
        <v>756</v>
      </c>
      <c r="E72" s="50">
        <v>95</v>
      </c>
      <c r="F72" s="17">
        <f t="shared" si="37"/>
        <v>0.12566137566137567</v>
      </c>
      <c r="G72" s="12"/>
      <c r="H72" s="17">
        <v>1</v>
      </c>
      <c r="I72" s="17">
        <f t="shared" si="39"/>
        <v>0</v>
      </c>
      <c r="J72" s="21">
        <f t="shared" si="46"/>
        <v>35977.582003156196</v>
      </c>
      <c r="K72" s="21">
        <f t="shared" si="40"/>
        <v>35977.582003156196</v>
      </c>
      <c r="L72" s="21">
        <f>K72/F72</f>
        <v>286305.81046722195</v>
      </c>
      <c r="M72" s="21">
        <f>L72</f>
        <v>286305.81046722195</v>
      </c>
      <c r="N72" s="34">
        <f t="shared" si="42"/>
        <v>7.9578947368421051</v>
      </c>
      <c r="O72" s="4"/>
      <c r="Q72" s="30" t="s">
        <v>69</v>
      </c>
      <c r="R72" s="31">
        <f t="shared" si="33"/>
        <v>35977.582003156196</v>
      </c>
      <c r="S72" s="31">
        <f t="shared" si="34"/>
        <v>286305.81046722195</v>
      </c>
      <c r="T72" s="38">
        <f t="shared" si="35"/>
        <v>7.9578947368421051</v>
      </c>
      <c r="U72" s="44">
        <v>0.57586384179742911</v>
      </c>
      <c r="V72" s="45">
        <f t="shared" si="47"/>
        <v>0.42413615820257089</v>
      </c>
      <c r="W72" s="31">
        <f t="shared" si="43"/>
        <v>164873.16394458103</v>
      </c>
      <c r="X72" s="31">
        <f>W72</f>
        <v>164873.16394458103</v>
      </c>
      <c r="Y72" s="38">
        <f t="shared" si="44"/>
        <v>4.5826638357774359</v>
      </c>
      <c r="Z72" s="37">
        <f t="shared" si="45"/>
        <v>3.3752309010646693</v>
      </c>
    </row>
    <row r="73" spans="1:26" s="2" customFormat="1" ht="13.2">
      <c r="B73" s="2" t="s">
        <v>70</v>
      </c>
      <c r="D73" s="25">
        <f>SUM(D54:D72)</f>
        <v>115414</v>
      </c>
      <c r="E73" s="25">
        <f>SUM(E54:E72)</f>
        <v>775</v>
      </c>
    </row>
    <row r="77" spans="1:26" s="52" customFormat="1" ht="17.399999999999999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>
      <c r="C78" s="53" t="s">
        <v>84</v>
      </c>
      <c r="D78" s="54">
        <v>0</v>
      </c>
      <c r="E78" s="55">
        <f>$N$4</f>
        <v>74.696973159834798</v>
      </c>
      <c r="F78" s="55">
        <f>$Y$4</f>
        <v>67.55077633380094</v>
      </c>
      <c r="G78" s="55">
        <f>E78-F78</f>
        <v>7.146196826033858</v>
      </c>
    </row>
    <row r="79" spans="1:26" s="52" customFormat="1" ht="17.399999999999999">
      <c r="C79" s="53" t="s">
        <v>85</v>
      </c>
      <c r="D79" s="54">
        <v>0</v>
      </c>
      <c r="E79" s="55">
        <f>$N$29</f>
        <v>81.366437577461184</v>
      </c>
      <c r="F79" s="55">
        <f>$Y$29</f>
        <v>71.683355676343183</v>
      </c>
      <c r="G79" s="55">
        <f t="shared" ref="G79:G80" si="48">E79-F79</f>
        <v>9.6830819011180012</v>
      </c>
    </row>
    <row r="80" spans="1:26" s="52" customFormat="1" ht="17.399999999999999">
      <c r="C80" s="53" t="s">
        <v>86</v>
      </c>
      <c r="D80" s="54">
        <v>0</v>
      </c>
      <c r="E80" s="55">
        <f>$N$54</f>
        <v>77.970119403895723</v>
      </c>
      <c r="F80" s="55">
        <f>$Y$54</f>
        <v>68.861923245954657</v>
      </c>
      <c r="G80" s="55">
        <f t="shared" si="48"/>
        <v>9.108196157941066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13</vt:i4>
      </vt:variant>
    </vt:vector>
  </HeadingPairs>
  <TitlesOfParts>
    <vt:vector size="13" baseType="lpstr">
      <vt:lpstr>2556</vt:lpstr>
      <vt:lpstr>2557</vt:lpstr>
      <vt:lpstr>2558</vt:lpstr>
      <vt:lpstr>2559</vt:lpstr>
      <vt:lpstr>2560</vt:lpstr>
      <vt:lpstr>2561</vt:lpstr>
      <vt:lpstr>2562</vt:lpstr>
      <vt:lpstr>2563</vt:lpstr>
      <vt:lpstr>2564</vt:lpstr>
      <vt:lpstr>2565</vt:lpstr>
      <vt:lpstr>2566</vt:lpstr>
      <vt:lpstr>2567</vt:lpstr>
      <vt:lpstr>2568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prpvp</dc:creator>
  <cp:keywords/>
  <dc:description/>
  <cp:lastModifiedBy>ไพฑูรย์ สาสัย</cp:lastModifiedBy>
  <cp:revision/>
  <dcterms:created xsi:type="dcterms:W3CDTF">2008-11-16T21:41:23Z</dcterms:created>
  <dcterms:modified xsi:type="dcterms:W3CDTF">2026-01-22T14:47:31Z</dcterms:modified>
  <cp:category/>
  <cp:contentStatus/>
</cp:coreProperties>
</file>